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scan" sheetId="1" r:id="rId4"/>
    <sheet state="visible" name="04.07.24" sheetId="2" r:id="rId5"/>
    <sheet state="visible" name="KVK III 07.2024" sheetId="3" r:id="rId6"/>
    <sheet state="visible" name="----&gt;&gt;&gt;" sheetId="4" r:id="rId7"/>
    <sheet state="visible" name="14.03.24" sheetId="5" r:id="rId8"/>
    <sheet state="visible" name="KVK II 03.2024" sheetId="6" r:id="rId9"/>
    <sheet state="visible" name="Migration" sheetId="7" r:id="rId10"/>
    <sheet state="visible" name="Nie kasować!!! KVK" sheetId="8" r:id="rId11"/>
  </sheets>
  <definedNames/>
  <calcPr/>
  <extLst>
    <ext uri="GoogleSheetsCustomDataVersion2">
      <go:sheetsCustomData xmlns:go="http://customooxmlschemas.google.com/" r:id="rId12" roundtripDataChecksum="aTdw6pYkPWsmA1p4OSfyKt24x9FgZTe8L3audKkLTM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ID#AAABQ20oPD0
    (2024-07-04 15:46:00)
1125
	-P B
----
Tysia13
	-P B
----
Tak
	-Adrian Wisniewski
----
Tak
	-Adrian Wiśniewski
Tak
	-Adrian Wisniewski
👋👋
	-Adrian Wisniewski</t>
      </text>
    </comment>
  </commentList>
  <extLst>
    <ext uri="GoogleSheetsCustomDataVersion2">
      <go:sheetsCustomData xmlns:go="http://customooxmlschemas.google.com/" r:id="rId1" roundtripDataSignature="AMtx7mhEBRIfi3gBfXHM3J/czDViBVSK2Q=="/>
    </ext>
  </extLst>
</comments>
</file>

<file path=xl/sharedStrings.xml><?xml version="1.0" encoding="utf-8"?>
<sst xmlns="http://schemas.openxmlformats.org/spreadsheetml/2006/main" count="4055" uniqueCount="719">
  <si>
    <t>GOVERNOR ID</t>
  </si>
  <si>
    <t>USERNAME</t>
  </si>
  <si>
    <t>POWER</t>
  </si>
  <si>
    <t>TOTAL KILLS</t>
  </si>
  <si>
    <t>KILLS TIER 1</t>
  </si>
  <si>
    <t>KILLS TIER 2</t>
  </si>
  <si>
    <t>KILLS TIER 3</t>
  </si>
  <si>
    <t>KILLS TIER 4</t>
  </si>
  <si>
    <t>KILLS TIER 5</t>
  </si>
  <si>
    <t>DEADS</t>
  </si>
  <si>
    <t>ASSISTANCE</t>
  </si>
  <si>
    <t>HELPS</t>
  </si>
  <si>
    <t>KP</t>
  </si>
  <si>
    <t>GROUP</t>
  </si>
  <si>
    <t>KVK Kills T4/5</t>
  </si>
  <si>
    <t>DKP group</t>
  </si>
  <si>
    <t>KVK Kills Target</t>
  </si>
  <si>
    <t>DKP Traget</t>
  </si>
  <si>
    <t>TOP 300 power</t>
  </si>
  <si>
    <t>ʷʷ Willrock</t>
  </si>
  <si>
    <t>Siła</t>
  </si>
  <si>
    <t>Grupa</t>
  </si>
  <si>
    <t>Kills target %</t>
  </si>
  <si>
    <t>DKP target %</t>
  </si>
  <si>
    <t>JohnShon</t>
  </si>
  <si>
    <t>1 - &lt;35m</t>
  </si>
  <si>
    <t>ʷʷ Rafał7908</t>
  </si>
  <si>
    <t>2 - 35-50m</t>
  </si>
  <si>
    <t>Fat Hulk</t>
  </si>
  <si>
    <t>3 - 50-60m</t>
  </si>
  <si>
    <t>义ᴰˢKAI</t>
  </si>
  <si>
    <t>4 - 60-70m</t>
  </si>
  <si>
    <t>ʷʷ Scuter</t>
  </si>
  <si>
    <t>5 - 70-80m</t>
  </si>
  <si>
    <t>ʷʷBabaYaga</t>
  </si>
  <si>
    <t>6 - 80-90m</t>
  </si>
  <si>
    <t>Optimusprimal</t>
  </si>
  <si>
    <t>7 - 90-100m</t>
  </si>
  <si>
    <t>ʷʷMrMelik</t>
  </si>
  <si>
    <t>8 - 100-110m</t>
  </si>
  <si>
    <t>Dex876</t>
  </si>
  <si>
    <t>9 - 110-120m</t>
  </si>
  <si>
    <t>ᵂᵂ Gurdziol</t>
  </si>
  <si>
    <t>10 - 120-130m</t>
  </si>
  <si>
    <t>ʷʷMichas96</t>
  </si>
  <si>
    <t>11 - 130-180m</t>
  </si>
  <si>
    <t>Zielonygr</t>
  </si>
  <si>
    <t>๖ۣۜCycu๛</t>
  </si>
  <si>
    <t>ʷʷ Poznaniak</t>
  </si>
  <si>
    <t>ʷʷ D00MRanger</t>
  </si>
  <si>
    <t>ᴾᴸKamilos</t>
  </si>
  <si>
    <t>ʷʷ Miedziak</t>
  </si>
  <si>
    <t>ˢᴴMrMelik</t>
  </si>
  <si>
    <t>ʷʷDigitalHell</t>
  </si>
  <si>
    <t>乂GoH</t>
  </si>
  <si>
    <t>Mr NoStres</t>
  </si>
  <si>
    <t>ʷʷ Workoutmen</t>
  </si>
  <si>
    <t>ᴾᴸWilku</t>
  </si>
  <si>
    <t>Sebix ᵏᵃᵗ</t>
  </si>
  <si>
    <t>ʷʷMCJ89亗</t>
  </si>
  <si>
    <t>ˢᴴByeBye0</t>
  </si>
  <si>
    <t>ʷʷ Medi</t>
  </si>
  <si>
    <t>ʷʷ ArisWolf</t>
  </si>
  <si>
    <t>Efk</t>
  </si>
  <si>
    <t>ㅡArkenㅡ</t>
  </si>
  <si>
    <t>TWARDY</t>
  </si>
  <si>
    <t>ʷʷ Asyres</t>
  </si>
  <si>
    <t>DarkDragonツ</t>
  </si>
  <si>
    <t>Zeka 982 ʸᵘ</t>
  </si>
  <si>
    <t>亗 Adio 亗</t>
  </si>
  <si>
    <t>ʷʷ Łukasz</t>
  </si>
  <si>
    <t>ʷʷSzyszunia99</t>
  </si>
  <si>
    <t>ʷʷ baśka</t>
  </si>
  <si>
    <t>Borkoś Pl</t>
  </si>
  <si>
    <t>Kuncki</t>
  </si>
  <si>
    <t>stadion</t>
  </si>
  <si>
    <t>Susek76</t>
  </si>
  <si>
    <t>ʷʷ śląski</t>
  </si>
  <si>
    <t>ʷʷRajkoś99</t>
  </si>
  <si>
    <t>TʀᴏᴊᴀN</t>
  </si>
  <si>
    <t>Jerzy Jarzyna</t>
  </si>
  <si>
    <t>1GA۞PRIMEᴾᴸ</t>
  </si>
  <si>
    <t>Farmioso</t>
  </si>
  <si>
    <t>ʷʷ Raku2005</t>
  </si>
  <si>
    <t>ʷʷ Bezpalcy</t>
  </si>
  <si>
    <t>Adiwoo</t>
  </si>
  <si>
    <t>Nowy Ład</t>
  </si>
  <si>
    <t>MariOx</t>
  </si>
  <si>
    <t>ʷʷ亗Elluz亗</t>
  </si>
  <si>
    <t>ʷʷ Kmicic777</t>
  </si>
  <si>
    <t>メGDAPaczeK 亗</t>
  </si>
  <si>
    <t>Ruach Raぃah</t>
  </si>
  <si>
    <t>ʷʷ Maxik</t>
  </si>
  <si>
    <t>MEGARD</t>
  </si>
  <si>
    <t>BOB PINEAPPLE</t>
  </si>
  <si>
    <t>ʷʷ redzi1xx</t>
  </si>
  <si>
    <t>ᵂᵂANDKAC</t>
  </si>
  <si>
    <t>HavenCourt</t>
  </si>
  <si>
    <t>Focking PPD</t>
  </si>
  <si>
    <t>ʷʷ MADA</t>
  </si>
  <si>
    <t>ˢᴴmirda</t>
  </si>
  <si>
    <t>SzymuS</t>
  </si>
  <si>
    <t>ʷʷ Kępa</t>
  </si>
  <si>
    <t>Golociak</t>
  </si>
  <si>
    <t>SaKiRo</t>
  </si>
  <si>
    <t>ʷʷ Wiszi</t>
  </si>
  <si>
    <t>ʷʷMaciejkkka</t>
  </si>
  <si>
    <t>ʷʷ Fiv3rS</t>
  </si>
  <si>
    <t>KoLiD</t>
  </si>
  <si>
    <t>TOFFU</t>
  </si>
  <si>
    <t>ʷʷ cichy</t>
  </si>
  <si>
    <t>CSA7</t>
  </si>
  <si>
    <t>Bloo86</t>
  </si>
  <si>
    <t>ʷʷKULT KAZ</t>
  </si>
  <si>
    <t>ʷʷ Falghar</t>
  </si>
  <si>
    <t>ʷʷ Gamling2</t>
  </si>
  <si>
    <t>lil puppy</t>
  </si>
  <si>
    <t>ʷʷMrMelikV1</t>
  </si>
  <si>
    <t>Tosteer</t>
  </si>
  <si>
    <t>LexiLin</t>
  </si>
  <si>
    <t>ʷʷ Tomi</t>
  </si>
  <si>
    <t>ʷʷ Miki</t>
  </si>
  <si>
    <t>Szczyllobuza</t>
  </si>
  <si>
    <t>ʷʷ Marcines</t>
  </si>
  <si>
    <t>ʷʷㄴZuㄱ</t>
  </si>
  <si>
    <t>ツ Nest ツ</t>
  </si>
  <si>
    <t>Sergiuszekk</t>
  </si>
  <si>
    <t>Krychaj</t>
  </si>
  <si>
    <t>ᴸˢMarcelinaZ</t>
  </si>
  <si>
    <t>SzaKal</t>
  </si>
  <si>
    <t>ʷʷ Tysia13</t>
  </si>
  <si>
    <t>ʷʷcorado85</t>
  </si>
  <si>
    <t>AgusPL</t>
  </si>
  <si>
    <t>ʷʷStonoga</t>
  </si>
  <si>
    <t>Dziedziej</t>
  </si>
  <si>
    <t>ʷʷㄴŻółwikㄱ</t>
  </si>
  <si>
    <t>TALPA</t>
  </si>
  <si>
    <t>ˢᴴCieniuPL</t>
  </si>
  <si>
    <t>ʷʷDark I</t>
  </si>
  <si>
    <t>ʷʷ亗Fab亗</t>
  </si>
  <si>
    <t>ʷʷ Amira</t>
  </si>
  <si>
    <t>ʷʷ Koba</t>
  </si>
  <si>
    <t>ʷʷPatrykVolvo</t>
  </si>
  <si>
    <t>stenz</t>
  </si>
  <si>
    <t>ʷʷAcid Burn</t>
  </si>
  <si>
    <t>ʷʷ Kirinek</t>
  </si>
  <si>
    <t>ʷʷ Entropy</t>
  </si>
  <si>
    <t>Focking Bagio</t>
  </si>
  <si>
    <t>ʷʷ Farge</t>
  </si>
  <si>
    <t>ʷʷ Madziula02</t>
  </si>
  <si>
    <t>Argosvil</t>
  </si>
  <si>
    <t>Sskkuull</t>
  </si>
  <si>
    <t>Epfuss</t>
  </si>
  <si>
    <t>ˢᴴRaKo</t>
  </si>
  <si>
    <t>CeZaＲ亗</t>
  </si>
  <si>
    <t>Ealienx</t>
  </si>
  <si>
    <t>ʷʷ Zakopanê</t>
  </si>
  <si>
    <t>ʷʷ Weles</t>
  </si>
  <si>
    <t>ʷʷSupergosciu</t>
  </si>
  <si>
    <t>Scourer</t>
  </si>
  <si>
    <t>Hypnotica10</t>
  </si>
  <si>
    <t>ʷʷMarikejro</t>
  </si>
  <si>
    <t>ninek2121</t>
  </si>
  <si>
    <t>ᴾᴸNemesis</t>
  </si>
  <si>
    <t>ʷʷ乂GoH</t>
  </si>
  <si>
    <t>ʷʷpesteQ</t>
  </si>
  <si>
    <t>ʷʷKarlus</t>
  </si>
  <si>
    <t>MichasALT</t>
  </si>
  <si>
    <t>ʷʷ Patryk</t>
  </si>
  <si>
    <t>ʜꜱ Ridali</t>
  </si>
  <si>
    <t>Daro87</t>
  </si>
  <si>
    <t>ʷʷLatino</t>
  </si>
  <si>
    <t>Patka96</t>
  </si>
  <si>
    <t>BjörN IronSide</t>
  </si>
  <si>
    <t>ʷʷ Uranus</t>
  </si>
  <si>
    <t>Pablosiema</t>
  </si>
  <si>
    <t>ʷʷ 乂TOXIC</t>
  </si>
  <si>
    <t>ULTIMATE POWER</t>
  </si>
  <si>
    <t>么 Zarathos</t>
  </si>
  <si>
    <t>ᵀᴿThor</t>
  </si>
  <si>
    <t>syzyfklon</t>
  </si>
  <si>
    <t>ʷʷ Tabaluga</t>
  </si>
  <si>
    <t>ʷʷ Rafciio</t>
  </si>
  <si>
    <t>ʷʷ Bombel</t>
  </si>
  <si>
    <t>SPEYSON</t>
  </si>
  <si>
    <t>Epfuss Mini</t>
  </si>
  <si>
    <t>ʷʷmysuniaa</t>
  </si>
  <si>
    <t>ˢᴴKamil92joz</t>
  </si>
  <si>
    <t>Szmir</t>
  </si>
  <si>
    <t>Pera kojot 982</t>
  </si>
  <si>
    <t>ʷʷ GenCuster</t>
  </si>
  <si>
    <t>ᵂᵂ ǫᴜᴇ</t>
  </si>
  <si>
    <t>ʷʷ Koller91</t>
  </si>
  <si>
    <t>NALDÃO</t>
  </si>
  <si>
    <t>ᴾᴸBogdan</t>
  </si>
  <si>
    <t>乂FiFero</t>
  </si>
  <si>
    <t>ˢᴴRockmansa</t>
  </si>
  <si>
    <t>ʷʷLolcia</t>
  </si>
  <si>
    <t>TheKronitiz2</t>
  </si>
  <si>
    <t>Niki 113</t>
  </si>
  <si>
    <t>ʷʷ SPiDi</t>
  </si>
  <si>
    <t>Aleksandar MKD</t>
  </si>
  <si>
    <t>LM87</t>
  </si>
  <si>
    <t>乂Duszek乂</t>
  </si>
  <si>
    <t>Yajhershey</t>
  </si>
  <si>
    <t>RadekHDMI</t>
  </si>
  <si>
    <t>ĐəmønKillər</t>
  </si>
  <si>
    <t>Beatkaryl 1</t>
  </si>
  <si>
    <t>BarteK022</t>
  </si>
  <si>
    <t>ʷʷKillerekY</t>
  </si>
  <si>
    <t>Ewin84</t>
  </si>
  <si>
    <t>Adrian3535</t>
  </si>
  <si>
    <t>NewLio</t>
  </si>
  <si>
    <t>ʷʷ applebite</t>
  </si>
  <si>
    <t>Majin乂Uub</t>
  </si>
  <si>
    <t>Zimny tt</t>
  </si>
  <si>
    <t>ʷʷ Anakin</t>
  </si>
  <si>
    <t>Hydraulik88</t>
  </si>
  <si>
    <t>LioN</t>
  </si>
  <si>
    <t>Goblinsword</t>
  </si>
  <si>
    <t>RoyalKingxx</t>
  </si>
  <si>
    <t>Bunny 982</t>
  </si>
  <si>
    <t>Śląski alt</t>
  </si>
  <si>
    <t>San Quentin</t>
  </si>
  <si>
    <t>ᶻᵖ wwa1011</t>
  </si>
  <si>
    <t>Pimpekk</t>
  </si>
  <si>
    <t>Siwy212PL</t>
  </si>
  <si>
    <t>ShillaWin</t>
  </si>
  <si>
    <t>ʷʷ Ludimā</t>
  </si>
  <si>
    <t>ʷʷ borhi</t>
  </si>
  <si>
    <t>MoherowyBerecik</t>
  </si>
  <si>
    <t>D00MR</t>
  </si>
  <si>
    <t>ʷʷ Marcin799</t>
  </si>
  <si>
    <t>Arken alt</t>
  </si>
  <si>
    <t>Vãi lòn luôn</t>
  </si>
  <si>
    <t>NieMigrowacTuxD</t>
  </si>
  <si>
    <t>ˢᴴMucha</t>
  </si>
  <si>
    <t>ˢᴴPucuś</t>
  </si>
  <si>
    <t>ˢᴴBartek2121</t>
  </si>
  <si>
    <t>义ᴰˢ Yellow</t>
  </si>
  <si>
    <t>XenoP</t>
  </si>
  <si>
    <t>ˢᴴPrzemo270</t>
  </si>
  <si>
    <t>Willrock alt</t>
  </si>
  <si>
    <t>ʷʷ JaToJa</t>
  </si>
  <si>
    <t>MaDHaTter</t>
  </si>
  <si>
    <t>JoKeR</t>
  </si>
  <si>
    <t>kawaler24</t>
  </si>
  <si>
    <t>SLIMAK</t>
  </si>
  <si>
    <t>ˢᴴpieKarz</t>
  </si>
  <si>
    <t>ʷʷ Marcyśka</t>
  </si>
  <si>
    <t>亗 Ramzes 亗</t>
  </si>
  <si>
    <t>义ᴰˢSimba</t>
  </si>
  <si>
    <t>czarny34</t>
  </si>
  <si>
    <t>król Julian85</t>
  </si>
  <si>
    <t>ne3ro0</t>
  </si>
  <si>
    <t>Frankol16</t>
  </si>
  <si>
    <t>セꭒɱꬴк</t>
  </si>
  <si>
    <t>Beatkaryl1 farm</t>
  </si>
  <si>
    <t>GoddessoftheL0</t>
  </si>
  <si>
    <t>sunsei</t>
  </si>
  <si>
    <t>ˢᴴKostucha</t>
  </si>
  <si>
    <t>YoungFreaks</t>
  </si>
  <si>
    <t>・MalwoS・</t>
  </si>
  <si>
    <t>ˢᴴKacper</t>
  </si>
  <si>
    <t>ᶻᵖ Grzesiek</t>
  </si>
  <si>
    <t>MERClA</t>
  </si>
  <si>
    <t>ˢᴴMar cin333</t>
  </si>
  <si>
    <t>Unfair ㋛</t>
  </si>
  <si>
    <t>LiMiTeR</t>
  </si>
  <si>
    <t>ˢᴴVentol90</t>
  </si>
  <si>
    <t>SzManiek89</t>
  </si>
  <si>
    <t>亗ASAPFERNY亗</t>
  </si>
  <si>
    <t>WATAHA KSU</t>
  </si>
  <si>
    <t>marvel12</t>
  </si>
  <si>
    <t>starnani1</t>
  </si>
  <si>
    <t>ʷʷ M O N O</t>
  </si>
  <si>
    <t>ʷʷ Derkoś</t>
  </si>
  <si>
    <t>ˢᴴSlayer</t>
  </si>
  <si>
    <t>Beatkarylfarm2</t>
  </si>
  <si>
    <t>Przygłupx</t>
  </si>
  <si>
    <t>ʷʷ TaTaG</t>
  </si>
  <si>
    <t>ˢᴴrajden</t>
  </si>
  <si>
    <t>EpfussFarm</t>
  </si>
  <si>
    <t>EC410</t>
  </si>
  <si>
    <t>ˢᴴFadamahePL</t>
  </si>
  <si>
    <t>ˢᴴKoperK</t>
  </si>
  <si>
    <t>ツ MałaMi ツ</t>
  </si>
  <si>
    <t>kasienkaa</t>
  </si>
  <si>
    <t>pesteQ farm</t>
  </si>
  <si>
    <t>Koń Rafałł</t>
  </si>
  <si>
    <t>火 Gamora</t>
  </si>
  <si>
    <t>DRAGONMA</t>
  </si>
  <si>
    <t>zakolak3000</t>
  </si>
  <si>
    <t>Yakuza ヤクザ</t>
  </si>
  <si>
    <t>Screw 2</t>
  </si>
  <si>
    <t>亗Kezixx亗</t>
  </si>
  <si>
    <t>ˢᴴGdynia</t>
  </si>
  <si>
    <t>Optîmusprime</t>
  </si>
  <si>
    <t>Arken farm2</t>
  </si>
  <si>
    <t>ᴸˢSobiesław</t>
  </si>
  <si>
    <t>亗Cezar2亗</t>
  </si>
  <si>
    <t>Sskkuull f10</t>
  </si>
  <si>
    <t>Kaszub83</t>
  </si>
  <si>
    <t>тony</t>
  </si>
  <si>
    <t>PAN1CSTYLE</t>
  </si>
  <si>
    <t>ˢᴴCzuczu</t>
  </si>
  <si>
    <t>RickGraames</t>
  </si>
  <si>
    <t>Rumcajsek</t>
  </si>
  <si>
    <t>Susek small</t>
  </si>
  <si>
    <t>ᴘʟBogdan</t>
  </si>
  <si>
    <t>Haadii</t>
  </si>
  <si>
    <t>Sskkuull F1</t>
  </si>
  <si>
    <t>otech</t>
  </si>
  <si>
    <t>SzymuS GOLD</t>
  </si>
  <si>
    <t>SokoleOko</t>
  </si>
  <si>
    <t>Махрон 2</t>
  </si>
  <si>
    <t>Jaygeta</t>
  </si>
  <si>
    <t>ˢˣ火名稱</t>
  </si>
  <si>
    <t>chacazulo</t>
  </si>
  <si>
    <t>ˢᴴ ODYN</t>
  </si>
  <si>
    <t>Sosoyaku</t>
  </si>
  <si>
    <t>ᴰᴷPaskalito</t>
  </si>
  <si>
    <t>Wolf02</t>
  </si>
  <si>
    <t>Elmek</t>
  </si>
  <si>
    <t>Ts Bunny Rzesko</t>
  </si>
  <si>
    <t>FAB 2</t>
  </si>
  <si>
    <t>Djon49</t>
  </si>
  <si>
    <t>ʷʷMatthew7296</t>
  </si>
  <si>
    <t>ʷʷKarlus4</t>
  </si>
  <si>
    <t>setero19</t>
  </si>
  <si>
    <t>Scorpion Wolf</t>
  </si>
  <si>
    <t>火 Rocket</t>
  </si>
  <si>
    <t>Klauka</t>
  </si>
  <si>
    <t>ᴸˢMarcelinaS</t>
  </si>
  <si>
    <t>Lorduhtreda</t>
  </si>
  <si>
    <t>Pippa72</t>
  </si>
  <si>
    <t>ᴼᶠOptimus</t>
  </si>
  <si>
    <t>ˢᴴBloo86</t>
  </si>
  <si>
    <t>ˢᴴClouddy</t>
  </si>
  <si>
    <t>LexiLin 1</t>
  </si>
  <si>
    <t>ˢᴴ SzAmAn</t>
  </si>
  <si>
    <t>PatrykGold</t>
  </si>
  <si>
    <t>Kmicic777 farm</t>
  </si>
  <si>
    <t>Lord Sideros</t>
  </si>
  <si>
    <t>ʷʷ Luc1fer</t>
  </si>
  <si>
    <t>adushx mini</t>
  </si>
  <si>
    <t>KAZ2</t>
  </si>
  <si>
    <t>义ᴰˢIrOnB</t>
  </si>
  <si>
    <t>sAmSaM</t>
  </si>
  <si>
    <t>Wojownik1</t>
  </si>
  <si>
    <t>Rey Alc0hólic0</t>
  </si>
  <si>
    <t>Goffy83</t>
  </si>
  <si>
    <t>D00MR1</t>
  </si>
  <si>
    <t>ĤãniɓªĹ</t>
  </si>
  <si>
    <t>Gngoy</t>
  </si>
  <si>
    <t>phong vân tà</t>
  </si>
  <si>
    <t>Sóika fam</t>
  </si>
  <si>
    <t>MiniMADA</t>
  </si>
  <si>
    <t>Sự yên bình</t>
  </si>
  <si>
    <t>ᴾᴸSpike</t>
  </si>
  <si>
    <t>真的别惹我</t>
  </si>
  <si>
    <t>ᵉˢborhii</t>
  </si>
  <si>
    <t>Daddy Hulk</t>
  </si>
  <si>
    <t>benzomaniak187</t>
  </si>
  <si>
    <t>ツ fr0zen ツ</t>
  </si>
  <si>
    <t>Rastaus</t>
  </si>
  <si>
    <t>kamil92joz farm</t>
  </si>
  <si>
    <t>pyranha</t>
  </si>
  <si>
    <t>SPiDi ᴾᴸ 2</t>
  </si>
  <si>
    <t>Medieval Farm</t>
  </si>
  <si>
    <t>Bro1990</t>
  </si>
  <si>
    <t>SrSugiruKifuja</t>
  </si>
  <si>
    <t>Wazka1979</t>
  </si>
  <si>
    <t>47D</t>
  </si>
  <si>
    <t>KLUSKA</t>
  </si>
  <si>
    <t>SLK F1</t>
  </si>
  <si>
    <t>ˢᴴoBLACKo</t>
  </si>
  <si>
    <t>stadion rolnik</t>
  </si>
  <si>
    <t>GENCUSTER</t>
  </si>
  <si>
    <t>sAmSaMsAm</t>
  </si>
  <si>
    <t>adushx one</t>
  </si>
  <si>
    <t>WW FORTRESS</t>
  </si>
  <si>
    <t>TataPatryczka</t>
  </si>
  <si>
    <t>ᵂᵃᴰʳᵁ</t>
  </si>
  <si>
    <t>Goffy83 Niuniek</t>
  </si>
  <si>
    <t>ByeBye0 farm</t>
  </si>
  <si>
    <t>Niki 113f</t>
  </si>
  <si>
    <t>Willrock farm2</t>
  </si>
  <si>
    <t>メGrendel 亗</t>
  </si>
  <si>
    <t>ᴸˢMarcelinaX</t>
  </si>
  <si>
    <t>Willrock farm 3</t>
  </si>
  <si>
    <t>Hodoor</t>
  </si>
  <si>
    <t>ᴿᵸ JustinA</t>
  </si>
  <si>
    <t>メGDAPaczeKF2亗</t>
  </si>
  <si>
    <t>ArmoredTurtles</t>
  </si>
  <si>
    <t>Bomba1</t>
  </si>
  <si>
    <t>SKL F2</t>
  </si>
  <si>
    <t>fifarafa</t>
  </si>
  <si>
    <t>chacazulu 2</t>
  </si>
  <si>
    <t>Matthew7296Farm</t>
  </si>
  <si>
    <t>FadamaheFarm</t>
  </si>
  <si>
    <t>HDMALAVE</t>
  </si>
  <si>
    <t>KLUSKA NOTFARM</t>
  </si>
  <si>
    <t>Arken farm3</t>
  </si>
  <si>
    <t>luka12 farm</t>
  </si>
  <si>
    <t>ABX</t>
  </si>
  <si>
    <t>Aris Gold 芈</t>
  </si>
  <si>
    <t>きーくん</t>
  </si>
  <si>
    <t>ThầnRượu77</t>
  </si>
  <si>
    <t>VitoCorleone I</t>
  </si>
  <si>
    <t>MasterFaFa</t>
  </si>
  <si>
    <t>Workoutfarm2</t>
  </si>
  <si>
    <t>Skutnięty</t>
  </si>
  <si>
    <t>ʷʷArktos</t>
  </si>
  <si>
    <t>Miniu farm1</t>
  </si>
  <si>
    <t>11wojofarm11</t>
  </si>
  <si>
    <t>PRZEMO 2701</t>
  </si>
  <si>
    <t>Sajpulpet123</t>
  </si>
  <si>
    <t>Onigiri6</t>
  </si>
  <si>
    <t>Mini Kiri</t>
  </si>
  <si>
    <t>BornToBeWild</t>
  </si>
  <si>
    <t>Santinelprime</t>
  </si>
  <si>
    <t>火 Yondu</t>
  </si>
  <si>
    <t>Workoutfarm1</t>
  </si>
  <si>
    <t>LimakKoR</t>
  </si>
  <si>
    <t>Hulk f5</t>
  </si>
  <si>
    <t>altKuncki</t>
  </si>
  <si>
    <t>SZNINKIEL</t>
  </si>
  <si>
    <t>LOON</t>
  </si>
  <si>
    <t>Miedziak farm</t>
  </si>
  <si>
    <t>Dziadziof1</t>
  </si>
  <si>
    <t>dawidokvs2farm</t>
  </si>
  <si>
    <t>LAYSO</t>
  </si>
  <si>
    <t>Paweł20</t>
  </si>
  <si>
    <t>LeONix F1</t>
  </si>
  <si>
    <t>FckNuciekᴳᴿ</t>
  </si>
  <si>
    <t>Moctezuma II</t>
  </si>
  <si>
    <t>KVK Kills actual</t>
  </si>
  <si>
    <t>Deads - actual kvk scan</t>
  </si>
  <si>
    <t>KVK Kills minimum</t>
  </si>
  <si>
    <t>KVK DKP minimum</t>
  </si>
  <si>
    <t>KVK DKP actual</t>
  </si>
  <si>
    <t>Power - Pre KVK</t>
  </si>
  <si>
    <t>Power - actual kvk scan</t>
  </si>
  <si>
    <t>Power difference</t>
  </si>
  <si>
    <t>KP - Pre KVK</t>
  </si>
  <si>
    <t>KP - actual kvk scan</t>
  </si>
  <si>
    <t>KP difference</t>
  </si>
  <si>
    <t>Kills - Pre KVK</t>
  </si>
  <si>
    <t>Kills - actual kvk scan</t>
  </si>
  <si>
    <t>Kills difference</t>
  </si>
  <si>
    <t>Deads - Pre KVK</t>
  </si>
  <si>
    <t>Deads difference</t>
  </si>
  <si>
    <t>T5 Kills - Pre KVK</t>
  </si>
  <si>
    <t>T5 kills - actual kvk scan</t>
  </si>
  <si>
    <t>T5 difference</t>
  </si>
  <si>
    <t>T4 Kills - Pre KVK</t>
  </si>
  <si>
    <t>T4 Kills - actual kvk scan</t>
  </si>
  <si>
    <t>T4 difference</t>
  </si>
  <si>
    <t>RSS - Pre KVK</t>
  </si>
  <si>
    <t>RSS - actual kvk scan</t>
  </si>
  <si>
    <t>RSS difference</t>
  </si>
  <si>
    <t>T4 kills -DKP points</t>
  </si>
  <si>
    <t>T5 kills - DKP points</t>
  </si>
  <si>
    <t>T4 dead - DKP points</t>
  </si>
  <si>
    <t>T5 dead - DKP points</t>
  </si>
  <si>
    <t>RSS - DKP points</t>
  </si>
  <si>
    <t>T4 Deads</t>
  </si>
  <si>
    <t>T5 Deads</t>
  </si>
  <si>
    <t>Suma DKP</t>
  </si>
  <si>
    <t>Aktualne DKP</t>
  </si>
  <si>
    <t>KVK Kills %</t>
  </si>
  <si>
    <t>DKP Points %</t>
  </si>
  <si>
    <t>irmos</t>
  </si>
  <si>
    <t>义ᴰˢPilar</t>
  </si>
  <si>
    <t>Logan F</t>
  </si>
  <si>
    <t>ʷʷTabaluga</t>
  </si>
  <si>
    <t>Niikoś</t>
  </si>
  <si>
    <t>Kaxs</t>
  </si>
  <si>
    <t>JU 331</t>
  </si>
  <si>
    <t>Czarna34</t>
  </si>
  <si>
    <t>SPiDi ᴾᴸ V1</t>
  </si>
  <si>
    <t>ˢᴴDark I</t>
  </si>
  <si>
    <t>Denior</t>
  </si>
  <si>
    <t>TONI CIPRIANI</t>
  </si>
  <si>
    <t>Ahli</t>
  </si>
  <si>
    <t>ʷʷBlackTom乂</t>
  </si>
  <si>
    <t>ʷʷTORQUE</t>
  </si>
  <si>
    <t>ʷʷORZEŁ 1985</t>
  </si>
  <si>
    <t>ʷʷMadJoker666</t>
  </si>
  <si>
    <t>ʷʷRainbowAc1d</t>
  </si>
  <si>
    <t>ʷʷ Dunkan</t>
  </si>
  <si>
    <t>Barta07</t>
  </si>
  <si>
    <t>火 Baton ツ</t>
  </si>
  <si>
    <t>メRoyalKing</t>
  </si>
  <si>
    <t>STREPTO</t>
  </si>
  <si>
    <t>KARAĐORĐE</t>
  </si>
  <si>
    <t>Redrin</t>
  </si>
  <si>
    <t>ʷʷ Fake Key</t>
  </si>
  <si>
    <t>King Dariusz 77</t>
  </si>
  <si>
    <t>Szani</t>
  </si>
  <si>
    <t>ᴬᵂ Linku</t>
  </si>
  <si>
    <t>ʷʷ dawidok</t>
  </si>
  <si>
    <t>PatrykTiR</t>
  </si>
  <si>
    <t>ʷʷ Miniu</t>
  </si>
  <si>
    <t>ʳˢpapi87</t>
  </si>
  <si>
    <t>Hun Atilla</t>
  </si>
  <si>
    <t>WillieWhale</t>
  </si>
  <si>
    <t>乂 JÄGER 乂</t>
  </si>
  <si>
    <t>ʷʷ Michu</t>
  </si>
  <si>
    <t>信乱</t>
  </si>
  <si>
    <t>ʷʷ Piotr kkk</t>
  </si>
  <si>
    <t>ʷʷ Krystek</t>
  </si>
  <si>
    <t>ʷʷ Onigiri</t>
  </si>
  <si>
    <t>ʷʷTOFFU</t>
  </si>
  <si>
    <t>ʷʷGodfather</t>
  </si>
  <si>
    <t>ʷʷ HUBAL PL</t>
  </si>
  <si>
    <t>Sz3ff</t>
  </si>
  <si>
    <t>TahoeGirl</t>
  </si>
  <si>
    <t>LeOniX</t>
  </si>
  <si>
    <t>ᴶᵃᶜᵒ</t>
  </si>
  <si>
    <t>ʷʷ Nest ツ</t>
  </si>
  <si>
    <t>boollet</t>
  </si>
  <si>
    <t>Little Pav</t>
  </si>
  <si>
    <t>CarollaWin</t>
  </si>
  <si>
    <t>Devo S</t>
  </si>
  <si>
    <t>korrado</t>
  </si>
  <si>
    <t>ˢᴴDziedziej</t>
  </si>
  <si>
    <t>lukaS</t>
  </si>
  <si>
    <t>ʷʷ wojownik11</t>
  </si>
  <si>
    <t>乂Morbius</t>
  </si>
  <si>
    <t>ᵂᵂXJjoke</t>
  </si>
  <si>
    <t>Sebix ᵃˡᵗ</t>
  </si>
  <si>
    <t>MatiMat1</t>
  </si>
  <si>
    <t>sài gòn vn80</t>
  </si>
  <si>
    <t>Hoài vũ 1</t>
  </si>
  <si>
    <t>ʷʷ LexiLin</t>
  </si>
  <si>
    <t>ʷʷ Chudzinx</t>
  </si>
  <si>
    <t>ᵂᵂMangulica</t>
  </si>
  <si>
    <t>ʷʷ Derdevil</t>
  </si>
  <si>
    <t>ProBuBu</t>
  </si>
  <si>
    <t>ˢᴴSraczunia</t>
  </si>
  <si>
    <t>Luna Mk</t>
  </si>
  <si>
    <t>ʷʷConiunctivu</t>
  </si>
  <si>
    <t>kandi91</t>
  </si>
  <si>
    <t>ˢᴴBearAdi</t>
  </si>
  <si>
    <t>FARGE</t>
  </si>
  <si>
    <t>Mini Royal</t>
  </si>
  <si>
    <t>ʷʷTOXIC</t>
  </si>
  <si>
    <t>Harley乂Quinn</t>
  </si>
  <si>
    <t>Eloweed420</t>
  </si>
  <si>
    <t>亗SETh</t>
  </si>
  <si>
    <t>Jerychø</t>
  </si>
  <si>
    <t>GRABARZ666</t>
  </si>
  <si>
    <t>ˢᴴAfrostwo13</t>
  </si>
  <si>
    <t>Fɪꜰᴇʀᴏ</t>
  </si>
  <si>
    <t>ˢᴴAfro13</t>
  </si>
  <si>
    <t>ʷʷ ChampioN</t>
  </si>
  <si>
    <t>Zenek1</t>
  </si>
  <si>
    <t>General义Beli</t>
  </si>
  <si>
    <t>KadłubPl</t>
  </si>
  <si>
    <t>Barboura3</t>
  </si>
  <si>
    <t>DUSZEK</t>
  </si>
  <si>
    <t>ˢᴴ Koller91</t>
  </si>
  <si>
    <t>ʷʷ Daniello</t>
  </si>
  <si>
    <t>Pibody3</t>
  </si>
  <si>
    <t>BY BOSS</t>
  </si>
  <si>
    <t>ᵖᶜ sunsei25</t>
  </si>
  <si>
    <t>FuNe bives T</t>
  </si>
  <si>
    <t>ʷʷ Firedragon</t>
  </si>
  <si>
    <t>sHdelejt</t>
  </si>
  <si>
    <t>Glatiums</t>
  </si>
  <si>
    <t>1TheWitcher3</t>
  </si>
  <si>
    <t>Mr NoStres Farm</t>
  </si>
  <si>
    <t>ʷʷxPiTeRxPL</t>
  </si>
  <si>
    <t>云ゅ Efedryl</t>
  </si>
  <si>
    <t>ʷʷ DamkoS</t>
  </si>
  <si>
    <t>PanSiwy</t>
  </si>
  <si>
    <t>Mastilo</t>
  </si>
  <si>
    <t>ᴾᴸCichy77</t>
  </si>
  <si>
    <t>ˢᴴ Anakin</t>
  </si>
  <si>
    <t>warriorgoddess</t>
  </si>
  <si>
    <t>Nomad ROK</t>
  </si>
  <si>
    <t>komarvip</t>
  </si>
  <si>
    <t>益 JinX ツ</t>
  </si>
  <si>
    <t>Bªsiomierz</t>
  </si>
  <si>
    <t>ᴾᴸKamikadze</t>
  </si>
  <si>
    <t>ʷʷUndisputedX</t>
  </si>
  <si>
    <t>Ơ hỏi chấm</t>
  </si>
  <si>
    <t>ʷʷ Piotras</t>
  </si>
  <si>
    <t>WokFromPoland</t>
  </si>
  <si>
    <t>RafiksPL</t>
  </si>
  <si>
    <t>ʷʷ Yakuza</t>
  </si>
  <si>
    <t>ʷʷ乂GoHu</t>
  </si>
  <si>
    <t>Małgosia1</t>
  </si>
  <si>
    <t>メRamzesIII</t>
  </si>
  <si>
    <t>Evildeath71</t>
  </si>
  <si>
    <t>Alkolove</t>
  </si>
  <si>
    <t>ˢᴴ Niemcu</t>
  </si>
  <si>
    <t>koder20</t>
  </si>
  <si>
    <t>ˢᴴmikee90</t>
  </si>
  <si>
    <t>Sebo23</t>
  </si>
  <si>
    <t>ˢᴴLaraa8</t>
  </si>
  <si>
    <t>ᴊᴏssʏ</t>
  </si>
  <si>
    <t>Avirion</t>
  </si>
  <si>
    <t>ʷʷAdaŚᴺᴹ</t>
  </si>
  <si>
    <t>Berciik</t>
  </si>
  <si>
    <t>czerwin</t>
  </si>
  <si>
    <t>Dawid36</t>
  </si>
  <si>
    <t>NenosZabijaka</t>
  </si>
  <si>
    <t>ˢᴴPhuong Rom</t>
  </si>
  <si>
    <t>BANITA777</t>
  </si>
  <si>
    <t>Barboura3F</t>
  </si>
  <si>
    <t>GoDALLxD</t>
  </si>
  <si>
    <t>ᵁᴮVentol</t>
  </si>
  <si>
    <t>KrólArtur69</t>
  </si>
  <si>
    <t>㋡Hiurrem㋡</t>
  </si>
  <si>
    <t>MariOx farm3</t>
  </si>
  <si>
    <t>Hornet91</t>
  </si>
  <si>
    <t>ʷʷ Daniellson</t>
  </si>
  <si>
    <t>ˢᴴ M O N O</t>
  </si>
  <si>
    <t>ˢᴴDrako</t>
  </si>
  <si>
    <t>ᴾᴸ么 Tomix</t>
  </si>
  <si>
    <t>ˢᴴGleselo</t>
  </si>
  <si>
    <t>ArturJM</t>
  </si>
  <si>
    <t>Slums Attack</t>
  </si>
  <si>
    <t>Blackfarmer 6</t>
  </si>
  <si>
    <t>Very little Pav</t>
  </si>
  <si>
    <t>ᵇˢNALDINHO</t>
  </si>
  <si>
    <t>rss00</t>
  </si>
  <si>
    <t>D4ni3lo</t>
  </si>
  <si>
    <t>ˢᴴMateS</t>
  </si>
  <si>
    <t>ˢᴴ Derkoś</t>
  </si>
  <si>
    <t>Thần núi</t>
  </si>
  <si>
    <t>RamboMen</t>
  </si>
  <si>
    <t>ᵇˢNALDO</t>
  </si>
  <si>
    <t>Weska</t>
  </si>
  <si>
    <t>Swędziwór</t>
  </si>
  <si>
    <t>Guayo Land</t>
  </si>
  <si>
    <t>RoManToLo</t>
  </si>
  <si>
    <t>ʷʷ Demo</t>
  </si>
  <si>
    <t>ㅡSymㅡ</t>
  </si>
  <si>
    <t>ˢᴴImperial</t>
  </si>
  <si>
    <t>siemanokolano0</t>
  </si>
  <si>
    <t>RadagastBury</t>
  </si>
  <si>
    <t>Komornik2732</t>
  </si>
  <si>
    <t>GoHFarm1</t>
  </si>
  <si>
    <t>义ᴰˢSnape</t>
  </si>
  <si>
    <t>Highfade</t>
  </si>
  <si>
    <t>ˢᴴDemolka78</t>
  </si>
  <si>
    <t>Marlenka1127</t>
  </si>
  <si>
    <t>demasoni</t>
  </si>
  <si>
    <t>KondziorQ ᴰ</t>
  </si>
  <si>
    <t>donutello</t>
  </si>
  <si>
    <t>Babi 12</t>
  </si>
  <si>
    <t>xi anhh</t>
  </si>
  <si>
    <t>An Giang Quê</t>
  </si>
  <si>
    <t>QTâzuuFARM</t>
  </si>
  <si>
    <t>ʷʷKokushibou</t>
  </si>
  <si>
    <t>ʷʷ Proz4c</t>
  </si>
  <si>
    <t>Тiамат 义</t>
  </si>
  <si>
    <t>Nô Bi Taa</t>
  </si>
  <si>
    <t>Acumen</t>
  </si>
  <si>
    <t>Sym ツ</t>
  </si>
  <si>
    <t>ʷʷButcher乂</t>
  </si>
  <si>
    <t>#N/A</t>
  </si>
  <si>
    <t>ʷʷ Sylar90</t>
  </si>
  <si>
    <t>Laszez</t>
  </si>
  <si>
    <t>MirasPL</t>
  </si>
  <si>
    <t>ˢᴴ Michu</t>
  </si>
  <si>
    <t>ⁿᵒᵃʰ</t>
  </si>
  <si>
    <t>ᶠ1么 KieR</t>
  </si>
  <si>
    <t>#VALUE!</t>
  </si>
  <si>
    <t>JonekLS</t>
  </si>
  <si>
    <t>ˢᴴ R2beer2</t>
  </si>
  <si>
    <t>RCH1920</t>
  </si>
  <si>
    <t>ˢᴴTONY</t>
  </si>
  <si>
    <t>simøn ツ</t>
  </si>
  <si>
    <t>ID</t>
  </si>
  <si>
    <t>Nickname</t>
  </si>
  <si>
    <t>Power</t>
  </si>
  <si>
    <t>KVK Kills</t>
  </si>
  <si>
    <t>DKP points</t>
  </si>
  <si>
    <t>DKP points %</t>
  </si>
  <si>
    <t>DEADy 0=brak formularza</t>
  </si>
  <si>
    <t>Migracja</t>
  </si>
  <si>
    <t>Komentarz</t>
  </si>
  <si>
    <t>KvK Kills</t>
  </si>
  <si>
    <t>DkP points</t>
  </si>
  <si>
    <t>Tak</t>
  </si>
  <si>
    <t>migrował</t>
  </si>
  <si>
    <t>Nie</t>
  </si>
  <si>
    <t>słabo w polu</t>
  </si>
  <si>
    <t xml:space="preserve">migrował </t>
  </si>
  <si>
    <t xml:space="preserve">Do migracji </t>
  </si>
  <si>
    <t>Do poprawki pole</t>
  </si>
  <si>
    <t>Brak info o deadach</t>
  </si>
  <si>
    <t>Do migracji lub 0</t>
  </si>
  <si>
    <t>Wyzeruje na next kvk wojsko</t>
  </si>
  <si>
    <t>Kupił już paszporty</t>
  </si>
  <si>
    <t xml:space="preserve">Skończył grać </t>
  </si>
  <si>
    <t>Farma?</t>
  </si>
  <si>
    <t>Słabe pole</t>
  </si>
  <si>
    <t>Musi się określić co dalej</t>
  </si>
  <si>
    <t>Adio pytaj co dalej</t>
  </si>
  <si>
    <t>Szansa?</t>
  </si>
  <si>
    <t>Przeprowadzka itd./szansa</t>
  </si>
  <si>
    <t>Wyzerowany?</t>
  </si>
  <si>
    <t>Szansa/Poprawa pola</t>
  </si>
  <si>
    <t>alt FreeQ'a, przyjdzie mainem</t>
  </si>
  <si>
    <t>Nowy, jeszcze jedna szansa</t>
  </si>
  <si>
    <t xml:space="preserve">Potrzebny screen deadow </t>
  </si>
  <si>
    <t>Ściemniał w formularzu</t>
  </si>
  <si>
    <t xml:space="preserve">Gadałem, ostatnia szansa </t>
  </si>
  <si>
    <t xml:space="preserve">Migrował </t>
  </si>
  <si>
    <t xml:space="preserve">kasowanie wojska </t>
  </si>
  <si>
    <t xml:space="preserve">Farma Batona </t>
  </si>
  <si>
    <t>Farma? tak to farma</t>
  </si>
  <si>
    <t>Farma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</si>
</sst>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b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</fills>
  <borders count="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1" xfId="0" applyFont="1" applyNumberFormat="1"/>
    <xf borderId="0" fillId="0" fontId="2" numFmtId="0" xfId="0" applyFont="1"/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4" xfId="0" applyAlignment="1" applyFont="1" applyNumberFormat="1">
      <alignment shrinkToFit="0" vertical="bottom" wrapText="0"/>
    </xf>
    <xf borderId="0" fillId="0" fontId="4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4" numFmtId="0" xfId="0" applyFont="1"/>
    <xf borderId="0" fillId="0" fontId="4" numFmtId="4" xfId="0" applyFont="1" applyNumberFormat="1"/>
    <xf borderId="0" fillId="2" fontId="3" numFmtId="1" xfId="0" applyAlignment="1" applyFill="1" applyFont="1" applyNumberFormat="1">
      <alignment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4" xfId="0" applyAlignment="1" applyFont="1" applyNumberFormat="1">
      <alignment shrinkToFit="0" vertical="bottom" wrapText="0"/>
    </xf>
    <xf borderId="0" fillId="2" fontId="4" numFmtId="1" xfId="0" applyAlignment="1" applyFont="1" applyNumberFormat="1">
      <alignment horizontal="center"/>
    </xf>
    <xf borderId="0" fillId="2" fontId="4" numFmtId="0" xfId="0" applyFont="1"/>
    <xf borderId="0" fillId="0" fontId="4" numFmtId="1" xfId="0" applyFont="1" applyNumberFormat="1"/>
    <xf borderId="0" fillId="0" fontId="3" numFmtId="49" xfId="0" applyAlignment="1" applyFont="1" applyNumberFormat="1">
      <alignment shrinkToFit="0" vertical="bottom" wrapText="0"/>
    </xf>
    <xf borderId="0" fillId="0" fontId="4" numFmtId="49" xfId="0" applyFont="1" applyNumberFormat="1"/>
    <xf borderId="0" fillId="0" fontId="5" numFmtId="0" xfId="0" applyAlignment="1" applyFont="1">
      <alignment readingOrder="0"/>
    </xf>
    <xf borderId="0" fillId="0" fontId="1" numFmtId="3" xfId="0" applyAlignment="1" applyFont="1" applyNumberFormat="1">
      <alignment shrinkToFit="0" vertical="bottom" wrapText="0"/>
    </xf>
    <xf borderId="0" fillId="3" fontId="1" numFmtId="0" xfId="0" applyAlignment="1" applyFill="1" applyFont="1">
      <alignment shrinkToFit="0" vertical="bottom" wrapText="0"/>
    </xf>
    <xf borderId="0" fillId="4" fontId="1" numFmtId="0" xfId="0" applyAlignment="1" applyFill="1" applyFont="1">
      <alignment shrinkToFit="0" vertical="bottom" wrapText="0"/>
    </xf>
    <xf borderId="0" fillId="5" fontId="1" numFmtId="1" xfId="0" applyAlignment="1" applyFill="1" applyFont="1" applyNumberFormat="1">
      <alignment shrinkToFit="0" vertical="bottom" wrapText="0"/>
    </xf>
    <xf borderId="0" fillId="3" fontId="2" numFmtId="0" xfId="0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8" fontId="2" numFmtId="1" xfId="0" applyFont="1" applyNumberFormat="1"/>
    <xf borderId="0" fillId="0" fontId="4" numFmtId="3" xfId="0" applyFont="1" applyNumberFormat="1"/>
    <xf borderId="0" fillId="3" fontId="4" numFmtId="0" xfId="0" applyFont="1"/>
    <xf borderId="0" fillId="4" fontId="4" numFmtId="0" xfId="0" applyFont="1"/>
    <xf borderId="0" fillId="5" fontId="4" numFmtId="1" xfId="0" applyFont="1" applyNumberFormat="1"/>
    <xf borderId="0" fillId="4" fontId="4" numFmtId="1" xfId="0" applyFont="1" applyNumberFormat="1"/>
    <xf borderId="0" fillId="6" fontId="4" numFmtId="0" xfId="0" applyFont="1"/>
    <xf borderId="0" fillId="7" fontId="4" numFmtId="0" xfId="0" applyFont="1"/>
    <xf borderId="0" fillId="8" fontId="4" numFmtId="0" xfId="0" applyFont="1"/>
    <xf borderId="0" fillId="8" fontId="4" numFmtId="1" xfId="0" applyFont="1" applyNumberFormat="1"/>
    <xf borderId="0" fillId="8" fontId="4" numFmtId="10" xfId="0" applyFont="1" applyNumberFormat="1"/>
    <xf borderId="0" fillId="2" fontId="3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/>
    </xf>
    <xf borderId="0" fillId="0" fontId="2" numFmtId="3" xfId="0" applyFont="1" applyNumberFormat="1"/>
    <xf borderId="1" fillId="0" fontId="2" numFmtId="3" xfId="0" applyBorder="1" applyFont="1" applyNumberFormat="1"/>
    <xf borderId="2" fillId="0" fontId="2" numFmtId="0" xfId="0" applyBorder="1" applyFont="1"/>
    <xf borderId="0" fillId="0" fontId="2" numFmtId="10" xfId="0" applyFont="1" applyNumberFormat="1"/>
    <xf borderId="3" fillId="0" fontId="4" numFmtId="3" xfId="0" applyBorder="1" applyFont="1" applyNumberFormat="1"/>
    <xf borderId="4" fillId="0" fontId="4" numFmtId="10" xfId="0" applyBorder="1" applyFont="1" applyNumberFormat="1"/>
    <xf borderId="0" fillId="0" fontId="4" numFmtId="10" xfId="0" applyFont="1" applyNumberFormat="1"/>
    <xf borderId="4" fillId="0" fontId="4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6" width="14.43"/>
    <col customWidth="1" min="16" max="16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W1" s="5" t="s">
        <v>18</v>
      </c>
    </row>
    <row r="2">
      <c r="A2" s="6">
        <v>7260210.0</v>
      </c>
      <c r="B2" s="7" t="s">
        <v>19</v>
      </c>
      <c r="C2" s="6">
        <v>1.22594218E8</v>
      </c>
      <c r="D2" s="6">
        <v>3.81394566E8</v>
      </c>
      <c r="E2" s="6">
        <v>1.06358447E8</v>
      </c>
      <c r="F2" s="6">
        <v>1392559.0</v>
      </c>
      <c r="G2" s="6">
        <v>2300300.0</v>
      </c>
      <c r="H2" s="6">
        <v>1.20650899E8</v>
      </c>
      <c r="I2" s="6">
        <v>1.50692361E8</v>
      </c>
      <c r="J2" s="6">
        <v>2.2547218E7</v>
      </c>
      <c r="K2" s="6">
        <v>4.608546356E9</v>
      </c>
      <c r="L2" s="6">
        <v>37549.0</v>
      </c>
      <c r="M2" s="8">
        <f t="shared" ref="M2:M419" si="1">E2*0.2+F2*2+G2*4+H2*10+I2*20</f>
        <v>4253614217</v>
      </c>
      <c r="N2" s="7" t="str">
        <f t="shared" ref="N2:N419" si="2">VLOOKUP(C2,$S$3:$U$16,2,1)</f>
        <v>10 - 120-130m</v>
      </c>
      <c r="O2" s="9">
        <f t="shared" ref="O2:O419" si="3">VLOOKUP(C2,$S$3:$U$16,3,1)</f>
        <v>0.4</v>
      </c>
      <c r="P2" s="7">
        <f t="shared" ref="P2:P419" si="4">VLOOKUP(C2,$S$3:$V$16,4,1)</f>
        <v>0.65</v>
      </c>
      <c r="Q2" s="10">
        <f t="shared" ref="Q2:Q419" si="5">C2*O2</f>
        <v>49037687.2</v>
      </c>
      <c r="R2" s="10">
        <f t="shared" ref="R2:R419" si="6">C2*P2</f>
        <v>79686241.7</v>
      </c>
      <c r="S2" s="11" t="s">
        <v>20</v>
      </c>
      <c r="T2" s="11" t="s">
        <v>21</v>
      </c>
      <c r="U2" s="12" t="s">
        <v>22</v>
      </c>
      <c r="V2" s="13" t="s">
        <v>23</v>
      </c>
      <c r="W2" s="13">
        <f>SUM(C2:C302)</f>
        <v>18232577906</v>
      </c>
    </row>
    <row r="3">
      <c r="A3" s="6">
        <v>2.7848816E7</v>
      </c>
      <c r="B3" s="7" t="s">
        <v>24</v>
      </c>
      <c r="C3" s="6">
        <v>1.13025489E8</v>
      </c>
      <c r="D3" s="6">
        <v>2.05108376E8</v>
      </c>
      <c r="E3" s="6">
        <v>6.8838679E7</v>
      </c>
      <c r="F3" s="6">
        <v>1464437.0</v>
      </c>
      <c r="G3" s="6">
        <v>1632618.0</v>
      </c>
      <c r="H3" s="6">
        <v>5.4625365E7</v>
      </c>
      <c r="I3" s="6">
        <v>7.8547277E7</v>
      </c>
      <c r="J3" s="6">
        <v>1.6848118E7</v>
      </c>
      <c r="K3" s="6">
        <v>2.849414766E9</v>
      </c>
      <c r="L3" s="6">
        <v>49250.0</v>
      </c>
      <c r="M3" s="8">
        <f t="shared" si="1"/>
        <v>2140426272</v>
      </c>
      <c r="N3" s="7" t="str">
        <f t="shared" si="2"/>
        <v>9 - 110-120m</v>
      </c>
      <c r="O3" s="9">
        <f t="shared" si="3"/>
        <v>0.35</v>
      </c>
      <c r="P3" s="7">
        <f t="shared" si="4"/>
        <v>0.6</v>
      </c>
      <c r="Q3" s="10">
        <f t="shared" si="5"/>
        <v>39558921.15</v>
      </c>
      <c r="R3" s="10">
        <f t="shared" si="6"/>
        <v>67815293.4</v>
      </c>
      <c r="S3" s="13">
        <v>1.0E7</v>
      </c>
      <c r="T3" s="13" t="s">
        <v>25</v>
      </c>
      <c r="U3" s="14">
        <v>0.0</v>
      </c>
      <c r="V3" s="14">
        <v>0.0</v>
      </c>
    </row>
    <row r="4">
      <c r="A4" s="6">
        <v>1.00866421E8</v>
      </c>
      <c r="B4" s="7" t="s">
        <v>26</v>
      </c>
      <c r="C4" s="6">
        <v>1.0653361E8</v>
      </c>
      <c r="D4" s="6">
        <v>2.02522967E8</v>
      </c>
      <c r="E4" s="6">
        <v>5252188.0</v>
      </c>
      <c r="F4" s="6">
        <v>4489629.0</v>
      </c>
      <c r="G4" s="6">
        <v>7069587.0</v>
      </c>
      <c r="H4" s="6">
        <v>7.0792784E7</v>
      </c>
      <c r="I4" s="6">
        <v>1.14918779E8</v>
      </c>
      <c r="J4" s="6">
        <v>1.4698358E7</v>
      </c>
      <c r="K4" s="6">
        <v>3.254985698E9</v>
      </c>
      <c r="L4" s="6">
        <v>104515.0</v>
      </c>
      <c r="M4" s="8">
        <f t="shared" si="1"/>
        <v>3044611464</v>
      </c>
      <c r="N4" s="7" t="str">
        <f t="shared" si="2"/>
        <v>8 - 100-110m</v>
      </c>
      <c r="O4" s="9">
        <f t="shared" si="3"/>
        <v>0.3</v>
      </c>
      <c r="P4" s="7">
        <f t="shared" si="4"/>
        <v>0.55</v>
      </c>
      <c r="Q4" s="10">
        <f t="shared" si="5"/>
        <v>31960083</v>
      </c>
      <c r="R4" s="10">
        <f t="shared" si="6"/>
        <v>58593485.5</v>
      </c>
      <c r="S4" s="13">
        <v>3.5E7</v>
      </c>
      <c r="T4" s="13" t="s">
        <v>27</v>
      </c>
      <c r="U4" s="14">
        <v>0.02</v>
      </c>
      <c r="V4" s="13">
        <v>0.15</v>
      </c>
    </row>
    <row r="5">
      <c r="A5" s="6">
        <v>1.29964669E8</v>
      </c>
      <c r="B5" s="7" t="s">
        <v>28</v>
      </c>
      <c r="C5" s="6">
        <v>9.9070205E7</v>
      </c>
      <c r="D5" s="6">
        <v>1.53439712E8</v>
      </c>
      <c r="E5" s="6">
        <v>1.8082893E7</v>
      </c>
      <c r="F5" s="6">
        <v>2181046.0</v>
      </c>
      <c r="G5" s="6">
        <v>1.043666E7</v>
      </c>
      <c r="H5" s="6">
        <v>6.5983794E7</v>
      </c>
      <c r="I5" s="6">
        <v>5.6755319E7</v>
      </c>
      <c r="J5" s="6">
        <v>1.0292807E7</v>
      </c>
      <c r="K5" s="6">
        <v>8.858767927E9</v>
      </c>
      <c r="L5" s="6">
        <v>47227.0</v>
      </c>
      <c r="M5" s="8">
        <f t="shared" si="1"/>
        <v>1844669631</v>
      </c>
      <c r="N5" s="7" t="str">
        <f t="shared" si="2"/>
        <v>7 - 90-100m</v>
      </c>
      <c r="O5" s="9">
        <f t="shared" si="3"/>
        <v>0.2</v>
      </c>
      <c r="P5" s="7">
        <f t="shared" si="4"/>
        <v>0.5</v>
      </c>
      <c r="Q5" s="10">
        <f t="shared" si="5"/>
        <v>19814041</v>
      </c>
      <c r="R5" s="10">
        <f t="shared" si="6"/>
        <v>49535102.5</v>
      </c>
      <c r="S5" s="13">
        <v>5.0E7</v>
      </c>
      <c r="T5" s="13" t="s">
        <v>29</v>
      </c>
      <c r="U5" s="14">
        <v>0.05</v>
      </c>
      <c r="V5" s="13">
        <v>0.25</v>
      </c>
    </row>
    <row r="6">
      <c r="A6" s="6">
        <v>4.0609318E7</v>
      </c>
      <c r="B6" s="7" t="s">
        <v>30</v>
      </c>
      <c r="C6" s="6">
        <v>9.7695503E7</v>
      </c>
      <c r="D6" s="6">
        <v>2.53395085E8</v>
      </c>
      <c r="E6" s="6">
        <v>8.5700249E7</v>
      </c>
      <c r="F6" s="6">
        <v>4272415.0</v>
      </c>
      <c r="G6" s="6">
        <v>5114713.0</v>
      </c>
      <c r="H6" s="6">
        <v>8.4676336E7</v>
      </c>
      <c r="I6" s="6">
        <v>7.3631372E7</v>
      </c>
      <c r="J6" s="6">
        <v>2.2162296E7</v>
      </c>
      <c r="K6" s="6">
        <v>2.7335476485E10</v>
      </c>
      <c r="L6" s="6">
        <v>244367.0</v>
      </c>
      <c r="M6" s="8">
        <f t="shared" si="1"/>
        <v>2365534532</v>
      </c>
      <c r="N6" s="7" t="str">
        <f t="shared" si="2"/>
        <v>7 - 90-100m</v>
      </c>
      <c r="O6" s="9">
        <f t="shared" si="3"/>
        <v>0.2</v>
      </c>
      <c r="P6" s="7">
        <f t="shared" si="4"/>
        <v>0.5</v>
      </c>
      <c r="Q6" s="10">
        <f t="shared" si="5"/>
        <v>19539100.6</v>
      </c>
      <c r="R6" s="10">
        <f t="shared" si="6"/>
        <v>48847751.5</v>
      </c>
      <c r="S6" s="13">
        <v>6.0E7</v>
      </c>
      <c r="T6" s="13" t="s">
        <v>31</v>
      </c>
      <c r="U6" s="14">
        <v>0.07</v>
      </c>
      <c r="V6" s="13">
        <v>0.3</v>
      </c>
    </row>
    <row r="7">
      <c r="A7" s="6">
        <v>1.08157024E8</v>
      </c>
      <c r="B7" s="7" t="s">
        <v>32</v>
      </c>
      <c r="C7" s="6">
        <v>9.7505877E7</v>
      </c>
      <c r="D7" s="6">
        <v>9.6781801E7</v>
      </c>
      <c r="E7" s="6">
        <v>5266929.0</v>
      </c>
      <c r="F7" s="6">
        <v>2953714.0</v>
      </c>
      <c r="G7" s="6">
        <v>1983382.0</v>
      </c>
      <c r="H7" s="6">
        <v>3.8294009E7</v>
      </c>
      <c r="I7" s="6">
        <v>4.8283767E7</v>
      </c>
      <c r="J7" s="6">
        <v>1.3390029E7</v>
      </c>
      <c r="K7" s="6">
        <v>1.2448235525E10</v>
      </c>
      <c r="L7" s="6">
        <v>58285.0</v>
      </c>
      <c r="M7" s="8">
        <f t="shared" si="1"/>
        <v>1363509772</v>
      </c>
      <c r="N7" s="7" t="str">
        <f t="shared" si="2"/>
        <v>7 - 90-100m</v>
      </c>
      <c r="O7" s="9">
        <f t="shared" si="3"/>
        <v>0.2</v>
      </c>
      <c r="P7" s="7">
        <f t="shared" si="4"/>
        <v>0.5</v>
      </c>
      <c r="Q7" s="10">
        <f t="shared" si="5"/>
        <v>19501175.4</v>
      </c>
      <c r="R7" s="10">
        <f t="shared" si="6"/>
        <v>48752938.5</v>
      </c>
      <c r="S7" s="13">
        <v>7.0E7</v>
      </c>
      <c r="T7" s="13" t="s">
        <v>33</v>
      </c>
      <c r="U7" s="14">
        <v>0.1</v>
      </c>
      <c r="V7" s="13">
        <v>0.35</v>
      </c>
    </row>
    <row r="8">
      <c r="A8" s="6">
        <v>4.2592009E7</v>
      </c>
      <c r="B8" s="7" t="s">
        <v>34</v>
      </c>
      <c r="C8" s="6">
        <v>9.3316031E7</v>
      </c>
      <c r="D8" s="6">
        <v>1.13427783E8</v>
      </c>
      <c r="E8" s="6">
        <v>2391666.0</v>
      </c>
      <c r="F8" s="6">
        <v>1476342.0</v>
      </c>
      <c r="G8" s="6">
        <v>5755245.0</v>
      </c>
      <c r="H8" s="6">
        <v>6.6111772E7</v>
      </c>
      <c r="I8" s="6">
        <v>3.7692758E7</v>
      </c>
      <c r="J8" s="6">
        <v>1.497514E7</v>
      </c>
      <c r="K8" s="6">
        <v>4.930100278E9</v>
      </c>
      <c r="L8" s="6">
        <v>41619.0</v>
      </c>
      <c r="M8" s="8">
        <f t="shared" si="1"/>
        <v>1441424877</v>
      </c>
      <c r="N8" s="7" t="str">
        <f t="shared" si="2"/>
        <v>7 - 90-100m</v>
      </c>
      <c r="O8" s="9">
        <f t="shared" si="3"/>
        <v>0.2</v>
      </c>
      <c r="P8" s="7">
        <f t="shared" si="4"/>
        <v>0.5</v>
      </c>
      <c r="Q8" s="10">
        <f t="shared" si="5"/>
        <v>18663206.2</v>
      </c>
      <c r="R8" s="10">
        <f t="shared" si="6"/>
        <v>46658015.5</v>
      </c>
      <c r="S8" s="13">
        <v>8.0E7</v>
      </c>
      <c r="T8" s="13" t="s">
        <v>35</v>
      </c>
      <c r="U8" s="14">
        <v>0.15</v>
      </c>
      <c r="V8" s="13">
        <v>0.4</v>
      </c>
    </row>
    <row r="9">
      <c r="A9" s="6">
        <v>6.6177991E7</v>
      </c>
      <c r="B9" s="7" t="s">
        <v>36</v>
      </c>
      <c r="C9" s="6">
        <v>9.1029858E7</v>
      </c>
      <c r="D9" s="6">
        <v>2.34958E8</v>
      </c>
      <c r="E9" s="6">
        <v>2.2149544E7</v>
      </c>
      <c r="F9" s="6">
        <v>3746360.0</v>
      </c>
      <c r="G9" s="6">
        <v>4336465.0</v>
      </c>
      <c r="H9" s="6">
        <v>1.3043158E8</v>
      </c>
      <c r="I9" s="6">
        <v>7.4294051E7</v>
      </c>
      <c r="J9" s="6">
        <v>1.8148523E7</v>
      </c>
      <c r="K9" s="6">
        <v>4.5265387695E10</v>
      </c>
      <c r="L9" s="6">
        <v>75629.0</v>
      </c>
      <c r="M9" s="8">
        <f t="shared" si="1"/>
        <v>2819465309</v>
      </c>
      <c r="N9" s="7" t="str">
        <f t="shared" si="2"/>
        <v>7 - 90-100m</v>
      </c>
      <c r="O9" s="9">
        <f t="shared" si="3"/>
        <v>0.2</v>
      </c>
      <c r="P9" s="7">
        <f t="shared" si="4"/>
        <v>0.5</v>
      </c>
      <c r="Q9" s="10">
        <f t="shared" si="5"/>
        <v>18205971.6</v>
      </c>
      <c r="R9" s="10">
        <f t="shared" si="6"/>
        <v>45514929</v>
      </c>
      <c r="S9" s="13">
        <v>9.0E7</v>
      </c>
      <c r="T9" s="13" t="s">
        <v>37</v>
      </c>
      <c r="U9" s="14">
        <v>0.2</v>
      </c>
      <c r="V9" s="13">
        <v>0.5</v>
      </c>
    </row>
    <row r="10">
      <c r="A10" s="6">
        <v>3.1942584E7</v>
      </c>
      <c r="B10" s="7" t="s">
        <v>38</v>
      </c>
      <c r="C10" s="6">
        <v>8.9831157E7</v>
      </c>
      <c r="D10" s="6">
        <v>9.5596706E7</v>
      </c>
      <c r="E10" s="6">
        <v>906723.0</v>
      </c>
      <c r="F10" s="6">
        <v>109381.0</v>
      </c>
      <c r="G10" s="6">
        <v>78080.0</v>
      </c>
      <c r="H10" s="6">
        <v>4.2448733E7</v>
      </c>
      <c r="I10" s="6">
        <v>5.2053789E7</v>
      </c>
      <c r="J10" s="6">
        <v>1.6893902E7</v>
      </c>
      <c r="K10" s="6">
        <v>1.5106189818E10</v>
      </c>
      <c r="L10" s="6">
        <v>75603.0</v>
      </c>
      <c r="M10" s="8">
        <f t="shared" si="1"/>
        <v>1466275537</v>
      </c>
      <c r="N10" s="7" t="str">
        <f t="shared" si="2"/>
        <v>6 - 80-90m</v>
      </c>
      <c r="O10" s="9">
        <f t="shared" si="3"/>
        <v>0.15</v>
      </c>
      <c r="P10" s="7">
        <f t="shared" si="4"/>
        <v>0.4</v>
      </c>
      <c r="Q10" s="10">
        <f t="shared" si="5"/>
        <v>13474673.55</v>
      </c>
      <c r="R10" s="10">
        <f t="shared" si="6"/>
        <v>35932462.8</v>
      </c>
      <c r="S10" s="13">
        <v>1.0E8</v>
      </c>
      <c r="T10" s="13" t="s">
        <v>39</v>
      </c>
      <c r="U10" s="14">
        <v>0.3</v>
      </c>
      <c r="V10" s="13">
        <v>0.55</v>
      </c>
    </row>
    <row r="11">
      <c r="A11" s="6">
        <v>1.8391674E7</v>
      </c>
      <c r="B11" s="7" t="s">
        <v>40</v>
      </c>
      <c r="C11" s="6">
        <v>8.9669062E7</v>
      </c>
      <c r="D11" s="6">
        <v>4.16943057E8</v>
      </c>
      <c r="E11" s="6">
        <v>2.75747258E8</v>
      </c>
      <c r="F11" s="6">
        <v>1237572.0</v>
      </c>
      <c r="G11" s="6">
        <v>2695167.0</v>
      </c>
      <c r="H11" s="6">
        <v>6.7776891E7</v>
      </c>
      <c r="I11" s="6">
        <v>6.9486169E7</v>
      </c>
      <c r="J11" s="6">
        <v>2.7521168E7</v>
      </c>
      <c r="K11" s="6">
        <v>3.866410643E9</v>
      </c>
      <c r="L11" s="6">
        <v>92429.0</v>
      </c>
      <c r="M11" s="8">
        <f t="shared" si="1"/>
        <v>2135897554</v>
      </c>
      <c r="N11" s="7" t="str">
        <f t="shared" si="2"/>
        <v>6 - 80-90m</v>
      </c>
      <c r="O11" s="9">
        <f t="shared" si="3"/>
        <v>0.15</v>
      </c>
      <c r="P11" s="7">
        <f t="shared" si="4"/>
        <v>0.4</v>
      </c>
      <c r="Q11" s="10">
        <f t="shared" si="5"/>
        <v>13450359.3</v>
      </c>
      <c r="R11" s="10">
        <f t="shared" si="6"/>
        <v>35867624.8</v>
      </c>
      <c r="S11" s="13">
        <v>1.1E8</v>
      </c>
      <c r="T11" s="13" t="s">
        <v>41</v>
      </c>
      <c r="U11" s="14">
        <v>0.35</v>
      </c>
      <c r="V11" s="13">
        <v>0.6</v>
      </c>
    </row>
    <row r="12">
      <c r="A12" s="6">
        <v>1.09391776E8</v>
      </c>
      <c r="B12" s="7" t="s">
        <v>42</v>
      </c>
      <c r="C12" s="6">
        <v>8.8846915E7</v>
      </c>
      <c r="D12" s="6">
        <v>4.3345434E7</v>
      </c>
      <c r="E12" s="6">
        <v>1375379.0</v>
      </c>
      <c r="F12" s="6">
        <v>455130.0</v>
      </c>
      <c r="G12" s="6">
        <v>661531.0</v>
      </c>
      <c r="H12" s="6">
        <v>2.2838927E7</v>
      </c>
      <c r="I12" s="6">
        <v>1.8014467E7</v>
      </c>
      <c r="J12" s="6">
        <v>6393285.0</v>
      </c>
      <c r="K12" s="6">
        <v>1.970126195E9</v>
      </c>
      <c r="L12" s="6">
        <v>36630.0</v>
      </c>
      <c r="M12" s="8">
        <f t="shared" si="1"/>
        <v>592510069.8</v>
      </c>
      <c r="N12" s="7" t="str">
        <f t="shared" si="2"/>
        <v>6 - 80-90m</v>
      </c>
      <c r="O12" s="9">
        <f t="shared" si="3"/>
        <v>0.15</v>
      </c>
      <c r="P12" s="7">
        <f t="shared" si="4"/>
        <v>0.4</v>
      </c>
      <c r="Q12" s="10">
        <f t="shared" si="5"/>
        <v>13327037.25</v>
      </c>
      <c r="R12" s="10">
        <f t="shared" si="6"/>
        <v>35538766</v>
      </c>
      <c r="S12" s="13">
        <v>1.2E8</v>
      </c>
      <c r="T12" s="13" t="s">
        <v>43</v>
      </c>
      <c r="U12" s="14">
        <v>0.4</v>
      </c>
      <c r="V12" s="13">
        <v>0.65</v>
      </c>
    </row>
    <row r="13">
      <c r="A13" s="6">
        <v>9.1139867E7</v>
      </c>
      <c r="B13" s="7" t="s">
        <v>44</v>
      </c>
      <c r="C13" s="6">
        <v>8.8436404E7</v>
      </c>
      <c r="D13" s="6">
        <v>3.79964328E8</v>
      </c>
      <c r="E13" s="6">
        <v>1.4082279E7</v>
      </c>
      <c r="F13" s="6">
        <v>4473592.0</v>
      </c>
      <c r="G13" s="6">
        <v>7302504.0</v>
      </c>
      <c r="H13" s="6">
        <v>2.13293632E8</v>
      </c>
      <c r="I13" s="6">
        <v>1.40812321E8</v>
      </c>
      <c r="J13" s="6">
        <v>1.8825E7</v>
      </c>
      <c r="K13" s="6">
        <v>2.0573676074E10</v>
      </c>
      <c r="L13" s="6">
        <v>58490.0</v>
      </c>
      <c r="M13" s="8">
        <f t="shared" si="1"/>
        <v>4990156396</v>
      </c>
      <c r="N13" s="7" t="str">
        <f t="shared" si="2"/>
        <v>6 - 80-90m</v>
      </c>
      <c r="O13" s="9">
        <f t="shared" si="3"/>
        <v>0.15</v>
      </c>
      <c r="P13" s="7">
        <f t="shared" si="4"/>
        <v>0.4</v>
      </c>
      <c r="Q13" s="10">
        <f t="shared" si="5"/>
        <v>13265460.6</v>
      </c>
      <c r="R13" s="10">
        <f t="shared" si="6"/>
        <v>35374561.6</v>
      </c>
      <c r="S13" s="13">
        <v>1.3E8</v>
      </c>
      <c r="T13" s="13" t="s">
        <v>45</v>
      </c>
      <c r="U13" s="14">
        <v>0.5</v>
      </c>
      <c r="V13" s="13">
        <v>0.7</v>
      </c>
    </row>
    <row r="14">
      <c r="A14" s="6">
        <v>1.39773103E8</v>
      </c>
      <c r="B14" s="7" t="s">
        <v>46</v>
      </c>
      <c r="C14" s="6">
        <v>8.7884708E7</v>
      </c>
      <c r="D14" s="6">
        <v>7.766171E7</v>
      </c>
      <c r="E14" s="6">
        <v>6871573.0</v>
      </c>
      <c r="F14" s="6">
        <v>1094000.0</v>
      </c>
      <c r="G14" s="6">
        <v>1061600.0</v>
      </c>
      <c r="H14" s="6">
        <v>2.6763606E7</v>
      </c>
      <c r="I14" s="6">
        <v>4.1870931E7</v>
      </c>
      <c r="J14" s="6">
        <v>8073430.0</v>
      </c>
      <c r="K14" s="6">
        <v>3.55046928E8</v>
      </c>
      <c r="L14" s="6">
        <v>32888.0</v>
      </c>
      <c r="M14" s="8">
        <f t="shared" si="1"/>
        <v>1112863395</v>
      </c>
      <c r="N14" s="7" t="str">
        <f t="shared" si="2"/>
        <v>6 - 80-90m</v>
      </c>
      <c r="O14" s="9">
        <f t="shared" si="3"/>
        <v>0.15</v>
      </c>
      <c r="P14" s="7">
        <f t="shared" si="4"/>
        <v>0.4</v>
      </c>
      <c r="Q14" s="10">
        <f t="shared" si="5"/>
        <v>13182706.2</v>
      </c>
      <c r="R14" s="10">
        <f t="shared" si="6"/>
        <v>35153883.2</v>
      </c>
      <c r="U14" s="14"/>
    </row>
    <row r="15">
      <c r="A15" s="6">
        <v>1.12724399E8</v>
      </c>
      <c r="B15" s="7" t="s">
        <v>47</v>
      </c>
      <c r="C15" s="6">
        <v>8.6560003E7</v>
      </c>
      <c r="D15" s="6">
        <v>6.8369387E7</v>
      </c>
      <c r="E15" s="6">
        <v>3260905.0</v>
      </c>
      <c r="F15" s="6">
        <v>2993837.0</v>
      </c>
      <c r="G15" s="6">
        <v>3698970.0</v>
      </c>
      <c r="H15" s="6">
        <v>2.3999997E7</v>
      </c>
      <c r="I15" s="6">
        <v>3.4415678E7</v>
      </c>
      <c r="J15" s="6">
        <v>9708670.0</v>
      </c>
      <c r="K15" s="6">
        <v>8.037768556E9</v>
      </c>
      <c r="L15" s="6">
        <v>52726.0</v>
      </c>
      <c r="M15" s="8">
        <f t="shared" si="1"/>
        <v>949749265</v>
      </c>
      <c r="N15" s="7" t="str">
        <f t="shared" si="2"/>
        <v>6 - 80-90m</v>
      </c>
      <c r="O15" s="9">
        <f t="shared" si="3"/>
        <v>0.15</v>
      </c>
      <c r="P15" s="7">
        <f t="shared" si="4"/>
        <v>0.4</v>
      </c>
      <c r="Q15" s="10">
        <f t="shared" si="5"/>
        <v>12984000.45</v>
      </c>
      <c r="R15" s="10">
        <f t="shared" si="6"/>
        <v>34624001.2</v>
      </c>
      <c r="U15" s="14"/>
    </row>
    <row r="16">
      <c r="A16" s="6">
        <v>8.3496837E7</v>
      </c>
      <c r="B16" s="7" t="s">
        <v>48</v>
      </c>
      <c r="C16" s="6">
        <v>8.6094371E7</v>
      </c>
      <c r="D16" s="6">
        <v>2.1093729E8</v>
      </c>
      <c r="E16" s="6">
        <v>8.4949433E7</v>
      </c>
      <c r="F16" s="6">
        <v>3884356.0</v>
      </c>
      <c r="G16" s="6">
        <v>1931887.0</v>
      </c>
      <c r="H16" s="6">
        <v>4.5735878E7</v>
      </c>
      <c r="I16" s="6">
        <v>7.4435736E7</v>
      </c>
      <c r="J16" s="6">
        <v>1.2796661E7</v>
      </c>
      <c r="K16" s="6">
        <v>1.4105656942E10</v>
      </c>
      <c r="L16" s="6">
        <v>123224.0</v>
      </c>
      <c r="M16" s="8">
        <f t="shared" si="1"/>
        <v>1978559647</v>
      </c>
      <c r="N16" s="7" t="str">
        <f t="shared" si="2"/>
        <v>6 - 80-90m</v>
      </c>
      <c r="O16" s="9">
        <f t="shared" si="3"/>
        <v>0.15</v>
      </c>
      <c r="P16" s="7">
        <f t="shared" si="4"/>
        <v>0.4</v>
      </c>
      <c r="Q16" s="10">
        <f t="shared" si="5"/>
        <v>12914155.65</v>
      </c>
      <c r="R16" s="10">
        <f t="shared" si="6"/>
        <v>34437748.4</v>
      </c>
    </row>
    <row r="17">
      <c r="A17" s="6">
        <v>1.05720743E8</v>
      </c>
      <c r="B17" s="7" t="s">
        <v>49</v>
      </c>
      <c r="C17" s="6">
        <v>8.5104994E7</v>
      </c>
      <c r="D17" s="6">
        <v>1.4377528E8</v>
      </c>
      <c r="E17" s="6">
        <v>7.4606801E7</v>
      </c>
      <c r="F17" s="6">
        <v>2105285.0</v>
      </c>
      <c r="G17" s="6">
        <v>1023398.0</v>
      </c>
      <c r="H17" s="6">
        <v>2.9307687E7</v>
      </c>
      <c r="I17" s="6">
        <v>3.6732109E7</v>
      </c>
      <c r="J17" s="6">
        <v>7356789.0</v>
      </c>
      <c r="K17" s="6">
        <v>1.024143133E9</v>
      </c>
      <c r="L17" s="6">
        <v>77625.0</v>
      </c>
      <c r="M17" s="8">
        <f t="shared" si="1"/>
        <v>1050944572</v>
      </c>
      <c r="N17" s="7" t="str">
        <f t="shared" si="2"/>
        <v>6 - 80-90m</v>
      </c>
      <c r="O17" s="9">
        <f t="shared" si="3"/>
        <v>0.15</v>
      </c>
      <c r="P17" s="7">
        <f t="shared" si="4"/>
        <v>0.4</v>
      </c>
      <c r="Q17" s="10">
        <f t="shared" si="5"/>
        <v>12765749.1</v>
      </c>
      <c r="R17" s="10">
        <f t="shared" si="6"/>
        <v>34041997.6</v>
      </c>
    </row>
    <row r="18">
      <c r="A18" s="6">
        <v>8.6179761E7</v>
      </c>
      <c r="B18" s="7" t="s">
        <v>50</v>
      </c>
      <c r="C18" s="6">
        <v>8.5056404E7</v>
      </c>
      <c r="D18" s="6">
        <v>7.1567742E7</v>
      </c>
      <c r="E18" s="6">
        <v>2868459.0</v>
      </c>
      <c r="F18" s="6">
        <v>2676172.0</v>
      </c>
      <c r="G18" s="6">
        <v>3435344.0</v>
      </c>
      <c r="H18" s="6">
        <v>3.9458135E7</v>
      </c>
      <c r="I18" s="6">
        <v>2.3129632E7</v>
      </c>
      <c r="J18" s="6">
        <v>9223233.0</v>
      </c>
      <c r="K18" s="6">
        <v>2.097089365E9</v>
      </c>
      <c r="L18" s="6">
        <v>52954.0</v>
      </c>
      <c r="M18" s="8">
        <f t="shared" si="1"/>
        <v>876841401.8</v>
      </c>
      <c r="N18" s="7" t="str">
        <f t="shared" si="2"/>
        <v>6 - 80-90m</v>
      </c>
      <c r="O18" s="9">
        <f t="shared" si="3"/>
        <v>0.15</v>
      </c>
      <c r="P18" s="7">
        <f t="shared" si="4"/>
        <v>0.4</v>
      </c>
      <c r="Q18" s="10">
        <f t="shared" si="5"/>
        <v>12758460.6</v>
      </c>
      <c r="R18" s="10">
        <f t="shared" si="6"/>
        <v>34022561.6</v>
      </c>
    </row>
    <row r="19">
      <c r="A19" s="6">
        <v>1.09522231E8</v>
      </c>
      <c r="B19" s="7" t="s">
        <v>51</v>
      </c>
      <c r="C19" s="6">
        <v>8.4898071E7</v>
      </c>
      <c r="D19" s="6">
        <v>1.37556321E8</v>
      </c>
      <c r="E19" s="6">
        <v>1.0532994E7</v>
      </c>
      <c r="F19" s="6">
        <v>1139510.0</v>
      </c>
      <c r="G19" s="6">
        <v>2215285.0</v>
      </c>
      <c r="H19" s="6">
        <v>7.1035734E7</v>
      </c>
      <c r="I19" s="6">
        <v>5.2632798E7</v>
      </c>
      <c r="J19" s="6">
        <v>1.0470231E7</v>
      </c>
      <c r="K19" s="6">
        <v>2.267938016E9</v>
      </c>
      <c r="L19" s="6">
        <v>138392.0</v>
      </c>
      <c r="M19" s="8">
        <f t="shared" si="1"/>
        <v>1776260059</v>
      </c>
      <c r="N19" s="7" t="str">
        <f t="shared" si="2"/>
        <v>6 - 80-90m</v>
      </c>
      <c r="O19" s="9">
        <f t="shared" si="3"/>
        <v>0.15</v>
      </c>
      <c r="P19" s="7">
        <f t="shared" si="4"/>
        <v>0.4</v>
      </c>
      <c r="Q19" s="10">
        <f t="shared" si="5"/>
        <v>12734710.65</v>
      </c>
      <c r="R19" s="10">
        <f t="shared" si="6"/>
        <v>33959228.4</v>
      </c>
    </row>
    <row r="20">
      <c r="A20" s="6">
        <v>3.6708028E7</v>
      </c>
      <c r="B20" s="7" t="s">
        <v>52</v>
      </c>
      <c r="C20" s="6">
        <v>8.4867011E7</v>
      </c>
      <c r="D20" s="6">
        <v>1.0255138E7</v>
      </c>
      <c r="E20" s="6">
        <v>68821.0</v>
      </c>
      <c r="F20" s="6">
        <v>51554.0</v>
      </c>
      <c r="G20" s="6">
        <v>4828.0</v>
      </c>
      <c r="H20" s="6">
        <v>2680534.0</v>
      </c>
      <c r="I20" s="6">
        <v>7449401.0</v>
      </c>
      <c r="J20" s="6">
        <v>1.5172066E7</v>
      </c>
      <c r="K20" s="6">
        <v>2.6611499171E10</v>
      </c>
      <c r="L20" s="6">
        <v>20689.0</v>
      </c>
      <c r="M20" s="8">
        <f t="shared" si="1"/>
        <v>175929544.2</v>
      </c>
      <c r="N20" s="7" t="str">
        <f t="shared" si="2"/>
        <v>6 - 80-90m</v>
      </c>
      <c r="O20" s="9">
        <f t="shared" si="3"/>
        <v>0.15</v>
      </c>
      <c r="P20" s="7">
        <f t="shared" si="4"/>
        <v>0.4</v>
      </c>
      <c r="Q20" s="10">
        <f t="shared" si="5"/>
        <v>12730051.65</v>
      </c>
      <c r="R20" s="10">
        <f t="shared" si="6"/>
        <v>33946804.4</v>
      </c>
    </row>
    <row r="21" ht="15.75" customHeight="1">
      <c r="A21" s="6">
        <v>1.23313785E8</v>
      </c>
      <c r="B21" s="7" t="s">
        <v>53</v>
      </c>
      <c r="C21" s="6">
        <v>8.4662685E7</v>
      </c>
      <c r="D21" s="6">
        <v>6.4932448E7</v>
      </c>
      <c r="E21" s="6">
        <v>1.1923495E7</v>
      </c>
      <c r="F21" s="6">
        <v>1424103.0</v>
      </c>
      <c r="G21" s="6">
        <v>3716202.0</v>
      </c>
      <c r="H21" s="6">
        <v>2.0547959E7</v>
      </c>
      <c r="I21" s="6">
        <v>2.7320689E7</v>
      </c>
      <c r="J21" s="6">
        <v>5390067.0</v>
      </c>
      <c r="K21" s="6">
        <v>2.51876349E8</v>
      </c>
      <c r="L21" s="6">
        <v>33377.0</v>
      </c>
      <c r="M21" s="8">
        <f t="shared" si="1"/>
        <v>771991083</v>
      </c>
      <c r="N21" s="7" t="str">
        <f t="shared" si="2"/>
        <v>6 - 80-90m</v>
      </c>
      <c r="O21" s="9">
        <f t="shared" si="3"/>
        <v>0.15</v>
      </c>
      <c r="P21" s="7">
        <f t="shared" si="4"/>
        <v>0.4</v>
      </c>
      <c r="Q21" s="10">
        <f t="shared" si="5"/>
        <v>12699402.75</v>
      </c>
      <c r="R21" s="10">
        <f t="shared" si="6"/>
        <v>33865074</v>
      </c>
    </row>
    <row r="22" ht="15.75" customHeight="1">
      <c r="A22" s="6">
        <v>1.5827722E7</v>
      </c>
      <c r="B22" s="7" t="s">
        <v>54</v>
      </c>
      <c r="C22" s="6">
        <v>8.4224156E7</v>
      </c>
      <c r="D22" s="6">
        <v>1.46339115E8</v>
      </c>
      <c r="E22" s="6">
        <v>4616070.0</v>
      </c>
      <c r="F22" s="6">
        <v>2993184.0</v>
      </c>
      <c r="G22" s="6">
        <v>3740782.0</v>
      </c>
      <c r="H22" s="6">
        <v>8.2584393E7</v>
      </c>
      <c r="I22" s="6">
        <v>5.2404686E7</v>
      </c>
      <c r="J22" s="6">
        <v>3.0413063E7</v>
      </c>
      <c r="K22" s="6">
        <v>1.8993633501E10</v>
      </c>
      <c r="L22" s="6">
        <v>80392.0</v>
      </c>
      <c r="M22" s="8">
        <f t="shared" si="1"/>
        <v>1895810360</v>
      </c>
      <c r="N22" s="7" t="str">
        <f t="shared" si="2"/>
        <v>6 - 80-90m</v>
      </c>
      <c r="O22" s="9">
        <f t="shared" si="3"/>
        <v>0.15</v>
      </c>
      <c r="P22" s="7">
        <f t="shared" si="4"/>
        <v>0.4</v>
      </c>
      <c r="Q22" s="10">
        <f t="shared" si="5"/>
        <v>12633623.4</v>
      </c>
      <c r="R22" s="10">
        <f t="shared" si="6"/>
        <v>33689662.4</v>
      </c>
    </row>
    <row r="23" ht="15.75" customHeight="1">
      <c r="A23" s="6">
        <v>9255230.0</v>
      </c>
      <c r="B23" s="7" t="s">
        <v>55</v>
      </c>
      <c r="C23" s="6">
        <v>8.3082795E7</v>
      </c>
      <c r="D23" s="6">
        <v>1.85214519E8</v>
      </c>
      <c r="E23" s="6">
        <v>6.8540916E7</v>
      </c>
      <c r="F23" s="6">
        <v>3775505.0</v>
      </c>
      <c r="G23" s="6">
        <v>2797667.0</v>
      </c>
      <c r="H23" s="6">
        <v>7.4627027E7</v>
      </c>
      <c r="I23" s="6">
        <v>3.5473404E7</v>
      </c>
      <c r="J23" s="6">
        <v>2.37124E7</v>
      </c>
      <c r="K23" s="6">
        <v>4.320169849E9</v>
      </c>
      <c r="L23" s="6">
        <v>54397.0</v>
      </c>
      <c r="M23" s="8">
        <f t="shared" si="1"/>
        <v>1488188211</v>
      </c>
      <c r="N23" s="7" t="str">
        <f t="shared" si="2"/>
        <v>6 - 80-90m</v>
      </c>
      <c r="O23" s="9">
        <f t="shared" si="3"/>
        <v>0.15</v>
      </c>
      <c r="P23" s="7">
        <f t="shared" si="4"/>
        <v>0.4</v>
      </c>
      <c r="Q23" s="10">
        <f t="shared" si="5"/>
        <v>12462419.25</v>
      </c>
      <c r="R23" s="10">
        <f t="shared" si="6"/>
        <v>33233118</v>
      </c>
    </row>
    <row r="24" ht="15.75" customHeight="1">
      <c r="A24" s="6">
        <v>7.8393932E7</v>
      </c>
      <c r="B24" s="7" t="s">
        <v>56</v>
      </c>
      <c r="C24" s="6">
        <v>8.3070085E7</v>
      </c>
      <c r="D24" s="6">
        <v>1.00904336E8</v>
      </c>
      <c r="E24" s="6">
        <v>2.985427E7</v>
      </c>
      <c r="F24" s="6">
        <v>544580.0</v>
      </c>
      <c r="G24" s="6">
        <v>547642.0</v>
      </c>
      <c r="H24" s="6">
        <v>3.4980038E7</v>
      </c>
      <c r="I24" s="6">
        <v>3.4977806E7</v>
      </c>
      <c r="J24" s="6">
        <v>1.342704E7</v>
      </c>
      <c r="K24" s="6">
        <v>1.580132424E10</v>
      </c>
      <c r="L24" s="6">
        <v>72017.0</v>
      </c>
      <c r="M24" s="8">
        <f t="shared" si="1"/>
        <v>1058607082</v>
      </c>
      <c r="N24" s="7" t="str">
        <f t="shared" si="2"/>
        <v>6 - 80-90m</v>
      </c>
      <c r="O24" s="9">
        <f t="shared" si="3"/>
        <v>0.15</v>
      </c>
      <c r="P24" s="7">
        <f t="shared" si="4"/>
        <v>0.4</v>
      </c>
      <c r="Q24" s="10">
        <f t="shared" si="5"/>
        <v>12460512.75</v>
      </c>
      <c r="R24" s="10">
        <f t="shared" si="6"/>
        <v>33228034</v>
      </c>
    </row>
    <row r="25" ht="15.75" customHeight="1">
      <c r="A25" s="6">
        <v>9.4277495E7</v>
      </c>
      <c r="B25" s="7" t="s">
        <v>57</v>
      </c>
      <c r="C25" s="6">
        <v>8.2894484E7</v>
      </c>
      <c r="D25" s="6">
        <v>1.03030232E8</v>
      </c>
      <c r="E25" s="6">
        <v>1.4158409E7</v>
      </c>
      <c r="F25" s="6">
        <v>4295101.0</v>
      </c>
      <c r="G25" s="6">
        <v>4271578.0</v>
      </c>
      <c r="H25" s="6">
        <v>4.2359015E7</v>
      </c>
      <c r="I25" s="6">
        <v>3.7946129E7</v>
      </c>
      <c r="J25" s="6">
        <v>6288691.0</v>
      </c>
      <c r="K25" s="6">
        <v>3.7987151E9</v>
      </c>
      <c r="L25" s="6">
        <v>68569.0</v>
      </c>
      <c r="M25" s="8">
        <f t="shared" si="1"/>
        <v>1211020926</v>
      </c>
      <c r="N25" s="7" t="str">
        <f t="shared" si="2"/>
        <v>6 - 80-90m</v>
      </c>
      <c r="O25" s="9">
        <f t="shared" si="3"/>
        <v>0.15</v>
      </c>
      <c r="P25" s="7">
        <f t="shared" si="4"/>
        <v>0.4</v>
      </c>
      <c r="Q25" s="10">
        <f t="shared" si="5"/>
        <v>12434172.6</v>
      </c>
      <c r="R25" s="10">
        <f t="shared" si="6"/>
        <v>33157793.6</v>
      </c>
    </row>
    <row r="26" ht="15.75" customHeight="1">
      <c r="A26" s="6">
        <v>1.09585806E8</v>
      </c>
      <c r="B26" s="7" t="s">
        <v>58</v>
      </c>
      <c r="C26" s="6">
        <v>8.2594723E7</v>
      </c>
      <c r="D26" s="6">
        <v>3.57650888E8</v>
      </c>
      <c r="E26" s="6">
        <v>1.8079747E7</v>
      </c>
      <c r="F26" s="6">
        <v>6327301.0</v>
      </c>
      <c r="G26" s="6">
        <v>1.1258042E7</v>
      </c>
      <c r="H26" s="6">
        <v>1.90353395E8</v>
      </c>
      <c r="I26" s="6">
        <v>1.31632403E8</v>
      </c>
      <c r="J26" s="6">
        <v>3.2720259E7</v>
      </c>
      <c r="K26" s="6">
        <v>6.6383777078E10</v>
      </c>
      <c r="L26" s="6">
        <v>81697.0</v>
      </c>
      <c r="M26" s="8">
        <f t="shared" si="1"/>
        <v>4597484729</v>
      </c>
      <c r="N26" s="7" t="str">
        <f t="shared" si="2"/>
        <v>6 - 80-90m</v>
      </c>
      <c r="O26" s="9">
        <f t="shared" si="3"/>
        <v>0.15</v>
      </c>
      <c r="P26" s="7">
        <f t="shared" si="4"/>
        <v>0.4</v>
      </c>
      <c r="Q26" s="10">
        <f t="shared" si="5"/>
        <v>12389208.45</v>
      </c>
      <c r="R26" s="10">
        <f t="shared" si="6"/>
        <v>33037889.2</v>
      </c>
    </row>
    <row r="27" ht="15.75" customHeight="1">
      <c r="A27" s="6">
        <v>9.3314941E7</v>
      </c>
      <c r="B27" s="7" t="s">
        <v>59</v>
      </c>
      <c r="C27" s="6">
        <v>8.1175874E7</v>
      </c>
      <c r="D27" s="6">
        <v>6.4699478E7</v>
      </c>
      <c r="E27" s="6">
        <v>2012651.0</v>
      </c>
      <c r="F27" s="6">
        <v>141658.0</v>
      </c>
      <c r="G27" s="6">
        <v>585670.0</v>
      </c>
      <c r="H27" s="6">
        <v>3.2064544E7</v>
      </c>
      <c r="I27" s="6">
        <v>2.9894955E7</v>
      </c>
      <c r="J27" s="6">
        <v>7701177.0</v>
      </c>
      <c r="K27" s="6">
        <v>6.92200885E8</v>
      </c>
      <c r="L27" s="6">
        <v>58547.0</v>
      </c>
      <c r="M27" s="8">
        <f t="shared" si="1"/>
        <v>921573066.2</v>
      </c>
      <c r="N27" s="7" t="str">
        <f t="shared" si="2"/>
        <v>6 - 80-90m</v>
      </c>
      <c r="O27" s="9">
        <f t="shared" si="3"/>
        <v>0.15</v>
      </c>
      <c r="P27" s="7">
        <f t="shared" si="4"/>
        <v>0.4</v>
      </c>
      <c r="Q27" s="10">
        <f t="shared" si="5"/>
        <v>12176381.1</v>
      </c>
      <c r="R27" s="10">
        <f t="shared" si="6"/>
        <v>32470349.6</v>
      </c>
    </row>
    <row r="28" ht="15.75" customHeight="1">
      <c r="A28" s="6">
        <v>1.26902412E8</v>
      </c>
      <c r="B28" s="7" t="s">
        <v>60</v>
      </c>
      <c r="C28" s="6">
        <v>8.0800713E7</v>
      </c>
      <c r="D28" s="6">
        <v>4.9563238E7</v>
      </c>
      <c r="E28" s="6">
        <v>2625424.0</v>
      </c>
      <c r="F28" s="6">
        <v>705176.0</v>
      </c>
      <c r="G28" s="6">
        <v>1125613.0</v>
      </c>
      <c r="H28" s="6">
        <v>2.1898044E7</v>
      </c>
      <c r="I28" s="6">
        <v>2.3208981E7</v>
      </c>
      <c r="J28" s="6">
        <v>6323651.0</v>
      </c>
      <c r="K28" s="6">
        <v>2.575188007E9</v>
      </c>
      <c r="L28" s="6">
        <v>58733.0</v>
      </c>
      <c r="M28" s="8">
        <f t="shared" si="1"/>
        <v>689597948.8</v>
      </c>
      <c r="N28" s="7" t="str">
        <f t="shared" si="2"/>
        <v>6 - 80-90m</v>
      </c>
      <c r="O28" s="9">
        <f t="shared" si="3"/>
        <v>0.15</v>
      </c>
      <c r="P28" s="7">
        <f t="shared" si="4"/>
        <v>0.4</v>
      </c>
      <c r="Q28" s="10">
        <f t="shared" si="5"/>
        <v>12120106.95</v>
      </c>
      <c r="R28" s="10">
        <f t="shared" si="6"/>
        <v>32320285.2</v>
      </c>
    </row>
    <row r="29" ht="15.75" customHeight="1">
      <c r="A29" s="6">
        <v>1.12074968E8</v>
      </c>
      <c r="B29" s="7" t="s">
        <v>61</v>
      </c>
      <c r="C29" s="6">
        <v>8.0605671E7</v>
      </c>
      <c r="D29" s="6">
        <v>5.8366457E7</v>
      </c>
      <c r="E29" s="6">
        <v>2070801.0</v>
      </c>
      <c r="F29" s="6">
        <v>2342056.0</v>
      </c>
      <c r="G29" s="6">
        <v>3209477.0</v>
      </c>
      <c r="H29" s="6">
        <v>2.4741727E7</v>
      </c>
      <c r="I29" s="6">
        <v>2.6002396E7</v>
      </c>
      <c r="J29" s="6">
        <v>7549848.0</v>
      </c>
      <c r="K29" s="6">
        <v>7.4851283E8</v>
      </c>
      <c r="L29" s="6">
        <v>54394.0</v>
      </c>
      <c r="M29" s="8">
        <f t="shared" si="1"/>
        <v>785401370.2</v>
      </c>
      <c r="N29" s="7" t="str">
        <f t="shared" si="2"/>
        <v>6 - 80-90m</v>
      </c>
      <c r="O29" s="9">
        <f t="shared" si="3"/>
        <v>0.15</v>
      </c>
      <c r="P29" s="7">
        <f t="shared" si="4"/>
        <v>0.4</v>
      </c>
      <c r="Q29" s="10">
        <f t="shared" si="5"/>
        <v>12090850.65</v>
      </c>
      <c r="R29" s="10">
        <f t="shared" si="6"/>
        <v>32242268.4</v>
      </c>
    </row>
    <row r="30" ht="15.75" customHeight="1">
      <c r="A30" s="6">
        <v>2.3003155E7</v>
      </c>
      <c r="B30" s="7" t="s">
        <v>62</v>
      </c>
      <c r="C30" s="6">
        <v>8.0536439E7</v>
      </c>
      <c r="D30" s="6">
        <v>2.09278102E8</v>
      </c>
      <c r="E30" s="6">
        <v>1.6980858E7</v>
      </c>
      <c r="F30" s="6">
        <v>4126056.0</v>
      </c>
      <c r="G30" s="6">
        <v>7645838.0</v>
      </c>
      <c r="H30" s="6">
        <v>1.04967704E8</v>
      </c>
      <c r="I30" s="6">
        <v>7.5557646E7</v>
      </c>
      <c r="J30" s="6">
        <v>2.1033835E7</v>
      </c>
      <c r="K30" s="6">
        <v>1.2783594602E10</v>
      </c>
      <c r="L30" s="6">
        <v>93352.0</v>
      </c>
      <c r="M30" s="8">
        <f t="shared" si="1"/>
        <v>2603061596</v>
      </c>
      <c r="N30" s="7" t="str">
        <f t="shared" si="2"/>
        <v>6 - 80-90m</v>
      </c>
      <c r="O30" s="9">
        <f t="shared" si="3"/>
        <v>0.15</v>
      </c>
      <c r="P30" s="7">
        <f t="shared" si="4"/>
        <v>0.4</v>
      </c>
      <c r="Q30" s="10">
        <f t="shared" si="5"/>
        <v>12080465.85</v>
      </c>
      <c r="R30" s="10">
        <f t="shared" si="6"/>
        <v>32214575.6</v>
      </c>
    </row>
    <row r="31" ht="15.75" customHeight="1">
      <c r="A31" s="6">
        <v>1.61173E7</v>
      </c>
      <c r="B31" s="7" t="s">
        <v>63</v>
      </c>
      <c r="C31" s="6">
        <v>8.034717E7</v>
      </c>
      <c r="D31" s="6">
        <v>3.88661357E8</v>
      </c>
      <c r="E31" s="6">
        <v>1.4190034E7</v>
      </c>
      <c r="F31" s="6">
        <v>5257875.0</v>
      </c>
      <c r="G31" s="6">
        <v>8093027.0</v>
      </c>
      <c r="H31" s="6">
        <v>1.74824242E8</v>
      </c>
      <c r="I31" s="6">
        <v>1.86296179E8</v>
      </c>
      <c r="J31" s="6">
        <v>2.4048986E7</v>
      </c>
      <c r="K31" s="6">
        <v>2.1119483343E10</v>
      </c>
      <c r="L31" s="6">
        <v>78095.0</v>
      </c>
      <c r="M31" s="8">
        <f t="shared" si="1"/>
        <v>5519891865</v>
      </c>
      <c r="N31" s="7" t="str">
        <f t="shared" si="2"/>
        <v>6 - 80-90m</v>
      </c>
      <c r="O31" s="9">
        <f t="shared" si="3"/>
        <v>0.15</v>
      </c>
      <c r="P31" s="7">
        <f t="shared" si="4"/>
        <v>0.4</v>
      </c>
      <c r="Q31" s="10">
        <f t="shared" si="5"/>
        <v>12052075.5</v>
      </c>
      <c r="R31" s="10">
        <f t="shared" si="6"/>
        <v>32138868</v>
      </c>
    </row>
    <row r="32" ht="15.75" customHeight="1">
      <c r="A32" s="6">
        <v>2.9337568E7</v>
      </c>
      <c r="B32" s="7" t="s">
        <v>64</v>
      </c>
      <c r="C32" s="6">
        <v>8.0250022E7</v>
      </c>
      <c r="D32" s="6">
        <v>2.55269539E8</v>
      </c>
      <c r="E32" s="6">
        <v>1.4567926E7</v>
      </c>
      <c r="F32" s="6">
        <v>3354681.0</v>
      </c>
      <c r="G32" s="6">
        <v>6143323.0</v>
      </c>
      <c r="H32" s="6">
        <v>1.26966261E8</v>
      </c>
      <c r="I32" s="6">
        <v>1.04237348E8</v>
      </c>
      <c r="J32" s="6">
        <v>2.6575827E7</v>
      </c>
      <c r="K32" s="6">
        <v>4.493769E9</v>
      </c>
      <c r="L32" s="6">
        <v>107735.0</v>
      </c>
      <c r="M32" s="8">
        <f t="shared" si="1"/>
        <v>3388605809</v>
      </c>
      <c r="N32" s="7" t="str">
        <f t="shared" si="2"/>
        <v>6 - 80-90m</v>
      </c>
      <c r="O32" s="9">
        <f t="shared" si="3"/>
        <v>0.15</v>
      </c>
      <c r="P32" s="7">
        <f t="shared" si="4"/>
        <v>0.4</v>
      </c>
      <c r="Q32" s="10">
        <f t="shared" si="5"/>
        <v>12037503.3</v>
      </c>
      <c r="R32" s="10">
        <f t="shared" si="6"/>
        <v>32100008.8</v>
      </c>
    </row>
    <row r="33" ht="15.75" customHeight="1">
      <c r="A33" s="6">
        <v>8.5335247E7</v>
      </c>
      <c r="B33" s="7" t="s">
        <v>65</v>
      </c>
      <c r="C33" s="6">
        <v>8.0151529E7</v>
      </c>
      <c r="D33" s="6">
        <v>1.46743982E8</v>
      </c>
      <c r="E33" s="6">
        <v>6.4318681E7</v>
      </c>
      <c r="F33" s="6">
        <v>3591029.0</v>
      </c>
      <c r="G33" s="6">
        <v>2759150.0</v>
      </c>
      <c r="H33" s="6">
        <v>4.8074169E7</v>
      </c>
      <c r="I33" s="6">
        <v>2.8000953E7</v>
      </c>
      <c r="J33" s="6">
        <v>1.4122419E7</v>
      </c>
      <c r="K33" s="6">
        <v>4.166499857E9</v>
      </c>
      <c r="L33" s="6">
        <v>52882.0</v>
      </c>
      <c r="M33" s="8">
        <f t="shared" si="1"/>
        <v>1071843144</v>
      </c>
      <c r="N33" s="7" t="str">
        <f t="shared" si="2"/>
        <v>6 - 80-90m</v>
      </c>
      <c r="O33" s="9">
        <f t="shared" si="3"/>
        <v>0.15</v>
      </c>
      <c r="P33" s="7">
        <f t="shared" si="4"/>
        <v>0.4</v>
      </c>
      <c r="Q33" s="10">
        <f t="shared" si="5"/>
        <v>12022729.35</v>
      </c>
      <c r="R33" s="10">
        <f t="shared" si="6"/>
        <v>32060611.6</v>
      </c>
    </row>
    <row r="34" ht="15.75" customHeight="1">
      <c r="A34" s="6">
        <v>9.9635254E7</v>
      </c>
      <c r="B34" s="7" t="s">
        <v>66</v>
      </c>
      <c r="C34" s="6">
        <v>7.9976204E7</v>
      </c>
      <c r="D34" s="6">
        <v>5.4157874E7</v>
      </c>
      <c r="E34" s="6">
        <v>556557.0</v>
      </c>
      <c r="F34" s="6">
        <v>221876.0</v>
      </c>
      <c r="G34" s="6">
        <v>377235.0</v>
      </c>
      <c r="H34" s="6">
        <v>1.5494643E7</v>
      </c>
      <c r="I34" s="6">
        <v>3.7507563E7</v>
      </c>
      <c r="J34" s="6">
        <v>3434517.0</v>
      </c>
      <c r="K34" s="6">
        <v>3.6963453E7</v>
      </c>
      <c r="L34" s="6">
        <v>43728.0</v>
      </c>
      <c r="M34" s="8">
        <f t="shared" si="1"/>
        <v>907161693.4</v>
      </c>
      <c r="N34" s="7" t="str">
        <f t="shared" si="2"/>
        <v>5 - 70-80m</v>
      </c>
      <c r="O34" s="9">
        <f t="shared" si="3"/>
        <v>0.1</v>
      </c>
      <c r="P34" s="7">
        <f t="shared" si="4"/>
        <v>0.35</v>
      </c>
      <c r="Q34" s="10">
        <f t="shared" si="5"/>
        <v>7997620.4</v>
      </c>
      <c r="R34" s="10">
        <f t="shared" si="6"/>
        <v>27991671.4</v>
      </c>
    </row>
    <row r="35" ht="15.75" customHeight="1">
      <c r="A35" s="6">
        <v>1.02324902E8</v>
      </c>
      <c r="B35" s="7" t="s">
        <v>67</v>
      </c>
      <c r="C35" s="6">
        <v>7.9954151E7</v>
      </c>
      <c r="D35" s="6">
        <v>1.5248277E8</v>
      </c>
      <c r="E35" s="6">
        <v>3758815.0</v>
      </c>
      <c r="F35" s="6">
        <v>1289849.0</v>
      </c>
      <c r="G35" s="6">
        <v>3430685.0</v>
      </c>
      <c r="H35" s="6">
        <v>6.1737645E7</v>
      </c>
      <c r="I35" s="6">
        <v>8.2265776E7</v>
      </c>
      <c r="J35" s="6">
        <v>1.1539543E7</v>
      </c>
      <c r="K35" s="6">
        <v>2.371372344E9</v>
      </c>
      <c r="L35" s="6">
        <v>51496.0</v>
      </c>
      <c r="M35" s="8">
        <f t="shared" si="1"/>
        <v>2279746171</v>
      </c>
      <c r="N35" s="7" t="str">
        <f t="shared" si="2"/>
        <v>5 - 70-80m</v>
      </c>
      <c r="O35" s="9">
        <f t="shared" si="3"/>
        <v>0.1</v>
      </c>
      <c r="P35" s="7">
        <f t="shared" si="4"/>
        <v>0.35</v>
      </c>
      <c r="Q35" s="10">
        <f t="shared" si="5"/>
        <v>7995415.1</v>
      </c>
      <c r="R35" s="10">
        <f t="shared" si="6"/>
        <v>27983952.85</v>
      </c>
    </row>
    <row r="36" ht="15.75" customHeight="1">
      <c r="A36" s="6">
        <v>2.3043676E7</v>
      </c>
      <c r="B36" s="7" t="s">
        <v>68</v>
      </c>
      <c r="C36" s="6">
        <v>7.9873369E7</v>
      </c>
      <c r="D36" s="6">
        <v>1.42143395E8</v>
      </c>
      <c r="E36" s="6">
        <v>6464157.0</v>
      </c>
      <c r="F36" s="6">
        <v>1665713.0</v>
      </c>
      <c r="G36" s="6">
        <v>783814.0</v>
      </c>
      <c r="H36" s="6">
        <v>5.8478263E7</v>
      </c>
      <c r="I36" s="6">
        <v>7.4751448E7</v>
      </c>
      <c r="J36" s="6">
        <v>2.3974639E7</v>
      </c>
      <c r="K36" s="6">
        <v>8.983924988E9</v>
      </c>
      <c r="L36" s="6">
        <v>137739.0</v>
      </c>
      <c r="M36" s="8">
        <f t="shared" si="1"/>
        <v>2087571103</v>
      </c>
      <c r="N36" s="7" t="str">
        <f t="shared" si="2"/>
        <v>5 - 70-80m</v>
      </c>
      <c r="O36" s="9">
        <f t="shared" si="3"/>
        <v>0.1</v>
      </c>
      <c r="P36" s="7">
        <f t="shared" si="4"/>
        <v>0.35</v>
      </c>
      <c r="Q36" s="10">
        <f t="shared" si="5"/>
        <v>7987336.9</v>
      </c>
      <c r="R36" s="10">
        <f t="shared" si="6"/>
        <v>27955679.15</v>
      </c>
    </row>
    <row r="37" ht="15.75" customHeight="1">
      <c r="A37" s="6">
        <v>2.2881513E7</v>
      </c>
      <c r="B37" s="7" t="s">
        <v>69</v>
      </c>
      <c r="C37" s="6">
        <v>7.9846226E7</v>
      </c>
      <c r="D37" s="6">
        <v>1.6272899E8</v>
      </c>
      <c r="E37" s="6">
        <v>5552195.0</v>
      </c>
      <c r="F37" s="6">
        <v>915999.0</v>
      </c>
      <c r="G37" s="6">
        <v>929551.0</v>
      </c>
      <c r="H37" s="6">
        <v>6.7634045E7</v>
      </c>
      <c r="I37" s="6">
        <v>8.76972E7</v>
      </c>
      <c r="J37" s="6">
        <v>2.4025014E7</v>
      </c>
      <c r="K37" s="6">
        <v>1.4960279257E10</v>
      </c>
      <c r="L37" s="6">
        <v>136990.0</v>
      </c>
      <c r="M37" s="8">
        <f t="shared" si="1"/>
        <v>2436945091</v>
      </c>
      <c r="N37" s="7" t="str">
        <f t="shared" si="2"/>
        <v>5 - 70-80m</v>
      </c>
      <c r="O37" s="9">
        <f t="shared" si="3"/>
        <v>0.1</v>
      </c>
      <c r="P37" s="7">
        <f t="shared" si="4"/>
        <v>0.35</v>
      </c>
      <c r="Q37" s="10">
        <f t="shared" si="5"/>
        <v>7984622.6</v>
      </c>
      <c r="R37" s="10">
        <f t="shared" si="6"/>
        <v>27946179.1</v>
      </c>
    </row>
    <row r="38" ht="15.75" customHeight="1">
      <c r="A38" s="6">
        <v>1.24244625E8</v>
      </c>
      <c r="B38" s="7" t="s">
        <v>70</v>
      </c>
      <c r="C38" s="6">
        <v>7.9709997E7</v>
      </c>
      <c r="D38" s="6">
        <v>1.04809915E8</v>
      </c>
      <c r="E38" s="6">
        <v>3.0935722E7</v>
      </c>
      <c r="F38" s="6">
        <v>1685961.0</v>
      </c>
      <c r="G38" s="6">
        <v>1966644.0</v>
      </c>
      <c r="H38" s="6">
        <v>3.3360362E7</v>
      </c>
      <c r="I38" s="6">
        <v>3.6861226E7</v>
      </c>
      <c r="J38" s="6">
        <v>1.0506452E7</v>
      </c>
      <c r="K38" s="6">
        <v>5.48050602E8</v>
      </c>
      <c r="L38" s="6">
        <v>49514.0</v>
      </c>
      <c r="M38" s="8">
        <f t="shared" si="1"/>
        <v>1088253782</v>
      </c>
      <c r="N38" s="7" t="str">
        <f t="shared" si="2"/>
        <v>5 - 70-80m</v>
      </c>
      <c r="O38" s="9">
        <f t="shared" si="3"/>
        <v>0.1</v>
      </c>
      <c r="P38" s="7">
        <f t="shared" si="4"/>
        <v>0.35</v>
      </c>
      <c r="Q38" s="10">
        <f t="shared" si="5"/>
        <v>7970999.7</v>
      </c>
      <c r="R38" s="10">
        <f t="shared" si="6"/>
        <v>27898498.95</v>
      </c>
    </row>
    <row r="39" ht="15.75" customHeight="1">
      <c r="A39" s="6">
        <v>1.24977874E8</v>
      </c>
      <c r="B39" s="7" t="s">
        <v>71</v>
      </c>
      <c r="C39" s="6">
        <v>7.9221062E7</v>
      </c>
      <c r="D39" s="6">
        <v>1.6409439E8</v>
      </c>
      <c r="E39" s="6">
        <v>1.02768739E8</v>
      </c>
      <c r="F39" s="6">
        <v>1844601.0</v>
      </c>
      <c r="G39" s="6">
        <v>4411904.0</v>
      </c>
      <c r="H39" s="6">
        <v>3.2530782E7</v>
      </c>
      <c r="I39" s="6">
        <v>2.2538364E7</v>
      </c>
      <c r="J39" s="6">
        <v>6056778.0</v>
      </c>
      <c r="K39" s="6">
        <v>7.432833174E9</v>
      </c>
      <c r="L39" s="6">
        <v>35588.0</v>
      </c>
      <c r="M39" s="8">
        <f t="shared" si="1"/>
        <v>817965665.8</v>
      </c>
      <c r="N39" s="7" t="str">
        <f t="shared" si="2"/>
        <v>5 - 70-80m</v>
      </c>
      <c r="O39" s="9">
        <f t="shared" si="3"/>
        <v>0.1</v>
      </c>
      <c r="P39" s="7">
        <f t="shared" si="4"/>
        <v>0.35</v>
      </c>
      <c r="Q39" s="10">
        <f t="shared" si="5"/>
        <v>7922106.2</v>
      </c>
      <c r="R39" s="10">
        <f t="shared" si="6"/>
        <v>27727371.7</v>
      </c>
    </row>
    <row r="40" ht="15.75" customHeight="1">
      <c r="A40" s="6">
        <v>9.194585E7</v>
      </c>
      <c r="B40" s="7" t="s">
        <v>72</v>
      </c>
      <c r="C40" s="6">
        <v>7.9140675E7</v>
      </c>
      <c r="D40" s="6">
        <v>7.2514119E7</v>
      </c>
      <c r="E40" s="6">
        <v>1.0528842E7</v>
      </c>
      <c r="F40" s="6">
        <v>933148.0</v>
      </c>
      <c r="G40" s="6">
        <v>1842099.0</v>
      </c>
      <c r="H40" s="6">
        <v>3.5756767E7</v>
      </c>
      <c r="I40" s="6">
        <v>2.3453263E7</v>
      </c>
      <c r="J40" s="6">
        <v>1.4507148E7</v>
      </c>
      <c r="K40" s="6">
        <v>4.301974208E9</v>
      </c>
      <c r="L40" s="6">
        <v>157954.0</v>
      </c>
      <c r="M40" s="8">
        <f t="shared" si="1"/>
        <v>837973390.4</v>
      </c>
      <c r="N40" s="7" t="str">
        <f t="shared" si="2"/>
        <v>5 - 70-80m</v>
      </c>
      <c r="O40" s="9">
        <f t="shared" si="3"/>
        <v>0.1</v>
      </c>
      <c r="P40" s="7">
        <f t="shared" si="4"/>
        <v>0.35</v>
      </c>
      <c r="Q40" s="10">
        <f t="shared" si="5"/>
        <v>7914067.5</v>
      </c>
      <c r="R40" s="10">
        <f t="shared" si="6"/>
        <v>27699236.25</v>
      </c>
    </row>
    <row r="41" ht="15.75" customHeight="1">
      <c r="A41" s="6">
        <v>9.3295965E7</v>
      </c>
      <c r="B41" s="7" t="s">
        <v>73</v>
      </c>
      <c r="C41" s="6">
        <v>7.8514507E7</v>
      </c>
      <c r="D41" s="6">
        <v>3.715233E7</v>
      </c>
      <c r="E41" s="6">
        <v>435328.0</v>
      </c>
      <c r="F41" s="6">
        <v>1466617.0</v>
      </c>
      <c r="G41" s="6">
        <v>903189.0</v>
      </c>
      <c r="H41" s="6">
        <v>1.4835601E7</v>
      </c>
      <c r="I41" s="6">
        <v>1.9511595E7</v>
      </c>
      <c r="J41" s="6">
        <v>1.2164163E7</v>
      </c>
      <c r="K41" s="6">
        <v>1.215073749E9</v>
      </c>
      <c r="L41" s="6">
        <v>45943.0</v>
      </c>
      <c r="M41" s="8">
        <f t="shared" si="1"/>
        <v>545220965.6</v>
      </c>
      <c r="N41" s="7" t="str">
        <f t="shared" si="2"/>
        <v>5 - 70-80m</v>
      </c>
      <c r="O41" s="9">
        <f t="shared" si="3"/>
        <v>0.1</v>
      </c>
      <c r="P41" s="7">
        <f t="shared" si="4"/>
        <v>0.35</v>
      </c>
      <c r="Q41" s="10">
        <f t="shared" si="5"/>
        <v>7851450.7</v>
      </c>
      <c r="R41" s="10">
        <f t="shared" si="6"/>
        <v>27480077.45</v>
      </c>
    </row>
    <row r="42" ht="15.75" customHeight="1">
      <c r="A42" s="6">
        <v>1.11707137E8</v>
      </c>
      <c r="B42" s="7" t="s">
        <v>74</v>
      </c>
      <c r="C42" s="6">
        <v>7.8298445E7</v>
      </c>
      <c r="D42" s="6">
        <v>3.3348466E7</v>
      </c>
      <c r="E42" s="6">
        <v>1938819.0</v>
      </c>
      <c r="F42" s="6">
        <v>1470724.0</v>
      </c>
      <c r="G42" s="6">
        <v>1828610.0</v>
      </c>
      <c r="H42" s="6">
        <v>1.1531484E7</v>
      </c>
      <c r="I42" s="6">
        <v>1.6578829E7</v>
      </c>
      <c r="J42" s="6">
        <v>6078160.0</v>
      </c>
      <c r="K42" s="6">
        <v>3.453267817E9</v>
      </c>
      <c r="L42" s="6">
        <v>63044.0</v>
      </c>
      <c r="M42" s="8">
        <f t="shared" si="1"/>
        <v>457535071.8</v>
      </c>
      <c r="N42" s="7" t="str">
        <f t="shared" si="2"/>
        <v>5 - 70-80m</v>
      </c>
      <c r="O42" s="9">
        <f t="shared" si="3"/>
        <v>0.1</v>
      </c>
      <c r="P42" s="7">
        <f t="shared" si="4"/>
        <v>0.35</v>
      </c>
      <c r="Q42" s="10">
        <f t="shared" si="5"/>
        <v>7829844.5</v>
      </c>
      <c r="R42" s="10">
        <f t="shared" si="6"/>
        <v>27404455.75</v>
      </c>
    </row>
    <row r="43" ht="15.75" customHeight="1">
      <c r="A43" s="6">
        <v>1.12758021E8</v>
      </c>
      <c r="B43" s="7" t="s">
        <v>75</v>
      </c>
      <c r="C43" s="6">
        <v>7.7912461E7</v>
      </c>
      <c r="D43" s="6">
        <v>1.36456161E8</v>
      </c>
      <c r="E43" s="6">
        <v>4675499.0</v>
      </c>
      <c r="F43" s="6">
        <v>3021380.0</v>
      </c>
      <c r="G43" s="6">
        <v>3019750.0</v>
      </c>
      <c r="H43" s="6">
        <v>5.7444009E7</v>
      </c>
      <c r="I43" s="6">
        <v>6.8295523E7</v>
      </c>
      <c r="J43" s="6">
        <v>1.0062637E7</v>
      </c>
      <c r="K43" s="6">
        <v>1.901073753E9</v>
      </c>
      <c r="L43" s="6">
        <v>37504.0</v>
      </c>
      <c r="M43" s="8">
        <f t="shared" si="1"/>
        <v>1959407410</v>
      </c>
      <c r="N43" s="7" t="str">
        <f t="shared" si="2"/>
        <v>5 - 70-80m</v>
      </c>
      <c r="O43" s="9">
        <f t="shared" si="3"/>
        <v>0.1</v>
      </c>
      <c r="P43" s="7">
        <f t="shared" si="4"/>
        <v>0.35</v>
      </c>
      <c r="Q43" s="10">
        <f t="shared" si="5"/>
        <v>7791246.1</v>
      </c>
      <c r="R43" s="10">
        <f t="shared" si="6"/>
        <v>27269361.35</v>
      </c>
    </row>
    <row r="44" ht="15.75" customHeight="1">
      <c r="A44" s="6">
        <v>1.24845422E8</v>
      </c>
      <c r="B44" s="7" t="s">
        <v>76</v>
      </c>
      <c r="C44" s="6">
        <v>7.7456543E7</v>
      </c>
      <c r="D44" s="6">
        <v>5.454954E7</v>
      </c>
      <c r="E44" s="6">
        <v>3415465.0</v>
      </c>
      <c r="F44" s="6">
        <v>965786.0</v>
      </c>
      <c r="G44" s="6">
        <v>1394359.0</v>
      </c>
      <c r="H44" s="6">
        <v>3.3084861E7</v>
      </c>
      <c r="I44" s="6">
        <v>1.5689069E7</v>
      </c>
      <c r="J44" s="6">
        <v>5148042.0</v>
      </c>
      <c r="K44" s="6">
        <v>1.0455487443E10</v>
      </c>
      <c r="L44" s="6">
        <v>84449.0</v>
      </c>
      <c r="M44" s="8">
        <f t="shared" si="1"/>
        <v>652822091</v>
      </c>
      <c r="N44" s="7" t="str">
        <f t="shared" si="2"/>
        <v>5 - 70-80m</v>
      </c>
      <c r="O44" s="9">
        <f t="shared" si="3"/>
        <v>0.1</v>
      </c>
      <c r="P44" s="7">
        <f t="shared" si="4"/>
        <v>0.35</v>
      </c>
      <c r="Q44" s="10">
        <f t="shared" si="5"/>
        <v>7745654.3</v>
      </c>
      <c r="R44" s="10">
        <f t="shared" si="6"/>
        <v>27109790.05</v>
      </c>
    </row>
    <row r="45" ht="15.75" customHeight="1">
      <c r="A45" s="6">
        <v>1.23889793E8</v>
      </c>
      <c r="B45" s="7" t="s">
        <v>77</v>
      </c>
      <c r="C45" s="6">
        <v>7.7351734E7</v>
      </c>
      <c r="D45" s="6">
        <v>7.4736976E7</v>
      </c>
      <c r="E45" s="6">
        <v>2.7956701E7</v>
      </c>
      <c r="F45" s="6">
        <v>2338192.0</v>
      </c>
      <c r="G45" s="6">
        <v>1586653.0</v>
      </c>
      <c r="H45" s="6">
        <v>2.0900193E7</v>
      </c>
      <c r="I45" s="6">
        <v>2.1955237E7</v>
      </c>
      <c r="J45" s="6">
        <v>8235933.0</v>
      </c>
      <c r="K45" s="6">
        <v>1.1339251123E10</v>
      </c>
      <c r="L45" s="6">
        <v>75105.0</v>
      </c>
      <c r="M45" s="8">
        <f t="shared" si="1"/>
        <v>664721006.2</v>
      </c>
      <c r="N45" s="7" t="str">
        <f t="shared" si="2"/>
        <v>5 - 70-80m</v>
      </c>
      <c r="O45" s="9">
        <f t="shared" si="3"/>
        <v>0.1</v>
      </c>
      <c r="P45" s="7">
        <f t="shared" si="4"/>
        <v>0.35</v>
      </c>
      <c r="Q45" s="10">
        <f t="shared" si="5"/>
        <v>7735173.4</v>
      </c>
      <c r="R45" s="10">
        <f t="shared" si="6"/>
        <v>27073106.9</v>
      </c>
    </row>
    <row r="46" ht="15.75" customHeight="1">
      <c r="A46" s="6">
        <v>1.10299425E8</v>
      </c>
      <c r="B46" s="7" t="s">
        <v>78</v>
      </c>
      <c r="C46" s="6">
        <v>7.7261783E7</v>
      </c>
      <c r="D46" s="6">
        <v>1.10584976E8</v>
      </c>
      <c r="E46" s="6">
        <v>2.4449295E7</v>
      </c>
      <c r="F46" s="6">
        <v>8614619.0</v>
      </c>
      <c r="G46" s="6">
        <v>5268314.0</v>
      </c>
      <c r="H46" s="6">
        <v>5.3532047E7</v>
      </c>
      <c r="I46" s="6">
        <v>1.8720701E7</v>
      </c>
      <c r="J46" s="6">
        <v>1.1107166E7</v>
      </c>
      <c r="K46" s="6">
        <v>5.396635487E9</v>
      </c>
      <c r="L46" s="6">
        <v>19862.0</v>
      </c>
      <c r="M46" s="8">
        <f t="shared" si="1"/>
        <v>952926843</v>
      </c>
      <c r="N46" s="7" t="str">
        <f t="shared" si="2"/>
        <v>5 - 70-80m</v>
      </c>
      <c r="O46" s="9">
        <f t="shared" si="3"/>
        <v>0.1</v>
      </c>
      <c r="P46" s="7">
        <f t="shared" si="4"/>
        <v>0.35</v>
      </c>
      <c r="Q46" s="10">
        <f t="shared" si="5"/>
        <v>7726178.3</v>
      </c>
      <c r="R46" s="10">
        <f t="shared" si="6"/>
        <v>27041624.05</v>
      </c>
    </row>
    <row r="47" ht="15.75" customHeight="1">
      <c r="A47" s="6">
        <v>1.23784874E8</v>
      </c>
      <c r="B47" s="7" t="s">
        <v>79</v>
      </c>
      <c r="C47" s="6">
        <v>7.6689126E7</v>
      </c>
      <c r="D47" s="6">
        <v>6.0895393E7</v>
      </c>
      <c r="E47" s="6">
        <v>4983030.0</v>
      </c>
      <c r="F47" s="6">
        <v>2958862.0</v>
      </c>
      <c r="G47" s="6">
        <v>3083239.0</v>
      </c>
      <c r="H47" s="6">
        <v>2.5866741E7</v>
      </c>
      <c r="I47" s="6">
        <v>2.4003521E7</v>
      </c>
      <c r="J47" s="6">
        <v>6180403.0</v>
      </c>
      <c r="K47" s="6">
        <v>4.112582469E9</v>
      </c>
      <c r="L47" s="6">
        <v>88182.0</v>
      </c>
      <c r="M47" s="8">
        <f t="shared" si="1"/>
        <v>757985116</v>
      </c>
      <c r="N47" s="7" t="str">
        <f t="shared" si="2"/>
        <v>5 - 70-80m</v>
      </c>
      <c r="O47" s="9">
        <f t="shared" si="3"/>
        <v>0.1</v>
      </c>
      <c r="P47" s="7">
        <f t="shared" si="4"/>
        <v>0.35</v>
      </c>
      <c r="Q47" s="10">
        <f t="shared" si="5"/>
        <v>7668912.6</v>
      </c>
      <c r="R47" s="10">
        <f t="shared" si="6"/>
        <v>26841194.1</v>
      </c>
    </row>
    <row r="48" ht="15.75" customHeight="1">
      <c r="A48" s="6">
        <v>9.3566316E7</v>
      </c>
      <c r="B48" s="7" t="s">
        <v>80</v>
      </c>
      <c r="C48" s="6">
        <v>7.5999965E7</v>
      </c>
      <c r="D48" s="6">
        <v>5.6401389E7</v>
      </c>
      <c r="E48" s="6">
        <v>1470591.0</v>
      </c>
      <c r="F48" s="6">
        <v>3172708.0</v>
      </c>
      <c r="G48" s="6">
        <v>1003144.0</v>
      </c>
      <c r="H48" s="6">
        <v>4.2407109E7</v>
      </c>
      <c r="I48" s="6">
        <v>8347837.0</v>
      </c>
      <c r="J48" s="6">
        <v>1.093395E7</v>
      </c>
      <c r="K48" s="6">
        <v>9.25626796E8</v>
      </c>
      <c r="L48" s="6">
        <v>60234.0</v>
      </c>
      <c r="M48" s="8">
        <f t="shared" si="1"/>
        <v>601679940.2</v>
      </c>
      <c r="N48" s="7" t="str">
        <f t="shared" si="2"/>
        <v>5 - 70-80m</v>
      </c>
      <c r="O48" s="9">
        <f t="shared" si="3"/>
        <v>0.1</v>
      </c>
      <c r="P48" s="7">
        <f t="shared" si="4"/>
        <v>0.35</v>
      </c>
      <c r="Q48" s="10">
        <f t="shared" si="5"/>
        <v>7599996.5</v>
      </c>
      <c r="R48" s="10">
        <f t="shared" si="6"/>
        <v>26599987.75</v>
      </c>
    </row>
    <row r="49" ht="15.75" customHeight="1">
      <c r="A49" s="6">
        <v>1.19713536E8</v>
      </c>
      <c r="B49" s="7" t="s">
        <v>81</v>
      </c>
      <c r="C49" s="6">
        <v>7.5587816E7</v>
      </c>
      <c r="D49" s="6">
        <v>1.92262432E8</v>
      </c>
      <c r="E49" s="6">
        <v>1.20956768E8</v>
      </c>
      <c r="F49" s="6">
        <v>2658379.0</v>
      </c>
      <c r="G49" s="6">
        <v>4985269.0</v>
      </c>
      <c r="H49" s="6">
        <v>3.5720037E7</v>
      </c>
      <c r="I49" s="6">
        <v>2.7941979E7</v>
      </c>
      <c r="J49" s="6">
        <v>1.1101864E7</v>
      </c>
      <c r="K49" s="6">
        <v>8.835979569E9</v>
      </c>
      <c r="L49" s="6">
        <v>47975.0</v>
      </c>
      <c r="M49" s="8">
        <f t="shared" si="1"/>
        <v>965489137.6</v>
      </c>
      <c r="N49" s="7" t="str">
        <f t="shared" si="2"/>
        <v>5 - 70-80m</v>
      </c>
      <c r="O49" s="9">
        <f t="shared" si="3"/>
        <v>0.1</v>
      </c>
      <c r="P49" s="7">
        <f t="shared" si="4"/>
        <v>0.35</v>
      </c>
      <c r="Q49" s="10">
        <f t="shared" si="5"/>
        <v>7558781.6</v>
      </c>
      <c r="R49" s="10">
        <f t="shared" si="6"/>
        <v>26455735.6</v>
      </c>
    </row>
    <row r="50" ht="15.75" customHeight="1">
      <c r="A50" s="6">
        <v>1.07452121E8</v>
      </c>
      <c r="B50" s="7" t="s">
        <v>82</v>
      </c>
      <c r="C50" s="6">
        <v>7.5378773E7</v>
      </c>
      <c r="D50" s="6">
        <v>4.2187787E7</v>
      </c>
      <c r="E50" s="6">
        <v>734728.0</v>
      </c>
      <c r="F50" s="6">
        <v>566748.0</v>
      </c>
      <c r="G50" s="6">
        <v>310931.0</v>
      </c>
      <c r="H50" s="6">
        <v>2.0163126E7</v>
      </c>
      <c r="I50" s="6">
        <v>2.0412254E7</v>
      </c>
      <c r="J50" s="6">
        <v>8472465.0</v>
      </c>
      <c r="K50" s="6">
        <v>6.371653383E9</v>
      </c>
      <c r="L50" s="6">
        <v>44807.0</v>
      </c>
      <c r="M50" s="8">
        <f t="shared" si="1"/>
        <v>612400505.6</v>
      </c>
      <c r="N50" s="7" t="str">
        <f t="shared" si="2"/>
        <v>5 - 70-80m</v>
      </c>
      <c r="O50" s="9">
        <f t="shared" si="3"/>
        <v>0.1</v>
      </c>
      <c r="P50" s="7">
        <f t="shared" si="4"/>
        <v>0.35</v>
      </c>
      <c r="Q50" s="10">
        <f t="shared" si="5"/>
        <v>7537877.3</v>
      </c>
      <c r="R50" s="10">
        <f t="shared" si="6"/>
        <v>26382570.55</v>
      </c>
    </row>
    <row r="51" ht="15.75" customHeight="1">
      <c r="A51" s="6">
        <v>1.08086644E8</v>
      </c>
      <c r="B51" s="7" t="s">
        <v>83</v>
      </c>
      <c r="C51" s="6">
        <v>7.5334525E7</v>
      </c>
      <c r="D51" s="6">
        <v>4.7885153E7</v>
      </c>
      <c r="E51" s="6">
        <v>2035825.0</v>
      </c>
      <c r="F51" s="6">
        <v>4209361.0</v>
      </c>
      <c r="G51" s="6">
        <v>381780.0</v>
      </c>
      <c r="H51" s="6">
        <v>1.8368095E7</v>
      </c>
      <c r="I51" s="6">
        <v>2.2890092E7</v>
      </c>
      <c r="J51" s="6">
        <v>8301627.0</v>
      </c>
      <c r="K51" s="6">
        <v>2.143979318E9</v>
      </c>
      <c r="L51" s="6">
        <v>96349.0</v>
      </c>
      <c r="M51" s="8">
        <f t="shared" si="1"/>
        <v>651835797</v>
      </c>
      <c r="N51" s="7" t="str">
        <f t="shared" si="2"/>
        <v>5 - 70-80m</v>
      </c>
      <c r="O51" s="9">
        <f t="shared" si="3"/>
        <v>0.1</v>
      </c>
      <c r="P51" s="7">
        <f t="shared" si="4"/>
        <v>0.35</v>
      </c>
      <c r="Q51" s="10">
        <f t="shared" si="5"/>
        <v>7533452.5</v>
      </c>
      <c r="R51" s="10">
        <f t="shared" si="6"/>
        <v>26367083.75</v>
      </c>
    </row>
    <row r="52" ht="15.75" customHeight="1">
      <c r="A52" s="6">
        <v>1.12159068E8</v>
      </c>
      <c r="B52" s="7" t="s">
        <v>84</v>
      </c>
      <c r="C52" s="6">
        <v>7.506537E7</v>
      </c>
      <c r="D52" s="6">
        <v>1.3578979E8</v>
      </c>
      <c r="E52" s="6">
        <v>2.693072E7</v>
      </c>
      <c r="F52" s="6">
        <v>3337437.0</v>
      </c>
      <c r="G52" s="6">
        <v>4386659.0</v>
      </c>
      <c r="H52" s="6">
        <v>5.3005989E7</v>
      </c>
      <c r="I52" s="6">
        <v>4.8128985E7</v>
      </c>
      <c r="J52" s="6">
        <v>1.1630218E7</v>
      </c>
      <c r="K52" s="6">
        <v>5.27800341E9</v>
      </c>
      <c r="L52" s="6">
        <v>80086.0</v>
      </c>
      <c r="M52" s="8">
        <f t="shared" si="1"/>
        <v>1522247244</v>
      </c>
      <c r="N52" s="7" t="str">
        <f t="shared" si="2"/>
        <v>5 - 70-80m</v>
      </c>
      <c r="O52" s="9">
        <f t="shared" si="3"/>
        <v>0.1</v>
      </c>
      <c r="P52" s="7">
        <f t="shared" si="4"/>
        <v>0.35</v>
      </c>
      <c r="Q52" s="10">
        <f t="shared" si="5"/>
        <v>7506537</v>
      </c>
      <c r="R52" s="10">
        <f t="shared" si="6"/>
        <v>26272879.5</v>
      </c>
    </row>
    <row r="53" ht="15.75" customHeight="1">
      <c r="A53" s="6">
        <v>1.09956535E8</v>
      </c>
      <c r="B53" s="7" t="s">
        <v>85</v>
      </c>
      <c r="C53" s="6">
        <v>7.485114E7</v>
      </c>
      <c r="D53" s="6">
        <v>4.9454221E7</v>
      </c>
      <c r="E53" s="6">
        <v>1448103.0</v>
      </c>
      <c r="F53" s="6">
        <v>1417869.0</v>
      </c>
      <c r="G53" s="6">
        <v>2103855.0</v>
      </c>
      <c r="H53" s="6">
        <v>1.9514598E7</v>
      </c>
      <c r="I53" s="6">
        <v>2.4969796E7</v>
      </c>
      <c r="J53" s="6">
        <v>8483422.0</v>
      </c>
      <c r="K53" s="6">
        <v>5.5497658E8</v>
      </c>
      <c r="L53" s="6">
        <v>59801.0</v>
      </c>
      <c r="M53" s="8">
        <f t="shared" si="1"/>
        <v>706082678.6</v>
      </c>
      <c r="N53" s="7" t="str">
        <f t="shared" si="2"/>
        <v>5 - 70-80m</v>
      </c>
      <c r="O53" s="9">
        <f t="shared" si="3"/>
        <v>0.1</v>
      </c>
      <c r="P53" s="7">
        <f t="shared" si="4"/>
        <v>0.35</v>
      </c>
      <c r="Q53" s="10">
        <f t="shared" si="5"/>
        <v>7485114</v>
      </c>
      <c r="R53" s="10">
        <f t="shared" si="6"/>
        <v>26197899</v>
      </c>
    </row>
    <row r="54" ht="15.75" customHeight="1">
      <c r="A54" s="6">
        <v>1.17120004E8</v>
      </c>
      <c r="B54" s="7" t="s">
        <v>86</v>
      </c>
      <c r="C54" s="6">
        <v>7.4795651E7</v>
      </c>
      <c r="D54" s="6">
        <v>4.4320096E7</v>
      </c>
      <c r="E54" s="6">
        <v>7187681.0</v>
      </c>
      <c r="F54" s="6">
        <v>1679588.0</v>
      </c>
      <c r="G54" s="6">
        <v>3180448.0</v>
      </c>
      <c r="H54" s="6">
        <v>1.862064E7</v>
      </c>
      <c r="I54" s="6">
        <v>1.3651739E7</v>
      </c>
      <c r="J54" s="6">
        <v>6774203.0</v>
      </c>
      <c r="K54" s="6">
        <v>1.821951423E9</v>
      </c>
      <c r="L54" s="6">
        <v>39653.0</v>
      </c>
      <c r="M54" s="8">
        <f t="shared" si="1"/>
        <v>476759684.2</v>
      </c>
      <c r="N54" s="7" t="str">
        <f t="shared" si="2"/>
        <v>5 - 70-80m</v>
      </c>
      <c r="O54" s="9">
        <f t="shared" si="3"/>
        <v>0.1</v>
      </c>
      <c r="P54" s="7">
        <f t="shared" si="4"/>
        <v>0.35</v>
      </c>
      <c r="Q54" s="10">
        <f t="shared" si="5"/>
        <v>7479565.1</v>
      </c>
      <c r="R54" s="10">
        <f t="shared" si="6"/>
        <v>26178477.85</v>
      </c>
    </row>
    <row r="55" ht="15.75" customHeight="1">
      <c r="A55" s="6">
        <v>1.15970538E8</v>
      </c>
      <c r="B55" s="7" t="s">
        <v>87</v>
      </c>
      <c r="C55" s="6">
        <v>7.4784301E7</v>
      </c>
      <c r="D55" s="6">
        <v>4.9211822E7</v>
      </c>
      <c r="E55" s="6">
        <v>9086713.0</v>
      </c>
      <c r="F55" s="6">
        <v>2159529.0</v>
      </c>
      <c r="G55" s="6">
        <v>2033761.0</v>
      </c>
      <c r="H55" s="6">
        <v>1.9746306E7</v>
      </c>
      <c r="I55" s="6">
        <v>1.6185513E7</v>
      </c>
      <c r="J55" s="6">
        <v>6189858.0</v>
      </c>
      <c r="K55" s="6">
        <v>4.780723434E9</v>
      </c>
      <c r="L55" s="6">
        <v>57789.0</v>
      </c>
      <c r="M55" s="8">
        <f t="shared" si="1"/>
        <v>535444764.6</v>
      </c>
      <c r="N55" s="7" t="str">
        <f t="shared" si="2"/>
        <v>5 - 70-80m</v>
      </c>
      <c r="O55" s="9">
        <f t="shared" si="3"/>
        <v>0.1</v>
      </c>
      <c r="P55" s="7">
        <f t="shared" si="4"/>
        <v>0.35</v>
      </c>
      <c r="Q55" s="10">
        <f t="shared" si="5"/>
        <v>7478430.1</v>
      </c>
      <c r="R55" s="10">
        <f t="shared" si="6"/>
        <v>26174505.35</v>
      </c>
    </row>
    <row r="56" ht="15.75" customHeight="1">
      <c r="A56" s="6">
        <v>1.24965714E8</v>
      </c>
      <c r="B56" s="7" t="s">
        <v>88</v>
      </c>
      <c r="C56" s="6">
        <v>7.4653924E7</v>
      </c>
      <c r="D56" s="6">
        <v>3.8684316E7</v>
      </c>
      <c r="E56" s="6">
        <v>310007.0</v>
      </c>
      <c r="F56" s="6">
        <v>626404.0</v>
      </c>
      <c r="G56" s="6">
        <v>207989.0</v>
      </c>
      <c r="H56" s="6">
        <v>1.3086756E7</v>
      </c>
      <c r="I56" s="6">
        <v>2.445316E7</v>
      </c>
      <c r="J56" s="6">
        <v>9658029.0</v>
      </c>
      <c r="K56" s="6">
        <v>3.82274183E8</v>
      </c>
      <c r="L56" s="6">
        <v>50792.0</v>
      </c>
      <c r="M56" s="8">
        <f t="shared" si="1"/>
        <v>622077525.4</v>
      </c>
      <c r="N56" s="7" t="str">
        <f t="shared" si="2"/>
        <v>5 - 70-80m</v>
      </c>
      <c r="O56" s="9">
        <f t="shared" si="3"/>
        <v>0.1</v>
      </c>
      <c r="P56" s="7">
        <f t="shared" si="4"/>
        <v>0.35</v>
      </c>
      <c r="Q56" s="10">
        <f t="shared" si="5"/>
        <v>7465392.4</v>
      </c>
      <c r="R56" s="10">
        <f t="shared" si="6"/>
        <v>26128873.4</v>
      </c>
    </row>
    <row r="57" ht="15.75" customHeight="1">
      <c r="A57" s="6">
        <v>1.26694799E8</v>
      </c>
      <c r="B57" s="7" t="s">
        <v>89</v>
      </c>
      <c r="C57" s="6">
        <v>7.4641172E7</v>
      </c>
      <c r="D57" s="6">
        <v>1.25619876E8</v>
      </c>
      <c r="E57" s="6">
        <v>2.5024286E7</v>
      </c>
      <c r="F57" s="6">
        <v>4490127.0</v>
      </c>
      <c r="G57" s="6">
        <v>2586479.0</v>
      </c>
      <c r="H57" s="6">
        <v>3.5667909E7</v>
      </c>
      <c r="I57" s="6">
        <v>5.7851075E7</v>
      </c>
      <c r="J57" s="6">
        <v>9830501.0</v>
      </c>
      <c r="K57" s="6">
        <v>1.702033765E9</v>
      </c>
      <c r="L57" s="6">
        <v>81526.0</v>
      </c>
      <c r="M57" s="8">
        <f t="shared" si="1"/>
        <v>1538031617</v>
      </c>
      <c r="N57" s="7" t="str">
        <f t="shared" si="2"/>
        <v>5 - 70-80m</v>
      </c>
      <c r="O57" s="9">
        <f t="shared" si="3"/>
        <v>0.1</v>
      </c>
      <c r="P57" s="7">
        <f t="shared" si="4"/>
        <v>0.35</v>
      </c>
      <c r="Q57" s="10">
        <f t="shared" si="5"/>
        <v>7464117.2</v>
      </c>
      <c r="R57" s="10">
        <f t="shared" si="6"/>
        <v>26124410.2</v>
      </c>
    </row>
    <row r="58" ht="15.75" customHeight="1">
      <c r="A58" s="6">
        <v>1.11309403E8</v>
      </c>
      <c r="B58" s="7" t="s">
        <v>90</v>
      </c>
      <c r="C58" s="6">
        <v>7.4431633E7</v>
      </c>
      <c r="D58" s="6">
        <v>8.0714303E7</v>
      </c>
      <c r="E58" s="6">
        <v>1.8047152E7</v>
      </c>
      <c r="F58" s="6">
        <v>1345373.0</v>
      </c>
      <c r="G58" s="6">
        <v>1840425.0</v>
      </c>
      <c r="H58" s="6">
        <v>2.8818129E7</v>
      </c>
      <c r="I58" s="6">
        <v>3.0663224E7</v>
      </c>
      <c r="J58" s="6">
        <v>7583443.0</v>
      </c>
      <c r="K58" s="6">
        <v>3.404042255E9</v>
      </c>
      <c r="L58" s="6">
        <v>88492.0</v>
      </c>
      <c r="M58" s="8">
        <f t="shared" si="1"/>
        <v>915107646.4</v>
      </c>
      <c r="N58" s="7" t="str">
        <f t="shared" si="2"/>
        <v>5 - 70-80m</v>
      </c>
      <c r="O58" s="9">
        <f t="shared" si="3"/>
        <v>0.1</v>
      </c>
      <c r="P58" s="7">
        <f t="shared" si="4"/>
        <v>0.35</v>
      </c>
      <c r="Q58" s="10">
        <f t="shared" si="5"/>
        <v>7443163.3</v>
      </c>
      <c r="R58" s="10">
        <f t="shared" si="6"/>
        <v>26051071.55</v>
      </c>
    </row>
    <row r="59" ht="15.75" customHeight="1">
      <c r="A59" s="6">
        <v>9805411.0</v>
      </c>
      <c r="B59" s="7" t="s">
        <v>91</v>
      </c>
      <c r="C59" s="6">
        <v>7.4063148E7</v>
      </c>
      <c r="D59" s="6">
        <v>2.3900437E7</v>
      </c>
      <c r="E59" s="6">
        <v>1278013.0</v>
      </c>
      <c r="F59" s="6">
        <v>187387.0</v>
      </c>
      <c r="G59" s="6">
        <v>396560.0</v>
      </c>
      <c r="H59" s="6">
        <v>1.2846219E7</v>
      </c>
      <c r="I59" s="6">
        <v>9192258.0</v>
      </c>
      <c r="J59" s="6">
        <v>1.5932701E7</v>
      </c>
      <c r="K59" s="6">
        <v>1.5636961461E10</v>
      </c>
      <c r="L59" s="6">
        <v>19122.0</v>
      </c>
      <c r="M59" s="8">
        <f t="shared" si="1"/>
        <v>314523966.6</v>
      </c>
      <c r="N59" s="7" t="str">
        <f t="shared" si="2"/>
        <v>5 - 70-80m</v>
      </c>
      <c r="O59" s="9">
        <f t="shared" si="3"/>
        <v>0.1</v>
      </c>
      <c r="P59" s="7">
        <f t="shared" si="4"/>
        <v>0.35</v>
      </c>
      <c r="Q59" s="10">
        <f t="shared" si="5"/>
        <v>7406314.8</v>
      </c>
      <c r="R59" s="10">
        <f t="shared" si="6"/>
        <v>25922101.8</v>
      </c>
    </row>
    <row r="60" ht="15.75" customHeight="1">
      <c r="A60" s="6">
        <v>9.6306775E7</v>
      </c>
      <c r="B60" s="7" t="s">
        <v>92</v>
      </c>
      <c r="C60" s="6">
        <v>7.3978361E7</v>
      </c>
      <c r="D60" s="6">
        <v>1.18539679E8</v>
      </c>
      <c r="E60" s="6">
        <v>8.2302538E7</v>
      </c>
      <c r="F60" s="6">
        <v>591407.0</v>
      </c>
      <c r="G60" s="6">
        <v>474474.0</v>
      </c>
      <c r="H60" s="6">
        <v>2.0235556E7</v>
      </c>
      <c r="I60" s="6">
        <v>1.4935704E7</v>
      </c>
      <c r="J60" s="6">
        <v>7849889.0</v>
      </c>
      <c r="K60" s="6">
        <v>3.757234725E9</v>
      </c>
      <c r="L60" s="6">
        <v>52276.0</v>
      </c>
      <c r="M60" s="8">
        <f t="shared" si="1"/>
        <v>520610857.6</v>
      </c>
      <c r="N60" s="7" t="str">
        <f t="shared" si="2"/>
        <v>5 - 70-80m</v>
      </c>
      <c r="O60" s="9">
        <f t="shared" si="3"/>
        <v>0.1</v>
      </c>
      <c r="P60" s="7">
        <f t="shared" si="4"/>
        <v>0.35</v>
      </c>
      <c r="Q60" s="10">
        <f t="shared" si="5"/>
        <v>7397836.1</v>
      </c>
      <c r="R60" s="10">
        <f t="shared" si="6"/>
        <v>25892426.35</v>
      </c>
    </row>
    <row r="61" ht="15.75" customHeight="1">
      <c r="A61" s="6">
        <v>129947.0</v>
      </c>
      <c r="B61" s="7" t="s">
        <v>93</v>
      </c>
      <c r="C61" s="6">
        <v>7.3960817E7</v>
      </c>
      <c r="D61" s="6">
        <v>1.18324162E8</v>
      </c>
      <c r="E61" s="6">
        <v>3535831.0</v>
      </c>
      <c r="F61" s="6">
        <v>561261.0</v>
      </c>
      <c r="G61" s="6">
        <v>1067072.0</v>
      </c>
      <c r="H61" s="6">
        <v>5.3646711E7</v>
      </c>
      <c r="I61" s="6">
        <v>5.9513287E7</v>
      </c>
      <c r="J61" s="6">
        <v>2.0433349E7</v>
      </c>
      <c r="K61" s="6">
        <v>9.416067328E9</v>
      </c>
      <c r="L61" s="6">
        <v>57914.0</v>
      </c>
      <c r="M61" s="8">
        <f t="shared" si="1"/>
        <v>1732830826</v>
      </c>
      <c r="N61" s="7" t="str">
        <f t="shared" si="2"/>
        <v>5 - 70-80m</v>
      </c>
      <c r="O61" s="9">
        <f t="shared" si="3"/>
        <v>0.1</v>
      </c>
      <c r="P61" s="7">
        <f t="shared" si="4"/>
        <v>0.35</v>
      </c>
      <c r="Q61" s="10">
        <f t="shared" si="5"/>
        <v>7396081.7</v>
      </c>
      <c r="R61" s="10">
        <f t="shared" si="6"/>
        <v>25886285.95</v>
      </c>
    </row>
    <row r="62" ht="15.75" customHeight="1">
      <c r="A62" s="6">
        <v>2.1704129E7</v>
      </c>
      <c r="B62" s="7" t="s">
        <v>94</v>
      </c>
      <c r="C62" s="6">
        <v>7.3769592E7</v>
      </c>
      <c r="D62" s="6">
        <v>1.3041059E8</v>
      </c>
      <c r="E62" s="6">
        <v>4.5882873E7</v>
      </c>
      <c r="F62" s="6">
        <v>3703657.0</v>
      </c>
      <c r="G62" s="6">
        <v>2542152.0</v>
      </c>
      <c r="H62" s="6">
        <v>6.2692789E7</v>
      </c>
      <c r="I62" s="6">
        <v>1.5589119E7</v>
      </c>
      <c r="J62" s="6">
        <v>1.3892942E7</v>
      </c>
      <c r="K62" s="6">
        <v>2.509069887E9</v>
      </c>
      <c r="L62" s="6">
        <v>32861.0</v>
      </c>
      <c r="M62" s="8">
        <f t="shared" si="1"/>
        <v>965462766.6</v>
      </c>
      <c r="N62" s="7" t="str">
        <f t="shared" si="2"/>
        <v>5 - 70-80m</v>
      </c>
      <c r="O62" s="9">
        <f t="shared" si="3"/>
        <v>0.1</v>
      </c>
      <c r="P62" s="7">
        <f t="shared" si="4"/>
        <v>0.35</v>
      </c>
      <c r="Q62" s="10">
        <f t="shared" si="5"/>
        <v>7376959.2</v>
      </c>
      <c r="R62" s="10">
        <f t="shared" si="6"/>
        <v>25819357.2</v>
      </c>
    </row>
    <row r="63" ht="15.75" customHeight="1">
      <c r="A63" s="6">
        <v>1.1021815E8</v>
      </c>
      <c r="B63" s="7" t="s">
        <v>95</v>
      </c>
      <c r="C63" s="6">
        <v>7.3480005E7</v>
      </c>
      <c r="D63" s="6">
        <v>9.2334767E7</v>
      </c>
      <c r="E63" s="6">
        <v>6.0859214E7</v>
      </c>
      <c r="F63" s="6">
        <v>1242273.0</v>
      </c>
      <c r="G63" s="6">
        <v>665921.0</v>
      </c>
      <c r="H63" s="6">
        <v>1.6546878E7</v>
      </c>
      <c r="I63" s="6">
        <v>1.3020481E7</v>
      </c>
      <c r="J63" s="6">
        <v>9576324.0</v>
      </c>
      <c r="K63" s="6">
        <v>2.720758975E9</v>
      </c>
      <c r="L63" s="6">
        <v>49738.0</v>
      </c>
      <c r="M63" s="8">
        <f t="shared" si="1"/>
        <v>443198472.8</v>
      </c>
      <c r="N63" s="7" t="str">
        <f t="shared" si="2"/>
        <v>5 - 70-80m</v>
      </c>
      <c r="O63" s="9">
        <f t="shared" si="3"/>
        <v>0.1</v>
      </c>
      <c r="P63" s="7">
        <f t="shared" si="4"/>
        <v>0.35</v>
      </c>
      <c r="Q63" s="10">
        <f t="shared" si="5"/>
        <v>7348000.5</v>
      </c>
      <c r="R63" s="10">
        <f t="shared" si="6"/>
        <v>25718001.75</v>
      </c>
    </row>
    <row r="64" ht="15.75" customHeight="1">
      <c r="A64" s="6">
        <v>7.1885615E7</v>
      </c>
      <c r="B64" s="7" t="s">
        <v>96</v>
      </c>
      <c r="C64" s="6">
        <v>7.3344202E7</v>
      </c>
      <c r="D64" s="6">
        <v>4.0543282E7</v>
      </c>
      <c r="E64" s="6">
        <v>2540121.0</v>
      </c>
      <c r="F64" s="6">
        <v>474796.0</v>
      </c>
      <c r="G64" s="6">
        <v>913046.0</v>
      </c>
      <c r="H64" s="6">
        <v>2.2098172E7</v>
      </c>
      <c r="I64" s="6">
        <v>1.4517147E7</v>
      </c>
      <c r="J64" s="6">
        <v>1.0115706E7</v>
      </c>
      <c r="K64" s="6">
        <v>2.502413847E9</v>
      </c>
      <c r="L64" s="6">
        <v>59495.0</v>
      </c>
      <c r="M64" s="8">
        <f t="shared" si="1"/>
        <v>516434460.2</v>
      </c>
      <c r="N64" s="7" t="str">
        <f t="shared" si="2"/>
        <v>5 - 70-80m</v>
      </c>
      <c r="O64" s="9">
        <f t="shared" si="3"/>
        <v>0.1</v>
      </c>
      <c r="P64" s="7">
        <f t="shared" si="4"/>
        <v>0.35</v>
      </c>
      <c r="Q64" s="10">
        <f t="shared" si="5"/>
        <v>7334420.2</v>
      </c>
      <c r="R64" s="10">
        <f t="shared" si="6"/>
        <v>25670470.7</v>
      </c>
    </row>
    <row r="65" ht="15.75" customHeight="1">
      <c r="A65" s="6">
        <v>1.25875493E8</v>
      </c>
      <c r="B65" s="7" t="s">
        <v>97</v>
      </c>
      <c r="C65" s="6">
        <v>7.3207132E7</v>
      </c>
      <c r="D65" s="6">
        <v>8.5781529E7</v>
      </c>
      <c r="E65" s="6">
        <v>2.9979731E7</v>
      </c>
      <c r="F65" s="6">
        <v>1171354.0</v>
      </c>
      <c r="G65" s="6">
        <v>1551997.0</v>
      </c>
      <c r="H65" s="6">
        <v>3.0340167E7</v>
      </c>
      <c r="I65" s="6">
        <v>2.273828E7</v>
      </c>
      <c r="J65" s="6">
        <v>7507644.0</v>
      </c>
      <c r="K65" s="6">
        <v>6.070489373E9</v>
      </c>
      <c r="L65" s="6">
        <v>102819.0</v>
      </c>
      <c r="M65" s="8">
        <f t="shared" si="1"/>
        <v>772713912.2</v>
      </c>
      <c r="N65" s="7" t="str">
        <f t="shared" si="2"/>
        <v>5 - 70-80m</v>
      </c>
      <c r="O65" s="9">
        <f t="shared" si="3"/>
        <v>0.1</v>
      </c>
      <c r="P65" s="7">
        <f t="shared" si="4"/>
        <v>0.35</v>
      </c>
      <c r="Q65" s="10">
        <f t="shared" si="5"/>
        <v>7320713.2</v>
      </c>
      <c r="R65" s="10">
        <f t="shared" si="6"/>
        <v>25622496.2</v>
      </c>
    </row>
    <row r="66" ht="15.75" customHeight="1">
      <c r="A66" s="6">
        <v>1.08546413E8</v>
      </c>
      <c r="B66" s="7" t="s">
        <v>98</v>
      </c>
      <c r="C66" s="6">
        <v>7.3050208E7</v>
      </c>
      <c r="D66" s="6">
        <v>9.7499122E7</v>
      </c>
      <c r="E66" s="6">
        <v>1.6131487E7</v>
      </c>
      <c r="F66" s="6">
        <v>933060.0</v>
      </c>
      <c r="G66" s="6">
        <v>1638487.0</v>
      </c>
      <c r="H66" s="6">
        <v>3.5883329E7</v>
      </c>
      <c r="I66" s="6">
        <v>4.2912759E7</v>
      </c>
      <c r="J66" s="6">
        <v>1.3736313E7</v>
      </c>
      <c r="K66" s="6">
        <v>4.73153391E8</v>
      </c>
      <c r="L66" s="6">
        <v>47431.0</v>
      </c>
      <c r="M66" s="8">
        <f t="shared" si="1"/>
        <v>1228734835</v>
      </c>
      <c r="N66" s="7" t="str">
        <f t="shared" si="2"/>
        <v>5 - 70-80m</v>
      </c>
      <c r="O66" s="9">
        <f t="shared" si="3"/>
        <v>0.1</v>
      </c>
      <c r="P66" s="7">
        <f t="shared" si="4"/>
        <v>0.35</v>
      </c>
      <c r="Q66" s="10">
        <f t="shared" si="5"/>
        <v>7305020.8</v>
      </c>
      <c r="R66" s="10">
        <f t="shared" si="6"/>
        <v>25567572.8</v>
      </c>
    </row>
    <row r="67" ht="15.75" customHeight="1">
      <c r="A67" s="6">
        <v>8.1408009E7</v>
      </c>
      <c r="B67" s="7" t="s">
        <v>99</v>
      </c>
      <c r="C67" s="6">
        <v>7.302236E7</v>
      </c>
      <c r="D67" s="6">
        <v>4.6294083E7</v>
      </c>
      <c r="E67" s="6">
        <v>849043.0</v>
      </c>
      <c r="F67" s="6">
        <v>193308.0</v>
      </c>
      <c r="G67" s="6">
        <v>250668.0</v>
      </c>
      <c r="H67" s="6">
        <v>2.1538133E7</v>
      </c>
      <c r="I67" s="6">
        <v>2.3462931E7</v>
      </c>
      <c r="J67" s="6">
        <v>1.3811076E7</v>
      </c>
      <c r="K67" s="6">
        <v>3.228874039E9</v>
      </c>
      <c r="L67" s="6">
        <v>28851.0</v>
      </c>
      <c r="M67" s="8">
        <f t="shared" si="1"/>
        <v>686199046.6</v>
      </c>
      <c r="N67" s="7" t="str">
        <f t="shared" si="2"/>
        <v>5 - 70-80m</v>
      </c>
      <c r="O67" s="9">
        <f t="shared" si="3"/>
        <v>0.1</v>
      </c>
      <c r="P67" s="7">
        <f t="shared" si="4"/>
        <v>0.35</v>
      </c>
      <c r="Q67" s="10">
        <f t="shared" si="5"/>
        <v>7302236</v>
      </c>
      <c r="R67" s="10">
        <f t="shared" si="6"/>
        <v>25557826</v>
      </c>
    </row>
    <row r="68" ht="15.75" customHeight="1">
      <c r="A68" s="6">
        <v>1.24331838E8</v>
      </c>
      <c r="B68" s="7" t="s">
        <v>100</v>
      </c>
      <c r="C68" s="6">
        <v>7.2812913E7</v>
      </c>
      <c r="D68" s="6">
        <v>1.1785441E7</v>
      </c>
      <c r="E68" s="6">
        <v>617002.0</v>
      </c>
      <c r="F68" s="6">
        <v>153262.0</v>
      </c>
      <c r="G68" s="6">
        <v>209017.0</v>
      </c>
      <c r="H68" s="6">
        <v>4969333.0</v>
      </c>
      <c r="I68" s="6">
        <v>5836827.0</v>
      </c>
      <c r="J68" s="6">
        <v>7615044.0</v>
      </c>
      <c r="K68" s="6">
        <v>8.3567593E8</v>
      </c>
      <c r="L68" s="6">
        <v>17497.0</v>
      </c>
      <c r="M68" s="8">
        <f t="shared" si="1"/>
        <v>167695862.4</v>
      </c>
      <c r="N68" s="7" t="str">
        <f t="shared" si="2"/>
        <v>5 - 70-80m</v>
      </c>
      <c r="O68" s="9">
        <f t="shared" si="3"/>
        <v>0.1</v>
      </c>
      <c r="P68" s="7">
        <f t="shared" si="4"/>
        <v>0.35</v>
      </c>
      <c r="Q68" s="10">
        <f t="shared" si="5"/>
        <v>7281291.3</v>
      </c>
      <c r="R68" s="10">
        <f t="shared" si="6"/>
        <v>25484519.55</v>
      </c>
    </row>
    <row r="69" ht="15.75" customHeight="1">
      <c r="A69" s="6">
        <v>1.14598851E8</v>
      </c>
      <c r="B69" s="7" t="s">
        <v>101</v>
      </c>
      <c r="C69" s="6">
        <v>7.2707989E7</v>
      </c>
      <c r="D69" s="6">
        <v>1.4020087E7</v>
      </c>
      <c r="E69" s="6">
        <v>1155620.0</v>
      </c>
      <c r="F69" s="6">
        <v>330027.0</v>
      </c>
      <c r="G69" s="6">
        <v>1166444.0</v>
      </c>
      <c r="H69" s="6">
        <v>7516683.0</v>
      </c>
      <c r="I69" s="6">
        <v>3851313.0</v>
      </c>
      <c r="J69" s="6">
        <v>4807854.0</v>
      </c>
      <c r="K69" s="6">
        <v>2.179010565E9</v>
      </c>
      <c r="L69" s="6">
        <v>29285.0</v>
      </c>
      <c r="M69" s="8">
        <f t="shared" si="1"/>
        <v>157750044</v>
      </c>
      <c r="N69" s="7" t="str">
        <f t="shared" si="2"/>
        <v>5 - 70-80m</v>
      </c>
      <c r="O69" s="9">
        <f t="shared" si="3"/>
        <v>0.1</v>
      </c>
      <c r="P69" s="7">
        <f t="shared" si="4"/>
        <v>0.35</v>
      </c>
      <c r="Q69" s="10">
        <f t="shared" si="5"/>
        <v>7270798.9</v>
      </c>
      <c r="R69" s="10">
        <f t="shared" si="6"/>
        <v>25447796.15</v>
      </c>
    </row>
    <row r="70" ht="15.75" customHeight="1">
      <c r="A70" s="6">
        <v>1.14562077E8</v>
      </c>
      <c r="B70" s="7" t="s">
        <v>102</v>
      </c>
      <c r="C70" s="6">
        <v>7.2593668E7</v>
      </c>
      <c r="D70" s="6">
        <v>1.24722108E8</v>
      </c>
      <c r="E70" s="6">
        <v>6.9585095E7</v>
      </c>
      <c r="F70" s="6">
        <v>3228309.0</v>
      </c>
      <c r="G70" s="6">
        <v>2394966.0</v>
      </c>
      <c r="H70" s="6">
        <v>2.2901251E7</v>
      </c>
      <c r="I70" s="6">
        <v>2.6612487E7</v>
      </c>
      <c r="J70" s="6">
        <v>9194587.0</v>
      </c>
      <c r="K70" s="6">
        <v>5.790400499E9</v>
      </c>
      <c r="L70" s="6">
        <v>54627.0</v>
      </c>
      <c r="M70" s="8">
        <f t="shared" si="1"/>
        <v>791215751</v>
      </c>
      <c r="N70" s="7" t="str">
        <f t="shared" si="2"/>
        <v>5 - 70-80m</v>
      </c>
      <c r="O70" s="9">
        <f t="shared" si="3"/>
        <v>0.1</v>
      </c>
      <c r="P70" s="7">
        <f t="shared" si="4"/>
        <v>0.35</v>
      </c>
      <c r="Q70" s="10">
        <f t="shared" si="5"/>
        <v>7259366.8</v>
      </c>
      <c r="R70" s="10">
        <f t="shared" si="6"/>
        <v>25407783.8</v>
      </c>
    </row>
    <row r="71" ht="15.75" customHeight="1">
      <c r="A71" s="6">
        <v>1.17910813E8</v>
      </c>
      <c r="B71" s="7" t="s">
        <v>103</v>
      </c>
      <c r="C71" s="6">
        <v>7.2249975E7</v>
      </c>
      <c r="D71" s="6">
        <v>4.9446283E7</v>
      </c>
      <c r="E71" s="6">
        <v>1034186.0</v>
      </c>
      <c r="F71" s="6">
        <v>2260600.0</v>
      </c>
      <c r="G71" s="6">
        <v>1374221.0</v>
      </c>
      <c r="H71" s="6">
        <v>2.3953691E7</v>
      </c>
      <c r="I71" s="6">
        <v>2.0823585E7</v>
      </c>
      <c r="J71" s="6">
        <v>9892605.0</v>
      </c>
      <c r="K71" s="6">
        <v>4.9392823E7</v>
      </c>
      <c r="L71" s="6">
        <v>44224.0</v>
      </c>
      <c r="M71" s="8">
        <f t="shared" si="1"/>
        <v>666233531.2</v>
      </c>
      <c r="N71" s="7" t="str">
        <f t="shared" si="2"/>
        <v>5 - 70-80m</v>
      </c>
      <c r="O71" s="9">
        <f t="shared" si="3"/>
        <v>0.1</v>
      </c>
      <c r="P71" s="7">
        <f t="shared" si="4"/>
        <v>0.35</v>
      </c>
      <c r="Q71" s="10">
        <f t="shared" si="5"/>
        <v>7224997.5</v>
      </c>
      <c r="R71" s="10">
        <f t="shared" si="6"/>
        <v>25287491.25</v>
      </c>
    </row>
    <row r="72" ht="15.75" customHeight="1">
      <c r="A72" s="6">
        <v>5.8266301E7</v>
      </c>
      <c r="B72" s="7" t="s">
        <v>104</v>
      </c>
      <c r="C72" s="6">
        <v>7.2103736E7</v>
      </c>
      <c r="D72" s="6">
        <v>2.53650255E8</v>
      </c>
      <c r="E72" s="6">
        <v>3.4124614E7</v>
      </c>
      <c r="F72" s="6">
        <v>2147646.0</v>
      </c>
      <c r="G72" s="6">
        <v>6953425.0</v>
      </c>
      <c r="H72" s="6">
        <v>1.28285825E8</v>
      </c>
      <c r="I72" s="6">
        <v>8.2138745E7</v>
      </c>
      <c r="J72" s="6">
        <v>1.3231902E7</v>
      </c>
      <c r="K72" s="6">
        <v>2.0701802855E10</v>
      </c>
      <c r="L72" s="6">
        <v>138792.0</v>
      </c>
      <c r="M72" s="8">
        <f t="shared" si="1"/>
        <v>2964567065</v>
      </c>
      <c r="N72" s="7" t="str">
        <f t="shared" si="2"/>
        <v>5 - 70-80m</v>
      </c>
      <c r="O72" s="9">
        <f t="shared" si="3"/>
        <v>0.1</v>
      </c>
      <c r="P72" s="7">
        <f t="shared" si="4"/>
        <v>0.35</v>
      </c>
      <c r="Q72" s="10">
        <f t="shared" si="5"/>
        <v>7210373.6</v>
      </c>
      <c r="R72" s="10">
        <f t="shared" si="6"/>
        <v>25236307.6</v>
      </c>
    </row>
    <row r="73" ht="15.75" customHeight="1">
      <c r="A73" s="6">
        <v>1.24330555E8</v>
      </c>
      <c r="B73" s="7" t="s">
        <v>105</v>
      </c>
      <c r="C73" s="6">
        <v>7.2094913E7</v>
      </c>
      <c r="D73" s="6">
        <v>1.54833613E8</v>
      </c>
      <c r="E73" s="6">
        <v>8.5120909E7</v>
      </c>
      <c r="F73" s="6">
        <v>2445196.0</v>
      </c>
      <c r="G73" s="6">
        <v>2756408.0</v>
      </c>
      <c r="H73" s="6">
        <v>3.1428741E7</v>
      </c>
      <c r="I73" s="6">
        <v>3.3082359E7</v>
      </c>
      <c r="J73" s="6">
        <v>1.1976179E7</v>
      </c>
      <c r="K73" s="6">
        <v>1.962140317E9</v>
      </c>
      <c r="L73" s="6">
        <v>82514.0</v>
      </c>
      <c r="M73" s="8">
        <f t="shared" si="1"/>
        <v>1008874796</v>
      </c>
      <c r="N73" s="7" t="str">
        <f t="shared" si="2"/>
        <v>5 - 70-80m</v>
      </c>
      <c r="O73" s="9">
        <f t="shared" si="3"/>
        <v>0.1</v>
      </c>
      <c r="P73" s="7">
        <f t="shared" si="4"/>
        <v>0.35</v>
      </c>
      <c r="Q73" s="10">
        <f t="shared" si="5"/>
        <v>7209491.3</v>
      </c>
      <c r="R73" s="10">
        <f t="shared" si="6"/>
        <v>25233219.55</v>
      </c>
    </row>
    <row r="74" ht="15.75" customHeight="1">
      <c r="A74" s="6">
        <v>4.1167338E7</v>
      </c>
      <c r="B74" s="7" t="s">
        <v>106</v>
      </c>
      <c r="C74" s="6">
        <v>7.1570407E7</v>
      </c>
      <c r="D74" s="6">
        <v>1.9659965E8</v>
      </c>
      <c r="E74" s="6">
        <v>1.12604876E8</v>
      </c>
      <c r="F74" s="6">
        <v>1446198.0</v>
      </c>
      <c r="G74" s="6">
        <v>1099826.0</v>
      </c>
      <c r="H74" s="6">
        <v>3.1815824E7</v>
      </c>
      <c r="I74" s="6">
        <v>4.9632926E7</v>
      </c>
      <c r="J74" s="6">
        <v>1.2950265E7</v>
      </c>
      <c r="K74" s="6">
        <v>5.483941635E9</v>
      </c>
      <c r="L74" s="6">
        <v>55943.0</v>
      </c>
      <c r="M74" s="8">
        <f t="shared" si="1"/>
        <v>1340629435</v>
      </c>
      <c r="N74" s="7" t="str">
        <f t="shared" si="2"/>
        <v>5 - 70-80m</v>
      </c>
      <c r="O74" s="9">
        <f t="shared" si="3"/>
        <v>0.1</v>
      </c>
      <c r="P74" s="7">
        <f t="shared" si="4"/>
        <v>0.35</v>
      </c>
      <c r="Q74" s="10">
        <f t="shared" si="5"/>
        <v>7157040.7</v>
      </c>
      <c r="R74" s="10">
        <f t="shared" si="6"/>
        <v>25049642.45</v>
      </c>
    </row>
    <row r="75" ht="15.75" customHeight="1">
      <c r="A75" s="6">
        <v>1.1528264E8</v>
      </c>
      <c r="B75" s="7" t="s">
        <v>107</v>
      </c>
      <c r="C75" s="6">
        <v>7.1002915E7</v>
      </c>
      <c r="D75" s="6">
        <v>3.0273822E7</v>
      </c>
      <c r="E75" s="6">
        <v>270146.0</v>
      </c>
      <c r="F75" s="6">
        <v>106052.0</v>
      </c>
      <c r="G75" s="6">
        <v>233006.0</v>
      </c>
      <c r="H75" s="6">
        <v>1.0519559E7</v>
      </c>
      <c r="I75" s="6">
        <v>1.9145059E7</v>
      </c>
      <c r="J75" s="6">
        <v>7985155.0</v>
      </c>
      <c r="K75" s="6">
        <v>1.146138057E9</v>
      </c>
      <c r="L75" s="6">
        <v>46475.0</v>
      </c>
      <c r="M75" s="8">
        <f t="shared" si="1"/>
        <v>489294927.2</v>
      </c>
      <c r="N75" s="7" t="str">
        <f t="shared" si="2"/>
        <v>5 - 70-80m</v>
      </c>
      <c r="O75" s="9">
        <f t="shared" si="3"/>
        <v>0.1</v>
      </c>
      <c r="P75" s="7">
        <f t="shared" si="4"/>
        <v>0.35</v>
      </c>
      <c r="Q75" s="10">
        <f t="shared" si="5"/>
        <v>7100291.5</v>
      </c>
      <c r="R75" s="10">
        <f t="shared" si="6"/>
        <v>24851020.25</v>
      </c>
    </row>
    <row r="76" ht="15.75" customHeight="1">
      <c r="A76" s="6">
        <v>9.1962637E7</v>
      </c>
      <c r="B76" s="7" t="s">
        <v>108</v>
      </c>
      <c r="C76" s="6">
        <v>7.0904572E7</v>
      </c>
      <c r="D76" s="6">
        <v>4.4763495E7</v>
      </c>
      <c r="E76" s="6">
        <v>1270051.0</v>
      </c>
      <c r="F76" s="6">
        <v>719367.0</v>
      </c>
      <c r="G76" s="6">
        <v>362368.0</v>
      </c>
      <c r="H76" s="6">
        <v>1.7947467E7</v>
      </c>
      <c r="I76" s="6">
        <v>2.4464242E7</v>
      </c>
      <c r="J76" s="6">
        <v>1.1489473E7</v>
      </c>
      <c r="K76" s="6">
        <v>1.363228227E9</v>
      </c>
      <c r="L76" s="6">
        <v>93332.0</v>
      </c>
      <c r="M76" s="8">
        <f t="shared" si="1"/>
        <v>671901726.2</v>
      </c>
      <c r="N76" s="7" t="str">
        <f t="shared" si="2"/>
        <v>5 - 70-80m</v>
      </c>
      <c r="O76" s="9">
        <f t="shared" si="3"/>
        <v>0.1</v>
      </c>
      <c r="P76" s="7">
        <f t="shared" si="4"/>
        <v>0.35</v>
      </c>
      <c r="Q76" s="10">
        <f t="shared" si="5"/>
        <v>7090457.2</v>
      </c>
      <c r="R76" s="10">
        <f t="shared" si="6"/>
        <v>24816600.2</v>
      </c>
    </row>
    <row r="77" ht="15.75" customHeight="1">
      <c r="A77" s="6">
        <v>6.190805E7</v>
      </c>
      <c r="B77" s="7" t="s">
        <v>109</v>
      </c>
      <c r="C77" s="6">
        <v>7.0850136E7</v>
      </c>
      <c r="D77" s="6">
        <v>1.41881158E8</v>
      </c>
      <c r="E77" s="6">
        <v>7.247521E7</v>
      </c>
      <c r="F77" s="6">
        <v>1764270.0</v>
      </c>
      <c r="G77" s="6">
        <v>1201382.0</v>
      </c>
      <c r="H77" s="6">
        <v>3.5791463E7</v>
      </c>
      <c r="I77" s="6">
        <v>3.0648833E7</v>
      </c>
      <c r="J77" s="6">
        <v>1.4701524E7</v>
      </c>
      <c r="K77" s="6">
        <v>5.41446236E9</v>
      </c>
      <c r="L77" s="6">
        <v>65350.0</v>
      </c>
      <c r="M77" s="8">
        <f t="shared" si="1"/>
        <v>993720400</v>
      </c>
      <c r="N77" s="7" t="str">
        <f t="shared" si="2"/>
        <v>5 - 70-80m</v>
      </c>
      <c r="O77" s="9">
        <f t="shared" si="3"/>
        <v>0.1</v>
      </c>
      <c r="P77" s="7">
        <f t="shared" si="4"/>
        <v>0.35</v>
      </c>
      <c r="Q77" s="10">
        <f t="shared" si="5"/>
        <v>7085013.6</v>
      </c>
      <c r="R77" s="10">
        <f t="shared" si="6"/>
        <v>24797547.6</v>
      </c>
    </row>
    <row r="78" ht="15.75" customHeight="1">
      <c r="A78" s="6">
        <v>1.24116182E8</v>
      </c>
      <c r="B78" s="7" t="s">
        <v>110</v>
      </c>
      <c r="C78" s="6">
        <v>7.0826112E7</v>
      </c>
      <c r="D78" s="6">
        <v>7.56795E7</v>
      </c>
      <c r="E78" s="6">
        <v>789431.0</v>
      </c>
      <c r="F78" s="6">
        <v>1352832.0</v>
      </c>
      <c r="G78" s="6">
        <v>1584687.0</v>
      </c>
      <c r="H78" s="6">
        <v>2.658018E7</v>
      </c>
      <c r="I78" s="6">
        <v>4.537237E7</v>
      </c>
      <c r="J78" s="6">
        <v>6510538.0</v>
      </c>
      <c r="K78" s="6">
        <v>8.55395681E8</v>
      </c>
      <c r="L78" s="6">
        <v>59750.0</v>
      </c>
      <c r="M78" s="8">
        <f t="shared" si="1"/>
        <v>1182451498</v>
      </c>
      <c r="N78" s="7" t="str">
        <f t="shared" si="2"/>
        <v>5 - 70-80m</v>
      </c>
      <c r="O78" s="9">
        <f t="shared" si="3"/>
        <v>0.1</v>
      </c>
      <c r="P78" s="7">
        <f t="shared" si="4"/>
        <v>0.35</v>
      </c>
      <c r="Q78" s="10">
        <f t="shared" si="5"/>
        <v>7082611.2</v>
      </c>
      <c r="R78" s="10">
        <f t="shared" si="6"/>
        <v>24789139.2</v>
      </c>
    </row>
    <row r="79" ht="15.75" customHeight="1">
      <c r="A79" s="6">
        <v>1.25943194E8</v>
      </c>
      <c r="B79" s="7" t="s">
        <v>111</v>
      </c>
      <c r="C79" s="6">
        <v>7.0749304E7</v>
      </c>
      <c r="D79" s="6">
        <v>7.6910244E7</v>
      </c>
      <c r="E79" s="6">
        <v>1.3382815E7</v>
      </c>
      <c r="F79" s="6">
        <v>1085103.0</v>
      </c>
      <c r="G79" s="6">
        <v>1796715.0</v>
      </c>
      <c r="H79" s="6">
        <v>3.5284728E7</v>
      </c>
      <c r="I79" s="6">
        <v>2.5360883E7</v>
      </c>
      <c r="J79" s="6">
        <v>9158067.0</v>
      </c>
      <c r="K79" s="6">
        <v>6.523369594E9</v>
      </c>
      <c r="L79" s="6">
        <v>83050.0</v>
      </c>
      <c r="M79" s="8">
        <f t="shared" si="1"/>
        <v>872098569</v>
      </c>
      <c r="N79" s="7" t="str">
        <f t="shared" si="2"/>
        <v>5 - 70-80m</v>
      </c>
      <c r="O79" s="9">
        <f t="shared" si="3"/>
        <v>0.1</v>
      </c>
      <c r="P79" s="7">
        <f t="shared" si="4"/>
        <v>0.35</v>
      </c>
      <c r="Q79" s="10">
        <f t="shared" si="5"/>
        <v>7074930.4</v>
      </c>
      <c r="R79" s="10">
        <f t="shared" si="6"/>
        <v>24762256.4</v>
      </c>
    </row>
    <row r="80" ht="15.75" customHeight="1">
      <c r="A80" s="6">
        <v>9.0749846E7</v>
      </c>
      <c r="B80" s="7" t="s">
        <v>112</v>
      </c>
      <c r="C80" s="6">
        <v>7.0603678E7</v>
      </c>
      <c r="D80" s="6">
        <v>1.37772269E8</v>
      </c>
      <c r="E80" s="6">
        <v>1.7962772E7</v>
      </c>
      <c r="F80" s="6">
        <v>4369126.0</v>
      </c>
      <c r="G80" s="6">
        <v>6492799.0</v>
      </c>
      <c r="H80" s="6">
        <v>7.8101996E7</v>
      </c>
      <c r="I80" s="6">
        <v>3.0845576E7</v>
      </c>
      <c r="J80" s="6">
        <v>1.3017432E7</v>
      </c>
      <c r="K80" s="6">
        <v>4.0736319813E10</v>
      </c>
      <c r="L80" s="6">
        <v>107324.0</v>
      </c>
      <c r="M80" s="8">
        <f t="shared" si="1"/>
        <v>1436233482</v>
      </c>
      <c r="N80" s="7" t="str">
        <f t="shared" si="2"/>
        <v>5 - 70-80m</v>
      </c>
      <c r="O80" s="9">
        <f t="shared" si="3"/>
        <v>0.1</v>
      </c>
      <c r="P80" s="7">
        <f t="shared" si="4"/>
        <v>0.35</v>
      </c>
      <c r="Q80" s="10">
        <f t="shared" si="5"/>
        <v>7060367.8</v>
      </c>
      <c r="R80" s="10">
        <f t="shared" si="6"/>
        <v>24711287.3</v>
      </c>
    </row>
    <row r="81" ht="15.75" customHeight="1">
      <c r="A81" s="6">
        <v>2.2881932E7</v>
      </c>
      <c r="B81" s="7" t="s">
        <v>113</v>
      </c>
      <c r="C81" s="6">
        <v>7.0535847E7</v>
      </c>
      <c r="D81" s="6">
        <v>1.49461667E8</v>
      </c>
      <c r="E81" s="6">
        <v>3911767.0</v>
      </c>
      <c r="F81" s="6">
        <v>1048102.0</v>
      </c>
      <c r="G81" s="6">
        <v>1614575.0</v>
      </c>
      <c r="H81" s="6">
        <v>7.3279391E7</v>
      </c>
      <c r="I81" s="6">
        <v>6.9607832E7</v>
      </c>
      <c r="J81" s="6">
        <v>2.827785E7</v>
      </c>
      <c r="K81" s="6">
        <v>1.2430516209E10</v>
      </c>
      <c r="L81" s="6">
        <v>133825.0</v>
      </c>
      <c r="M81" s="8">
        <f t="shared" si="1"/>
        <v>2134287407</v>
      </c>
      <c r="N81" s="7" t="str">
        <f t="shared" si="2"/>
        <v>5 - 70-80m</v>
      </c>
      <c r="O81" s="9">
        <f t="shared" si="3"/>
        <v>0.1</v>
      </c>
      <c r="P81" s="7">
        <f t="shared" si="4"/>
        <v>0.35</v>
      </c>
      <c r="Q81" s="10">
        <f t="shared" si="5"/>
        <v>7053584.7</v>
      </c>
      <c r="R81" s="10">
        <f t="shared" si="6"/>
        <v>24687546.45</v>
      </c>
    </row>
    <row r="82" ht="15.75" customHeight="1">
      <c r="A82" s="6">
        <v>8.7054587E7</v>
      </c>
      <c r="B82" s="7" t="s">
        <v>114</v>
      </c>
      <c r="C82" s="6">
        <v>7.036692E7</v>
      </c>
      <c r="D82" s="6">
        <v>8.6320937E7</v>
      </c>
      <c r="E82" s="6">
        <v>1.2273423E7</v>
      </c>
      <c r="F82" s="6">
        <v>913876.0</v>
      </c>
      <c r="G82" s="6">
        <v>459142.0</v>
      </c>
      <c r="H82" s="6">
        <v>2.928995E7</v>
      </c>
      <c r="I82" s="6">
        <v>4.3384546E7</v>
      </c>
      <c r="J82" s="6">
        <v>8507701.0</v>
      </c>
      <c r="K82" s="6">
        <v>2.563478798E9</v>
      </c>
      <c r="L82" s="6">
        <v>131349.0</v>
      </c>
      <c r="M82" s="8">
        <f t="shared" si="1"/>
        <v>1166709425</v>
      </c>
      <c r="N82" s="7" t="str">
        <f t="shared" si="2"/>
        <v>5 - 70-80m</v>
      </c>
      <c r="O82" s="9">
        <f t="shared" si="3"/>
        <v>0.1</v>
      </c>
      <c r="P82" s="7">
        <f t="shared" si="4"/>
        <v>0.35</v>
      </c>
      <c r="Q82" s="10">
        <f t="shared" si="5"/>
        <v>7036692</v>
      </c>
      <c r="R82" s="10">
        <f t="shared" si="6"/>
        <v>24628422</v>
      </c>
    </row>
    <row r="83" ht="15.75" customHeight="1">
      <c r="A83" s="6">
        <v>1.11956793E8</v>
      </c>
      <c r="B83" s="7" t="s">
        <v>115</v>
      </c>
      <c r="C83" s="6">
        <v>7.0309546E7</v>
      </c>
      <c r="D83" s="6">
        <v>4.0740349E7</v>
      </c>
      <c r="E83" s="6">
        <v>2020591.0</v>
      </c>
      <c r="F83" s="6">
        <v>1907249.0</v>
      </c>
      <c r="G83" s="6">
        <v>1698058.0</v>
      </c>
      <c r="H83" s="6">
        <v>1.5534755E7</v>
      </c>
      <c r="I83" s="6">
        <v>1.9579696E7</v>
      </c>
      <c r="J83" s="6">
        <v>1.0246659E7</v>
      </c>
      <c r="K83" s="6">
        <v>6.163476353E9</v>
      </c>
      <c r="L83" s="6">
        <v>9697.0</v>
      </c>
      <c r="M83" s="8">
        <f t="shared" si="1"/>
        <v>557952318.2</v>
      </c>
      <c r="N83" s="7" t="str">
        <f t="shared" si="2"/>
        <v>5 - 70-80m</v>
      </c>
      <c r="O83" s="9">
        <f t="shared" si="3"/>
        <v>0.1</v>
      </c>
      <c r="P83" s="7">
        <f t="shared" si="4"/>
        <v>0.35</v>
      </c>
      <c r="Q83" s="10">
        <f t="shared" si="5"/>
        <v>7030954.6</v>
      </c>
      <c r="R83" s="10">
        <f t="shared" si="6"/>
        <v>24608341.1</v>
      </c>
    </row>
    <row r="84" ht="15.75" customHeight="1">
      <c r="A84" s="6">
        <v>1.10002847E8</v>
      </c>
      <c r="B84" s="7" t="s">
        <v>116</v>
      </c>
      <c r="C84" s="6">
        <v>6.9974503E7</v>
      </c>
      <c r="D84" s="6">
        <v>4.571676E7</v>
      </c>
      <c r="E84" s="6">
        <v>1504313.0</v>
      </c>
      <c r="F84" s="6">
        <v>1113069.0</v>
      </c>
      <c r="G84" s="6">
        <v>1042252.0</v>
      </c>
      <c r="H84" s="6">
        <v>2.2131075E7</v>
      </c>
      <c r="I84" s="6">
        <v>1.9926051E7</v>
      </c>
      <c r="J84" s="6">
        <v>7994706.0</v>
      </c>
      <c r="K84" s="6">
        <v>1.3460022142E10</v>
      </c>
      <c r="L84" s="6">
        <v>60105.0</v>
      </c>
      <c r="M84" s="8">
        <f t="shared" si="1"/>
        <v>626527778.6</v>
      </c>
      <c r="N84" s="7" t="str">
        <f t="shared" si="2"/>
        <v>4 - 60-70m</v>
      </c>
      <c r="O84" s="9">
        <f t="shared" si="3"/>
        <v>0.07</v>
      </c>
      <c r="P84" s="7">
        <f t="shared" si="4"/>
        <v>0.3</v>
      </c>
      <c r="Q84" s="10">
        <f t="shared" si="5"/>
        <v>4898215.21</v>
      </c>
      <c r="R84" s="10">
        <f t="shared" si="6"/>
        <v>20992350.9</v>
      </c>
    </row>
    <row r="85" ht="15.75" customHeight="1">
      <c r="A85" s="6">
        <v>1.09537272E8</v>
      </c>
      <c r="B85" s="7" t="s">
        <v>117</v>
      </c>
      <c r="C85" s="6">
        <v>6.9940875E7</v>
      </c>
      <c r="D85" s="6">
        <v>1.59229825E8</v>
      </c>
      <c r="E85" s="6">
        <v>5.633903E7</v>
      </c>
      <c r="F85" s="6">
        <v>6369454.0</v>
      </c>
      <c r="G85" s="6">
        <v>4902851.0</v>
      </c>
      <c r="H85" s="6">
        <v>5.2081947E7</v>
      </c>
      <c r="I85" s="6">
        <v>3.9536543E7</v>
      </c>
      <c r="J85" s="6">
        <v>7256334.0</v>
      </c>
      <c r="K85" s="6">
        <v>9.530243487E9</v>
      </c>
      <c r="L85" s="6">
        <v>68501.0</v>
      </c>
      <c r="M85" s="8">
        <f t="shared" si="1"/>
        <v>1355168448</v>
      </c>
      <c r="N85" s="7" t="str">
        <f t="shared" si="2"/>
        <v>4 - 60-70m</v>
      </c>
      <c r="O85" s="9">
        <f t="shared" si="3"/>
        <v>0.07</v>
      </c>
      <c r="P85" s="7">
        <f t="shared" si="4"/>
        <v>0.3</v>
      </c>
      <c r="Q85" s="10">
        <f t="shared" si="5"/>
        <v>4895861.25</v>
      </c>
      <c r="R85" s="10">
        <f t="shared" si="6"/>
        <v>20982262.5</v>
      </c>
    </row>
    <row r="86" ht="15.75" customHeight="1">
      <c r="A86" s="6">
        <v>1.10293377E8</v>
      </c>
      <c r="B86" s="7" t="s">
        <v>118</v>
      </c>
      <c r="C86" s="6">
        <v>6.9891773E7</v>
      </c>
      <c r="D86" s="6">
        <v>2.26908184E8</v>
      </c>
      <c r="E86" s="6">
        <v>4.40315E7</v>
      </c>
      <c r="F86" s="6">
        <v>4654340.0</v>
      </c>
      <c r="G86" s="6">
        <v>3832179.0</v>
      </c>
      <c r="H86" s="6">
        <v>8.4666282E7</v>
      </c>
      <c r="I86" s="6">
        <v>8.9723883E7</v>
      </c>
      <c r="J86" s="6">
        <v>1.3257417E7</v>
      </c>
      <c r="K86" s="6">
        <v>8.306363698E9</v>
      </c>
      <c r="L86" s="6">
        <v>71983.0</v>
      </c>
      <c r="M86" s="8">
        <f t="shared" si="1"/>
        <v>2674584176</v>
      </c>
      <c r="N86" s="7" t="str">
        <f t="shared" si="2"/>
        <v>4 - 60-70m</v>
      </c>
      <c r="O86" s="9">
        <f t="shared" si="3"/>
        <v>0.07</v>
      </c>
      <c r="P86" s="7">
        <f t="shared" si="4"/>
        <v>0.3</v>
      </c>
      <c r="Q86" s="10">
        <f t="shared" si="5"/>
        <v>4892424.11</v>
      </c>
      <c r="R86" s="10">
        <f t="shared" si="6"/>
        <v>20967531.9</v>
      </c>
    </row>
    <row r="87" ht="15.75" customHeight="1">
      <c r="A87" s="6">
        <v>1.09081071E8</v>
      </c>
      <c r="B87" s="7" t="s">
        <v>119</v>
      </c>
      <c r="C87" s="6">
        <v>6.9878556E7</v>
      </c>
      <c r="D87" s="6">
        <v>2.4640154E7</v>
      </c>
      <c r="E87" s="6">
        <v>983677.0</v>
      </c>
      <c r="F87" s="6">
        <v>1060385.0</v>
      </c>
      <c r="G87" s="6">
        <v>849401.0</v>
      </c>
      <c r="H87" s="6">
        <v>1.3027655E7</v>
      </c>
      <c r="I87" s="6">
        <v>8719036.0</v>
      </c>
      <c r="J87" s="6">
        <v>9554236.0</v>
      </c>
      <c r="K87" s="6">
        <v>2.411326575E9</v>
      </c>
      <c r="L87" s="6">
        <v>72013.0</v>
      </c>
      <c r="M87" s="8">
        <f t="shared" si="1"/>
        <v>310372379.4</v>
      </c>
      <c r="N87" s="7" t="str">
        <f t="shared" si="2"/>
        <v>4 - 60-70m</v>
      </c>
      <c r="O87" s="9">
        <f t="shared" si="3"/>
        <v>0.07</v>
      </c>
      <c r="P87" s="7">
        <f t="shared" si="4"/>
        <v>0.3</v>
      </c>
      <c r="Q87" s="10">
        <f t="shared" si="5"/>
        <v>4891498.92</v>
      </c>
      <c r="R87" s="10">
        <f t="shared" si="6"/>
        <v>20963566.8</v>
      </c>
    </row>
    <row r="88" ht="15.75" customHeight="1">
      <c r="A88" s="6">
        <v>9.8503035E7</v>
      </c>
      <c r="B88" s="7" t="s">
        <v>120</v>
      </c>
      <c r="C88" s="6">
        <v>6.9832934E7</v>
      </c>
      <c r="D88" s="6">
        <v>7.9736536E7</v>
      </c>
      <c r="E88" s="6">
        <v>3112028.0</v>
      </c>
      <c r="F88" s="6">
        <v>1614314.0</v>
      </c>
      <c r="G88" s="6">
        <v>2760826.0</v>
      </c>
      <c r="H88" s="6">
        <v>4.348519E7</v>
      </c>
      <c r="I88" s="6">
        <v>2.8764178E7</v>
      </c>
      <c r="J88" s="6">
        <v>7548705.0</v>
      </c>
      <c r="K88" s="6">
        <v>9.976519899E9</v>
      </c>
      <c r="L88" s="6">
        <v>138000.0</v>
      </c>
      <c r="M88" s="8">
        <f t="shared" si="1"/>
        <v>1025029798</v>
      </c>
      <c r="N88" s="7" t="str">
        <f t="shared" si="2"/>
        <v>4 - 60-70m</v>
      </c>
      <c r="O88" s="9">
        <f t="shared" si="3"/>
        <v>0.07</v>
      </c>
      <c r="P88" s="7">
        <f t="shared" si="4"/>
        <v>0.3</v>
      </c>
      <c r="Q88" s="10">
        <f t="shared" si="5"/>
        <v>4888305.38</v>
      </c>
      <c r="R88" s="10">
        <f t="shared" si="6"/>
        <v>20949880.2</v>
      </c>
    </row>
    <row r="89" ht="15.75" customHeight="1">
      <c r="A89" s="6">
        <v>1.23765437E8</v>
      </c>
      <c r="B89" s="7" t="s">
        <v>121</v>
      </c>
      <c r="C89" s="6">
        <v>6.9753989E7</v>
      </c>
      <c r="D89" s="6">
        <v>1.74687952E8</v>
      </c>
      <c r="E89" s="6">
        <v>9.70026E7</v>
      </c>
      <c r="F89" s="6">
        <v>2479143.0</v>
      </c>
      <c r="G89" s="6">
        <v>8474440.0</v>
      </c>
      <c r="H89" s="6">
        <v>4.0652368E7</v>
      </c>
      <c r="I89" s="6">
        <v>2.6079401E7</v>
      </c>
      <c r="J89" s="6">
        <v>9141448.0</v>
      </c>
      <c r="K89" s="6">
        <v>3.212366149E9</v>
      </c>
      <c r="L89" s="6">
        <v>74149.0</v>
      </c>
      <c r="M89" s="8">
        <f t="shared" si="1"/>
        <v>986368266</v>
      </c>
      <c r="N89" s="7" t="str">
        <f t="shared" si="2"/>
        <v>4 - 60-70m</v>
      </c>
      <c r="O89" s="9">
        <f t="shared" si="3"/>
        <v>0.07</v>
      </c>
      <c r="P89" s="7">
        <f t="shared" si="4"/>
        <v>0.3</v>
      </c>
      <c r="Q89" s="10">
        <f t="shared" si="5"/>
        <v>4882779.23</v>
      </c>
      <c r="R89" s="10">
        <f t="shared" si="6"/>
        <v>20926196.7</v>
      </c>
    </row>
    <row r="90" ht="15.75" customHeight="1">
      <c r="A90" s="6">
        <v>1.11798858E8</v>
      </c>
      <c r="B90" s="7" t="s">
        <v>122</v>
      </c>
      <c r="C90" s="6">
        <v>6.9731829E7</v>
      </c>
      <c r="D90" s="6">
        <v>3.3384522E7</v>
      </c>
      <c r="E90" s="6">
        <v>1329304.0</v>
      </c>
      <c r="F90" s="6">
        <v>4022366.0</v>
      </c>
      <c r="G90" s="6">
        <v>3321886.0</v>
      </c>
      <c r="H90" s="6">
        <v>1.5987791E7</v>
      </c>
      <c r="I90" s="6">
        <v>8723175.0</v>
      </c>
      <c r="J90" s="6">
        <v>8410040.0</v>
      </c>
      <c r="K90" s="6">
        <v>1.521241284E9</v>
      </c>
      <c r="L90" s="6">
        <v>55095.0</v>
      </c>
      <c r="M90" s="8">
        <f t="shared" si="1"/>
        <v>355939546.8</v>
      </c>
      <c r="N90" s="7" t="str">
        <f t="shared" si="2"/>
        <v>4 - 60-70m</v>
      </c>
      <c r="O90" s="9">
        <f t="shared" si="3"/>
        <v>0.07</v>
      </c>
      <c r="P90" s="7">
        <f t="shared" si="4"/>
        <v>0.3</v>
      </c>
      <c r="Q90" s="10">
        <f t="shared" si="5"/>
        <v>4881228.03</v>
      </c>
      <c r="R90" s="10">
        <f t="shared" si="6"/>
        <v>20919548.7</v>
      </c>
    </row>
    <row r="91" ht="15.75" customHeight="1">
      <c r="A91" s="6">
        <v>8.5565058E7</v>
      </c>
      <c r="B91" s="7" t="s">
        <v>123</v>
      </c>
      <c r="C91" s="6">
        <v>6.9646246E7</v>
      </c>
      <c r="D91" s="6">
        <v>5.5404906E7</v>
      </c>
      <c r="E91" s="6">
        <v>1476078.0</v>
      </c>
      <c r="F91" s="6">
        <v>776673.0</v>
      </c>
      <c r="G91" s="6">
        <v>638022.0</v>
      </c>
      <c r="H91" s="6">
        <v>2.7122353E7</v>
      </c>
      <c r="I91" s="6">
        <v>2.539178E7</v>
      </c>
      <c r="J91" s="6">
        <v>1.1263817E7</v>
      </c>
      <c r="K91" s="6">
        <v>9.138589978E9</v>
      </c>
      <c r="L91" s="6">
        <v>108103.0</v>
      </c>
      <c r="M91" s="8">
        <f t="shared" si="1"/>
        <v>783459779.6</v>
      </c>
      <c r="N91" s="7" t="str">
        <f t="shared" si="2"/>
        <v>4 - 60-70m</v>
      </c>
      <c r="O91" s="9">
        <f t="shared" si="3"/>
        <v>0.07</v>
      </c>
      <c r="P91" s="7">
        <f t="shared" si="4"/>
        <v>0.3</v>
      </c>
      <c r="Q91" s="10">
        <f t="shared" si="5"/>
        <v>4875237.22</v>
      </c>
      <c r="R91" s="10">
        <f t="shared" si="6"/>
        <v>20893873.8</v>
      </c>
    </row>
    <row r="92" ht="15.75" customHeight="1">
      <c r="A92" s="6">
        <v>8.599454E7</v>
      </c>
      <c r="B92" s="7" t="s">
        <v>124</v>
      </c>
      <c r="C92" s="6">
        <v>6.9605443E7</v>
      </c>
      <c r="D92" s="6">
        <v>5.3281696E7</v>
      </c>
      <c r="E92" s="6">
        <v>1642357.0</v>
      </c>
      <c r="F92" s="6">
        <v>1380040.0</v>
      </c>
      <c r="G92" s="6">
        <v>705884.0</v>
      </c>
      <c r="H92" s="6">
        <v>2.3602647E7</v>
      </c>
      <c r="I92" s="6">
        <v>2.5950768E7</v>
      </c>
      <c r="J92" s="6">
        <v>1.4581735E7</v>
      </c>
      <c r="K92" s="6">
        <v>8.987364674E9</v>
      </c>
      <c r="L92" s="6">
        <v>112422.0</v>
      </c>
      <c r="M92" s="8">
        <f t="shared" si="1"/>
        <v>760953917.4</v>
      </c>
      <c r="N92" s="7" t="str">
        <f t="shared" si="2"/>
        <v>4 - 60-70m</v>
      </c>
      <c r="O92" s="9">
        <f t="shared" si="3"/>
        <v>0.07</v>
      </c>
      <c r="P92" s="7">
        <f t="shared" si="4"/>
        <v>0.3</v>
      </c>
      <c r="Q92" s="10">
        <f t="shared" si="5"/>
        <v>4872381.01</v>
      </c>
      <c r="R92" s="10">
        <f t="shared" si="6"/>
        <v>20881632.9</v>
      </c>
    </row>
    <row r="93" ht="15.75" customHeight="1">
      <c r="A93" s="6">
        <v>1.11910441E8</v>
      </c>
      <c r="B93" s="7" t="s">
        <v>125</v>
      </c>
      <c r="C93" s="6">
        <v>6.9540521E7</v>
      </c>
      <c r="D93" s="6">
        <v>1.43773723E8</v>
      </c>
      <c r="E93" s="6">
        <v>9112178.0</v>
      </c>
      <c r="F93" s="6">
        <v>3735040.0</v>
      </c>
      <c r="G93" s="6">
        <v>4777753.0</v>
      </c>
      <c r="H93" s="6">
        <v>5.9469601E7</v>
      </c>
      <c r="I93" s="6">
        <v>6.6679151E7</v>
      </c>
      <c r="J93" s="6">
        <v>1.1290156E7</v>
      </c>
      <c r="K93" s="6">
        <v>5.495413192E9</v>
      </c>
      <c r="L93" s="6">
        <v>88311.0</v>
      </c>
      <c r="M93" s="8">
        <f t="shared" si="1"/>
        <v>1956682558</v>
      </c>
      <c r="N93" s="7" t="str">
        <f t="shared" si="2"/>
        <v>4 - 60-70m</v>
      </c>
      <c r="O93" s="9">
        <f t="shared" si="3"/>
        <v>0.07</v>
      </c>
      <c r="P93" s="7">
        <f t="shared" si="4"/>
        <v>0.3</v>
      </c>
      <c r="Q93" s="10">
        <f t="shared" si="5"/>
        <v>4867836.47</v>
      </c>
      <c r="R93" s="10">
        <f t="shared" si="6"/>
        <v>20862156.3</v>
      </c>
    </row>
    <row r="94" ht="15.75" customHeight="1">
      <c r="A94" s="6">
        <v>1.10817083E8</v>
      </c>
      <c r="B94" s="7" t="s">
        <v>126</v>
      </c>
      <c r="C94" s="6">
        <v>6.9512935E7</v>
      </c>
      <c r="D94" s="6">
        <v>2.25185918E8</v>
      </c>
      <c r="E94" s="6">
        <v>6833616.0</v>
      </c>
      <c r="F94" s="6">
        <v>3091050.0</v>
      </c>
      <c r="G94" s="6">
        <v>3866571.0</v>
      </c>
      <c r="H94" s="6">
        <v>1.07421963E8</v>
      </c>
      <c r="I94" s="6">
        <v>1.03972718E8</v>
      </c>
      <c r="J94" s="6">
        <v>9028187.0</v>
      </c>
      <c r="K94" s="6">
        <v>6.727839617E9</v>
      </c>
      <c r="L94" s="6">
        <v>70857.0</v>
      </c>
      <c r="M94" s="8">
        <f t="shared" si="1"/>
        <v>3176689097</v>
      </c>
      <c r="N94" s="7" t="str">
        <f t="shared" si="2"/>
        <v>4 - 60-70m</v>
      </c>
      <c r="O94" s="9">
        <f t="shared" si="3"/>
        <v>0.07</v>
      </c>
      <c r="P94" s="7">
        <f t="shared" si="4"/>
        <v>0.3</v>
      </c>
      <c r="Q94" s="10">
        <f t="shared" si="5"/>
        <v>4865905.45</v>
      </c>
      <c r="R94" s="10">
        <f t="shared" si="6"/>
        <v>20853880.5</v>
      </c>
    </row>
    <row r="95" ht="15.75" customHeight="1">
      <c r="A95" s="6">
        <v>1.20390244E8</v>
      </c>
      <c r="B95" s="7" t="s">
        <v>127</v>
      </c>
      <c r="C95" s="6">
        <v>6.949303E7</v>
      </c>
      <c r="D95" s="6">
        <v>7.6144081E7</v>
      </c>
      <c r="E95" s="6">
        <v>3.387666E7</v>
      </c>
      <c r="F95" s="6">
        <v>1083137.0</v>
      </c>
      <c r="G95" s="6">
        <v>1468452.0</v>
      </c>
      <c r="H95" s="6">
        <v>1.5868264E7</v>
      </c>
      <c r="I95" s="6">
        <v>2.3847568E7</v>
      </c>
      <c r="J95" s="6">
        <v>7753363.0</v>
      </c>
      <c r="K95" s="6">
        <v>2.658285698E9</v>
      </c>
      <c r="L95" s="6">
        <v>83524.0</v>
      </c>
      <c r="M95" s="8">
        <f t="shared" si="1"/>
        <v>650449414</v>
      </c>
      <c r="N95" s="7" t="str">
        <f t="shared" si="2"/>
        <v>4 - 60-70m</v>
      </c>
      <c r="O95" s="9">
        <f t="shared" si="3"/>
        <v>0.07</v>
      </c>
      <c r="P95" s="7">
        <f t="shared" si="4"/>
        <v>0.3</v>
      </c>
      <c r="Q95" s="10">
        <f t="shared" si="5"/>
        <v>4864512.1</v>
      </c>
      <c r="R95" s="10">
        <f t="shared" si="6"/>
        <v>20847909</v>
      </c>
    </row>
    <row r="96" ht="15.75" customHeight="1">
      <c r="A96" s="6">
        <v>1.09427298E8</v>
      </c>
      <c r="B96" s="7" t="s">
        <v>128</v>
      </c>
      <c r="C96" s="6">
        <v>6.9215955E7</v>
      </c>
      <c r="D96" s="6">
        <v>7.0215605E7</v>
      </c>
      <c r="E96" s="6">
        <v>4330359.0</v>
      </c>
      <c r="F96" s="6">
        <v>1700035.0</v>
      </c>
      <c r="G96" s="6">
        <v>3661056.0</v>
      </c>
      <c r="H96" s="6">
        <v>4.6411886E7</v>
      </c>
      <c r="I96" s="6">
        <v>1.4112269E7</v>
      </c>
      <c r="J96" s="6">
        <v>5743775.0</v>
      </c>
      <c r="K96" s="6">
        <v>6.9657872995E10</v>
      </c>
      <c r="L96" s="6">
        <v>93186.0</v>
      </c>
      <c r="M96" s="8">
        <f t="shared" si="1"/>
        <v>765274605.8</v>
      </c>
      <c r="N96" s="7" t="str">
        <f t="shared" si="2"/>
        <v>4 - 60-70m</v>
      </c>
      <c r="O96" s="9">
        <f t="shared" si="3"/>
        <v>0.07</v>
      </c>
      <c r="P96" s="7">
        <f t="shared" si="4"/>
        <v>0.3</v>
      </c>
      <c r="Q96" s="10">
        <f t="shared" si="5"/>
        <v>4845116.85</v>
      </c>
      <c r="R96" s="10">
        <f t="shared" si="6"/>
        <v>20764786.5</v>
      </c>
    </row>
    <row r="97" ht="15.75" customHeight="1">
      <c r="A97" s="6">
        <v>8.4808785E7</v>
      </c>
      <c r="B97" s="7" t="s">
        <v>129</v>
      </c>
      <c r="C97" s="6">
        <v>6.9157934E7</v>
      </c>
      <c r="D97" s="6">
        <v>3.5476467E7</v>
      </c>
      <c r="E97" s="6">
        <v>561720.0</v>
      </c>
      <c r="F97" s="6">
        <v>553984.0</v>
      </c>
      <c r="G97" s="6">
        <v>643147.0</v>
      </c>
      <c r="H97" s="6">
        <v>1.2489883E7</v>
      </c>
      <c r="I97" s="6">
        <v>2.1227733E7</v>
      </c>
      <c r="J97" s="6">
        <v>8422071.0</v>
      </c>
      <c r="K97" s="6">
        <v>2.729499546E9</v>
      </c>
      <c r="L97" s="6">
        <v>64978.0</v>
      </c>
      <c r="M97" s="8">
        <f t="shared" si="1"/>
        <v>553246390</v>
      </c>
      <c r="N97" s="7" t="str">
        <f t="shared" si="2"/>
        <v>4 - 60-70m</v>
      </c>
      <c r="O97" s="9">
        <f t="shared" si="3"/>
        <v>0.07</v>
      </c>
      <c r="P97" s="7">
        <f t="shared" si="4"/>
        <v>0.3</v>
      </c>
      <c r="Q97" s="10">
        <f t="shared" si="5"/>
        <v>4841055.38</v>
      </c>
      <c r="R97" s="10">
        <f t="shared" si="6"/>
        <v>20747380.2</v>
      </c>
    </row>
    <row r="98" ht="15.75" customHeight="1">
      <c r="A98" s="6">
        <v>1.12515014E8</v>
      </c>
      <c r="B98" s="7" t="s">
        <v>130</v>
      </c>
      <c r="C98" s="6">
        <v>6.910718E7</v>
      </c>
      <c r="D98" s="6">
        <v>2.5933627E7</v>
      </c>
      <c r="E98" s="6">
        <v>1281657.0</v>
      </c>
      <c r="F98" s="6">
        <v>2112254.0</v>
      </c>
      <c r="G98" s="6">
        <v>925802.0</v>
      </c>
      <c r="H98" s="6">
        <v>1.2857148E7</v>
      </c>
      <c r="I98" s="6">
        <v>8756766.0</v>
      </c>
      <c r="J98" s="6">
        <v>8095299.0</v>
      </c>
      <c r="K98" s="6">
        <v>1.03744698E9</v>
      </c>
      <c r="L98" s="6">
        <v>68655.0</v>
      </c>
      <c r="M98" s="8">
        <f t="shared" si="1"/>
        <v>311890847.4</v>
      </c>
      <c r="N98" s="7" t="str">
        <f t="shared" si="2"/>
        <v>4 - 60-70m</v>
      </c>
      <c r="O98" s="9">
        <f t="shared" si="3"/>
        <v>0.07</v>
      </c>
      <c r="P98" s="7">
        <f t="shared" si="4"/>
        <v>0.3</v>
      </c>
      <c r="Q98" s="10">
        <f t="shared" si="5"/>
        <v>4837502.6</v>
      </c>
      <c r="R98" s="10">
        <f t="shared" si="6"/>
        <v>20732154</v>
      </c>
    </row>
    <row r="99" ht="15.75" customHeight="1">
      <c r="A99" s="6">
        <v>1.11677428E8</v>
      </c>
      <c r="B99" s="7" t="s">
        <v>131</v>
      </c>
      <c r="C99" s="6">
        <v>6.9055776E7</v>
      </c>
      <c r="D99" s="6">
        <v>1.4556536E7</v>
      </c>
      <c r="E99" s="6">
        <v>498091.0</v>
      </c>
      <c r="F99" s="6">
        <v>1429389.0</v>
      </c>
      <c r="G99" s="6">
        <v>402161.0</v>
      </c>
      <c r="H99" s="6">
        <v>4554764.0</v>
      </c>
      <c r="I99" s="6">
        <v>7672131.0</v>
      </c>
      <c r="J99" s="6">
        <v>5883878.0</v>
      </c>
      <c r="K99" s="6">
        <v>3.497870195E9</v>
      </c>
      <c r="L99" s="6">
        <v>47641.0</v>
      </c>
      <c r="M99" s="8">
        <f t="shared" si="1"/>
        <v>203557300.2</v>
      </c>
      <c r="N99" s="7" t="str">
        <f t="shared" si="2"/>
        <v>4 - 60-70m</v>
      </c>
      <c r="O99" s="9">
        <f t="shared" si="3"/>
        <v>0.07</v>
      </c>
      <c r="P99" s="7">
        <f t="shared" si="4"/>
        <v>0.3</v>
      </c>
      <c r="Q99" s="10">
        <f t="shared" si="5"/>
        <v>4833904.32</v>
      </c>
      <c r="R99" s="10">
        <f t="shared" si="6"/>
        <v>20716732.8</v>
      </c>
    </row>
    <row r="100" ht="15.75" customHeight="1">
      <c r="A100" s="6">
        <v>8.7641071E7</v>
      </c>
      <c r="B100" s="7" t="s">
        <v>132</v>
      </c>
      <c r="C100" s="6">
        <v>6.9020877E7</v>
      </c>
      <c r="D100" s="6">
        <v>1.4567944E7</v>
      </c>
      <c r="E100" s="6">
        <v>589014.0</v>
      </c>
      <c r="F100" s="6">
        <v>1709325.0</v>
      </c>
      <c r="G100" s="6">
        <v>103751.0</v>
      </c>
      <c r="H100" s="6">
        <v>8472327.0</v>
      </c>
      <c r="I100" s="6">
        <v>3693527.0</v>
      </c>
      <c r="J100" s="6">
        <v>1.0404985E7</v>
      </c>
      <c r="K100" s="6">
        <v>4.376798929E9</v>
      </c>
      <c r="L100" s="6">
        <v>46000.0</v>
      </c>
      <c r="M100" s="8">
        <f t="shared" si="1"/>
        <v>162545266.8</v>
      </c>
      <c r="N100" s="7" t="str">
        <f t="shared" si="2"/>
        <v>4 - 60-70m</v>
      </c>
      <c r="O100" s="9">
        <f t="shared" si="3"/>
        <v>0.07</v>
      </c>
      <c r="P100" s="7">
        <f t="shared" si="4"/>
        <v>0.3</v>
      </c>
      <c r="Q100" s="10">
        <f t="shared" si="5"/>
        <v>4831461.39</v>
      </c>
      <c r="R100" s="10">
        <f t="shared" si="6"/>
        <v>20706263.1</v>
      </c>
    </row>
    <row r="101" ht="15.75" customHeight="1">
      <c r="A101" s="6">
        <v>1.19821268E8</v>
      </c>
      <c r="B101" s="7" t="s">
        <v>133</v>
      </c>
      <c r="C101" s="6">
        <v>6.9004191E7</v>
      </c>
      <c r="D101" s="6">
        <v>4.6431957E7</v>
      </c>
      <c r="E101" s="6">
        <v>1732988.0</v>
      </c>
      <c r="F101" s="6">
        <v>1239135.0</v>
      </c>
      <c r="G101" s="6">
        <v>1357837.0</v>
      </c>
      <c r="H101" s="6">
        <v>2.2060403E7</v>
      </c>
      <c r="I101" s="6">
        <v>2.0041594E7</v>
      </c>
      <c r="J101" s="6">
        <v>6582587.0</v>
      </c>
      <c r="K101" s="6">
        <v>8.22792139E8</v>
      </c>
      <c r="L101" s="6">
        <v>53522.0</v>
      </c>
      <c r="M101" s="8">
        <f t="shared" si="1"/>
        <v>629692125.6</v>
      </c>
      <c r="N101" s="7" t="str">
        <f t="shared" si="2"/>
        <v>4 - 60-70m</v>
      </c>
      <c r="O101" s="9">
        <f t="shared" si="3"/>
        <v>0.07</v>
      </c>
      <c r="P101" s="7">
        <f t="shared" si="4"/>
        <v>0.3</v>
      </c>
      <c r="Q101" s="10">
        <f t="shared" si="5"/>
        <v>4830293.37</v>
      </c>
      <c r="R101" s="10">
        <f t="shared" si="6"/>
        <v>20701257.3</v>
      </c>
    </row>
    <row r="102" ht="15.75" customHeight="1">
      <c r="A102" s="6">
        <v>1.24366114E8</v>
      </c>
      <c r="B102" s="7" t="s">
        <v>134</v>
      </c>
      <c r="C102" s="6">
        <v>6.8803392E7</v>
      </c>
      <c r="D102" s="6">
        <v>3.056644E7</v>
      </c>
      <c r="E102" s="6">
        <v>2219976.0</v>
      </c>
      <c r="F102" s="6">
        <v>837060.0</v>
      </c>
      <c r="G102" s="6">
        <v>1521460.0</v>
      </c>
      <c r="H102" s="6">
        <v>1.797772E7</v>
      </c>
      <c r="I102" s="6">
        <v>8010224.0</v>
      </c>
      <c r="J102" s="6">
        <v>6843917.0</v>
      </c>
      <c r="K102" s="6">
        <v>1.783375E9</v>
      </c>
      <c r="L102" s="6">
        <v>21235.0</v>
      </c>
      <c r="M102" s="8">
        <f t="shared" si="1"/>
        <v>348185635.2</v>
      </c>
      <c r="N102" s="7" t="str">
        <f t="shared" si="2"/>
        <v>4 - 60-70m</v>
      </c>
      <c r="O102" s="9">
        <f t="shared" si="3"/>
        <v>0.07</v>
      </c>
      <c r="P102" s="7">
        <f t="shared" si="4"/>
        <v>0.3</v>
      </c>
      <c r="Q102" s="10">
        <f t="shared" si="5"/>
        <v>4816237.44</v>
      </c>
      <c r="R102" s="10">
        <f t="shared" si="6"/>
        <v>20641017.6</v>
      </c>
    </row>
    <row r="103" ht="15.75" customHeight="1">
      <c r="A103" s="6">
        <v>8.5989252E7</v>
      </c>
      <c r="B103" s="7" t="s">
        <v>135</v>
      </c>
      <c r="C103" s="6">
        <v>6.8719771E7</v>
      </c>
      <c r="D103" s="6">
        <v>6.8866619E7</v>
      </c>
      <c r="E103" s="6">
        <v>2.4089559E7</v>
      </c>
      <c r="F103" s="6">
        <v>1251589.0</v>
      </c>
      <c r="G103" s="6">
        <v>736245.0</v>
      </c>
      <c r="H103" s="6">
        <v>2.1071236E7</v>
      </c>
      <c r="I103" s="6">
        <v>2.171799E7</v>
      </c>
      <c r="J103" s="6">
        <v>1.0179196E7</v>
      </c>
      <c r="K103" s="6">
        <v>2.925680821E9</v>
      </c>
      <c r="L103" s="6">
        <v>41343.0</v>
      </c>
      <c r="M103" s="8">
        <f t="shared" si="1"/>
        <v>655338229.8</v>
      </c>
      <c r="N103" s="7" t="str">
        <f t="shared" si="2"/>
        <v>4 - 60-70m</v>
      </c>
      <c r="O103" s="9">
        <f t="shared" si="3"/>
        <v>0.07</v>
      </c>
      <c r="P103" s="7">
        <f t="shared" si="4"/>
        <v>0.3</v>
      </c>
      <c r="Q103" s="10">
        <f t="shared" si="5"/>
        <v>4810383.97</v>
      </c>
      <c r="R103" s="10">
        <f t="shared" si="6"/>
        <v>20615931.3</v>
      </c>
    </row>
    <row r="104" ht="15.75" customHeight="1">
      <c r="A104" s="6">
        <v>1.12785052E8</v>
      </c>
      <c r="B104" s="7" t="s">
        <v>136</v>
      </c>
      <c r="C104" s="6">
        <v>6.8616516E7</v>
      </c>
      <c r="D104" s="6">
        <v>1.21129784E8</v>
      </c>
      <c r="E104" s="6">
        <v>6.0971542E7</v>
      </c>
      <c r="F104" s="6">
        <v>734029.0</v>
      </c>
      <c r="G104" s="6">
        <v>2180748.0</v>
      </c>
      <c r="H104" s="6">
        <v>2.7830205E7</v>
      </c>
      <c r="I104" s="6">
        <v>2.941326E7</v>
      </c>
      <c r="J104" s="6">
        <v>8305727.0</v>
      </c>
      <c r="K104" s="6">
        <v>1.735793128E9</v>
      </c>
      <c r="L104" s="6">
        <v>31608.0</v>
      </c>
      <c r="M104" s="8">
        <f t="shared" si="1"/>
        <v>888952608.4</v>
      </c>
      <c r="N104" s="7" t="str">
        <f t="shared" si="2"/>
        <v>4 - 60-70m</v>
      </c>
      <c r="O104" s="9">
        <f t="shared" si="3"/>
        <v>0.07</v>
      </c>
      <c r="P104" s="7">
        <f t="shared" si="4"/>
        <v>0.3</v>
      </c>
      <c r="Q104" s="10">
        <f t="shared" si="5"/>
        <v>4803156.12</v>
      </c>
      <c r="R104" s="10">
        <f t="shared" si="6"/>
        <v>20584954.8</v>
      </c>
    </row>
    <row r="105" ht="15.75" customHeight="1">
      <c r="A105" s="6">
        <v>1.1827646E8</v>
      </c>
      <c r="B105" s="7" t="s">
        <v>137</v>
      </c>
      <c r="C105" s="6">
        <v>6.8564922E7</v>
      </c>
      <c r="D105" s="6">
        <v>7.2714462E7</v>
      </c>
      <c r="E105" s="6">
        <v>1.5141704E7</v>
      </c>
      <c r="F105" s="6">
        <v>4500336.0</v>
      </c>
      <c r="G105" s="6">
        <v>7157276.0</v>
      </c>
      <c r="H105" s="6">
        <v>3.2760817E7</v>
      </c>
      <c r="I105" s="6">
        <v>1.3154329E7</v>
      </c>
      <c r="J105" s="6">
        <v>6882937.0</v>
      </c>
      <c r="K105" s="6">
        <v>4.174238267E9</v>
      </c>
      <c r="L105" s="6">
        <v>26312.0</v>
      </c>
      <c r="M105" s="8">
        <f t="shared" si="1"/>
        <v>631352866.8</v>
      </c>
      <c r="N105" s="7" t="str">
        <f t="shared" si="2"/>
        <v>4 - 60-70m</v>
      </c>
      <c r="O105" s="9">
        <f t="shared" si="3"/>
        <v>0.07</v>
      </c>
      <c r="P105" s="7">
        <f t="shared" si="4"/>
        <v>0.3</v>
      </c>
      <c r="Q105" s="10">
        <f t="shared" si="5"/>
        <v>4799544.54</v>
      </c>
      <c r="R105" s="10">
        <f t="shared" si="6"/>
        <v>20569476.6</v>
      </c>
    </row>
    <row r="106" ht="15.75" customHeight="1">
      <c r="A106" s="6">
        <v>1.12186585E8</v>
      </c>
      <c r="B106" s="7" t="s">
        <v>138</v>
      </c>
      <c r="C106" s="6">
        <v>6.8407985E7</v>
      </c>
      <c r="D106" s="6">
        <v>4.8888777E7</v>
      </c>
      <c r="E106" s="6">
        <v>3975083.0</v>
      </c>
      <c r="F106" s="6">
        <v>1550138.0</v>
      </c>
      <c r="G106" s="6">
        <v>2084305.0</v>
      </c>
      <c r="H106" s="6">
        <v>2.5973165E7</v>
      </c>
      <c r="I106" s="6">
        <v>1.5306086E7</v>
      </c>
      <c r="J106" s="6">
        <v>7596678.0</v>
      </c>
      <c r="K106" s="6">
        <v>5.992459056E9</v>
      </c>
      <c r="L106" s="6">
        <v>25333.0</v>
      </c>
      <c r="M106" s="8">
        <f t="shared" si="1"/>
        <v>578085882.6</v>
      </c>
      <c r="N106" s="7" t="str">
        <f t="shared" si="2"/>
        <v>4 - 60-70m</v>
      </c>
      <c r="O106" s="9">
        <f t="shared" si="3"/>
        <v>0.07</v>
      </c>
      <c r="P106" s="7">
        <f t="shared" si="4"/>
        <v>0.3</v>
      </c>
      <c r="Q106" s="10">
        <f t="shared" si="5"/>
        <v>4788558.95</v>
      </c>
      <c r="R106" s="10">
        <f t="shared" si="6"/>
        <v>20522395.5</v>
      </c>
    </row>
    <row r="107" ht="15.75" customHeight="1">
      <c r="A107" s="6">
        <v>1.11930447E8</v>
      </c>
      <c r="B107" s="7" t="s">
        <v>139</v>
      </c>
      <c r="C107" s="6">
        <v>6.8295903E7</v>
      </c>
      <c r="D107" s="6">
        <v>1.22461248E8</v>
      </c>
      <c r="E107" s="6">
        <v>5.0818308E7</v>
      </c>
      <c r="F107" s="6">
        <v>3922606.0</v>
      </c>
      <c r="G107" s="6">
        <v>1933922.0</v>
      </c>
      <c r="H107" s="6">
        <v>3.643207E7</v>
      </c>
      <c r="I107" s="6">
        <v>2.9354342E7</v>
      </c>
      <c r="J107" s="6">
        <v>1.3283058E7</v>
      </c>
      <c r="K107" s="6">
        <v>1.7819308399E10</v>
      </c>
      <c r="L107" s="6">
        <v>57654.0</v>
      </c>
      <c r="M107" s="8">
        <f t="shared" si="1"/>
        <v>977152101.6</v>
      </c>
      <c r="N107" s="7" t="str">
        <f t="shared" si="2"/>
        <v>4 - 60-70m</v>
      </c>
      <c r="O107" s="9">
        <f t="shared" si="3"/>
        <v>0.07</v>
      </c>
      <c r="P107" s="7">
        <f t="shared" si="4"/>
        <v>0.3</v>
      </c>
      <c r="Q107" s="10">
        <f t="shared" si="5"/>
        <v>4780713.21</v>
      </c>
      <c r="R107" s="10">
        <f t="shared" si="6"/>
        <v>20488770.9</v>
      </c>
    </row>
    <row r="108" ht="15.75" customHeight="1">
      <c r="A108" s="6">
        <v>1.10268284E8</v>
      </c>
      <c r="B108" s="7" t="s">
        <v>140</v>
      </c>
      <c r="C108" s="6">
        <v>6.8206328E7</v>
      </c>
      <c r="D108" s="6">
        <v>4.5782046E7</v>
      </c>
      <c r="E108" s="6">
        <v>2924376.0</v>
      </c>
      <c r="F108" s="6">
        <v>3201536.0</v>
      </c>
      <c r="G108" s="6">
        <v>1773534.0</v>
      </c>
      <c r="H108" s="6">
        <v>2.0543724E7</v>
      </c>
      <c r="I108" s="6">
        <v>1.7338876E7</v>
      </c>
      <c r="J108" s="6">
        <v>7311262.0</v>
      </c>
      <c r="K108" s="6">
        <v>4.569166076E9</v>
      </c>
      <c r="L108" s="6">
        <v>97883.0</v>
      </c>
      <c r="M108" s="8">
        <f t="shared" si="1"/>
        <v>566296843.2</v>
      </c>
      <c r="N108" s="7" t="str">
        <f t="shared" si="2"/>
        <v>4 - 60-70m</v>
      </c>
      <c r="O108" s="9">
        <f t="shared" si="3"/>
        <v>0.07</v>
      </c>
      <c r="P108" s="7">
        <f t="shared" si="4"/>
        <v>0.3</v>
      </c>
      <c r="Q108" s="10">
        <f t="shared" si="5"/>
        <v>4774442.96</v>
      </c>
      <c r="R108" s="10">
        <f t="shared" si="6"/>
        <v>20461898.4</v>
      </c>
    </row>
    <row r="109" ht="15.75" customHeight="1">
      <c r="A109" s="6">
        <v>9.9837273E7</v>
      </c>
      <c r="B109" s="7" t="s">
        <v>141</v>
      </c>
      <c r="C109" s="6">
        <v>6.8151537E7</v>
      </c>
      <c r="D109" s="6">
        <v>4.0321772E7</v>
      </c>
      <c r="E109" s="6">
        <v>1712590.0</v>
      </c>
      <c r="F109" s="6">
        <v>298780.0</v>
      </c>
      <c r="G109" s="6">
        <v>1108639.0</v>
      </c>
      <c r="H109" s="6">
        <v>1.8396256E7</v>
      </c>
      <c r="I109" s="6">
        <v>1.8805507E7</v>
      </c>
      <c r="J109" s="6">
        <v>6842054.0</v>
      </c>
      <c r="K109" s="6">
        <v>8.7454585E9</v>
      </c>
      <c r="L109" s="6">
        <v>61380.0</v>
      </c>
      <c r="M109" s="8">
        <f t="shared" si="1"/>
        <v>565447334</v>
      </c>
      <c r="N109" s="7" t="str">
        <f t="shared" si="2"/>
        <v>4 - 60-70m</v>
      </c>
      <c r="O109" s="9">
        <f t="shared" si="3"/>
        <v>0.07</v>
      </c>
      <c r="P109" s="7">
        <f t="shared" si="4"/>
        <v>0.3</v>
      </c>
      <c r="Q109" s="10">
        <f t="shared" si="5"/>
        <v>4770607.59</v>
      </c>
      <c r="R109" s="10">
        <f t="shared" si="6"/>
        <v>20445461.1</v>
      </c>
    </row>
    <row r="110" ht="15.75" customHeight="1">
      <c r="A110" s="6">
        <v>7.7111465E7</v>
      </c>
      <c r="B110" s="7" t="s">
        <v>142</v>
      </c>
      <c r="C110" s="6">
        <v>6.7982041E7</v>
      </c>
      <c r="D110" s="6">
        <v>1.03508104E8</v>
      </c>
      <c r="E110" s="6">
        <v>1.5504456E7</v>
      </c>
      <c r="F110" s="6">
        <v>3297972.0</v>
      </c>
      <c r="G110" s="6">
        <v>3532129.0</v>
      </c>
      <c r="H110" s="6">
        <v>5.8310539E7</v>
      </c>
      <c r="I110" s="6">
        <v>2.2863008E7</v>
      </c>
      <c r="J110" s="6">
        <v>9761704.0</v>
      </c>
      <c r="K110" s="6">
        <v>2.8514071866E10</v>
      </c>
      <c r="L110" s="6">
        <v>53751.0</v>
      </c>
      <c r="M110" s="8">
        <f t="shared" si="1"/>
        <v>1064190901</v>
      </c>
      <c r="N110" s="7" t="str">
        <f t="shared" si="2"/>
        <v>4 - 60-70m</v>
      </c>
      <c r="O110" s="9">
        <f t="shared" si="3"/>
        <v>0.07</v>
      </c>
      <c r="P110" s="7">
        <f t="shared" si="4"/>
        <v>0.3</v>
      </c>
      <c r="Q110" s="10">
        <f t="shared" si="5"/>
        <v>4758742.87</v>
      </c>
      <c r="R110" s="10">
        <f t="shared" si="6"/>
        <v>20394612.3</v>
      </c>
    </row>
    <row r="111" ht="15.75" customHeight="1">
      <c r="A111" s="6">
        <v>1.7342475E7</v>
      </c>
      <c r="B111" s="7" t="s">
        <v>143</v>
      </c>
      <c r="C111" s="6">
        <v>6.7884496E7</v>
      </c>
      <c r="D111" s="6">
        <v>2.790954E7</v>
      </c>
      <c r="E111" s="6">
        <v>386574.0</v>
      </c>
      <c r="F111" s="6">
        <v>289969.0</v>
      </c>
      <c r="G111" s="6">
        <v>993455.0</v>
      </c>
      <c r="H111" s="6">
        <v>1.8330974E7</v>
      </c>
      <c r="I111" s="6">
        <v>7908568.0</v>
      </c>
      <c r="J111" s="6">
        <v>6955196.0</v>
      </c>
      <c r="K111" s="6">
        <v>5.908723429E9</v>
      </c>
      <c r="L111" s="6">
        <v>43683.0</v>
      </c>
      <c r="M111" s="8">
        <f t="shared" si="1"/>
        <v>346112172.8</v>
      </c>
      <c r="N111" s="7" t="str">
        <f t="shared" si="2"/>
        <v>4 - 60-70m</v>
      </c>
      <c r="O111" s="9">
        <f t="shared" si="3"/>
        <v>0.07</v>
      </c>
      <c r="P111" s="7">
        <f t="shared" si="4"/>
        <v>0.3</v>
      </c>
      <c r="Q111" s="10">
        <f t="shared" si="5"/>
        <v>4751914.72</v>
      </c>
      <c r="R111" s="10">
        <f t="shared" si="6"/>
        <v>20365348.8</v>
      </c>
    </row>
    <row r="112" ht="15.75" customHeight="1">
      <c r="A112" s="6">
        <v>1.11987301E8</v>
      </c>
      <c r="B112" s="7" t="s">
        <v>144</v>
      </c>
      <c r="C112" s="6">
        <v>6.7760999E7</v>
      </c>
      <c r="D112" s="6">
        <v>3.2843056E7</v>
      </c>
      <c r="E112" s="6">
        <v>2516701.0</v>
      </c>
      <c r="F112" s="6">
        <v>1145270.0</v>
      </c>
      <c r="G112" s="6">
        <v>386584.0</v>
      </c>
      <c r="H112" s="6">
        <v>1.4214893E7</v>
      </c>
      <c r="I112" s="6">
        <v>1.4579608E7</v>
      </c>
      <c r="J112" s="6">
        <v>8604335.0</v>
      </c>
      <c r="K112" s="6">
        <v>2.11200001E8</v>
      </c>
      <c r="L112" s="6">
        <v>68917.0</v>
      </c>
      <c r="M112" s="8">
        <f t="shared" si="1"/>
        <v>438081306.2</v>
      </c>
      <c r="N112" s="7" t="str">
        <f t="shared" si="2"/>
        <v>4 - 60-70m</v>
      </c>
      <c r="O112" s="9">
        <f t="shared" si="3"/>
        <v>0.07</v>
      </c>
      <c r="P112" s="7">
        <f t="shared" si="4"/>
        <v>0.3</v>
      </c>
      <c r="Q112" s="10">
        <f t="shared" si="5"/>
        <v>4743269.93</v>
      </c>
      <c r="R112" s="10">
        <f t="shared" si="6"/>
        <v>20328299.7</v>
      </c>
    </row>
    <row r="113" ht="15.75" customHeight="1">
      <c r="A113" s="6">
        <v>1.1050589E8</v>
      </c>
      <c r="B113" s="7" t="s">
        <v>145</v>
      </c>
      <c r="C113" s="6">
        <v>6.7722933E7</v>
      </c>
      <c r="D113" s="6">
        <v>3.0328186E7</v>
      </c>
      <c r="E113" s="6">
        <v>1010650.0</v>
      </c>
      <c r="F113" s="6">
        <v>909659.0</v>
      </c>
      <c r="G113" s="6">
        <v>1091830.0</v>
      </c>
      <c r="H113" s="6">
        <v>1.1660055E7</v>
      </c>
      <c r="I113" s="6">
        <v>1.5655992E7</v>
      </c>
      <c r="J113" s="6">
        <v>9292303.0</v>
      </c>
      <c r="K113" s="6">
        <v>2.589375593E9</v>
      </c>
      <c r="L113" s="6">
        <v>30654.0</v>
      </c>
      <c r="M113" s="8">
        <f t="shared" si="1"/>
        <v>436109158</v>
      </c>
      <c r="N113" s="7" t="str">
        <f t="shared" si="2"/>
        <v>4 - 60-70m</v>
      </c>
      <c r="O113" s="9">
        <f t="shared" si="3"/>
        <v>0.07</v>
      </c>
      <c r="P113" s="7">
        <f t="shared" si="4"/>
        <v>0.3</v>
      </c>
      <c r="Q113" s="10">
        <f t="shared" si="5"/>
        <v>4740605.31</v>
      </c>
      <c r="R113" s="10">
        <f t="shared" si="6"/>
        <v>20316879.9</v>
      </c>
    </row>
    <row r="114" ht="15.75" customHeight="1">
      <c r="A114" s="6">
        <v>1.09383444E8</v>
      </c>
      <c r="B114" s="7" t="s">
        <v>146</v>
      </c>
      <c r="C114" s="6">
        <v>6.7670072E7</v>
      </c>
      <c r="D114" s="6">
        <v>7.4365603E7</v>
      </c>
      <c r="E114" s="6">
        <v>3440709.0</v>
      </c>
      <c r="F114" s="6">
        <v>9573275.0</v>
      </c>
      <c r="G114" s="6">
        <v>2847987.0</v>
      </c>
      <c r="H114" s="6">
        <v>2.6348188E7</v>
      </c>
      <c r="I114" s="6">
        <v>3.2155444E7</v>
      </c>
      <c r="J114" s="6">
        <v>7522469.0</v>
      </c>
      <c r="K114" s="6">
        <v>2.56687481E9</v>
      </c>
      <c r="L114" s="6">
        <v>35244.0</v>
      </c>
      <c r="M114" s="8">
        <f t="shared" si="1"/>
        <v>937817399.8</v>
      </c>
      <c r="N114" s="7" t="str">
        <f t="shared" si="2"/>
        <v>4 - 60-70m</v>
      </c>
      <c r="O114" s="9">
        <f t="shared" si="3"/>
        <v>0.07</v>
      </c>
      <c r="P114" s="7">
        <f t="shared" si="4"/>
        <v>0.3</v>
      </c>
      <c r="Q114" s="10">
        <f t="shared" si="5"/>
        <v>4736905.04</v>
      </c>
      <c r="R114" s="10">
        <f t="shared" si="6"/>
        <v>20301021.6</v>
      </c>
    </row>
    <row r="115" ht="15.75" customHeight="1">
      <c r="A115" s="6">
        <v>1.08990047E8</v>
      </c>
      <c r="B115" s="7" t="s">
        <v>147</v>
      </c>
      <c r="C115" s="6">
        <v>6.7494473E7</v>
      </c>
      <c r="D115" s="6">
        <v>6.7257434E7</v>
      </c>
      <c r="E115" s="6">
        <v>1470975.0</v>
      </c>
      <c r="F115" s="6">
        <v>1383454.0</v>
      </c>
      <c r="G115" s="6">
        <v>1374810.0</v>
      </c>
      <c r="H115" s="6">
        <v>2.4947677E7</v>
      </c>
      <c r="I115" s="6">
        <v>3.8080518E7</v>
      </c>
      <c r="J115" s="6">
        <v>1.2869266E7</v>
      </c>
      <c r="K115" s="6">
        <v>2.325665252E9</v>
      </c>
      <c r="L115" s="6">
        <v>69969.0</v>
      </c>
      <c r="M115" s="8">
        <f t="shared" si="1"/>
        <v>1019647473</v>
      </c>
      <c r="N115" s="7" t="str">
        <f t="shared" si="2"/>
        <v>4 - 60-70m</v>
      </c>
      <c r="O115" s="9">
        <f t="shared" si="3"/>
        <v>0.07</v>
      </c>
      <c r="P115" s="7">
        <f t="shared" si="4"/>
        <v>0.3</v>
      </c>
      <c r="Q115" s="10">
        <f t="shared" si="5"/>
        <v>4724613.11</v>
      </c>
      <c r="R115" s="10">
        <f t="shared" si="6"/>
        <v>20248341.9</v>
      </c>
    </row>
    <row r="116" ht="15.75" customHeight="1">
      <c r="A116" s="6">
        <v>1.12070815E8</v>
      </c>
      <c r="B116" s="7" t="s">
        <v>148</v>
      </c>
      <c r="C116" s="6">
        <v>6.7441264E7</v>
      </c>
      <c r="D116" s="6">
        <v>7822645.0</v>
      </c>
      <c r="E116" s="6">
        <v>524003.0</v>
      </c>
      <c r="F116" s="6">
        <v>631489.0</v>
      </c>
      <c r="G116" s="6">
        <v>655663.0</v>
      </c>
      <c r="H116" s="6">
        <v>3467275.0</v>
      </c>
      <c r="I116" s="6">
        <v>2544215.0</v>
      </c>
      <c r="J116" s="6">
        <v>4707884.0</v>
      </c>
      <c r="K116" s="6">
        <v>3.545067036E9</v>
      </c>
      <c r="L116" s="6">
        <v>46243.0</v>
      </c>
      <c r="M116" s="8">
        <f t="shared" si="1"/>
        <v>89547480.6</v>
      </c>
      <c r="N116" s="7" t="str">
        <f t="shared" si="2"/>
        <v>4 - 60-70m</v>
      </c>
      <c r="O116" s="9">
        <f t="shared" si="3"/>
        <v>0.07</v>
      </c>
      <c r="P116" s="7">
        <f t="shared" si="4"/>
        <v>0.3</v>
      </c>
      <c r="Q116" s="10">
        <f t="shared" si="5"/>
        <v>4720888.48</v>
      </c>
      <c r="R116" s="10">
        <f t="shared" si="6"/>
        <v>20232379.2</v>
      </c>
    </row>
    <row r="117" ht="15.75" customHeight="1">
      <c r="A117" s="6">
        <v>1.14573907E8</v>
      </c>
      <c r="B117" s="7" t="s">
        <v>149</v>
      </c>
      <c r="C117" s="6">
        <v>6.7174924E7</v>
      </c>
      <c r="D117" s="6">
        <v>9.0243033E7</v>
      </c>
      <c r="E117" s="6">
        <v>1.4379555E7</v>
      </c>
      <c r="F117" s="6">
        <v>3192553.0</v>
      </c>
      <c r="G117" s="6">
        <v>1602132.0</v>
      </c>
      <c r="H117" s="6">
        <v>2.822812E7</v>
      </c>
      <c r="I117" s="6">
        <v>4.2840673E7</v>
      </c>
      <c r="J117" s="6">
        <v>1.1224716E7</v>
      </c>
      <c r="K117" s="6">
        <v>5.691427799E9</v>
      </c>
      <c r="L117" s="6">
        <v>84448.0</v>
      </c>
      <c r="M117" s="8">
        <f t="shared" si="1"/>
        <v>1154764205</v>
      </c>
      <c r="N117" s="7" t="str">
        <f t="shared" si="2"/>
        <v>4 - 60-70m</v>
      </c>
      <c r="O117" s="9">
        <f t="shared" si="3"/>
        <v>0.07</v>
      </c>
      <c r="P117" s="7">
        <f t="shared" si="4"/>
        <v>0.3</v>
      </c>
      <c r="Q117" s="10">
        <f t="shared" si="5"/>
        <v>4702244.68</v>
      </c>
      <c r="R117" s="10">
        <f t="shared" si="6"/>
        <v>20152477.2</v>
      </c>
    </row>
    <row r="118" ht="15.75" customHeight="1">
      <c r="A118" s="6">
        <v>1.09509964E8</v>
      </c>
      <c r="B118" s="7" t="s">
        <v>150</v>
      </c>
      <c r="C118" s="6">
        <v>6.7172984E7</v>
      </c>
      <c r="D118" s="6">
        <v>2.2900138E7</v>
      </c>
      <c r="E118" s="6">
        <v>505354.0</v>
      </c>
      <c r="F118" s="6">
        <v>205929.0</v>
      </c>
      <c r="G118" s="6">
        <v>120554.0</v>
      </c>
      <c r="H118" s="6">
        <v>1.0207811E7</v>
      </c>
      <c r="I118" s="6">
        <v>1.186049E7</v>
      </c>
      <c r="J118" s="6">
        <v>8472192.0</v>
      </c>
      <c r="K118" s="6">
        <v>7.6561835E7</v>
      </c>
      <c r="L118" s="6">
        <v>73504.0</v>
      </c>
      <c r="M118" s="8">
        <f t="shared" si="1"/>
        <v>340283054.8</v>
      </c>
      <c r="N118" s="7" t="str">
        <f t="shared" si="2"/>
        <v>4 - 60-70m</v>
      </c>
      <c r="O118" s="9">
        <f t="shared" si="3"/>
        <v>0.07</v>
      </c>
      <c r="P118" s="7">
        <f t="shared" si="4"/>
        <v>0.3</v>
      </c>
      <c r="Q118" s="10">
        <f t="shared" si="5"/>
        <v>4702108.88</v>
      </c>
      <c r="R118" s="10">
        <f t="shared" si="6"/>
        <v>20151895.2</v>
      </c>
    </row>
    <row r="119" ht="15.75" customHeight="1">
      <c r="A119" s="6">
        <v>1.4054375E7</v>
      </c>
      <c r="B119" s="7" t="s">
        <v>151</v>
      </c>
      <c r="C119" s="6">
        <v>6.7097945E7</v>
      </c>
      <c r="D119" s="6">
        <v>8.0619258E7</v>
      </c>
      <c r="E119" s="6">
        <v>2.4980178E7</v>
      </c>
      <c r="F119" s="6">
        <v>815805.0</v>
      </c>
      <c r="G119" s="6">
        <v>506004.0</v>
      </c>
      <c r="H119" s="6">
        <v>3.2965876E7</v>
      </c>
      <c r="I119" s="6">
        <v>2.1351395E7</v>
      </c>
      <c r="J119" s="6">
        <v>1.5049833E7</v>
      </c>
      <c r="K119" s="6">
        <v>5.0851756E9</v>
      </c>
      <c r="L119" s="6">
        <v>47030.0</v>
      </c>
      <c r="M119" s="8">
        <f t="shared" si="1"/>
        <v>765338321.6</v>
      </c>
      <c r="N119" s="7" t="str">
        <f t="shared" si="2"/>
        <v>4 - 60-70m</v>
      </c>
      <c r="O119" s="9">
        <f t="shared" si="3"/>
        <v>0.07</v>
      </c>
      <c r="P119" s="7">
        <f t="shared" si="4"/>
        <v>0.3</v>
      </c>
      <c r="Q119" s="10">
        <f t="shared" si="5"/>
        <v>4696856.15</v>
      </c>
      <c r="R119" s="10">
        <f t="shared" si="6"/>
        <v>20129383.5</v>
      </c>
    </row>
    <row r="120" ht="15.75" customHeight="1">
      <c r="A120" s="6">
        <v>1.45270376E8</v>
      </c>
      <c r="B120" s="7" t="s">
        <v>152</v>
      </c>
      <c r="C120" s="6">
        <v>6.7026393E7</v>
      </c>
      <c r="D120" s="6">
        <v>9.074696E7</v>
      </c>
      <c r="E120" s="6">
        <v>1.7120711E7</v>
      </c>
      <c r="F120" s="6">
        <v>4377961.0</v>
      </c>
      <c r="G120" s="6">
        <v>1.3870211E7</v>
      </c>
      <c r="H120" s="6">
        <v>3.7763698E7</v>
      </c>
      <c r="I120" s="6">
        <v>1.7614379E7</v>
      </c>
      <c r="J120" s="6">
        <v>6386483.0</v>
      </c>
      <c r="K120" s="6">
        <v>1.077976553E10</v>
      </c>
      <c r="L120" s="6">
        <v>61033.0</v>
      </c>
      <c r="M120" s="8">
        <f t="shared" si="1"/>
        <v>797585468.2</v>
      </c>
      <c r="N120" s="7" t="str">
        <f t="shared" si="2"/>
        <v>4 - 60-70m</v>
      </c>
      <c r="O120" s="9">
        <f t="shared" si="3"/>
        <v>0.07</v>
      </c>
      <c r="P120" s="7">
        <f t="shared" si="4"/>
        <v>0.3</v>
      </c>
      <c r="Q120" s="10">
        <f t="shared" si="5"/>
        <v>4691847.51</v>
      </c>
      <c r="R120" s="10">
        <f t="shared" si="6"/>
        <v>20107917.9</v>
      </c>
    </row>
    <row r="121" ht="15.75" customHeight="1">
      <c r="A121" s="6">
        <v>4.0699002E7</v>
      </c>
      <c r="B121" s="7" t="s">
        <v>153</v>
      </c>
      <c r="C121" s="6">
        <v>6.6927721E7</v>
      </c>
      <c r="D121" s="6">
        <v>1.165061E7</v>
      </c>
      <c r="E121" s="6">
        <v>128371.0</v>
      </c>
      <c r="F121" s="6">
        <v>179727.0</v>
      </c>
      <c r="G121" s="6">
        <v>71616.0</v>
      </c>
      <c r="H121" s="6">
        <v>3727480.0</v>
      </c>
      <c r="I121" s="6">
        <v>7543416.0</v>
      </c>
      <c r="J121" s="6">
        <v>1.6619987E7</v>
      </c>
      <c r="K121" s="6">
        <v>9.9302656E8</v>
      </c>
      <c r="L121" s="6">
        <v>29079.0</v>
      </c>
      <c r="M121" s="8">
        <f t="shared" si="1"/>
        <v>188814712.2</v>
      </c>
      <c r="N121" s="7" t="str">
        <f t="shared" si="2"/>
        <v>4 - 60-70m</v>
      </c>
      <c r="O121" s="9">
        <f t="shared" si="3"/>
        <v>0.07</v>
      </c>
      <c r="P121" s="7">
        <f t="shared" si="4"/>
        <v>0.3</v>
      </c>
      <c r="Q121" s="10">
        <f t="shared" si="5"/>
        <v>4684940.47</v>
      </c>
      <c r="R121" s="10">
        <f t="shared" si="6"/>
        <v>20078316.3</v>
      </c>
    </row>
    <row r="122" ht="15.75" customHeight="1">
      <c r="A122" s="6">
        <v>8.5939152E7</v>
      </c>
      <c r="B122" s="7" t="s">
        <v>154</v>
      </c>
      <c r="C122" s="6">
        <v>6.6829826E7</v>
      </c>
      <c r="D122" s="6">
        <v>3.0416833E7</v>
      </c>
      <c r="E122" s="6">
        <v>1142823.0</v>
      </c>
      <c r="F122" s="6">
        <v>1487673.0</v>
      </c>
      <c r="G122" s="6">
        <v>1082415.0</v>
      </c>
      <c r="H122" s="6">
        <v>1.7384289E7</v>
      </c>
      <c r="I122" s="6">
        <v>9319633.0</v>
      </c>
      <c r="J122" s="6">
        <v>1.0665982E7</v>
      </c>
      <c r="K122" s="6">
        <v>3.725223219E9</v>
      </c>
      <c r="L122" s="6">
        <v>45736.0</v>
      </c>
      <c r="M122" s="8">
        <f t="shared" si="1"/>
        <v>367769120.6</v>
      </c>
      <c r="N122" s="7" t="str">
        <f t="shared" si="2"/>
        <v>4 - 60-70m</v>
      </c>
      <c r="O122" s="9">
        <f t="shared" si="3"/>
        <v>0.07</v>
      </c>
      <c r="P122" s="7">
        <f t="shared" si="4"/>
        <v>0.3</v>
      </c>
      <c r="Q122" s="10">
        <f t="shared" si="5"/>
        <v>4678087.82</v>
      </c>
      <c r="R122" s="10">
        <f t="shared" si="6"/>
        <v>20048947.8</v>
      </c>
    </row>
    <row r="123" ht="15.75" customHeight="1">
      <c r="A123" s="6">
        <v>1.43378368E8</v>
      </c>
      <c r="B123" s="7" t="s">
        <v>155</v>
      </c>
      <c r="C123" s="6">
        <v>6.6810393E7</v>
      </c>
      <c r="D123" s="6">
        <v>5.6639319E7</v>
      </c>
      <c r="E123" s="6">
        <v>6988072.0</v>
      </c>
      <c r="F123" s="6">
        <v>2676109.0</v>
      </c>
      <c r="G123" s="6">
        <v>3265238.0</v>
      </c>
      <c r="H123" s="6">
        <v>2.6460311E7</v>
      </c>
      <c r="I123" s="6">
        <v>1.7249589E7</v>
      </c>
      <c r="J123" s="6">
        <v>5631807.0</v>
      </c>
      <c r="K123" s="6">
        <v>1.746885048E9</v>
      </c>
      <c r="L123" s="6">
        <v>29286.0</v>
      </c>
      <c r="M123" s="8">
        <f t="shared" si="1"/>
        <v>629405674.4</v>
      </c>
      <c r="N123" s="7" t="str">
        <f t="shared" si="2"/>
        <v>4 - 60-70m</v>
      </c>
      <c r="O123" s="9">
        <f t="shared" si="3"/>
        <v>0.07</v>
      </c>
      <c r="P123" s="7">
        <f t="shared" si="4"/>
        <v>0.3</v>
      </c>
      <c r="Q123" s="10">
        <f t="shared" si="5"/>
        <v>4676727.51</v>
      </c>
      <c r="R123" s="10">
        <f t="shared" si="6"/>
        <v>20043117.9</v>
      </c>
    </row>
    <row r="124" ht="15.75" customHeight="1">
      <c r="A124" s="6">
        <v>1.10291102E8</v>
      </c>
      <c r="B124" s="7" t="s">
        <v>156</v>
      </c>
      <c r="C124" s="6">
        <v>6.6764889E7</v>
      </c>
      <c r="D124" s="6">
        <v>3.8548341E7</v>
      </c>
      <c r="E124" s="6">
        <v>2627917.0</v>
      </c>
      <c r="F124" s="6">
        <v>1304946.0</v>
      </c>
      <c r="G124" s="6">
        <v>1315743.0</v>
      </c>
      <c r="H124" s="6">
        <v>1.6640318E7</v>
      </c>
      <c r="I124" s="6">
        <v>1.6659417E7</v>
      </c>
      <c r="J124" s="6">
        <v>7192052.0</v>
      </c>
      <c r="K124" s="6">
        <v>1.446996765E9</v>
      </c>
      <c r="L124" s="6">
        <v>25680.0</v>
      </c>
      <c r="M124" s="8">
        <f t="shared" si="1"/>
        <v>507989967.4</v>
      </c>
      <c r="N124" s="7" t="str">
        <f t="shared" si="2"/>
        <v>4 - 60-70m</v>
      </c>
      <c r="O124" s="9">
        <f t="shared" si="3"/>
        <v>0.07</v>
      </c>
      <c r="P124" s="7">
        <f t="shared" si="4"/>
        <v>0.3</v>
      </c>
      <c r="Q124" s="10">
        <f t="shared" si="5"/>
        <v>4673542.23</v>
      </c>
      <c r="R124" s="10">
        <f t="shared" si="6"/>
        <v>20029466.7</v>
      </c>
    </row>
    <row r="125" ht="15.75" customHeight="1">
      <c r="A125" s="6">
        <v>1.09582996E8</v>
      </c>
      <c r="B125" s="7" t="s">
        <v>157</v>
      </c>
      <c r="C125" s="6">
        <v>6.6384537E7</v>
      </c>
      <c r="D125" s="6">
        <v>3.3352333E7</v>
      </c>
      <c r="E125" s="6">
        <v>2614207.0</v>
      </c>
      <c r="F125" s="6">
        <v>1787742.0</v>
      </c>
      <c r="G125" s="6">
        <v>2057009.0</v>
      </c>
      <c r="H125" s="6">
        <v>1.4706598E7</v>
      </c>
      <c r="I125" s="6">
        <v>1.2186777E7</v>
      </c>
      <c r="J125" s="6">
        <v>9676470.0</v>
      </c>
      <c r="K125" s="6">
        <v>5.24862156E8</v>
      </c>
      <c r="L125" s="6">
        <v>72632.0</v>
      </c>
      <c r="M125" s="8">
        <f t="shared" si="1"/>
        <v>403127881.4</v>
      </c>
      <c r="N125" s="7" t="str">
        <f t="shared" si="2"/>
        <v>4 - 60-70m</v>
      </c>
      <c r="O125" s="9">
        <f t="shared" si="3"/>
        <v>0.07</v>
      </c>
      <c r="P125" s="7">
        <f t="shared" si="4"/>
        <v>0.3</v>
      </c>
      <c r="Q125" s="10">
        <f t="shared" si="5"/>
        <v>4646917.59</v>
      </c>
      <c r="R125" s="10">
        <f t="shared" si="6"/>
        <v>19915361.1</v>
      </c>
    </row>
    <row r="126" ht="15.75" customHeight="1">
      <c r="A126" s="6">
        <v>1.2419706E8</v>
      </c>
      <c r="B126" s="7" t="s">
        <v>158</v>
      </c>
      <c r="C126" s="6">
        <v>6.631347E7</v>
      </c>
      <c r="D126" s="6">
        <v>3.5693638E7</v>
      </c>
      <c r="E126" s="6">
        <v>3709633.0</v>
      </c>
      <c r="F126" s="6">
        <v>2208674.0</v>
      </c>
      <c r="G126" s="6">
        <v>3559324.0</v>
      </c>
      <c r="H126" s="6">
        <v>1.6495331E7</v>
      </c>
      <c r="I126" s="6">
        <v>9720676.0</v>
      </c>
      <c r="J126" s="6">
        <v>6482831.0</v>
      </c>
      <c r="K126" s="6">
        <v>4.162542495E9</v>
      </c>
      <c r="L126" s="6">
        <v>31433.0</v>
      </c>
      <c r="M126" s="8">
        <f t="shared" si="1"/>
        <v>378763400.6</v>
      </c>
      <c r="N126" s="7" t="str">
        <f t="shared" si="2"/>
        <v>4 - 60-70m</v>
      </c>
      <c r="O126" s="9">
        <f t="shared" si="3"/>
        <v>0.07</v>
      </c>
      <c r="P126" s="7">
        <f t="shared" si="4"/>
        <v>0.3</v>
      </c>
      <c r="Q126" s="10">
        <f t="shared" si="5"/>
        <v>4641942.9</v>
      </c>
      <c r="R126" s="10">
        <f t="shared" si="6"/>
        <v>19894041</v>
      </c>
    </row>
    <row r="127" ht="15.75" customHeight="1">
      <c r="A127" s="6">
        <v>1.12195368E8</v>
      </c>
      <c r="B127" s="7" t="s">
        <v>159</v>
      </c>
      <c r="C127" s="6">
        <v>6.6157003E7</v>
      </c>
      <c r="D127" s="6">
        <v>5.6339828E7</v>
      </c>
      <c r="E127" s="6">
        <v>3396853.0</v>
      </c>
      <c r="F127" s="6">
        <v>783534.0</v>
      </c>
      <c r="G127" s="6">
        <v>528826.0</v>
      </c>
      <c r="H127" s="6">
        <v>2.8553171E7</v>
      </c>
      <c r="I127" s="6">
        <v>2.3077444E7</v>
      </c>
      <c r="J127" s="6">
        <v>5791104.0</v>
      </c>
      <c r="K127" s="6">
        <v>3.41291926E8</v>
      </c>
      <c r="L127" s="6">
        <v>32407.0</v>
      </c>
      <c r="M127" s="15">
        <f t="shared" si="1"/>
        <v>751442332.6</v>
      </c>
      <c r="N127" s="16" t="str">
        <f t="shared" si="2"/>
        <v>4 - 60-70m</v>
      </c>
      <c r="O127" s="17">
        <f t="shared" si="3"/>
        <v>0.07</v>
      </c>
      <c r="P127" s="16">
        <f t="shared" si="4"/>
        <v>0.3</v>
      </c>
      <c r="Q127" s="18">
        <f t="shared" si="5"/>
        <v>4630990.21</v>
      </c>
      <c r="R127" s="18">
        <f t="shared" si="6"/>
        <v>19847100.9</v>
      </c>
      <c r="S127" s="19"/>
      <c r="T127" s="19"/>
      <c r="U127" s="19"/>
      <c r="V127" s="19"/>
    </row>
    <row r="128" ht="15.75" customHeight="1">
      <c r="A128" s="6">
        <v>1.2340042E8</v>
      </c>
      <c r="B128" s="7" t="s">
        <v>160</v>
      </c>
      <c r="C128" s="6">
        <v>6.6108396E7</v>
      </c>
      <c r="D128" s="6">
        <v>2.494358E7</v>
      </c>
      <c r="E128" s="6">
        <v>1886552.0</v>
      </c>
      <c r="F128" s="6">
        <v>1951389.0</v>
      </c>
      <c r="G128" s="6">
        <v>882396.0</v>
      </c>
      <c r="H128" s="6">
        <v>1.3331319E7</v>
      </c>
      <c r="I128" s="6">
        <v>6891924.0</v>
      </c>
      <c r="J128" s="6">
        <v>6105300.0</v>
      </c>
      <c r="K128" s="6">
        <v>1.6435941E9</v>
      </c>
      <c r="L128" s="6">
        <v>71053.0</v>
      </c>
      <c r="M128" s="8">
        <f t="shared" si="1"/>
        <v>278961342.4</v>
      </c>
      <c r="N128" s="7" t="str">
        <f t="shared" si="2"/>
        <v>4 - 60-70m</v>
      </c>
      <c r="O128" s="9">
        <f t="shared" si="3"/>
        <v>0.07</v>
      </c>
      <c r="P128" s="7">
        <f t="shared" si="4"/>
        <v>0.3</v>
      </c>
      <c r="Q128" s="10">
        <f t="shared" si="5"/>
        <v>4627587.72</v>
      </c>
      <c r="R128" s="10">
        <f t="shared" si="6"/>
        <v>19832518.8</v>
      </c>
    </row>
    <row r="129" ht="15.75" customHeight="1">
      <c r="A129" s="6">
        <v>1.22691013E8</v>
      </c>
      <c r="B129" s="7" t="s">
        <v>161</v>
      </c>
      <c r="C129" s="6">
        <v>6.5637456E7</v>
      </c>
      <c r="D129" s="6">
        <v>6.5323141E7</v>
      </c>
      <c r="E129" s="6">
        <v>7943442.0</v>
      </c>
      <c r="F129" s="6">
        <v>1248870.0</v>
      </c>
      <c r="G129" s="6">
        <v>967496.0</v>
      </c>
      <c r="H129" s="6">
        <v>2.8799782E7</v>
      </c>
      <c r="I129" s="6">
        <v>2.6363551E7</v>
      </c>
      <c r="J129" s="6">
        <v>8097241.0</v>
      </c>
      <c r="K129" s="6">
        <v>2.7042E9</v>
      </c>
      <c r="L129" s="6">
        <v>55339.0</v>
      </c>
      <c r="M129" s="8">
        <f t="shared" si="1"/>
        <v>823225252.4</v>
      </c>
      <c r="N129" s="7" t="str">
        <f t="shared" si="2"/>
        <v>4 - 60-70m</v>
      </c>
      <c r="O129" s="9">
        <f t="shared" si="3"/>
        <v>0.07</v>
      </c>
      <c r="P129" s="7">
        <f t="shared" si="4"/>
        <v>0.3</v>
      </c>
      <c r="Q129" s="10">
        <f t="shared" si="5"/>
        <v>4594621.92</v>
      </c>
      <c r="R129" s="10">
        <f t="shared" si="6"/>
        <v>19691236.8</v>
      </c>
    </row>
    <row r="130" ht="15.75" customHeight="1">
      <c r="A130" s="6">
        <v>1.16667216E8</v>
      </c>
      <c r="B130" s="7" t="s">
        <v>162</v>
      </c>
      <c r="C130" s="6">
        <v>6.5136634E7</v>
      </c>
      <c r="D130" s="6">
        <v>1.16127013E8</v>
      </c>
      <c r="E130" s="6">
        <v>6.0169482E7</v>
      </c>
      <c r="F130" s="6">
        <v>9027133.0</v>
      </c>
      <c r="G130" s="6">
        <v>1718309.0</v>
      </c>
      <c r="H130" s="6">
        <v>2.2423766E7</v>
      </c>
      <c r="I130" s="6">
        <v>2.2788323E7</v>
      </c>
      <c r="J130" s="6">
        <v>6207268.0</v>
      </c>
      <c r="K130" s="6">
        <v>2.202488489E9</v>
      </c>
      <c r="L130" s="6">
        <v>31577.0</v>
      </c>
      <c r="M130" s="8">
        <f t="shared" si="1"/>
        <v>716965518.4</v>
      </c>
      <c r="N130" s="7" t="str">
        <f t="shared" si="2"/>
        <v>4 - 60-70m</v>
      </c>
      <c r="O130" s="9">
        <f t="shared" si="3"/>
        <v>0.07</v>
      </c>
      <c r="P130" s="7">
        <f t="shared" si="4"/>
        <v>0.3</v>
      </c>
      <c r="Q130" s="10">
        <f t="shared" si="5"/>
        <v>4559564.38</v>
      </c>
      <c r="R130" s="10">
        <f t="shared" si="6"/>
        <v>19540990.2</v>
      </c>
    </row>
    <row r="131" ht="15.75" customHeight="1">
      <c r="A131" s="6">
        <v>1.1270062E8</v>
      </c>
      <c r="B131" s="7" t="s">
        <v>163</v>
      </c>
      <c r="C131" s="6">
        <v>6.5023818E7</v>
      </c>
      <c r="D131" s="6">
        <v>1.2767973E8</v>
      </c>
      <c r="E131" s="6">
        <v>7471601.0</v>
      </c>
      <c r="F131" s="6">
        <v>2795163.0</v>
      </c>
      <c r="G131" s="6">
        <v>4826028.0</v>
      </c>
      <c r="H131" s="6">
        <v>5.5191074E7</v>
      </c>
      <c r="I131" s="6">
        <v>5.7395864E7</v>
      </c>
      <c r="J131" s="6">
        <v>8645972.0</v>
      </c>
      <c r="K131" s="6">
        <v>1.962451931E9</v>
      </c>
      <c r="L131" s="6">
        <v>49183.0</v>
      </c>
      <c r="M131" s="8">
        <f t="shared" si="1"/>
        <v>1726216778</v>
      </c>
      <c r="N131" s="7" t="str">
        <f t="shared" si="2"/>
        <v>4 - 60-70m</v>
      </c>
      <c r="O131" s="9">
        <f t="shared" si="3"/>
        <v>0.07</v>
      </c>
      <c r="P131" s="7">
        <f t="shared" si="4"/>
        <v>0.3</v>
      </c>
      <c r="Q131" s="10">
        <f t="shared" si="5"/>
        <v>4551667.26</v>
      </c>
      <c r="R131" s="10">
        <f t="shared" si="6"/>
        <v>19507145.4</v>
      </c>
    </row>
    <row r="132" ht="15.75" customHeight="1">
      <c r="A132" s="6">
        <v>8.7116195E7</v>
      </c>
      <c r="B132" s="7" t="s">
        <v>164</v>
      </c>
      <c r="C132" s="6">
        <v>6.5009423E7</v>
      </c>
      <c r="D132" s="6">
        <v>1.24841857E8</v>
      </c>
      <c r="E132" s="6">
        <v>9120104.0</v>
      </c>
      <c r="F132" s="6">
        <v>2248656.0</v>
      </c>
      <c r="G132" s="6">
        <v>2780549.0</v>
      </c>
      <c r="H132" s="6">
        <v>6.0846192E7</v>
      </c>
      <c r="I132" s="6">
        <v>4.9846356E7</v>
      </c>
      <c r="J132" s="6">
        <v>1.2660469E7</v>
      </c>
      <c r="K132" s="6">
        <v>1.4007827646E10</v>
      </c>
      <c r="L132" s="6">
        <v>109448.0</v>
      </c>
      <c r="M132" s="8">
        <f t="shared" si="1"/>
        <v>1622832569</v>
      </c>
      <c r="N132" s="7" t="str">
        <f t="shared" si="2"/>
        <v>4 - 60-70m</v>
      </c>
      <c r="O132" s="9">
        <f t="shared" si="3"/>
        <v>0.07</v>
      </c>
      <c r="P132" s="7">
        <f t="shared" si="4"/>
        <v>0.3</v>
      </c>
      <c r="Q132" s="10">
        <f t="shared" si="5"/>
        <v>4550659.61</v>
      </c>
      <c r="R132" s="10">
        <f t="shared" si="6"/>
        <v>19502826.9</v>
      </c>
    </row>
    <row r="133" ht="15.75" customHeight="1">
      <c r="A133" s="6">
        <v>8.6528164E7</v>
      </c>
      <c r="B133" s="7" t="s">
        <v>165</v>
      </c>
      <c r="C133" s="6">
        <v>6.5005293E7</v>
      </c>
      <c r="D133" s="6">
        <v>3.6941105E7</v>
      </c>
      <c r="E133" s="6">
        <v>1345098.0</v>
      </c>
      <c r="F133" s="6">
        <v>575349.0</v>
      </c>
      <c r="G133" s="6">
        <v>533824.0</v>
      </c>
      <c r="H133" s="6">
        <v>1.9242912E7</v>
      </c>
      <c r="I133" s="6">
        <v>1.5243922E7</v>
      </c>
      <c r="J133" s="6">
        <v>1.0730625E7</v>
      </c>
      <c r="K133" s="6">
        <v>3.126185207E9</v>
      </c>
      <c r="L133" s="6">
        <v>38476.0</v>
      </c>
      <c r="M133" s="8">
        <f t="shared" si="1"/>
        <v>500862573.6</v>
      </c>
      <c r="N133" s="7" t="str">
        <f t="shared" si="2"/>
        <v>4 - 60-70m</v>
      </c>
      <c r="O133" s="9">
        <f t="shared" si="3"/>
        <v>0.07</v>
      </c>
      <c r="P133" s="7">
        <f t="shared" si="4"/>
        <v>0.3</v>
      </c>
      <c r="Q133" s="10">
        <f t="shared" si="5"/>
        <v>4550370.51</v>
      </c>
      <c r="R133" s="10">
        <f t="shared" si="6"/>
        <v>19501587.9</v>
      </c>
    </row>
    <row r="134" ht="15.75" customHeight="1">
      <c r="A134" s="6">
        <v>8.7085675E7</v>
      </c>
      <c r="B134" s="7" t="s">
        <v>166</v>
      </c>
      <c r="C134" s="6">
        <v>6.4970761E7</v>
      </c>
      <c r="D134" s="6">
        <v>4.6551291E7</v>
      </c>
      <c r="E134" s="6">
        <v>3173711.0</v>
      </c>
      <c r="F134" s="6">
        <v>1189897.0</v>
      </c>
      <c r="G134" s="6">
        <v>896863.0</v>
      </c>
      <c r="H134" s="6">
        <v>1.8075005E7</v>
      </c>
      <c r="I134" s="6">
        <v>2.3215815E7</v>
      </c>
      <c r="J134" s="6">
        <v>9667149.0</v>
      </c>
      <c r="K134" s="6">
        <v>1.2211396762E10</v>
      </c>
      <c r="L134" s="6">
        <v>114049.0</v>
      </c>
      <c r="M134" s="8">
        <f t="shared" si="1"/>
        <v>651668338.2</v>
      </c>
      <c r="N134" s="7" t="str">
        <f t="shared" si="2"/>
        <v>4 - 60-70m</v>
      </c>
      <c r="O134" s="9">
        <f t="shared" si="3"/>
        <v>0.07</v>
      </c>
      <c r="P134" s="7">
        <f t="shared" si="4"/>
        <v>0.3</v>
      </c>
      <c r="Q134" s="10">
        <f t="shared" si="5"/>
        <v>4547953.27</v>
      </c>
      <c r="R134" s="10">
        <f t="shared" si="6"/>
        <v>19491228.3</v>
      </c>
    </row>
    <row r="135" ht="15.75" customHeight="1">
      <c r="A135" s="6">
        <v>1.24531366E8</v>
      </c>
      <c r="B135" s="7" t="s">
        <v>167</v>
      </c>
      <c r="C135" s="6">
        <v>6.4874812E7</v>
      </c>
      <c r="D135" s="6">
        <v>1.19239717E8</v>
      </c>
      <c r="E135" s="6">
        <v>4.3283849E7</v>
      </c>
      <c r="F135" s="6">
        <v>3568208.0</v>
      </c>
      <c r="G135" s="6">
        <v>5953752.0</v>
      </c>
      <c r="H135" s="6">
        <v>4.271411E7</v>
      </c>
      <c r="I135" s="6">
        <v>2.3719798E7</v>
      </c>
      <c r="J135" s="6">
        <v>7321542.0</v>
      </c>
      <c r="K135" s="6">
        <v>9.378566298E9</v>
      </c>
      <c r="L135" s="6">
        <v>75419.0</v>
      </c>
      <c r="M135" s="8">
        <f t="shared" si="1"/>
        <v>941145253.8</v>
      </c>
      <c r="N135" s="7" t="str">
        <f t="shared" si="2"/>
        <v>4 - 60-70m</v>
      </c>
      <c r="O135" s="9">
        <f t="shared" si="3"/>
        <v>0.07</v>
      </c>
      <c r="P135" s="7">
        <f t="shared" si="4"/>
        <v>0.3</v>
      </c>
      <c r="Q135" s="10">
        <f t="shared" si="5"/>
        <v>4541236.84</v>
      </c>
      <c r="R135" s="10">
        <f t="shared" si="6"/>
        <v>19462443.6</v>
      </c>
    </row>
    <row r="136" ht="15.75" customHeight="1">
      <c r="A136" s="6">
        <v>1.09361996E8</v>
      </c>
      <c r="B136" s="7" t="s">
        <v>168</v>
      </c>
      <c r="C136" s="6">
        <v>6.4840377E7</v>
      </c>
      <c r="D136" s="6">
        <v>7.0451114E7</v>
      </c>
      <c r="E136" s="6">
        <v>2685199.0</v>
      </c>
      <c r="F136" s="6">
        <v>1697781.0</v>
      </c>
      <c r="G136" s="6">
        <v>4930332.0</v>
      </c>
      <c r="H136" s="6">
        <v>3.1248082E7</v>
      </c>
      <c r="I136" s="6">
        <v>2.988972E7</v>
      </c>
      <c r="J136" s="6">
        <v>9526080.0</v>
      </c>
      <c r="K136" s="6">
        <v>5.603673724E9</v>
      </c>
      <c r="L136" s="6">
        <v>78480.0</v>
      </c>
      <c r="M136" s="8">
        <f t="shared" si="1"/>
        <v>933929149.8</v>
      </c>
      <c r="N136" s="7" t="str">
        <f t="shared" si="2"/>
        <v>4 - 60-70m</v>
      </c>
      <c r="O136" s="9">
        <f t="shared" si="3"/>
        <v>0.07</v>
      </c>
      <c r="P136" s="7">
        <f t="shared" si="4"/>
        <v>0.3</v>
      </c>
      <c r="Q136" s="10">
        <f t="shared" si="5"/>
        <v>4538826.39</v>
      </c>
      <c r="R136" s="10">
        <f t="shared" si="6"/>
        <v>19452113.1</v>
      </c>
    </row>
    <row r="137" ht="15.75" customHeight="1">
      <c r="A137" s="6">
        <v>1.24489096E8</v>
      </c>
      <c r="B137" s="7" t="s">
        <v>169</v>
      </c>
      <c r="C137" s="6">
        <v>6.4785284E7</v>
      </c>
      <c r="D137" s="6">
        <v>1.5809845E7</v>
      </c>
      <c r="E137" s="6">
        <v>812982.0</v>
      </c>
      <c r="F137" s="6">
        <v>567264.0</v>
      </c>
      <c r="G137" s="6">
        <v>150762.0</v>
      </c>
      <c r="H137" s="6">
        <v>7193280.0</v>
      </c>
      <c r="I137" s="6">
        <v>7085557.0</v>
      </c>
      <c r="J137" s="6">
        <v>7114931.0</v>
      </c>
      <c r="K137" s="6">
        <v>4.4170832E7</v>
      </c>
      <c r="L137" s="6">
        <v>33323.0</v>
      </c>
      <c r="M137" s="8">
        <f t="shared" si="1"/>
        <v>215544112.4</v>
      </c>
      <c r="N137" s="7" t="str">
        <f t="shared" si="2"/>
        <v>4 - 60-70m</v>
      </c>
      <c r="O137" s="9">
        <f t="shared" si="3"/>
        <v>0.07</v>
      </c>
      <c r="P137" s="7">
        <f t="shared" si="4"/>
        <v>0.3</v>
      </c>
      <c r="Q137" s="10">
        <f t="shared" si="5"/>
        <v>4534969.88</v>
      </c>
      <c r="R137" s="10">
        <f t="shared" si="6"/>
        <v>19435585.2</v>
      </c>
    </row>
    <row r="138" ht="15.75" customHeight="1">
      <c r="A138" s="6">
        <v>1.10926617E8</v>
      </c>
      <c r="B138" s="7" t="s">
        <v>170</v>
      </c>
      <c r="C138" s="6">
        <v>6.4529141E7</v>
      </c>
      <c r="D138" s="6">
        <v>1.5881917E7</v>
      </c>
      <c r="E138" s="6">
        <v>485288.0</v>
      </c>
      <c r="F138" s="6">
        <v>770730.0</v>
      </c>
      <c r="G138" s="6">
        <v>181368.0</v>
      </c>
      <c r="H138" s="6">
        <v>8325483.0</v>
      </c>
      <c r="I138" s="6">
        <v>6119048.0</v>
      </c>
      <c r="J138" s="6">
        <v>6867977.0</v>
      </c>
      <c r="K138" s="6">
        <v>1.978265803E9</v>
      </c>
      <c r="L138" s="6">
        <v>17137.0</v>
      </c>
      <c r="M138" s="8">
        <f t="shared" si="1"/>
        <v>207999779.6</v>
      </c>
      <c r="N138" s="7" t="str">
        <f t="shared" si="2"/>
        <v>4 - 60-70m</v>
      </c>
      <c r="O138" s="9">
        <f t="shared" si="3"/>
        <v>0.07</v>
      </c>
      <c r="P138" s="7">
        <f t="shared" si="4"/>
        <v>0.3</v>
      </c>
      <c r="Q138" s="10">
        <f t="shared" si="5"/>
        <v>4517039.87</v>
      </c>
      <c r="R138" s="10">
        <f t="shared" si="6"/>
        <v>19358742.3</v>
      </c>
    </row>
    <row r="139" ht="15.75" customHeight="1">
      <c r="A139" s="6">
        <v>1.08960573E8</v>
      </c>
      <c r="B139" s="7" t="s">
        <v>171</v>
      </c>
      <c r="C139" s="6">
        <v>6.4468484E7</v>
      </c>
      <c r="D139" s="6">
        <v>3.2916658E7</v>
      </c>
      <c r="E139" s="6">
        <v>394674.0</v>
      </c>
      <c r="F139" s="6">
        <v>203646.0</v>
      </c>
      <c r="G139" s="6">
        <v>222790.0</v>
      </c>
      <c r="H139" s="6">
        <v>1.2176745E7</v>
      </c>
      <c r="I139" s="6">
        <v>1.9918803E7</v>
      </c>
      <c r="J139" s="6">
        <v>6865249.0</v>
      </c>
      <c r="K139" s="6">
        <v>3.73069027E8</v>
      </c>
      <c r="L139" s="6">
        <v>54311.0</v>
      </c>
      <c r="M139" s="8">
        <f t="shared" si="1"/>
        <v>521520896.8</v>
      </c>
      <c r="N139" s="7" t="str">
        <f t="shared" si="2"/>
        <v>4 - 60-70m</v>
      </c>
      <c r="O139" s="9">
        <f t="shared" si="3"/>
        <v>0.07</v>
      </c>
      <c r="P139" s="7">
        <f t="shared" si="4"/>
        <v>0.3</v>
      </c>
      <c r="Q139" s="10">
        <f t="shared" si="5"/>
        <v>4512793.88</v>
      </c>
      <c r="R139" s="10">
        <f t="shared" si="6"/>
        <v>19340545.2</v>
      </c>
    </row>
    <row r="140" ht="15.75" customHeight="1">
      <c r="A140" s="6">
        <v>1.24475012E8</v>
      </c>
      <c r="B140" s="7" t="s">
        <v>172</v>
      </c>
      <c r="C140" s="6">
        <v>6.369711E7</v>
      </c>
      <c r="D140" s="6">
        <v>4.0267838E7</v>
      </c>
      <c r="E140" s="6">
        <v>7863601.0</v>
      </c>
      <c r="F140" s="6">
        <v>553128.0</v>
      </c>
      <c r="G140" s="6">
        <v>580891.0</v>
      </c>
      <c r="H140" s="6">
        <v>1.7192772E7</v>
      </c>
      <c r="I140" s="6">
        <v>1.4077446E7</v>
      </c>
      <c r="J140" s="6">
        <v>5781950.0</v>
      </c>
      <c r="K140" s="6">
        <v>3.449619201E9</v>
      </c>
      <c r="L140" s="6">
        <v>33917.0</v>
      </c>
      <c r="M140" s="8">
        <f t="shared" si="1"/>
        <v>458479180.2</v>
      </c>
      <c r="N140" s="7" t="str">
        <f t="shared" si="2"/>
        <v>4 - 60-70m</v>
      </c>
      <c r="O140" s="9">
        <f t="shared" si="3"/>
        <v>0.07</v>
      </c>
      <c r="P140" s="7">
        <f t="shared" si="4"/>
        <v>0.3</v>
      </c>
      <c r="Q140" s="10">
        <f t="shared" si="5"/>
        <v>4458797.7</v>
      </c>
      <c r="R140" s="10">
        <f t="shared" si="6"/>
        <v>19109133</v>
      </c>
    </row>
    <row r="141" ht="15.75" customHeight="1">
      <c r="A141" s="6">
        <v>1.24336707E8</v>
      </c>
      <c r="B141" s="7" t="s">
        <v>173</v>
      </c>
      <c r="C141" s="6">
        <v>6.3340646E7</v>
      </c>
      <c r="D141" s="6">
        <v>1.7931368E7</v>
      </c>
      <c r="E141" s="6">
        <v>1318295.0</v>
      </c>
      <c r="F141" s="6">
        <v>2497753.0</v>
      </c>
      <c r="G141" s="6">
        <v>956974.0</v>
      </c>
      <c r="H141" s="6">
        <v>1.0536679E7</v>
      </c>
      <c r="I141" s="6">
        <v>2621667.0</v>
      </c>
      <c r="J141" s="6">
        <v>2360973.0</v>
      </c>
      <c r="K141" s="6">
        <v>9.27833989E8</v>
      </c>
      <c r="L141" s="6">
        <v>18598.0</v>
      </c>
      <c r="M141" s="8">
        <f t="shared" si="1"/>
        <v>166887191</v>
      </c>
      <c r="N141" s="7" t="str">
        <f t="shared" si="2"/>
        <v>4 - 60-70m</v>
      </c>
      <c r="O141" s="9">
        <f t="shared" si="3"/>
        <v>0.07</v>
      </c>
      <c r="P141" s="7">
        <f t="shared" si="4"/>
        <v>0.3</v>
      </c>
      <c r="Q141" s="10">
        <f t="shared" si="5"/>
        <v>4433845.22</v>
      </c>
      <c r="R141" s="10">
        <f t="shared" si="6"/>
        <v>19002193.8</v>
      </c>
    </row>
    <row r="142" ht="15.75" customHeight="1">
      <c r="A142" s="6">
        <v>8.6145814E7</v>
      </c>
      <c r="B142" s="7" t="s">
        <v>174</v>
      </c>
      <c r="C142" s="6">
        <v>6.3175454E7</v>
      </c>
      <c r="D142" s="6">
        <v>6.7476077E7</v>
      </c>
      <c r="E142" s="6">
        <v>2685154.0</v>
      </c>
      <c r="F142" s="6">
        <v>5808875.0</v>
      </c>
      <c r="G142" s="6">
        <v>5921481.0</v>
      </c>
      <c r="H142" s="6">
        <v>3.0382132E7</v>
      </c>
      <c r="I142" s="6">
        <v>2.2678435E7</v>
      </c>
      <c r="J142" s="6">
        <v>1.6362235E7</v>
      </c>
      <c r="K142" s="6">
        <v>5.99875899E8</v>
      </c>
      <c r="L142" s="6">
        <v>45210.0</v>
      </c>
      <c r="M142" s="8">
        <f t="shared" si="1"/>
        <v>793230724.8</v>
      </c>
      <c r="N142" s="7" t="str">
        <f t="shared" si="2"/>
        <v>4 - 60-70m</v>
      </c>
      <c r="O142" s="9">
        <f t="shared" si="3"/>
        <v>0.07</v>
      </c>
      <c r="P142" s="7">
        <f t="shared" si="4"/>
        <v>0.3</v>
      </c>
      <c r="Q142" s="10">
        <f t="shared" si="5"/>
        <v>4422281.78</v>
      </c>
      <c r="R142" s="10">
        <f t="shared" si="6"/>
        <v>18952636.2</v>
      </c>
    </row>
    <row r="143" ht="15.75" customHeight="1">
      <c r="A143" s="6">
        <v>1.25808818E8</v>
      </c>
      <c r="B143" s="7" t="s">
        <v>175</v>
      </c>
      <c r="C143" s="6">
        <v>6.2751201E7</v>
      </c>
      <c r="D143" s="6">
        <v>9602783.0</v>
      </c>
      <c r="E143" s="6">
        <v>274128.0</v>
      </c>
      <c r="F143" s="6">
        <v>480069.0</v>
      </c>
      <c r="G143" s="6">
        <v>421832.0</v>
      </c>
      <c r="H143" s="6">
        <v>3331500.0</v>
      </c>
      <c r="I143" s="6">
        <v>5095254.0</v>
      </c>
      <c r="J143" s="6">
        <v>2499477.0</v>
      </c>
      <c r="K143" s="6">
        <v>5.199163E8</v>
      </c>
      <c r="L143" s="6">
        <v>25259.0</v>
      </c>
      <c r="M143" s="8">
        <f t="shared" si="1"/>
        <v>137922371.6</v>
      </c>
      <c r="N143" s="7" t="str">
        <f t="shared" si="2"/>
        <v>4 - 60-70m</v>
      </c>
      <c r="O143" s="9">
        <f t="shared" si="3"/>
        <v>0.07</v>
      </c>
      <c r="P143" s="7">
        <f t="shared" si="4"/>
        <v>0.3</v>
      </c>
      <c r="Q143" s="10">
        <f t="shared" si="5"/>
        <v>4392584.07</v>
      </c>
      <c r="R143" s="10">
        <f t="shared" si="6"/>
        <v>18825360.3</v>
      </c>
    </row>
    <row r="144" ht="15.75" customHeight="1">
      <c r="A144" s="6">
        <v>1.10102205E8</v>
      </c>
      <c r="B144" s="7" t="s">
        <v>176</v>
      </c>
      <c r="C144" s="6">
        <v>6.2273879E7</v>
      </c>
      <c r="D144" s="6">
        <v>3.374474E7</v>
      </c>
      <c r="E144" s="6">
        <v>4433870.0</v>
      </c>
      <c r="F144" s="6">
        <v>1305423.0</v>
      </c>
      <c r="G144" s="6">
        <v>1011199.0</v>
      </c>
      <c r="H144" s="6">
        <v>1.90032E7</v>
      </c>
      <c r="I144" s="6">
        <v>7991048.0</v>
      </c>
      <c r="J144" s="6">
        <v>7641609.0</v>
      </c>
      <c r="K144" s="6">
        <v>5.126692335E9</v>
      </c>
      <c r="L144" s="6">
        <v>31130.0</v>
      </c>
      <c r="M144" s="8">
        <f t="shared" si="1"/>
        <v>357395376</v>
      </c>
      <c r="N144" s="7" t="str">
        <f t="shared" si="2"/>
        <v>4 - 60-70m</v>
      </c>
      <c r="O144" s="9">
        <f t="shared" si="3"/>
        <v>0.07</v>
      </c>
      <c r="P144" s="7">
        <f t="shared" si="4"/>
        <v>0.3</v>
      </c>
      <c r="Q144" s="10">
        <f t="shared" si="5"/>
        <v>4359171.53</v>
      </c>
      <c r="R144" s="10">
        <f t="shared" si="6"/>
        <v>18682163.7</v>
      </c>
    </row>
    <row r="145" ht="15.75" customHeight="1">
      <c r="A145" s="6">
        <v>5.0535004E7</v>
      </c>
      <c r="B145" s="7" t="s">
        <v>177</v>
      </c>
      <c r="C145" s="6">
        <v>6.1915976E7</v>
      </c>
      <c r="D145" s="6">
        <v>2.8287492E7</v>
      </c>
      <c r="E145" s="6">
        <v>1759746.0</v>
      </c>
      <c r="F145" s="6">
        <v>351195.0</v>
      </c>
      <c r="G145" s="6">
        <v>629057.0</v>
      </c>
      <c r="H145" s="6">
        <v>8263188.0</v>
      </c>
      <c r="I145" s="6">
        <v>1.7284306E7</v>
      </c>
      <c r="J145" s="6">
        <v>4129585.0</v>
      </c>
      <c r="K145" s="6">
        <v>3.24462202E8</v>
      </c>
      <c r="L145" s="6">
        <v>36046.0</v>
      </c>
      <c r="M145" s="8">
        <f t="shared" si="1"/>
        <v>431888567.2</v>
      </c>
      <c r="N145" s="7" t="str">
        <f t="shared" si="2"/>
        <v>4 - 60-70m</v>
      </c>
      <c r="O145" s="9">
        <f t="shared" si="3"/>
        <v>0.07</v>
      </c>
      <c r="P145" s="7">
        <f t="shared" si="4"/>
        <v>0.3</v>
      </c>
      <c r="Q145" s="10">
        <f t="shared" si="5"/>
        <v>4334118.32</v>
      </c>
      <c r="R145" s="10">
        <f t="shared" si="6"/>
        <v>18574792.8</v>
      </c>
    </row>
    <row r="146" ht="15.75" customHeight="1">
      <c r="A146" s="6">
        <v>1.38872704E8</v>
      </c>
      <c r="B146" s="7" t="s">
        <v>178</v>
      </c>
      <c r="C146" s="6">
        <v>6.1886949E7</v>
      </c>
      <c r="D146" s="6">
        <v>1.04756293E8</v>
      </c>
      <c r="E146" s="6">
        <v>2.9706909E7</v>
      </c>
      <c r="F146" s="6">
        <v>7321898.0</v>
      </c>
      <c r="G146" s="6">
        <v>7007145.0</v>
      </c>
      <c r="H146" s="6">
        <v>5.8028126E7</v>
      </c>
      <c r="I146" s="6">
        <v>2692215.0</v>
      </c>
      <c r="J146" s="6">
        <v>6728200.0</v>
      </c>
      <c r="K146" s="6">
        <v>3.972030551E9</v>
      </c>
      <c r="L146" s="6">
        <v>23210.0</v>
      </c>
      <c r="M146" s="8">
        <f t="shared" si="1"/>
        <v>682739317.8</v>
      </c>
      <c r="N146" s="7" t="str">
        <f t="shared" si="2"/>
        <v>4 - 60-70m</v>
      </c>
      <c r="O146" s="9">
        <f t="shared" si="3"/>
        <v>0.07</v>
      </c>
      <c r="P146" s="7">
        <f t="shared" si="4"/>
        <v>0.3</v>
      </c>
      <c r="Q146" s="10">
        <f t="shared" si="5"/>
        <v>4332086.43</v>
      </c>
      <c r="R146" s="10">
        <f t="shared" si="6"/>
        <v>18566084.7</v>
      </c>
    </row>
    <row r="147" ht="15.75" customHeight="1">
      <c r="A147" s="6">
        <v>6.9160447E7</v>
      </c>
      <c r="B147" s="7" t="s">
        <v>179</v>
      </c>
      <c r="C147" s="6">
        <v>6.1708929E7</v>
      </c>
      <c r="D147" s="6">
        <v>7.5539066E7</v>
      </c>
      <c r="E147" s="6">
        <v>1.8549491E7</v>
      </c>
      <c r="F147" s="6">
        <v>3288619.0</v>
      </c>
      <c r="G147" s="6">
        <v>4000032.0</v>
      </c>
      <c r="H147" s="6">
        <v>3.6799027E7</v>
      </c>
      <c r="I147" s="6">
        <v>1.2901897E7</v>
      </c>
      <c r="J147" s="6">
        <v>8826552.0</v>
      </c>
      <c r="K147" s="6">
        <v>1.3145063249E10</v>
      </c>
      <c r="L147" s="6">
        <v>69251.0</v>
      </c>
      <c r="M147" s="8">
        <f t="shared" si="1"/>
        <v>652315474.2</v>
      </c>
      <c r="N147" s="7" t="str">
        <f t="shared" si="2"/>
        <v>4 - 60-70m</v>
      </c>
      <c r="O147" s="9">
        <f t="shared" si="3"/>
        <v>0.07</v>
      </c>
      <c r="P147" s="7">
        <f t="shared" si="4"/>
        <v>0.3</v>
      </c>
      <c r="Q147" s="10">
        <f t="shared" si="5"/>
        <v>4319625.03</v>
      </c>
      <c r="R147" s="10">
        <f t="shared" si="6"/>
        <v>18512678.7</v>
      </c>
    </row>
    <row r="148" ht="15.75" customHeight="1">
      <c r="A148" s="6">
        <v>1.17347852E8</v>
      </c>
      <c r="B148" s="7" t="s">
        <v>180</v>
      </c>
      <c r="C148" s="6">
        <v>6.1338402E7</v>
      </c>
      <c r="D148" s="6">
        <v>4.2496761E7</v>
      </c>
      <c r="E148" s="6">
        <v>9868387.0</v>
      </c>
      <c r="F148" s="6">
        <v>3350420.0</v>
      </c>
      <c r="G148" s="6">
        <v>3064216.0</v>
      </c>
      <c r="H148" s="6">
        <v>1.832279E7</v>
      </c>
      <c r="I148" s="6">
        <v>7890948.0</v>
      </c>
      <c r="J148" s="6">
        <v>1.140885E7</v>
      </c>
      <c r="K148" s="6">
        <v>2.688943261E9</v>
      </c>
      <c r="L148" s="6">
        <v>30105.0</v>
      </c>
      <c r="M148" s="8">
        <f t="shared" si="1"/>
        <v>361978241.4</v>
      </c>
      <c r="N148" s="7" t="str">
        <f t="shared" si="2"/>
        <v>4 - 60-70m</v>
      </c>
      <c r="O148" s="9">
        <f t="shared" si="3"/>
        <v>0.07</v>
      </c>
      <c r="P148" s="7">
        <f t="shared" si="4"/>
        <v>0.3</v>
      </c>
      <c r="Q148" s="10">
        <f t="shared" si="5"/>
        <v>4293688.14</v>
      </c>
      <c r="R148" s="10">
        <f t="shared" si="6"/>
        <v>18401520.6</v>
      </c>
    </row>
    <row r="149" ht="15.75" customHeight="1">
      <c r="A149" s="6">
        <v>8.3624843E7</v>
      </c>
      <c r="B149" s="7" t="s">
        <v>181</v>
      </c>
      <c r="C149" s="6">
        <v>6.1286342E7</v>
      </c>
      <c r="D149" s="6">
        <v>6.4688979E7</v>
      </c>
      <c r="E149" s="6">
        <v>5213835.0</v>
      </c>
      <c r="F149" s="6">
        <v>2357054.0</v>
      </c>
      <c r="G149" s="6">
        <v>2990840.0</v>
      </c>
      <c r="H149" s="6">
        <v>2.8745872E7</v>
      </c>
      <c r="I149" s="6">
        <v>2.5381378E7</v>
      </c>
      <c r="J149" s="6">
        <v>1.0786362E7</v>
      </c>
      <c r="K149" s="6">
        <v>1.853074509E10</v>
      </c>
      <c r="L149" s="6">
        <v>71223.0</v>
      </c>
      <c r="M149" s="8">
        <f t="shared" si="1"/>
        <v>812806515</v>
      </c>
      <c r="N149" s="7" t="str">
        <f t="shared" si="2"/>
        <v>4 - 60-70m</v>
      </c>
      <c r="O149" s="9">
        <f t="shared" si="3"/>
        <v>0.07</v>
      </c>
      <c r="P149" s="7">
        <f t="shared" si="4"/>
        <v>0.3</v>
      </c>
      <c r="Q149" s="10">
        <f t="shared" si="5"/>
        <v>4290043.94</v>
      </c>
      <c r="R149" s="10">
        <f t="shared" si="6"/>
        <v>18385902.6</v>
      </c>
    </row>
    <row r="150" ht="15.75" customHeight="1">
      <c r="A150" s="6">
        <v>1.23748488E8</v>
      </c>
      <c r="B150" s="7" t="s">
        <v>182</v>
      </c>
      <c r="C150" s="6">
        <v>6.0757111E7</v>
      </c>
      <c r="D150" s="6">
        <v>3.4071886E7</v>
      </c>
      <c r="E150" s="6">
        <v>1.0605605E7</v>
      </c>
      <c r="F150" s="6">
        <v>426671.0</v>
      </c>
      <c r="G150" s="6">
        <v>345133.0</v>
      </c>
      <c r="H150" s="6">
        <v>1.274731E7</v>
      </c>
      <c r="I150" s="6">
        <v>9947167.0</v>
      </c>
      <c r="J150" s="6">
        <v>6183273.0</v>
      </c>
      <c r="K150" s="6">
        <v>2.333526841E9</v>
      </c>
      <c r="L150" s="6">
        <v>36220.0</v>
      </c>
      <c r="M150" s="8">
        <f t="shared" si="1"/>
        <v>330771435</v>
      </c>
      <c r="N150" s="7" t="str">
        <f t="shared" si="2"/>
        <v>4 - 60-70m</v>
      </c>
      <c r="O150" s="9">
        <f t="shared" si="3"/>
        <v>0.07</v>
      </c>
      <c r="P150" s="7">
        <f t="shared" si="4"/>
        <v>0.3</v>
      </c>
      <c r="Q150" s="10">
        <f t="shared" si="5"/>
        <v>4252997.77</v>
      </c>
      <c r="R150" s="10">
        <f t="shared" si="6"/>
        <v>18227133.3</v>
      </c>
    </row>
    <row r="151" ht="15.75" customHeight="1">
      <c r="A151" s="6">
        <v>1.09396992E8</v>
      </c>
      <c r="B151" s="7" t="s">
        <v>183</v>
      </c>
      <c r="C151" s="6">
        <v>6.0470199E7</v>
      </c>
      <c r="D151" s="6">
        <v>4.9397792E7</v>
      </c>
      <c r="E151" s="6">
        <v>1900756.0</v>
      </c>
      <c r="F151" s="6">
        <v>729310.0</v>
      </c>
      <c r="G151" s="6">
        <v>2830924.0</v>
      </c>
      <c r="H151" s="6">
        <v>2.0748597E7</v>
      </c>
      <c r="I151" s="6">
        <v>2.3188205E7</v>
      </c>
      <c r="J151" s="6">
        <v>1.0138055E7</v>
      </c>
      <c r="K151" s="6">
        <v>3.724100777E9</v>
      </c>
      <c r="L151" s="6">
        <v>35123.0</v>
      </c>
      <c r="M151" s="8">
        <f t="shared" si="1"/>
        <v>684412537.2</v>
      </c>
      <c r="N151" s="7" t="str">
        <f t="shared" si="2"/>
        <v>4 - 60-70m</v>
      </c>
      <c r="O151" s="9">
        <f t="shared" si="3"/>
        <v>0.07</v>
      </c>
      <c r="P151" s="7">
        <f t="shared" si="4"/>
        <v>0.3</v>
      </c>
      <c r="Q151" s="10">
        <f t="shared" si="5"/>
        <v>4232913.93</v>
      </c>
      <c r="R151" s="10">
        <f t="shared" si="6"/>
        <v>18141059.7</v>
      </c>
    </row>
    <row r="152" ht="15.75" customHeight="1">
      <c r="A152" s="6">
        <v>5.9329891E7</v>
      </c>
      <c r="B152" s="7" t="s">
        <v>184</v>
      </c>
      <c r="C152" s="6">
        <v>6.0334868E7</v>
      </c>
      <c r="D152" s="6">
        <v>3.2561668E7</v>
      </c>
      <c r="E152" s="6">
        <v>2612677.0</v>
      </c>
      <c r="F152" s="6">
        <v>282074.0</v>
      </c>
      <c r="G152" s="6">
        <v>411832.0</v>
      </c>
      <c r="H152" s="6">
        <v>1.1411391E7</v>
      </c>
      <c r="I152" s="6">
        <v>1.7843694E7</v>
      </c>
      <c r="J152" s="6">
        <v>1.2396592E7</v>
      </c>
      <c r="K152" s="6">
        <v>1.711777588E9</v>
      </c>
      <c r="L152" s="6">
        <v>85453.0</v>
      </c>
      <c r="M152" s="8">
        <f t="shared" si="1"/>
        <v>473721801.4</v>
      </c>
      <c r="N152" s="7" t="str">
        <f t="shared" si="2"/>
        <v>4 - 60-70m</v>
      </c>
      <c r="O152" s="9">
        <f t="shared" si="3"/>
        <v>0.07</v>
      </c>
      <c r="P152" s="7">
        <f t="shared" si="4"/>
        <v>0.3</v>
      </c>
      <c r="Q152" s="10">
        <f t="shared" si="5"/>
        <v>4223440.76</v>
      </c>
      <c r="R152" s="10">
        <f t="shared" si="6"/>
        <v>18100460.4</v>
      </c>
    </row>
    <row r="153" ht="15.75" customHeight="1">
      <c r="A153" s="6">
        <v>1.49834822E8</v>
      </c>
      <c r="B153" s="7" t="s">
        <v>185</v>
      </c>
      <c r="C153" s="6">
        <v>6.0129672E7</v>
      </c>
      <c r="D153" s="6">
        <v>2.4933605E7</v>
      </c>
      <c r="E153" s="6">
        <v>1391227.0</v>
      </c>
      <c r="F153" s="6">
        <v>1844391.0</v>
      </c>
      <c r="G153" s="6">
        <v>1358433.0</v>
      </c>
      <c r="H153" s="6">
        <v>1.3029357E7</v>
      </c>
      <c r="I153" s="6">
        <v>7310197.0</v>
      </c>
      <c r="J153" s="6">
        <v>4726531.0</v>
      </c>
      <c r="K153" s="6">
        <v>8.84436694E8</v>
      </c>
      <c r="L153" s="6">
        <v>22080.0</v>
      </c>
      <c r="M153" s="8">
        <f t="shared" si="1"/>
        <v>285898269.4</v>
      </c>
      <c r="N153" s="7" t="str">
        <f t="shared" si="2"/>
        <v>4 - 60-70m</v>
      </c>
      <c r="O153" s="9">
        <f t="shared" si="3"/>
        <v>0.07</v>
      </c>
      <c r="P153" s="7">
        <f t="shared" si="4"/>
        <v>0.3</v>
      </c>
      <c r="Q153" s="10">
        <f t="shared" si="5"/>
        <v>4209077.04</v>
      </c>
      <c r="R153" s="10">
        <f t="shared" si="6"/>
        <v>18038901.6</v>
      </c>
    </row>
    <row r="154" ht="15.75" customHeight="1">
      <c r="A154" s="6">
        <v>1.1271716E8</v>
      </c>
      <c r="B154" s="7" t="s">
        <v>186</v>
      </c>
      <c r="C154" s="6">
        <v>5.9994253E7</v>
      </c>
      <c r="D154" s="6">
        <v>3.8030711E7</v>
      </c>
      <c r="E154" s="6">
        <v>6654155.0</v>
      </c>
      <c r="F154" s="6">
        <v>904233.0</v>
      </c>
      <c r="G154" s="6">
        <v>621519.0</v>
      </c>
      <c r="H154" s="6">
        <v>1.536028E7</v>
      </c>
      <c r="I154" s="6">
        <v>1.4490524E7</v>
      </c>
      <c r="J154" s="6">
        <v>9204851.0</v>
      </c>
      <c r="K154" s="6">
        <v>1.832236308E9</v>
      </c>
      <c r="L154" s="6">
        <v>73882.0</v>
      </c>
      <c r="M154" s="8">
        <f t="shared" si="1"/>
        <v>449038653</v>
      </c>
      <c r="N154" s="7" t="str">
        <f t="shared" si="2"/>
        <v>3 - 50-60m</v>
      </c>
      <c r="O154" s="9">
        <f t="shared" si="3"/>
        <v>0.05</v>
      </c>
      <c r="P154" s="7">
        <f t="shared" si="4"/>
        <v>0.25</v>
      </c>
      <c r="Q154" s="10">
        <f t="shared" si="5"/>
        <v>2999712.65</v>
      </c>
      <c r="R154" s="10">
        <f t="shared" si="6"/>
        <v>14998563.25</v>
      </c>
    </row>
    <row r="155" ht="15.75" customHeight="1">
      <c r="A155" s="6">
        <v>1.12065568E8</v>
      </c>
      <c r="B155" s="7" t="s">
        <v>187</v>
      </c>
      <c r="C155" s="6">
        <v>5.9426794E7</v>
      </c>
      <c r="D155" s="6">
        <v>3.3527306E7</v>
      </c>
      <c r="E155" s="6">
        <v>1112020.0</v>
      </c>
      <c r="F155" s="6">
        <v>2239413.0</v>
      </c>
      <c r="G155" s="6">
        <v>2379771.0</v>
      </c>
      <c r="H155" s="6">
        <v>1.755161E7</v>
      </c>
      <c r="I155" s="6">
        <v>1.0244492E7</v>
      </c>
      <c r="J155" s="6">
        <v>1.0902426E7</v>
      </c>
      <c r="K155" s="6">
        <v>3.845487459E9</v>
      </c>
      <c r="L155" s="6">
        <v>68270.0</v>
      </c>
      <c r="M155" s="8">
        <f t="shared" si="1"/>
        <v>394626254</v>
      </c>
      <c r="N155" s="7" t="str">
        <f t="shared" si="2"/>
        <v>3 - 50-60m</v>
      </c>
      <c r="O155" s="9">
        <f t="shared" si="3"/>
        <v>0.05</v>
      </c>
      <c r="P155" s="7">
        <f t="shared" si="4"/>
        <v>0.25</v>
      </c>
      <c r="Q155" s="10">
        <f t="shared" si="5"/>
        <v>2971339.7</v>
      </c>
      <c r="R155" s="10">
        <f t="shared" si="6"/>
        <v>14856698.5</v>
      </c>
    </row>
    <row r="156" ht="15.75" customHeight="1">
      <c r="A156" s="6">
        <v>1.17771688E8</v>
      </c>
      <c r="B156" s="7" t="s">
        <v>188</v>
      </c>
      <c r="C156" s="6">
        <v>5.9314661E7</v>
      </c>
      <c r="D156" s="6">
        <v>1.9985383E7</v>
      </c>
      <c r="E156" s="6">
        <v>3206468.0</v>
      </c>
      <c r="F156" s="6">
        <v>456124.0</v>
      </c>
      <c r="G156" s="6">
        <v>353151.0</v>
      </c>
      <c r="H156" s="6">
        <v>8782827.0</v>
      </c>
      <c r="I156" s="6">
        <v>7186813.0</v>
      </c>
      <c r="J156" s="6">
        <v>3716993.0</v>
      </c>
      <c r="K156" s="6">
        <v>7.11609985E8</v>
      </c>
      <c r="L156" s="6">
        <v>37227.0</v>
      </c>
      <c r="M156" s="8">
        <f t="shared" si="1"/>
        <v>234530675.6</v>
      </c>
      <c r="N156" s="7" t="str">
        <f t="shared" si="2"/>
        <v>3 - 50-60m</v>
      </c>
      <c r="O156" s="9">
        <f t="shared" si="3"/>
        <v>0.05</v>
      </c>
      <c r="P156" s="7">
        <f t="shared" si="4"/>
        <v>0.25</v>
      </c>
      <c r="Q156" s="10">
        <f t="shared" si="5"/>
        <v>2965733.05</v>
      </c>
      <c r="R156" s="10">
        <f t="shared" si="6"/>
        <v>14828665.25</v>
      </c>
    </row>
    <row r="157" ht="15.75" customHeight="1">
      <c r="A157" s="6">
        <v>6.069421E7</v>
      </c>
      <c r="B157" s="7" t="s">
        <v>189</v>
      </c>
      <c r="C157" s="6">
        <v>5.9272813E7</v>
      </c>
      <c r="D157" s="6">
        <v>1.0230332E7</v>
      </c>
      <c r="E157" s="6">
        <v>821810.0</v>
      </c>
      <c r="F157" s="6">
        <v>101386.0</v>
      </c>
      <c r="G157" s="6">
        <v>2080.0</v>
      </c>
      <c r="H157" s="6">
        <v>4507737.0</v>
      </c>
      <c r="I157" s="6">
        <v>4797319.0</v>
      </c>
      <c r="J157" s="6">
        <v>8741661.0</v>
      </c>
      <c r="K157" s="6">
        <v>3.2048749104E10</v>
      </c>
      <c r="L157" s="6">
        <v>10066.0</v>
      </c>
      <c r="M157" s="8">
        <f t="shared" si="1"/>
        <v>141399204</v>
      </c>
      <c r="N157" s="7" t="str">
        <f t="shared" si="2"/>
        <v>3 - 50-60m</v>
      </c>
      <c r="O157" s="9">
        <f t="shared" si="3"/>
        <v>0.05</v>
      </c>
      <c r="P157" s="7">
        <f t="shared" si="4"/>
        <v>0.25</v>
      </c>
      <c r="Q157" s="10">
        <f t="shared" si="5"/>
        <v>2963640.65</v>
      </c>
      <c r="R157" s="10">
        <f t="shared" si="6"/>
        <v>14818203.25</v>
      </c>
    </row>
    <row r="158" ht="15.75" customHeight="1">
      <c r="A158" s="6">
        <v>1.09185599E8</v>
      </c>
      <c r="B158" s="7" t="s">
        <v>190</v>
      </c>
      <c r="C158" s="6">
        <v>5.9158405E7</v>
      </c>
      <c r="D158" s="6">
        <v>5074038.0</v>
      </c>
      <c r="E158" s="6">
        <v>289452.0</v>
      </c>
      <c r="F158" s="6">
        <v>759034.0</v>
      </c>
      <c r="G158" s="6">
        <v>301188.0</v>
      </c>
      <c r="H158" s="6">
        <v>2350228.0</v>
      </c>
      <c r="I158" s="6">
        <v>1374136.0</v>
      </c>
      <c r="J158" s="6">
        <v>5498222.0</v>
      </c>
      <c r="K158" s="6">
        <v>2.656230686E9</v>
      </c>
      <c r="L158" s="6">
        <v>42988.0</v>
      </c>
      <c r="M158" s="8">
        <f t="shared" si="1"/>
        <v>53765710.4</v>
      </c>
      <c r="N158" s="7" t="str">
        <f t="shared" si="2"/>
        <v>3 - 50-60m</v>
      </c>
      <c r="O158" s="9">
        <f t="shared" si="3"/>
        <v>0.05</v>
      </c>
      <c r="P158" s="7">
        <f t="shared" si="4"/>
        <v>0.25</v>
      </c>
      <c r="Q158" s="10">
        <f t="shared" si="5"/>
        <v>2957920.25</v>
      </c>
      <c r="R158" s="10">
        <f t="shared" si="6"/>
        <v>14789601.25</v>
      </c>
    </row>
    <row r="159" ht="15.75" customHeight="1">
      <c r="A159" s="6">
        <v>1.12764818E8</v>
      </c>
      <c r="B159" s="7" t="s">
        <v>191</v>
      </c>
      <c r="C159" s="6">
        <v>5.9124049E7</v>
      </c>
      <c r="D159" s="6">
        <v>2.320539E7</v>
      </c>
      <c r="E159" s="6">
        <v>724595.0</v>
      </c>
      <c r="F159" s="6">
        <v>801779.0</v>
      </c>
      <c r="G159" s="6">
        <v>1426346.0</v>
      </c>
      <c r="H159" s="6">
        <v>1.071575E7</v>
      </c>
      <c r="I159" s="6">
        <v>9536920.0</v>
      </c>
      <c r="J159" s="6">
        <v>8807350.0</v>
      </c>
      <c r="K159" s="6">
        <v>5.50771128E8</v>
      </c>
      <c r="L159" s="6">
        <v>26572.0</v>
      </c>
      <c r="M159" s="8">
        <f t="shared" si="1"/>
        <v>305349761</v>
      </c>
      <c r="N159" s="7" t="str">
        <f t="shared" si="2"/>
        <v>3 - 50-60m</v>
      </c>
      <c r="O159" s="9">
        <f t="shared" si="3"/>
        <v>0.05</v>
      </c>
      <c r="P159" s="7">
        <f t="shared" si="4"/>
        <v>0.25</v>
      </c>
      <c r="Q159" s="10">
        <f t="shared" si="5"/>
        <v>2956202.45</v>
      </c>
      <c r="R159" s="10">
        <f t="shared" si="6"/>
        <v>14781012.25</v>
      </c>
    </row>
    <row r="160" ht="15.75" customHeight="1">
      <c r="A160" s="6">
        <v>1.11241582E8</v>
      </c>
      <c r="B160" s="7" t="s">
        <v>192</v>
      </c>
      <c r="C160" s="6">
        <v>5.8555571E7</v>
      </c>
      <c r="D160" s="6">
        <v>1.536978E7</v>
      </c>
      <c r="E160" s="6">
        <v>106781.0</v>
      </c>
      <c r="F160" s="6">
        <v>73321.0</v>
      </c>
      <c r="G160" s="6">
        <v>141272.0</v>
      </c>
      <c r="H160" s="6">
        <v>7478049.0</v>
      </c>
      <c r="I160" s="6">
        <v>7570357.0</v>
      </c>
      <c r="J160" s="6">
        <v>5456211.0</v>
      </c>
      <c r="K160" s="6">
        <v>6.55774084E8</v>
      </c>
      <c r="L160" s="6">
        <v>52371.0</v>
      </c>
      <c r="M160" s="8">
        <f t="shared" si="1"/>
        <v>226920716.2</v>
      </c>
      <c r="N160" s="7" t="str">
        <f t="shared" si="2"/>
        <v>3 - 50-60m</v>
      </c>
      <c r="O160" s="9">
        <f t="shared" si="3"/>
        <v>0.05</v>
      </c>
      <c r="P160" s="7">
        <f t="shared" si="4"/>
        <v>0.25</v>
      </c>
      <c r="Q160" s="10">
        <f t="shared" si="5"/>
        <v>2927778.55</v>
      </c>
      <c r="R160" s="10">
        <f t="shared" si="6"/>
        <v>14638892.75</v>
      </c>
    </row>
    <row r="161" ht="15.75" customHeight="1">
      <c r="A161" s="6">
        <v>6.9444462E7</v>
      </c>
      <c r="B161" s="7" t="s">
        <v>193</v>
      </c>
      <c r="C161" s="6">
        <v>5.8264512E7</v>
      </c>
      <c r="D161" s="6">
        <v>1.7960627E7</v>
      </c>
      <c r="E161" s="6">
        <v>823049.0</v>
      </c>
      <c r="F161" s="6">
        <v>573009.0</v>
      </c>
      <c r="G161" s="6">
        <v>372587.0</v>
      </c>
      <c r="H161" s="6">
        <v>1.0727598E7</v>
      </c>
      <c r="I161" s="6">
        <v>5464384.0</v>
      </c>
      <c r="J161" s="6">
        <v>8848283.0</v>
      </c>
      <c r="K161" s="6">
        <v>3.688961165E9</v>
      </c>
      <c r="L161" s="6">
        <v>46519.0</v>
      </c>
      <c r="M161" s="8">
        <f t="shared" si="1"/>
        <v>219364635.8</v>
      </c>
      <c r="N161" s="7" t="str">
        <f t="shared" si="2"/>
        <v>3 - 50-60m</v>
      </c>
      <c r="O161" s="9">
        <f t="shared" si="3"/>
        <v>0.05</v>
      </c>
      <c r="P161" s="7">
        <f t="shared" si="4"/>
        <v>0.25</v>
      </c>
      <c r="Q161" s="10">
        <f t="shared" si="5"/>
        <v>2913225.6</v>
      </c>
      <c r="R161" s="10">
        <f t="shared" si="6"/>
        <v>14566128</v>
      </c>
    </row>
    <row r="162" ht="15.75" customHeight="1">
      <c r="A162" s="6">
        <v>8.3627209E7</v>
      </c>
      <c r="B162" s="7" t="s">
        <v>194</v>
      </c>
      <c r="C162" s="6">
        <v>5.8140603E7</v>
      </c>
      <c r="D162" s="6">
        <v>1.7211612E7</v>
      </c>
      <c r="E162" s="6">
        <v>6762168.0</v>
      </c>
      <c r="F162" s="6">
        <v>491256.0</v>
      </c>
      <c r="G162" s="6">
        <v>936810.0</v>
      </c>
      <c r="H162" s="6">
        <v>4234671.0</v>
      </c>
      <c r="I162" s="6">
        <v>4786707.0</v>
      </c>
      <c r="J162" s="6">
        <v>8380150.0</v>
      </c>
      <c r="K162" s="6">
        <v>7.518929667E9</v>
      </c>
      <c r="L162" s="6">
        <v>21332.0</v>
      </c>
      <c r="M162" s="8">
        <f t="shared" si="1"/>
        <v>144163035.6</v>
      </c>
      <c r="N162" s="7" t="str">
        <f t="shared" si="2"/>
        <v>3 - 50-60m</v>
      </c>
      <c r="O162" s="9">
        <f t="shared" si="3"/>
        <v>0.05</v>
      </c>
      <c r="P162" s="7">
        <f t="shared" si="4"/>
        <v>0.25</v>
      </c>
      <c r="Q162" s="10">
        <f t="shared" si="5"/>
        <v>2907030.15</v>
      </c>
      <c r="R162" s="10">
        <f t="shared" si="6"/>
        <v>14535150.75</v>
      </c>
    </row>
    <row r="163" ht="15.75" customHeight="1">
      <c r="A163" s="6">
        <v>1.10105238E8</v>
      </c>
      <c r="B163" s="7" t="s">
        <v>195</v>
      </c>
      <c r="C163" s="6">
        <v>5.797338E7</v>
      </c>
      <c r="D163" s="6">
        <v>3.9991595E7</v>
      </c>
      <c r="E163" s="6">
        <v>3157069.0</v>
      </c>
      <c r="F163" s="6">
        <v>833548.0</v>
      </c>
      <c r="G163" s="6">
        <v>775011.0</v>
      </c>
      <c r="H163" s="6">
        <v>1.9130823E7</v>
      </c>
      <c r="I163" s="6">
        <v>1.6095144E7</v>
      </c>
      <c r="J163" s="6">
        <v>6910730.0</v>
      </c>
      <c r="K163" s="6">
        <v>2.254514156E9</v>
      </c>
      <c r="L163" s="6">
        <v>35502.0</v>
      </c>
      <c r="M163" s="8">
        <f t="shared" si="1"/>
        <v>518609663.8</v>
      </c>
      <c r="N163" s="7" t="str">
        <f t="shared" si="2"/>
        <v>3 - 50-60m</v>
      </c>
      <c r="O163" s="9">
        <f t="shared" si="3"/>
        <v>0.05</v>
      </c>
      <c r="P163" s="7">
        <f t="shared" si="4"/>
        <v>0.25</v>
      </c>
      <c r="Q163" s="10">
        <f t="shared" si="5"/>
        <v>2898669</v>
      </c>
      <c r="R163" s="10">
        <f t="shared" si="6"/>
        <v>14493345</v>
      </c>
    </row>
    <row r="164" ht="15.75" customHeight="1">
      <c r="A164" s="6">
        <v>1.15616613E8</v>
      </c>
      <c r="B164" s="7" t="s">
        <v>196</v>
      </c>
      <c r="C164" s="6">
        <v>5.7851711E7</v>
      </c>
      <c r="D164" s="6">
        <v>1.2850178E7</v>
      </c>
      <c r="E164" s="6">
        <v>895303.0</v>
      </c>
      <c r="F164" s="6">
        <v>1059784.0</v>
      </c>
      <c r="G164" s="6">
        <v>71210.0</v>
      </c>
      <c r="H164" s="6">
        <v>5832130.0</v>
      </c>
      <c r="I164" s="6">
        <v>4991751.0</v>
      </c>
      <c r="J164" s="6">
        <v>8497986.0</v>
      </c>
      <c r="K164" s="6">
        <v>5.75962921E8</v>
      </c>
      <c r="L164" s="6">
        <v>34767.0</v>
      </c>
      <c r="M164" s="8">
        <f t="shared" si="1"/>
        <v>160739788.6</v>
      </c>
      <c r="N164" s="7" t="str">
        <f t="shared" si="2"/>
        <v>3 - 50-60m</v>
      </c>
      <c r="O164" s="9">
        <f t="shared" si="3"/>
        <v>0.05</v>
      </c>
      <c r="P164" s="7">
        <f t="shared" si="4"/>
        <v>0.25</v>
      </c>
      <c r="Q164" s="10">
        <f t="shared" si="5"/>
        <v>2892585.55</v>
      </c>
      <c r="R164" s="10">
        <f t="shared" si="6"/>
        <v>14462927.75</v>
      </c>
    </row>
    <row r="165" ht="15.75" customHeight="1">
      <c r="A165" s="6">
        <v>5.0600792E7</v>
      </c>
      <c r="B165" s="7" t="s">
        <v>197</v>
      </c>
      <c r="C165" s="6">
        <v>5.7648313E7</v>
      </c>
      <c r="D165" s="6">
        <v>3.7980272E7</v>
      </c>
      <c r="E165" s="6">
        <v>8562271.0</v>
      </c>
      <c r="F165" s="6">
        <v>769273.0</v>
      </c>
      <c r="G165" s="6">
        <v>2359524.0</v>
      </c>
      <c r="H165" s="6">
        <v>1.6186109E7</v>
      </c>
      <c r="I165" s="6">
        <v>1.0103095E7</v>
      </c>
      <c r="J165" s="6">
        <v>1.1169898E7</v>
      </c>
      <c r="K165" s="6">
        <v>1.022874184E10</v>
      </c>
      <c r="L165" s="6">
        <v>41948.0</v>
      </c>
      <c r="M165" s="8">
        <f t="shared" si="1"/>
        <v>376612086.2</v>
      </c>
      <c r="N165" s="7" t="str">
        <f t="shared" si="2"/>
        <v>3 - 50-60m</v>
      </c>
      <c r="O165" s="9">
        <f t="shared" si="3"/>
        <v>0.05</v>
      </c>
      <c r="P165" s="7">
        <f t="shared" si="4"/>
        <v>0.25</v>
      </c>
      <c r="Q165" s="10">
        <f t="shared" si="5"/>
        <v>2882415.65</v>
      </c>
      <c r="R165" s="10">
        <f t="shared" si="6"/>
        <v>14412078.25</v>
      </c>
    </row>
    <row r="166" ht="15.75" customHeight="1">
      <c r="A166" s="6">
        <v>1.24404877E8</v>
      </c>
      <c r="B166" s="7" t="s">
        <v>198</v>
      </c>
      <c r="C166" s="6">
        <v>5.7405827E7</v>
      </c>
      <c r="D166" s="6">
        <v>1.6220088E7</v>
      </c>
      <c r="E166" s="6">
        <v>926269.0</v>
      </c>
      <c r="F166" s="6">
        <v>241059.0</v>
      </c>
      <c r="G166" s="6">
        <v>782720.0</v>
      </c>
      <c r="H166" s="6">
        <v>1.0430755E7</v>
      </c>
      <c r="I166" s="6">
        <v>3839285.0</v>
      </c>
      <c r="J166" s="6">
        <v>8829003.0</v>
      </c>
      <c r="K166" s="6">
        <v>1.670231301E9</v>
      </c>
      <c r="L166" s="6">
        <v>24416.0</v>
      </c>
      <c r="M166" s="8">
        <f t="shared" si="1"/>
        <v>184891501.8</v>
      </c>
      <c r="N166" s="7" t="str">
        <f t="shared" si="2"/>
        <v>3 - 50-60m</v>
      </c>
      <c r="O166" s="9">
        <f t="shared" si="3"/>
        <v>0.05</v>
      </c>
      <c r="P166" s="7">
        <f t="shared" si="4"/>
        <v>0.25</v>
      </c>
      <c r="Q166" s="10">
        <f t="shared" si="5"/>
        <v>2870291.35</v>
      </c>
      <c r="R166" s="10">
        <f t="shared" si="6"/>
        <v>14351456.75</v>
      </c>
    </row>
    <row r="167" ht="15.75" customHeight="1">
      <c r="A167" s="6">
        <v>1.25128986E8</v>
      </c>
      <c r="B167" s="7" t="s">
        <v>199</v>
      </c>
      <c r="C167" s="6">
        <v>5.7359661E7</v>
      </c>
      <c r="D167" s="6">
        <v>2.4887562E7</v>
      </c>
      <c r="E167" s="6">
        <v>4104129.0</v>
      </c>
      <c r="F167" s="6">
        <v>1297871.0</v>
      </c>
      <c r="G167" s="6">
        <v>1391466.0</v>
      </c>
      <c r="H167" s="6">
        <v>1.3605471E7</v>
      </c>
      <c r="I167" s="6">
        <v>4488625.0</v>
      </c>
      <c r="J167" s="6">
        <v>4964409.0</v>
      </c>
      <c r="K167" s="6">
        <v>6.501693887E9</v>
      </c>
      <c r="L167" s="6">
        <v>83882.0</v>
      </c>
      <c r="M167" s="8">
        <f t="shared" si="1"/>
        <v>234809641.8</v>
      </c>
      <c r="N167" s="7" t="str">
        <f t="shared" si="2"/>
        <v>3 - 50-60m</v>
      </c>
      <c r="O167" s="9">
        <f t="shared" si="3"/>
        <v>0.05</v>
      </c>
      <c r="P167" s="7">
        <f t="shared" si="4"/>
        <v>0.25</v>
      </c>
      <c r="Q167" s="10">
        <f t="shared" si="5"/>
        <v>2867983.05</v>
      </c>
      <c r="R167" s="10">
        <f t="shared" si="6"/>
        <v>14339915.25</v>
      </c>
    </row>
    <row r="168" ht="15.75" customHeight="1">
      <c r="A168" s="6">
        <v>1.23614791E8</v>
      </c>
      <c r="B168" s="7" t="s">
        <v>200</v>
      </c>
      <c r="C168" s="6">
        <v>5.7132046E7</v>
      </c>
      <c r="D168" s="6">
        <v>9.2554886E7</v>
      </c>
      <c r="E168" s="6">
        <v>8236476.0</v>
      </c>
      <c r="F168" s="6">
        <v>2682750.0</v>
      </c>
      <c r="G168" s="6">
        <v>3487632.0</v>
      </c>
      <c r="H168" s="6">
        <v>4.4805032E7</v>
      </c>
      <c r="I168" s="6">
        <v>3.3342996E7</v>
      </c>
      <c r="J168" s="6">
        <v>1.5199756E7</v>
      </c>
      <c r="K168" s="6">
        <v>8.77888686E8</v>
      </c>
      <c r="L168" s="6">
        <v>112155.0</v>
      </c>
      <c r="M168" s="8">
        <f t="shared" si="1"/>
        <v>1135873563</v>
      </c>
      <c r="N168" s="7" t="str">
        <f t="shared" si="2"/>
        <v>3 - 50-60m</v>
      </c>
      <c r="O168" s="9">
        <f t="shared" si="3"/>
        <v>0.05</v>
      </c>
      <c r="P168" s="7">
        <f t="shared" si="4"/>
        <v>0.25</v>
      </c>
      <c r="Q168" s="10">
        <f t="shared" si="5"/>
        <v>2856602.3</v>
      </c>
      <c r="R168" s="10">
        <f t="shared" si="6"/>
        <v>14283011.5</v>
      </c>
    </row>
    <row r="169" ht="15.75" customHeight="1">
      <c r="A169" s="6">
        <v>1.5696944E7</v>
      </c>
      <c r="B169" s="7" t="s">
        <v>201</v>
      </c>
      <c r="C169" s="6">
        <v>5.6997252E7</v>
      </c>
      <c r="D169" s="6">
        <v>4.1206208E7</v>
      </c>
      <c r="E169" s="6">
        <v>1595140.0</v>
      </c>
      <c r="F169" s="6">
        <v>1403094.0</v>
      </c>
      <c r="G169" s="6">
        <v>1492112.0</v>
      </c>
      <c r="H169" s="6">
        <v>2.2486948E7</v>
      </c>
      <c r="I169" s="6">
        <v>1.4228914E7</v>
      </c>
      <c r="J169" s="6">
        <v>1.1224293E7</v>
      </c>
      <c r="K169" s="6">
        <v>7.703534632E9</v>
      </c>
      <c r="L169" s="6">
        <v>30503.0</v>
      </c>
      <c r="M169" s="8">
        <f t="shared" si="1"/>
        <v>518541424</v>
      </c>
      <c r="N169" s="7" t="str">
        <f t="shared" si="2"/>
        <v>3 - 50-60m</v>
      </c>
      <c r="O169" s="9">
        <f t="shared" si="3"/>
        <v>0.05</v>
      </c>
      <c r="P169" s="7">
        <f t="shared" si="4"/>
        <v>0.25</v>
      </c>
      <c r="Q169" s="10">
        <f t="shared" si="5"/>
        <v>2849862.6</v>
      </c>
      <c r="R169" s="10">
        <f t="shared" si="6"/>
        <v>14249313</v>
      </c>
    </row>
    <row r="170" ht="15.75" customHeight="1">
      <c r="A170" s="6">
        <v>1.37574974E8</v>
      </c>
      <c r="B170" s="7" t="s">
        <v>202</v>
      </c>
      <c r="C170" s="6">
        <v>5.691608E7</v>
      </c>
      <c r="D170" s="6">
        <v>3.9768132E7</v>
      </c>
      <c r="E170" s="6">
        <v>6084353.0</v>
      </c>
      <c r="F170" s="6">
        <v>4397214.0</v>
      </c>
      <c r="G170" s="6">
        <v>3209432.0</v>
      </c>
      <c r="H170" s="6">
        <v>1.9476564E7</v>
      </c>
      <c r="I170" s="6">
        <v>6600569.0</v>
      </c>
      <c r="J170" s="6">
        <v>4424520.0</v>
      </c>
      <c r="K170" s="6">
        <v>7.20156153E8</v>
      </c>
      <c r="L170" s="6">
        <v>31098.0</v>
      </c>
      <c r="M170" s="8">
        <f t="shared" si="1"/>
        <v>349626046.6</v>
      </c>
      <c r="N170" s="7" t="str">
        <f t="shared" si="2"/>
        <v>3 - 50-60m</v>
      </c>
      <c r="O170" s="9">
        <f t="shared" si="3"/>
        <v>0.05</v>
      </c>
      <c r="P170" s="7">
        <f t="shared" si="4"/>
        <v>0.25</v>
      </c>
      <c r="Q170" s="10">
        <f t="shared" si="5"/>
        <v>2845804</v>
      </c>
      <c r="R170" s="10">
        <f t="shared" si="6"/>
        <v>14229020</v>
      </c>
    </row>
    <row r="171" ht="15.75" customHeight="1">
      <c r="A171" s="6">
        <v>1.10016382E8</v>
      </c>
      <c r="B171" s="7" t="s">
        <v>203</v>
      </c>
      <c r="C171" s="6">
        <v>5.6704976E7</v>
      </c>
      <c r="D171" s="6">
        <v>2.7097571E7</v>
      </c>
      <c r="E171" s="6">
        <v>838765.0</v>
      </c>
      <c r="F171" s="6">
        <v>921766.0</v>
      </c>
      <c r="G171" s="6">
        <v>620346.0</v>
      </c>
      <c r="H171" s="6">
        <v>1.2168091E7</v>
      </c>
      <c r="I171" s="6">
        <v>1.2548603E7</v>
      </c>
      <c r="J171" s="6">
        <v>9603955.0</v>
      </c>
      <c r="K171" s="6">
        <v>1.036538126E9</v>
      </c>
      <c r="L171" s="6">
        <v>29632.0</v>
      </c>
      <c r="M171" s="8">
        <f t="shared" si="1"/>
        <v>377145639</v>
      </c>
      <c r="N171" s="7" t="str">
        <f t="shared" si="2"/>
        <v>3 - 50-60m</v>
      </c>
      <c r="O171" s="9">
        <f t="shared" si="3"/>
        <v>0.05</v>
      </c>
      <c r="P171" s="7">
        <f t="shared" si="4"/>
        <v>0.25</v>
      </c>
      <c r="Q171" s="10">
        <f t="shared" si="5"/>
        <v>2835248.8</v>
      </c>
      <c r="R171" s="10">
        <f t="shared" si="6"/>
        <v>14176244</v>
      </c>
    </row>
    <row r="172" ht="15.75" customHeight="1">
      <c r="A172" s="6">
        <v>1.1227666E8</v>
      </c>
      <c r="B172" s="7" t="s">
        <v>204</v>
      </c>
      <c r="C172" s="6">
        <v>5.6539144E7</v>
      </c>
      <c r="D172" s="6">
        <v>5.8139054E7</v>
      </c>
      <c r="E172" s="6">
        <v>1.5139009E7</v>
      </c>
      <c r="F172" s="6">
        <v>1989386.0</v>
      </c>
      <c r="G172" s="6">
        <v>2451759.0</v>
      </c>
      <c r="H172" s="6">
        <v>2.0147753E7</v>
      </c>
      <c r="I172" s="6">
        <v>1.8411147E7</v>
      </c>
      <c r="J172" s="6">
        <v>3270679.0</v>
      </c>
      <c r="K172" s="6">
        <v>1.94553807E8</v>
      </c>
      <c r="L172" s="6">
        <v>42290.0</v>
      </c>
      <c r="M172" s="8">
        <f t="shared" si="1"/>
        <v>586514079.8</v>
      </c>
      <c r="N172" s="7" t="str">
        <f t="shared" si="2"/>
        <v>3 - 50-60m</v>
      </c>
      <c r="O172" s="9">
        <f t="shared" si="3"/>
        <v>0.05</v>
      </c>
      <c r="P172" s="7">
        <f t="shared" si="4"/>
        <v>0.25</v>
      </c>
      <c r="Q172" s="10">
        <f t="shared" si="5"/>
        <v>2826957.2</v>
      </c>
      <c r="R172" s="10">
        <f t="shared" si="6"/>
        <v>14134786</v>
      </c>
    </row>
    <row r="173" ht="15.75" customHeight="1">
      <c r="A173" s="6">
        <v>9.3178475E7</v>
      </c>
      <c r="B173" s="7" t="s">
        <v>205</v>
      </c>
      <c r="C173" s="6">
        <v>5.6408755E7</v>
      </c>
      <c r="D173" s="6">
        <v>1.0971627E7</v>
      </c>
      <c r="E173" s="6">
        <v>397821.0</v>
      </c>
      <c r="F173" s="6">
        <v>434893.0</v>
      </c>
      <c r="G173" s="6">
        <v>145452.0</v>
      </c>
      <c r="H173" s="6">
        <v>2850148.0</v>
      </c>
      <c r="I173" s="6">
        <v>7143313.0</v>
      </c>
      <c r="J173" s="6">
        <v>8037868.0</v>
      </c>
      <c r="K173" s="6">
        <v>1.34707509E8</v>
      </c>
      <c r="L173" s="6">
        <v>5435.0</v>
      </c>
      <c r="M173" s="8">
        <f t="shared" si="1"/>
        <v>172898898.2</v>
      </c>
      <c r="N173" s="7" t="str">
        <f t="shared" si="2"/>
        <v>3 - 50-60m</v>
      </c>
      <c r="O173" s="9">
        <f t="shared" si="3"/>
        <v>0.05</v>
      </c>
      <c r="P173" s="7">
        <f t="shared" si="4"/>
        <v>0.25</v>
      </c>
      <c r="Q173" s="10">
        <f t="shared" si="5"/>
        <v>2820437.75</v>
      </c>
      <c r="R173" s="10">
        <f t="shared" si="6"/>
        <v>14102188.75</v>
      </c>
    </row>
    <row r="174" ht="15.75" customHeight="1">
      <c r="A174" s="6">
        <v>1.20856535E8</v>
      </c>
      <c r="B174" s="7" t="s">
        <v>206</v>
      </c>
      <c r="C174" s="6">
        <v>5.6255234E7</v>
      </c>
      <c r="D174" s="6">
        <v>1.3681892E7</v>
      </c>
      <c r="E174" s="6">
        <v>300642.0</v>
      </c>
      <c r="F174" s="6">
        <v>309317.0</v>
      </c>
      <c r="G174" s="6">
        <v>578343.0</v>
      </c>
      <c r="H174" s="6">
        <v>8340181.0</v>
      </c>
      <c r="I174" s="6">
        <v>4153409.0</v>
      </c>
      <c r="J174" s="6">
        <v>9706303.0</v>
      </c>
      <c r="K174" s="6">
        <v>3.23022844E8</v>
      </c>
      <c r="L174" s="6">
        <v>8529.0</v>
      </c>
      <c r="M174" s="8">
        <f t="shared" si="1"/>
        <v>169462124.4</v>
      </c>
      <c r="N174" s="7" t="str">
        <f t="shared" si="2"/>
        <v>3 - 50-60m</v>
      </c>
      <c r="O174" s="9">
        <f t="shared" si="3"/>
        <v>0.05</v>
      </c>
      <c r="P174" s="7">
        <f t="shared" si="4"/>
        <v>0.25</v>
      </c>
      <c r="Q174" s="10">
        <f t="shared" si="5"/>
        <v>2812761.7</v>
      </c>
      <c r="R174" s="10">
        <f t="shared" si="6"/>
        <v>14063808.5</v>
      </c>
    </row>
    <row r="175" ht="15.75" customHeight="1">
      <c r="A175" s="6">
        <v>9.4819708E7</v>
      </c>
      <c r="B175" s="7" t="s">
        <v>207</v>
      </c>
      <c r="C175" s="6">
        <v>5.624907E7</v>
      </c>
      <c r="D175" s="6">
        <v>3.4124594E7</v>
      </c>
      <c r="E175" s="6">
        <v>1293627.0</v>
      </c>
      <c r="F175" s="6">
        <v>562525.0</v>
      </c>
      <c r="G175" s="6">
        <v>1185127.0</v>
      </c>
      <c r="H175" s="6">
        <v>2.7798019E7</v>
      </c>
      <c r="I175" s="6">
        <v>3285296.0</v>
      </c>
      <c r="J175" s="6">
        <v>1.3443765E7</v>
      </c>
      <c r="K175" s="6">
        <v>2.562748435E9</v>
      </c>
      <c r="L175" s="6">
        <v>36744.0</v>
      </c>
      <c r="M175" s="8">
        <f t="shared" si="1"/>
        <v>349810393.4</v>
      </c>
      <c r="N175" s="7" t="str">
        <f t="shared" si="2"/>
        <v>3 - 50-60m</v>
      </c>
      <c r="O175" s="9">
        <f t="shared" si="3"/>
        <v>0.05</v>
      </c>
      <c r="P175" s="7">
        <f t="shared" si="4"/>
        <v>0.25</v>
      </c>
      <c r="Q175" s="10">
        <f t="shared" si="5"/>
        <v>2812453.5</v>
      </c>
      <c r="R175" s="10">
        <f t="shared" si="6"/>
        <v>14062267.5</v>
      </c>
    </row>
    <row r="176" ht="15.75" customHeight="1">
      <c r="A176" s="6">
        <v>1.13258186E8</v>
      </c>
      <c r="B176" s="7" t="s">
        <v>208</v>
      </c>
      <c r="C176" s="6">
        <v>5.6247625E7</v>
      </c>
      <c r="D176" s="6">
        <v>8.0773029E7</v>
      </c>
      <c r="E176" s="6">
        <v>1.883775E7</v>
      </c>
      <c r="F176" s="6">
        <v>3.0149833E7</v>
      </c>
      <c r="G176" s="6">
        <v>1.0642692E7</v>
      </c>
      <c r="H176" s="6">
        <v>1.1398745E7</v>
      </c>
      <c r="I176" s="6">
        <v>9744009.0</v>
      </c>
      <c r="J176" s="6">
        <v>7355798.0</v>
      </c>
      <c r="K176" s="6">
        <v>8.18682766E8</v>
      </c>
      <c r="L176" s="6">
        <v>75067.0</v>
      </c>
      <c r="M176" s="8">
        <f t="shared" si="1"/>
        <v>415505614</v>
      </c>
      <c r="N176" s="7" t="str">
        <f t="shared" si="2"/>
        <v>3 - 50-60m</v>
      </c>
      <c r="O176" s="9">
        <f t="shared" si="3"/>
        <v>0.05</v>
      </c>
      <c r="P176" s="7">
        <f t="shared" si="4"/>
        <v>0.25</v>
      </c>
      <c r="Q176" s="10">
        <f t="shared" si="5"/>
        <v>2812381.25</v>
      </c>
      <c r="R176" s="10">
        <f t="shared" si="6"/>
        <v>14061906.25</v>
      </c>
    </row>
    <row r="177" ht="15.75" customHeight="1">
      <c r="A177" s="6">
        <v>1.10818348E8</v>
      </c>
      <c r="B177" s="7" t="s">
        <v>209</v>
      </c>
      <c r="C177" s="6">
        <v>5.6238173E7</v>
      </c>
      <c r="D177" s="6">
        <v>7610133.0</v>
      </c>
      <c r="E177" s="6">
        <v>170252.0</v>
      </c>
      <c r="F177" s="6">
        <v>213552.0</v>
      </c>
      <c r="G177" s="6">
        <v>274338.0</v>
      </c>
      <c r="H177" s="6">
        <v>3772647.0</v>
      </c>
      <c r="I177" s="6">
        <v>3179344.0</v>
      </c>
      <c r="J177" s="6">
        <v>4588050.0</v>
      </c>
      <c r="K177" s="6">
        <v>1.07420385E8</v>
      </c>
      <c r="L177" s="6">
        <v>15067.0</v>
      </c>
      <c r="M177" s="8">
        <f t="shared" si="1"/>
        <v>102871856.4</v>
      </c>
      <c r="N177" s="7" t="str">
        <f t="shared" si="2"/>
        <v>3 - 50-60m</v>
      </c>
      <c r="O177" s="9">
        <f t="shared" si="3"/>
        <v>0.05</v>
      </c>
      <c r="P177" s="7">
        <f t="shared" si="4"/>
        <v>0.25</v>
      </c>
      <c r="Q177" s="10">
        <f t="shared" si="5"/>
        <v>2811908.65</v>
      </c>
      <c r="R177" s="10">
        <f t="shared" si="6"/>
        <v>14059543.25</v>
      </c>
    </row>
    <row r="178" ht="15.75" customHeight="1">
      <c r="A178" s="6">
        <v>1.12663937E8</v>
      </c>
      <c r="B178" s="7" t="s">
        <v>210</v>
      </c>
      <c r="C178" s="6">
        <v>5.5806337E7</v>
      </c>
      <c r="D178" s="6">
        <v>3.6136479E7</v>
      </c>
      <c r="E178" s="6">
        <v>1.5969521E7</v>
      </c>
      <c r="F178" s="6">
        <v>798523.0</v>
      </c>
      <c r="G178" s="6">
        <v>902228.0</v>
      </c>
      <c r="H178" s="6">
        <v>1.2454978E7</v>
      </c>
      <c r="I178" s="6">
        <v>6011229.0</v>
      </c>
      <c r="J178" s="6">
        <v>9772146.0</v>
      </c>
      <c r="K178" s="6">
        <v>3.969192506E9</v>
      </c>
      <c r="L178" s="6">
        <v>48309.0</v>
      </c>
      <c r="M178" s="8">
        <f t="shared" si="1"/>
        <v>253174222.2</v>
      </c>
      <c r="N178" s="7" t="str">
        <f t="shared" si="2"/>
        <v>3 - 50-60m</v>
      </c>
      <c r="O178" s="9">
        <f t="shared" si="3"/>
        <v>0.05</v>
      </c>
      <c r="P178" s="7">
        <f t="shared" si="4"/>
        <v>0.25</v>
      </c>
      <c r="Q178" s="10">
        <f t="shared" si="5"/>
        <v>2790316.85</v>
      </c>
      <c r="R178" s="10">
        <f t="shared" si="6"/>
        <v>13951584.25</v>
      </c>
    </row>
    <row r="179" ht="15.75" customHeight="1">
      <c r="A179" s="6">
        <v>1.2427174E8</v>
      </c>
      <c r="B179" s="7" t="s">
        <v>211</v>
      </c>
      <c r="C179" s="6">
        <v>5.5415118E7</v>
      </c>
      <c r="D179" s="6">
        <v>3.7026182E7</v>
      </c>
      <c r="E179" s="6">
        <v>3605357.0</v>
      </c>
      <c r="F179" s="6">
        <v>2291081.0</v>
      </c>
      <c r="G179" s="6">
        <v>2371710.0</v>
      </c>
      <c r="H179" s="6">
        <v>2.2782748E7</v>
      </c>
      <c r="I179" s="6">
        <v>5975286.0</v>
      </c>
      <c r="J179" s="6">
        <v>1.0051379E7</v>
      </c>
      <c r="K179" s="6">
        <v>4.095081112E9</v>
      </c>
      <c r="L179" s="6">
        <v>30010.0</v>
      </c>
      <c r="M179" s="8">
        <f t="shared" si="1"/>
        <v>362123273.4</v>
      </c>
      <c r="N179" s="7" t="str">
        <f t="shared" si="2"/>
        <v>3 - 50-60m</v>
      </c>
      <c r="O179" s="9">
        <f t="shared" si="3"/>
        <v>0.05</v>
      </c>
      <c r="P179" s="7">
        <f t="shared" si="4"/>
        <v>0.25</v>
      </c>
      <c r="Q179" s="10">
        <f t="shared" si="5"/>
        <v>2770755.9</v>
      </c>
      <c r="R179" s="10">
        <f t="shared" si="6"/>
        <v>13853779.5</v>
      </c>
    </row>
    <row r="180" ht="15.75" customHeight="1">
      <c r="A180" s="6">
        <v>1.4518273E7</v>
      </c>
      <c r="B180" s="7" t="s">
        <v>212</v>
      </c>
      <c r="C180" s="6">
        <v>5.5378067E7</v>
      </c>
      <c r="D180" s="6">
        <v>3.7058026E8</v>
      </c>
      <c r="E180" s="6">
        <v>8.1167228E7</v>
      </c>
      <c r="F180" s="6">
        <v>6650259.0</v>
      </c>
      <c r="G180" s="6">
        <v>1.2642558E7</v>
      </c>
      <c r="H180" s="6">
        <v>1.92660649E8</v>
      </c>
      <c r="I180" s="6">
        <v>7.7459566E7</v>
      </c>
      <c r="J180" s="6">
        <v>2.3615077E7</v>
      </c>
      <c r="K180" s="6">
        <v>1.5719655857E10</v>
      </c>
      <c r="L180" s="6">
        <v>152582.0</v>
      </c>
      <c r="M180" s="8">
        <f t="shared" si="1"/>
        <v>3555902006</v>
      </c>
      <c r="N180" s="7" t="str">
        <f t="shared" si="2"/>
        <v>3 - 50-60m</v>
      </c>
      <c r="O180" s="9">
        <f t="shared" si="3"/>
        <v>0.05</v>
      </c>
      <c r="P180" s="7">
        <f t="shared" si="4"/>
        <v>0.25</v>
      </c>
      <c r="Q180" s="10">
        <f t="shared" si="5"/>
        <v>2768903.35</v>
      </c>
      <c r="R180" s="10">
        <f t="shared" si="6"/>
        <v>13844516.75</v>
      </c>
    </row>
    <row r="181" ht="15.75" customHeight="1">
      <c r="A181" s="6">
        <v>8.9203496E7</v>
      </c>
      <c r="B181" s="7" t="s">
        <v>213</v>
      </c>
      <c r="C181" s="6">
        <v>5.5165959E7</v>
      </c>
      <c r="D181" s="6">
        <v>6.9237146E7</v>
      </c>
      <c r="E181" s="6">
        <v>8061133.0</v>
      </c>
      <c r="F181" s="6">
        <v>1917988.0</v>
      </c>
      <c r="G181" s="6">
        <v>2180457.0</v>
      </c>
      <c r="H181" s="6">
        <v>4.0458125E7</v>
      </c>
      <c r="I181" s="6">
        <v>1.6619443E7</v>
      </c>
      <c r="J181" s="6">
        <v>1.3631778E7</v>
      </c>
      <c r="K181" s="6">
        <v>1.369106719E9</v>
      </c>
      <c r="L181" s="6">
        <v>115732.0</v>
      </c>
      <c r="M181" s="8">
        <f t="shared" si="1"/>
        <v>751140140.6</v>
      </c>
      <c r="N181" s="7" t="str">
        <f t="shared" si="2"/>
        <v>3 - 50-60m</v>
      </c>
      <c r="O181" s="9">
        <f t="shared" si="3"/>
        <v>0.05</v>
      </c>
      <c r="P181" s="7">
        <f t="shared" si="4"/>
        <v>0.25</v>
      </c>
      <c r="Q181" s="10">
        <f t="shared" si="5"/>
        <v>2758297.95</v>
      </c>
      <c r="R181" s="10">
        <f t="shared" si="6"/>
        <v>13791489.75</v>
      </c>
    </row>
    <row r="182" ht="15.75" customHeight="1">
      <c r="A182" s="6">
        <v>1.16672444E8</v>
      </c>
      <c r="B182" s="7" t="s">
        <v>214</v>
      </c>
      <c r="C182" s="6">
        <v>5.4956256E7</v>
      </c>
      <c r="D182" s="6">
        <v>7453163.0</v>
      </c>
      <c r="E182" s="6">
        <v>145237.0</v>
      </c>
      <c r="F182" s="6">
        <v>336737.0</v>
      </c>
      <c r="G182" s="6">
        <v>313291.0</v>
      </c>
      <c r="H182" s="6">
        <v>4263908.0</v>
      </c>
      <c r="I182" s="6">
        <v>2393990.0</v>
      </c>
      <c r="J182" s="6">
        <v>5697903.0</v>
      </c>
      <c r="K182" s="6">
        <v>9.8689106E7</v>
      </c>
      <c r="L182" s="6">
        <v>38494.0</v>
      </c>
      <c r="M182" s="8">
        <f t="shared" si="1"/>
        <v>92474565.4</v>
      </c>
      <c r="N182" s="7" t="str">
        <f t="shared" si="2"/>
        <v>3 - 50-60m</v>
      </c>
      <c r="O182" s="9">
        <f t="shared" si="3"/>
        <v>0.05</v>
      </c>
      <c r="P182" s="7">
        <f t="shared" si="4"/>
        <v>0.25</v>
      </c>
      <c r="Q182" s="10">
        <f t="shared" si="5"/>
        <v>2747812.8</v>
      </c>
      <c r="R182" s="10">
        <f t="shared" si="6"/>
        <v>13739064</v>
      </c>
    </row>
    <row r="183" ht="15.75" customHeight="1">
      <c r="A183" s="6">
        <v>9.1071226E7</v>
      </c>
      <c r="B183" s="7" t="s">
        <v>215</v>
      </c>
      <c r="C183" s="6">
        <v>5.4911187E7</v>
      </c>
      <c r="D183" s="6">
        <v>1.6052331E7</v>
      </c>
      <c r="E183" s="6">
        <v>1688138.0</v>
      </c>
      <c r="F183" s="6">
        <v>165214.0</v>
      </c>
      <c r="G183" s="6">
        <v>41680.0</v>
      </c>
      <c r="H183" s="6">
        <v>4623867.0</v>
      </c>
      <c r="I183" s="6">
        <v>9533432.0</v>
      </c>
      <c r="J183" s="6">
        <v>5351207.0</v>
      </c>
      <c r="K183" s="6">
        <v>7.5143377E7</v>
      </c>
      <c r="L183" s="6">
        <v>22330.0</v>
      </c>
      <c r="M183" s="8">
        <f t="shared" si="1"/>
        <v>237742085.6</v>
      </c>
      <c r="N183" s="7" t="str">
        <f t="shared" si="2"/>
        <v>3 - 50-60m</v>
      </c>
      <c r="O183" s="9">
        <f t="shared" si="3"/>
        <v>0.05</v>
      </c>
      <c r="P183" s="7">
        <f t="shared" si="4"/>
        <v>0.25</v>
      </c>
      <c r="Q183" s="10">
        <f t="shared" si="5"/>
        <v>2745559.35</v>
      </c>
      <c r="R183" s="10">
        <f t="shared" si="6"/>
        <v>13727796.75</v>
      </c>
    </row>
    <row r="184" ht="15.75" customHeight="1">
      <c r="A184" s="6">
        <v>8.4739435E7</v>
      </c>
      <c r="B184" s="7" t="s">
        <v>216</v>
      </c>
      <c r="C184" s="6">
        <v>5.4708496E7</v>
      </c>
      <c r="D184" s="6">
        <v>2.5692923E7</v>
      </c>
      <c r="E184" s="6">
        <v>1956715.0</v>
      </c>
      <c r="F184" s="6">
        <v>1207718.0</v>
      </c>
      <c r="G184" s="6">
        <v>3080724.0</v>
      </c>
      <c r="H184" s="6">
        <v>9758332.0</v>
      </c>
      <c r="I184" s="6">
        <v>9689434.0</v>
      </c>
      <c r="J184" s="6">
        <v>4996787.0</v>
      </c>
      <c r="K184" s="6">
        <v>7.944085004E9</v>
      </c>
      <c r="L184" s="6">
        <v>19050.0</v>
      </c>
      <c r="M184" s="8">
        <f t="shared" si="1"/>
        <v>306501675</v>
      </c>
      <c r="N184" s="7" t="str">
        <f t="shared" si="2"/>
        <v>3 - 50-60m</v>
      </c>
      <c r="O184" s="9">
        <f t="shared" si="3"/>
        <v>0.05</v>
      </c>
      <c r="P184" s="7">
        <f t="shared" si="4"/>
        <v>0.25</v>
      </c>
      <c r="Q184" s="10">
        <f t="shared" si="5"/>
        <v>2735424.8</v>
      </c>
      <c r="R184" s="10">
        <f t="shared" si="6"/>
        <v>13677124</v>
      </c>
    </row>
    <row r="185" ht="15.75" customHeight="1">
      <c r="A185" s="6">
        <v>1.12665082E8</v>
      </c>
      <c r="B185" s="7" t="s">
        <v>217</v>
      </c>
      <c r="C185" s="6">
        <v>5.4646838E7</v>
      </c>
      <c r="D185" s="6">
        <v>2.8797986E7</v>
      </c>
      <c r="E185" s="6">
        <v>2441080.0</v>
      </c>
      <c r="F185" s="6">
        <v>2993385.0</v>
      </c>
      <c r="G185" s="6">
        <v>3103879.0</v>
      </c>
      <c r="H185" s="6">
        <v>1.3303999E7</v>
      </c>
      <c r="I185" s="6">
        <v>6955643.0</v>
      </c>
      <c r="J185" s="6">
        <v>1.3493157E7</v>
      </c>
      <c r="K185" s="6">
        <v>2.1895282E7</v>
      </c>
      <c r="L185" s="6">
        <v>34989.0</v>
      </c>
      <c r="M185" s="8">
        <f t="shared" si="1"/>
        <v>291043352</v>
      </c>
      <c r="N185" s="7" t="str">
        <f t="shared" si="2"/>
        <v>3 - 50-60m</v>
      </c>
      <c r="O185" s="9">
        <f t="shared" si="3"/>
        <v>0.05</v>
      </c>
      <c r="P185" s="7">
        <f t="shared" si="4"/>
        <v>0.25</v>
      </c>
      <c r="Q185" s="10">
        <f t="shared" si="5"/>
        <v>2732341.9</v>
      </c>
      <c r="R185" s="10">
        <f t="shared" si="6"/>
        <v>13661709.5</v>
      </c>
    </row>
    <row r="186" ht="15.75" customHeight="1">
      <c r="A186" s="6">
        <v>7.2411243E7</v>
      </c>
      <c r="B186" s="7" t="s">
        <v>218</v>
      </c>
      <c r="C186" s="6">
        <v>5.451968E7</v>
      </c>
      <c r="D186" s="6">
        <v>5.4553991E7</v>
      </c>
      <c r="E186" s="6">
        <v>9078671.0</v>
      </c>
      <c r="F186" s="6">
        <v>2469132.0</v>
      </c>
      <c r="G186" s="6">
        <v>2037215.0</v>
      </c>
      <c r="H186" s="6">
        <v>3.0262127E7</v>
      </c>
      <c r="I186" s="6">
        <v>1.0706846E7</v>
      </c>
      <c r="J186" s="6">
        <v>1.0866932E7</v>
      </c>
      <c r="K186" s="6">
        <v>1.502969781E9</v>
      </c>
      <c r="L186" s="6">
        <v>69324.0</v>
      </c>
      <c r="M186" s="8">
        <f t="shared" si="1"/>
        <v>531661048.2</v>
      </c>
      <c r="N186" s="7" t="str">
        <f t="shared" si="2"/>
        <v>3 - 50-60m</v>
      </c>
      <c r="O186" s="9">
        <f t="shared" si="3"/>
        <v>0.05</v>
      </c>
      <c r="P186" s="7">
        <f t="shared" si="4"/>
        <v>0.25</v>
      </c>
      <c r="Q186" s="10">
        <f t="shared" si="5"/>
        <v>2725984</v>
      </c>
      <c r="R186" s="10">
        <f t="shared" si="6"/>
        <v>13629920</v>
      </c>
    </row>
    <row r="187" ht="15.75" customHeight="1">
      <c r="A187" s="6">
        <v>1.10863658E8</v>
      </c>
      <c r="B187" s="7" t="s">
        <v>219</v>
      </c>
      <c r="C187" s="6">
        <v>5.449292E7</v>
      </c>
      <c r="D187" s="6">
        <v>1.7136712E7</v>
      </c>
      <c r="E187" s="6">
        <v>102609.0</v>
      </c>
      <c r="F187" s="6">
        <v>316919.0</v>
      </c>
      <c r="G187" s="6">
        <v>51479.0</v>
      </c>
      <c r="H187" s="6">
        <v>9279732.0</v>
      </c>
      <c r="I187" s="6">
        <v>7385973.0</v>
      </c>
      <c r="J187" s="6">
        <v>8269746.0</v>
      </c>
      <c r="K187" s="6">
        <v>7.292162767E9</v>
      </c>
      <c r="L187" s="6">
        <v>42928.0</v>
      </c>
      <c r="M187" s="8">
        <f t="shared" si="1"/>
        <v>241377055.8</v>
      </c>
      <c r="N187" s="7" t="str">
        <f t="shared" si="2"/>
        <v>3 - 50-60m</v>
      </c>
      <c r="O187" s="9">
        <f t="shared" si="3"/>
        <v>0.05</v>
      </c>
      <c r="P187" s="7">
        <f t="shared" si="4"/>
        <v>0.25</v>
      </c>
      <c r="Q187" s="10">
        <f t="shared" si="5"/>
        <v>2724646</v>
      </c>
      <c r="R187" s="10">
        <f t="shared" si="6"/>
        <v>13623230</v>
      </c>
    </row>
    <row r="188" ht="15.75" customHeight="1">
      <c r="A188" s="6">
        <v>7.527129E7</v>
      </c>
      <c r="B188" s="7" t="s">
        <v>220</v>
      </c>
      <c r="C188" s="6">
        <v>5.4415081E7</v>
      </c>
      <c r="D188" s="6">
        <v>2.6211575E7</v>
      </c>
      <c r="E188" s="6">
        <v>1.1872086E7</v>
      </c>
      <c r="F188" s="6">
        <v>876652.0</v>
      </c>
      <c r="G188" s="6">
        <v>1758227.0</v>
      </c>
      <c r="H188" s="6">
        <v>7553132.0</v>
      </c>
      <c r="I188" s="6">
        <v>4151478.0</v>
      </c>
      <c r="J188" s="6">
        <v>5966741.0</v>
      </c>
      <c r="K188" s="6">
        <v>9.810236834E9</v>
      </c>
      <c r="L188" s="6">
        <v>13378.0</v>
      </c>
      <c r="M188" s="8">
        <f t="shared" si="1"/>
        <v>169721509.2</v>
      </c>
      <c r="N188" s="7" t="str">
        <f t="shared" si="2"/>
        <v>3 - 50-60m</v>
      </c>
      <c r="O188" s="9">
        <f t="shared" si="3"/>
        <v>0.05</v>
      </c>
      <c r="P188" s="7">
        <f t="shared" si="4"/>
        <v>0.25</v>
      </c>
      <c r="Q188" s="10">
        <f t="shared" si="5"/>
        <v>2720754.05</v>
      </c>
      <c r="R188" s="10">
        <f t="shared" si="6"/>
        <v>13603770.25</v>
      </c>
    </row>
    <row r="189" ht="15.75" customHeight="1">
      <c r="A189" s="6">
        <v>6.3881366E7</v>
      </c>
      <c r="B189" s="7" t="s">
        <v>221</v>
      </c>
      <c r="C189" s="6">
        <v>5.4370866E7</v>
      </c>
      <c r="D189" s="6">
        <v>5976854.0</v>
      </c>
      <c r="E189" s="6">
        <v>210893.0</v>
      </c>
      <c r="F189" s="6">
        <v>584131.0</v>
      </c>
      <c r="G189" s="6">
        <v>0.0</v>
      </c>
      <c r="H189" s="6">
        <v>2733662.0</v>
      </c>
      <c r="I189" s="6">
        <v>2448168.0</v>
      </c>
      <c r="J189" s="6">
        <v>7064906.0</v>
      </c>
      <c r="K189" s="6">
        <v>3.4096796791E10</v>
      </c>
      <c r="L189" s="6">
        <v>11511.0</v>
      </c>
      <c r="M189" s="8">
        <f t="shared" si="1"/>
        <v>77510420.6</v>
      </c>
      <c r="N189" s="7" t="str">
        <f t="shared" si="2"/>
        <v>3 - 50-60m</v>
      </c>
      <c r="O189" s="9">
        <f t="shared" si="3"/>
        <v>0.05</v>
      </c>
      <c r="P189" s="7">
        <f t="shared" si="4"/>
        <v>0.25</v>
      </c>
      <c r="Q189" s="10">
        <f t="shared" si="5"/>
        <v>2718543.3</v>
      </c>
      <c r="R189" s="10">
        <f t="shared" si="6"/>
        <v>13592716.5</v>
      </c>
    </row>
    <row r="190" ht="15.75" customHeight="1">
      <c r="A190" s="6">
        <v>1.23780677E8</v>
      </c>
      <c r="B190" s="7" t="s">
        <v>222</v>
      </c>
      <c r="C190" s="6">
        <v>5.4299534E7</v>
      </c>
      <c r="D190" s="6">
        <v>1.20174485E8</v>
      </c>
      <c r="E190" s="6">
        <v>8.4700624E7</v>
      </c>
      <c r="F190" s="6">
        <v>2356353.0</v>
      </c>
      <c r="G190" s="6">
        <v>1480092.0</v>
      </c>
      <c r="H190" s="6">
        <v>2.0102817E7</v>
      </c>
      <c r="I190" s="6">
        <v>1.1534599E7</v>
      </c>
      <c r="J190" s="6">
        <v>8269732.0</v>
      </c>
      <c r="K190" s="6">
        <v>1.3502144093E10</v>
      </c>
      <c r="L190" s="6">
        <v>43457.0</v>
      </c>
      <c r="M190" s="8">
        <f t="shared" si="1"/>
        <v>459293348.8</v>
      </c>
      <c r="N190" s="7" t="str">
        <f t="shared" si="2"/>
        <v>3 - 50-60m</v>
      </c>
      <c r="O190" s="9">
        <f t="shared" si="3"/>
        <v>0.05</v>
      </c>
      <c r="P190" s="7">
        <f t="shared" si="4"/>
        <v>0.25</v>
      </c>
      <c r="Q190" s="10">
        <f t="shared" si="5"/>
        <v>2714976.7</v>
      </c>
      <c r="R190" s="10">
        <f t="shared" si="6"/>
        <v>13574883.5</v>
      </c>
    </row>
    <row r="191" ht="15.75" customHeight="1">
      <c r="A191" s="6">
        <v>1.2314853E8</v>
      </c>
      <c r="B191" s="7" t="s">
        <v>223</v>
      </c>
      <c r="C191" s="6">
        <v>5.4187695E7</v>
      </c>
      <c r="D191" s="6">
        <v>1.6795187E7</v>
      </c>
      <c r="E191" s="6">
        <v>2498727.0</v>
      </c>
      <c r="F191" s="6">
        <v>886148.0</v>
      </c>
      <c r="G191" s="6">
        <v>218243.0</v>
      </c>
      <c r="H191" s="6">
        <v>6529264.0</v>
      </c>
      <c r="I191" s="6">
        <v>6662805.0</v>
      </c>
      <c r="J191" s="6">
        <v>4967353.0</v>
      </c>
      <c r="K191" s="6">
        <v>2.522006467E9</v>
      </c>
      <c r="L191" s="6">
        <v>41270.0</v>
      </c>
      <c r="M191" s="8">
        <f t="shared" si="1"/>
        <v>201693753.4</v>
      </c>
      <c r="N191" s="7" t="str">
        <f t="shared" si="2"/>
        <v>3 - 50-60m</v>
      </c>
      <c r="O191" s="9">
        <f t="shared" si="3"/>
        <v>0.05</v>
      </c>
      <c r="P191" s="7">
        <f t="shared" si="4"/>
        <v>0.25</v>
      </c>
      <c r="Q191" s="10">
        <f t="shared" si="5"/>
        <v>2709384.75</v>
      </c>
      <c r="R191" s="10">
        <f t="shared" si="6"/>
        <v>13546923.75</v>
      </c>
    </row>
    <row r="192" ht="15.75" customHeight="1">
      <c r="A192" s="6">
        <v>1.24913275E8</v>
      </c>
      <c r="B192" s="7" t="s">
        <v>224</v>
      </c>
      <c r="C192" s="6">
        <v>5.4027593E7</v>
      </c>
      <c r="D192" s="6">
        <v>1.0823766E7</v>
      </c>
      <c r="E192" s="6">
        <v>1197120.0</v>
      </c>
      <c r="F192" s="6">
        <v>488585.0</v>
      </c>
      <c r="G192" s="6">
        <v>713815.0</v>
      </c>
      <c r="H192" s="6">
        <v>4534290.0</v>
      </c>
      <c r="I192" s="6">
        <v>3889956.0</v>
      </c>
      <c r="J192" s="6">
        <v>7174811.0</v>
      </c>
      <c r="K192" s="6">
        <v>6.00577954E8</v>
      </c>
      <c r="L192" s="6">
        <v>41915.0</v>
      </c>
      <c r="M192" s="8">
        <f t="shared" si="1"/>
        <v>127213874</v>
      </c>
      <c r="N192" s="7" t="str">
        <f t="shared" si="2"/>
        <v>3 - 50-60m</v>
      </c>
      <c r="O192" s="9">
        <f t="shared" si="3"/>
        <v>0.05</v>
      </c>
      <c r="P192" s="7">
        <f t="shared" si="4"/>
        <v>0.25</v>
      </c>
      <c r="Q192" s="10">
        <f t="shared" si="5"/>
        <v>2701379.65</v>
      </c>
      <c r="R192" s="10">
        <f t="shared" si="6"/>
        <v>13506898.25</v>
      </c>
    </row>
    <row r="193" ht="15.75" customHeight="1">
      <c r="A193" s="6">
        <v>1.12342114E8</v>
      </c>
      <c r="B193" s="7" t="s">
        <v>225</v>
      </c>
      <c r="C193" s="6">
        <v>5.3824048E7</v>
      </c>
      <c r="D193" s="6">
        <v>2.4639385E7</v>
      </c>
      <c r="E193" s="6">
        <v>474125.0</v>
      </c>
      <c r="F193" s="6">
        <v>921813.0</v>
      </c>
      <c r="G193" s="6">
        <v>2509409.0</v>
      </c>
      <c r="H193" s="6">
        <v>9506411.0</v>
      </c>
      <c r="I193" s="6">
        <v>1.1227627E7</v>
      </c>
      <c r="J193" s="6">
        <v>1.0298032E7</v>
      </c>
      <c r="K193" s="6">
        <v>1.584929428E9</v>
      </c>
      <c r="L193" s="6">
        <v>54298.0</v>
      </c>
      <c r="M193" s="8">
        <f t="shared" si="1"/>
        <v>331592737</v>
      </c>
      <c r="N193" s="7" t="str">
        <f t="shared" si="2"/>
        <v>3 - 50-60m</v>
      </c>
      <c r="O193" s="9">
        <f t="shared" si="3"/>
        <v>0.05</v>
      </c>
      <c r="P193" s="7">
        <f t="shared" si="4"/>
        <v>0.25</v>
      </c>
      <c r="Q193" s="10">
        <f t="shared" si="5"/>
        <v>2691202.4</v>
      </c>
      <c r="R193" s="10">
        <f t="shared" si="6"/>
        <v>13456012</v>
      </c>
    </row>
    <row r="194" ht="15.75" customHeight="1">
      <c r="A194" s="6">
        <v>1.18665397E8</v>
      </c>
      <c r="B194" s="7" t="s">
        <v>226</v>
      </c>
      <c r="C194" s="6">
        <v>5.3811666E7</v>
      </c>
      <c r="D194" s="6">
        <v>2.4865429E7</v>
      </c>
      <c r="E194" s="6">
        <v>2453179.0</v>
      </c>
      <c r="F194" s="6">
        <v>758287.0</v>
      </c>
      <c r="G194" s="6">
        <v>1159009.0</v>
      </c>
      <c r="H194" s="6">
        <v>1.0328854E7</v>
      </c>
      <c r="I194" s="6">
        <v>1.01661E7</v>
      </c>
      <c r="J194" s="6">
        <v>8382382.0</v>
      </c>
      <c r="K194" s="6">
        <v>1.87842375E8</v>
      </c>
      <c r="L194" s="6">
        <v>34119.0</v>
      </c>
      <c r="M194" s="8">
        <f t="shared" si="1"/>
        <v>313253785.8</v>
      </c>
      <c r="N194" s="7" t="str">
        <f t="shared" si="2"/>
        <v>3 - 50-60m</v>
      </c>
      <c r="O194" s="9">
        <f t="shared" si="3"/>
        <v>0.05</v>
      </c>
      <c r="P194" s="7">
        <f t="shared" si="4"/>
        <v>0.25</v>
      </c>
      <c r="Q194" s="10">
        <f t="shared" si="5"/>
        <v>2690583.3</v>
      </c>
      <c r="R194" s="10">
        <f t="shared" si="6"/>
        <v>13452916.5</v>
      </c>
    </row>
    <row r="195" ht="15.75" customHeight="1">
      <c r="A195" s="6">
        <v>7.6599086E7</v>
      </c>
      <c r="B195" s="7" t="s">
        <v>227</v>
      </c>
      <c r="C195" s="6">
        <v>5.3617976E7</v>
      </c>
      <c r="D195" s="6">
        <v>3.194945E7</v>
      </c>
      <c r="E195" s="6">
        <v>9203807.0</v>
      </c>
      <c r="F195" s="6">
        <v>538814.0</v>
      </c>
      <c r="G195" s="6">
        <v>715873.0</v>
      </c>
      <c r="H195" s="6">
        <v>1.5626749E7</v>
      </c>
      <c r="I195" s="6">
        <v>5864207.0</v>
      </c>
      <c r="J195" s="6">
        <v>1.0291607E7</v>
      </c>
      <c r="K195" s="6">
        <v>1.4009687935E10</v>
      </c>
      <c r="L195" s="6">
        <v>41701.0</v>
      </c>
      <c r="M195" s="8">
        <f t="shared" si="1"/>
        <v>279333511.4</v>
      </c>
      <c r="N195" s="7" t="str">
        <f t="shared" si="2"/>
        <v>3 - 50-60m</v>
      </c>
      <c r="O195" s="9">
        <f t="shared" si="3"/>
        <v>0.05</v>
      </c>
      <c r="P195" s="7">
        <f t="shared" si="4"/>
        <v>0.25</v>
      </c>
      <c r="Q195" s="10">
        <f t="shared" si="5"/>
        <v>2680898.8</v>
      </c>
      <c r="R195" s="10">
        <f t="shared" si="6"/>
        <v>13404494</v>
      </c>
    </row>
    <row r="196" ht="15.75" customHeight="1">
      <c r="A196" s="6">
        <v>8.6707945E7</v>
      </c>
      <c r="B196" s="7" t="s">
        <v>228</v>
      </c>
      <c r="C196" s="6">
        <v>5.3396026E7</v>
      </c>
      <c r="D196" s="6">
        <v>3.410771E7</v>
      </c>
      <c r="E196" s="6">
        <v>4348114.0</v>
      </c>
      <c r="F196" s="6">
        <v>745342.0</v>
      </c>
      <c r="G196" s="6">
        <v>692719.0</v>
      </c>
      <c r="H196" s="6">
        <v>1.3481158E7</v>
      </c>
      <c r="I196" s="6">
        <v>1.4840377E7</v>
      </c>
      <c r="J196" s="6">
        <v>1.060278E7</v>
      </c>
      <c r="K196" s="6">
        <v>5.413001007E9</v>
      </c>
      <c r="L196" s="6">
        <v>148582.0</v>
      </c>
      <c r="M196" s="8">
        <f t="shared" si="1"/>
        <v>436750302.8</v>
      </c>
      <c r="N196" s="7" t="str">
        <f t="shared" si="2"/>
        <v>3 - 50-60m</v>
      </c>
      <c r="O196" s="9">
        <f t="shared" si="3"/>
        <v>0.05</v>
      </c>
      <c r="P196" s="7">
        <f t="shared" si="4"/>
        <v>0.25</v>
      </c>
      <c r="Q196" s="10">
        <f t="shared" si="5"/>
        <v>2669801.3</v>
      </c>
      <c r="R196" s="10">
        <f t="shared" si="6"/>
        <v>13349006.5</v>
      </c>
    </row>
    <row r="197" ht="15.75" customHeight="1">
      <c r="A197" s="6">
        <v>1.121174E8</v>
      </c>
      <c r="B197" s="7" t="s">
        <v>229</v>
      </c>
      <c r="C197" s="6">
        <v>5.3340052E7</v>
      </c>
      <c r="D197" s="6">
        <v>1.9415205E7</v>
      </c>
      <c r="E197" s="6">
        <v>1819666.0</v>
      </c>
      <c r="F197" s="6">
        <v>1958749.0</v>
      </c>
      <c r="G197" s="6">
        <v>936374.0</v>
      </c>
      <c r="H197" s="6">
        <v>7703850.0</v>
      </c>
      <c r="I197" s="6">
        <v>6996566.0</v>
      </c>
      <c r="J197" s="6">
        <v>9875863.0</v>
      </c>
      <c r="K197" s="6">
        <v>3.02346075E8</v>
      </c>
      <c r="L197" s="6">
        <v>46252.0</v>
      </c>
      <c r="M197" s="8">
        <f t="shared" si="1"/>
        <v>224996747.2</v>
      </c>
      <c r="N197" s="7" t="str">
        <f t="shared" si="2"/>
        <v>3 - 50-60m</v>
      </c>
      <c r="O197" s="9">
        <f t="shared" si="3"/>
        <v>0.05</v>
      </c>
      <c r="P197" s="7">
        <f t="shared" si="4"/>
        <v>0.25</v>
      </c>
      <c r="Q197" s="10">
        <f t="shared" si="5"/>
        <v>2667002.6</v>
      </c>
      <c r="R197" s="10">
        <f t="shared" si="6"/>
        <v>13335013</v>
      </c>
    </row>
    <row r="198" ht="15.75" customHeight="1">
      <c r="A198" s="6">
        <v>2.5001646E7</v>
      </c>
      <c r="B198" s="7" t="s">
        <v>230</v>
      </c>
      <c r="C198" s="6">
        <v>5.3325969E7</v>
      </c>
      <c r="D198" s="6">
        <v>7631050.0</v>
      </c>
      <c r="E198" s="6">
        <v>208773.0</v>
      </c>
      <c r="F198" s="6">
        <v>127106.0</v>
      </c>
      <c r="G198" s="6">
        <v>91838.0</v>
      </c>
      <c r="H198" s="6">
        <v>3060696.0</v>
      </c>
      <c r="I198" s="6">
        <v>4142637.0</v>
      </c>
      <c r="J198" s="6">
        <v>9778439.0</v>
      </c>
      <c r="K198" s="6">
        <v>9.254961138E9</v>
      </c>
      <c r="L198" s="6">
        <v>16018.0</v>
      </c>
      <c r="M198" s="8">
        <f t="shared" si="1"/>
        <v>114123018.6</v>
      </c>
      <c r="N198" s="7" t="str">
        <f t="shared" si="2"/>
        <v>3 - 50-60m</v>
      </c>
      <c r="O198" s="9">
        <f t="shared" si="3"/>
        <v>0.05</v>
      </c>
      <c r="P198" s="7">
        <f t="shared" si="4"/>
        <v>0.25</v>
      </c>
      <c r="Q198" s="10">
        <f t="shared" si="5"/>
        <v>2666298.45</v>
      </c>
      <c r="R198" s="10">
        <f t="shared" si="6"/>
        <v>13331492.25</v>
      </c>
    </row>
    <row r="199" ht="15.75" customHeight="1">
      <c r="A199" s="6">
        <v>1.11043203E8</v>
      </c>
      <c r="B199" s="7" t="s">
        <v>231</v>
      </c>
      <c r="C199" s="6">
        <v>5.3161965E7</v>
      </c>
      <c r="D199" s="6">
        <v>1.2650801E7</v>
      </c>
      <c r="E199" s="6">
        <v>4440356.0</v>
      </c>
      <c r="F199" s="6">
        <v>120169.0</v>
      </c>
      <c r="G199" s="6">
        <v>34602.0</v>
      </c>
      <c r="H199" s="6">
        <v>4027336.0</v>
      </c>
      <c r="I199" s="6">
        <v>4028338.0</v>
      </c>
      <c r="J199" s="6">
        <v>4586258.0</v>
      </c>
      <c r="K199" s="6">
        <v>1.110323245E10</v>
      </c>
      <c r="L199" s="6">
        <v>23143.0</v>
      </c>
      <c r="M199" s="8">
        <f t="shared" si="1"/>
        <v>122106937.2</v>
      </c>
      <c r="N199" s="7" t="str">
        <f t="shared" si="2"/>
        <v>3 - 50-60m</v>
      </c>
      <c r="O199" s="9">
        <f t="shared" si="3"/>
        <v>0.05</v>
      </c>
      <c r="P199" s="7">
        <f t="shared" si="4"/>
        <v>0.25</v>
      </c>
      <c r="Q199" s="10">
        <f t="shared" si="5"/>
        <v>2658098.25</v>
      </c>
      <c r="R199" s="10">
        <f t="shared" si="6"/>
        <v>13290491.25</v>
      </c>
    </row>
    <row r="200" ht="15.75" customHeight="1">
      <c r="A200" s="6">
        <v>8.5969197E7</v>
      </c>
      <c r="B200" s="7" t="s">
        <v>232</v>
      </c>
      <c r="C200" s="6">
        <v>5.2951867E7</v>
      </c>
      <c r="D200" s="6">
        <v>1.6008293E7</v>
      </c>
      <c r="E200" s="6">
        <v>1633075.0</v>
      </c>
      <c r="F200" s="6">
        <v>3128210.0</v>
      </c>
      <c r="G200" s="6">
        <v>4170385.0</v>
      </c>
      <c r="H200" s="6">
        <v>5343329.0</v>
      </c>
      <c r="I200" s="6">
        <v>1733294.0</v>
      </c>
      <c r="J200" s="6">
        <v>1.108008E7</v>
      </c>
      <c r="K200" s="6">
        <v>2.166877702E9</v>
      </c>
      <c r="L200" s="6">
        <v>33028.0</v>
      </c>
      <c r="M200" s="8">
        <f t="shared" si="1"/>
        <v>111363745</v>
      </c>
      <c r="N200" s="7" t="str">
        <f t="shared" si="2"/>
        <v>3 - 50-60m</v>
      </c>
      <c r="O200" s="9">
        <f t="shared" si="3"/>
        <v>0.05</v>
      </c>
      <c r="P200" s="7">
        <f t="shared" si="4"/>
        <v>0.25</v>
      </c>
      <c r="Q200" s="10">
        <f t="shared" si="5"/>
        <v>2647593.35</v>
      </c>
      <c r="R200" s="10">
        <f t="shared" si="6"/>
        <v>13237966.75</v>
      </c>
    </row>
    <row r="201" ht="15.75" customHeight="1">
      <c r="A201" s="6">
        <v>5.2774309E7</v>
      </c>
      <c r="B201" s="7" t="s">
        <v>233</v>
      </c>
      <c r="C201" s="6">
        <v>5.2232492E7</v>
      </c>
      <c r="D201" s="6">
        <v>2.2920353E7</v>
      </c>
      <c r="E201" s="6">
        <v>2757983.0</v>
      </c>
      <c r="F201" s="6">
        <v>1801731.0</v>
      </c>
      <c r="G201" s="6">
        <v>2267064.0</v>
      </c>
      <c r="H201" s="6">
        <v>1.3418356E7</v>
      </c>
      <c r="I201" s="6">
        <v>2675219.0</v>
      </c>
      <c r="J201" s="6">
        <v>1.4396245E7</v>
      </c>
      <c r="K201" s="6">
        <v>2.1029748448E10</v>
      </c>
      <c r="L201" s="6">
        <v>14057.0</v>
      </c>
      <c r="M201" s="8">
        <f t="shared" si="1"/>
        <v>200911254.6</v>
      </c>
      <c r="N201" s="7" t="str">
        <f t="shared" si="2"/>
        <v>3 - 50-60m</v>
      </c>
      <c r="O201" s="9">
        <f t="shared" si="3"/>
        <v>0.05</v>
      </c>
      <c r="P201" s="7">
        <f t="shared" si="4"/>
        <v>0.25</v>
      </c>
      <c r="Q201" s="10">
        <f t="shared" si="5"/>
        <v>2611624.6</v>
      </c>
      <c r="R201" s="10">
        <f t="shared" si="6"/>
        <v>13058123</v>
      </c>
    </row>
    <row r="202" ht="15.75" customHeight="1">
      <c r="A202" s="6">
        <v>1.24378742E8</v>
      </c>
      <c r="B202" s="7" t="s">
        <v>234</v>
      </c>
      <c r="C202" s="6">
        <v>5.2165182E7</v>
      </c>
      <c r="D202" s="6">
        <v>1.6620078E7</v>
      </c>
      <c r="E202" s="6">
        <v>4041840.0</v>
      </c>
      <c r="F202" s="6">
        <v>1389435.0</v>
      </c>
      <c r="G202" s="6">
        <v>365221.0</v>
      </c>
      <c r="H202" s="6">
        <v>7087643.0</v>
      </c>
      <c r="I202" s="6">
        <v>3735939.0</v>
      </c>
      <c r="J202" s="6">
        <v>1.0357441E7</v>
      </c>
      <c r="K202" s="6">
        <v>6.5E7</v>
      </c>
      <c r="L202" s="6">
        <v>24020.0</v>
      </c>
      <c r="M202" s="8">
        <f t="shared" si="1"/>
        <v>150643332</v>
      </c>
      <c r="N202" s="7" t="str">
        <f t="shared" si="2"/>
        <v>3 - 50-60m</v>
      </c>
      <c r="O202" s="9">
        <f t="shared" si="3"/>
        <v>0.05</v>
      </c>
      <c r="P202" s="7">
        <f t="shared" si="4"/>
        <v>0.25</v>
      </c>
      <c r="Q202" s="10">
        <f t="shared" si="5"/>
        <v>2608259.1</v>
      </c>
      <c r="R202" s="10">
        <f t="shared" si="6"/>
        <v>13041295.5</v>
      </c>
    </row>
    <row r="203" ht="15.75" customHeight="1">
      <c r="A203" s="6">
        <v>1.236837E8</v>
      </c>
      <c r="B203" s="7" t="s">
        <v>235</v>
      </c>
      <c r="C203" s="6">
        <v>5.1884714E7</v>
      </c>
      <c r="D203" s="6">
        <v>2.7478608E7</v>
      </c>
      <c r="E203" s="6">
        <v>3660846.0</v>
      </c>
      <c r="F203" s="6">
        <v>623296.0</v>
      </c>
      <c r="G203" s="6">
        <v>683366.0</v>
      </c>
      <c r="H203" s="6">
        <v>1.2640491E7</v>
      </c>
      <c r="I203" s="6">
        <v>9870609.0</v>
      </c>
      <c r="J203" s="6">
        <v>6321104.0</v>
      </c>
      <c r="K203" s="6">
        <v>3.285903796E9</v>
      </c>
      <c r="L203" s="6">
        <v>58810.0</v>
      </c>
      <c r="M203" s="8">
        <f t="shared" si="1"/>
        <v>328529315.2</v>
      </c>
      <c r="N203" s="7" t="str">
        <f t="shared" si="2"/>
        <v>3 - 50-60m</v>
      </c>
      <c r="O203" s="9">
        <f t="shared" si="3"/>
        <v>0.05</v>
      </c>
      <c r="P203" s="7">
        <f t="shared" si="4"/>
        <v>0.25</v>
      </c>
      <c r="Q203" s="10">
        <f t="shared" si="5"/>
        <v>2594235.7</v>
      </c>
      <c r="R203" s="10">
        <f t="shared" si="6"/>
        <v>12971178.5</v>
      </c>
    </row>
    <row r="204" ht="15.75" customHeight="1">
      <c r="A204" s="6">
        <v>1.26117048E8</v>
      </c>
      <c r="B204" s="7" t="s">
        <v>236</v>
      </c>
      <c r="C204" s="6">
        <v>5.1846537E7</v>
      </c>
      <c r="D204" s="6">
        <v>6935481.0</v>
      </c>
      <c r="E204" s="6">
        <v>217007.0</v>
      </c>
      <c r="F204" s="6">
        <v>497912.0</v>
      </c>
      <c r="G204" s="6">
        <v>177207.0</v>
      </c>
      <c r="H204" s="6">
        <v>2754533.0</v>
      </c>
      <c r="I204" s="6">
        <v>3288822.0</v>
      </c>
      <c r="J204" s="6">
        <v>5002512.0</v>
      </c>
      <c r="K204" s="6">
        <v>8.30001E8</v>
      </c>
      <c r="L204" s="6">
        <v>18431.0</v>
      </c>
      <c r="M204" s="8">
        <f t="shared" si="1"/>
        <v>95069823.4</v>
      </c>
      <c r="N204" s="7" t="str">
        <f t="shared" si="2"/>
        <v>3 - 50-60m</v>
      </c>
      <c r="O204" s="9">
        <f t="shared" si="3"/>
        <v>0.05</v>
      </c>
      <c r="P204" s="7">
        <f t="shared" si="4"/>
        <v>0.25</v>
      </c>
      <c r="Q204" s="10">
        <f t="shared" si="5"/>
        <v>2592326.85</v>
      </c>
      <c r="R204" s="10">
        <f t="shared" si="6"/>
        <v>12961634.25</v>
      </c>
    </row>
    <row r="205" ht="15.75" customHeight="1">
      <c r="A205" s="6">
        <v>1.12004239E8</v>
      </c>
      <c r="B205" s="7" t="s">
        <v>237</v>
      </c>
      <c r="C205" s="6">
        <v>5.1716702E7</v>
      </c>
      <c r="D205" s="6">
        <v>7136018.0</v>
      </c>
      <c r="E205" s="6">
        <v>175624.0</v>
      </c>
      <c r="F205" s="6">
        <v>291002.0</v>
      </c>
      <c r="G205" s="6">
        <v>108907.0</v>
      </c>
      <c r="H205" s="6">
        <v>1937429.0</v>
      </c>
      <c r="I205" s="6">
        <v>4623056.0</v>
      </c>
      <c r="J205" s="6">
        <v>5616205.0</v>
      </c>
      <c r="K205" s="6">
        <v>3.56529023E8</v>
      </c>
      <c r="L205" s="6">
        <v>19009.0</v>
      </c>
      <c r="M205" s="8">
        <f t="shared" si="1"/>
        <v>112888166.8</v>
      </c>
      <c r="N205" s="7" t="str">
        <f t="shared" si="2"/>
        <v>3 - 50-60m</v>
      </c>
      <c r="O205" s="9">
        <f t="shared" si="3"/>
        <v>0.05</v>
      </c>
      <c r="P205" s="7">
        <f t="shared" si="4"/>
        <v>0.25</v>
      </c>
      <c r="Q205" s="10">
        <f t="shared" si="5"/>
        <v>2585835.1</v>
      </c>
      <c r="R205" s="10">
        <f t="shared" si="6"/>
        <v>12929175.5</v>
      </c>
    </row>
    <row r="206" ht="15.75" customHeight="1">
      <c r="A206" s="6">
        <v>1.12017736E8</v>
      </c>
      <c r="B206" s="7" t="s">
        <v>238</v>
      </c>
      <c r="C206" s="6">
        <v>5.1646954E7</v>
      </c>
      <c r="D206" s="6">
        <v>1.8374775E7</v>
      </c>
      <c r="E206" s="6">
        <v>645710.0</v>
      </c>
      <c r="F206" s="6">
        <v>697894.0</v>
      </c>
      <c r="G206" s="6">
        <v>328218.0</v>
      </c>
      <c r="H206" s="6">
        <v>8315309.0</v>
      </c>
      <c r="I206" s="6">
        <v>8387644.0</v>
      </c>
      <c r="J206" s="6">
        <v>7800204.0</v>
      </c>
      <c r="K206" s="6">
        <v>6.02999032E8</v>
      </c>
      <c r="L206" s="6">
        <v>38759.0</v>
      </c>
      <c r="M206" s="8">
        <f t="shared" si="1"/>
        <v>253743772</v>
      </c>
      <c r="N206" s="7" t="str">
        <f t="shared" si="2"/>
        <v>3 - 50-60m</v>
      </c>
      <c r="O206" s="9">
        <f t="shared" si="3"/>
        <v>0.05</v>
      </c>
      <c r="P206" s="7">
        <f t="shared" si="4"/>
        <v>0.25</v>
      </c>
      <c r="Q206" s="10">
        <f t="shared" si="5"/>
        <v>2582347.7</v>
      </c>
      <c r="R206" s="10">
        <f t="shared" si="6"/>
        <v>12911738.5</v>
      </c>
    </row>
    <row r="207" ht="15.75" customHeight="1">
      <c r="A207" s="6">
        <v>1.55153504E8</v>
      </c>
      <c r="B207" s="7" t="s">
        <v>239</v>
      </c>
      <c r="C207" s="6">
        <v>5.153344E7</v>
      </c>
      <c r="D207" s="6">
        <v>2.2166526E7</v>
      </c>
      <c r="E207" s="6">
        <v>3712833.0</v>
      </c>
      <c r="F207" s="6">
        <v>1595003.0</v>
      </c>
      <c r="G207" s="6">
        <v>1426664.0</v>
      </c>
      <c r="H207" s="6">
        <v>1.0778447E7</v>
      </c>
      <c r="I207" s="6">
        <v>4653579.0</v>
      </c>
      <c r="J207" s="6">
        <v>3805467.0</v>
      </c>
      <c r="K207" s="6">
        <v>8.5000102E7</v>
      </c>
      <c r="L207" s="6">
        <v>54431.0</v>
      </c>
      <c r="M207" s="8">
        <f t="shared" si="1"/>
        <v>210495278.6</v>
      </c>
      <c r="N207" s="7" t="str">
        <f t="shared" si="2"/>
        <v>3 - 50-60m</v>
      </c>
      <c r="O207" s="9">
        <f t="shared" si="3"/>
        <v>0.05</v>
      </c>
      <c r="P207" s="7">
        <f t="shared" si="4"/>
        <v>0.25</v>
      </c>
      <c r="Q207" s="10">
        <f t="shared" si="5"/>
        <v>2576672</v>
      </c>
      <c r="R207" s="10">
        <f t="shared" si="6"/>
        <v>12883360</v>
      </c>
    </row>
    <row r="208" ht="15.75" customHeight="1">
      <c r="A208" s="6">
        <v>1.24473441E8</v>
      </c>
      <c r="B208" s="7" t="s">
        <v>240</v>
      </c>
      <c r="C208" s="6">
        <v>5.144853E7</v>
      </c>
      <c r="D208" s="6">
        <v>8061559.0</v>
      </c>
      <c r="E208" s="6">
        <v>649640.0</v>
      </c>
      <c r="F208" s="6">
        <v>949404.0</v>
      </c>
      <c r="G208" s="6">
        <v>423131.0</v>
      </c>
      <c r="H208" s="6">
        <v>3260218.0</v>
      </c>
      <c r="I208" s="6">
        <v>2779166.0</v>
      </c>
      <c r="J208" s="6">
        <v>6726504.0</v>
      </c>
      <c r="K208" s="6">
        <v>3.8298499E7</v>
      </c>
      <c r="L208" s="6">
        <v>29718.0</v>
      </c>
      <c r="M208" s="8">
        <f t="shared" si="1"/>
        <v>91906760</v>
      </c>
      <c r="N208" s="7" t="str">
        <f t="shared" si="2"/>
        <v>3 - 50-60m</v>
      </c>
      <c r="O208" s="9">
        <f t="shared" si="3"/>
        <v>0.05</v>
      </c>
      <c r="P208" s="7">
        <f t="shared" si="4"/>
        <v>0.25</v>
      </c>
      <c r="Q208" s="10">
        <f t="shared" si="5"/>
        <v>2572426.5</v>
      </c>
      <c r="R208" s="10">
        <f t="shared" si="6"/>
        <v>12862132.5</v>
      </c>
    </row>
    <row r="209" ht="15.75" customHeight="1">
      <c r="A209" s="6">
        <v>1.85941511E8</v>
      </c>
      <c r="B209" s="7" t="s">
        <v>241</v>
      </c>
      <c r="C209" s="6">
        <v>5.133983E7</v>
      </c>
      <c r="D209" s="6">
        <v>1.5222118E7</v>
      </c>
      <c r="E209" s="6">
        <v>214029.0</v>
      </c>
      <c r="F209" s="6">
        <v>388263.0</v>
      </c>
      <c r="G209" s="6">
        <v>581279.0</v>
      </c>
      <c r="H209" s="6">
        <v>8526270.0</v>
      </c>
      <c r="I209" s="6">
        <v>5512277.0</v>
      </c>
      <c r="J209" s="6">
        <v>6350806.0</v>
      </c>
      <c r="K209" s="6">
        <v>3.668228518E9</v>
      </c>
      <c r="L209" s="6">
        <v>35510.0</v>
      </c>
      <c r="M209" s="8">
        <f t="shared" si="1"/>
        <v>198652687.8</v>
      </c>
      <c r="N209" s="7" t="str">
        <f t="shared" si="2"/>
        <v>3 - 50-60m</v>
      </c>
      <c r="O209" s="9">
        <f t="shared" si="3"/>
        <v>0.05</v>
      </c>
      <c r="P209" s="7">
        <f t="shared" si="4"/>
        <v>0.25</v>
      </c>
      <c r="Q209" s="10">
        <f t="shared" si="5"/>
        <v>2566991.5</v>
      </c>
      <c r="R209" s="10">
        <f t="shared" si="6"/>
        <v>12834957.5</v>
      </c>
    </row>
    <row r="210" ht="15.75" customHeight="1">
      <c r="A210" s="6">
        <v>2.3108048E7</v>
      </c>
      <c r="B210" s="7" t="s">
        <v>242</v>
      </c>
      <c r="C210" s="6">
        <v>5.0974715E7</v>
      </c>
      <c r="D210" s="6">
        <v>1769162.0</v>
      </c>
      <c r="E210" s="6">
        <v>0.0</v>
      </c>
      <c r="F210" s="6">
        <v>2319.0</v>
      </c>
      <c r="G210" s="6">
        <v>0.0</v>
      </c>
      <c r="H210" s="6">
        <v>1288790.0</v>
      </c>
      <c r="I210" s="6">
        <v>478053.0</v>
      </c>
      <c r="J210" s="6">
        <v>5157227.0</v>
      </c>
      <c r="K210" s="6">
        <v>2.8552647348E10</v>
      </c>
      <c r="L210" s="6">
        <v>7574.0</v>
      </c>
      <c r="M210" s="8">
        <f t="shared" si="1"/>
        <v>22453598</v>
      </c>
      <c r="N210" s="7" t="str">
        <f t="shared" si="2"/>
        <v>3 - 50-60m</v>
      </c>
      <c r="O210" s="9">
        <f t="shared" si="3"/>
        <v>0.05</v>
      </c>
      <c r="P210" s="7">
        <f t="shared" si="4"/>
        <v>0.25</v>
      </c>
      <c r="Q210" s="10">
        <f t="shared" si="5"/>
        <v>2548735.75</v>
      </c>
      <c r="R210" s="10">
        <f t="shared" si="6"/>
        <v>12743678.75</v>
      </c>
    </row>
    <row r="211" ht="15.75" customHeight="1">
      <c r="A211" s="6">
        <v>1.10852581E8</v>
      </c>
      <c r="B211" s="7" t="s">
        <v>243</v>
      </c>
      <c r="C211" s="6">
        <v>5.0946328E7</v>
      </c>
      <c r="D211" s="6">
        <v>6699338.0</v>
      </c>
      <c r="E211" s="6">
        <v>229127.0</v>
      </c>
      <c r="F211" s="6">
        <v>506462.0</v>
      </c>
      <c r="G211" s="6">
        <v>157915.0</v>
      </c>
      <c r="H211" s="6">
        <v>2806076.0</v>
      </c>
      <c r="I211" s="6">
        <v>2999758.0</v>
      </c>
      <c r="J211" s="6">
        <v>6325244.0</v>
      </c>
      <c r="K211" s="6">
        <v>3.679487069E9</v>
      </c>
      <c r="L211" s="6">
        <v>31287.0</v>
      </c>
      <c r="M211" s="8">
        <f t="shared" si="1"/>
        <v>89746329.4</v>
      </c>
      <c r="N211" s="7" t="str">
        <f t="shared" si="2"/>
        <v>3 - 50-60m</v>
      </c>
      <c r="O211" s="9">
        <f t="shared" si="3"/>
        <v>0.05</v>
      </c>
      <c r="P211" s="7">
        <f t="shared" si="4"/>
        <v>0.25</v>
      </c>
      <c r="Q211" s="10">
        <f t="shared" si="5"/>
        <v>2547316.4</v>
      </c>
      <c r="R211" s="10">
        <f t="shared" si="6"/>
        <v>12736582</v>
      </c>
    </row>
    <row r="212" ht="15.75" customHeight="1">
      <c r="A212" s="6">
        <v>1.24383835E8</v>
      </c>
      <c r="B212" s="7" t="s">
        <v>244</v>
      </c>
      <c r="C212" s="6">
        <v>5.0900813E7</v>
      </c>
      <c r="D212" s="6">
        <v>8663711.0</v>
      </c>
      <c r="E212" s="6">
        <v>106969.0</v>
      </c>
      <c r="F212" s="6">
        <v>211609.0</v>
      </c>
      <c r="G212" s="6">
        <v>977168.0</v>
      </c>
      <c r="H212" s="6">
        <v>5786969.0</v>
      </c>
      <c r="I212" s="6">
        <v>1580996.0</v>
      </c>
      <c r="J212" s="6">
        <v>4491120.0</v>
      </c>
      <c r="K212" s="6">
        <v>1.247653355E9</v>
      </c>
      <c r="L212" s="6">
        <v>19901.0</v>
      </c>
      <c r="M212" s="8">
        <f t="shared" si="1"/>
        <v>93842893.8</v>
      </c>
      <c r="N212" s="7" t="str">
        <f t="shared" si="2"/>
        <v>3 - 50-60m</v>
      </c>
      <c r="O212" s="9">
        <f t="shared" si="3"/>
        <v>0.05</v>
      </c>
      <c r="P212" s="7">
        <f t="shared" si="4"/>
        <v>0.25</v>
      </c>
      <c r="Q212" s="10">
        <f t="shared" si="5"/>
        <v>2545040.65</v>
      </c>
      <c r="R212" s="10">
        <f t="shared" si="6"/>
        <v>12725203.25</v>
      </c>
    </row>
    <row r="213" ht="15.75" customHeight="1">
      <c r="A213" s="6">
        <v>1.31998579E8</v>
      </c>
      <c r="B213" s="7" t="s">
        <v>245</v>
      </c>
      <c r="C213" s="6">
        <v>5.0212262E7</v>
      </c>
      <c r="D213" s="6">
        <v>7241759.0</v>
      </c>
      <c r="E213" s="6">
        <v>1621688.0</v>
      </c>
      <c r="F213" s="6">
        <v>1529588.0</v>
      </c>
      <c r="G213" s="6">
        <v>325242.0</v>
      </c>
      <c r="H213" s="6">
        <v>2512907.0</v>
      </c>
      <c r="I213" s="6">
        <v>1252334.0</v>
      </c>
      <c r="J213" s="6">
        <v>5057298.0</v>
      </c>
      <c r="K213" s="6">
        <v>4.75640929E8</v>
      </c>
      <c r="L213" s="6">
        <v>24492.0</v>
      </c>
      <c r="M213" s="8">
        <f t="shared" si="1"/>
        <v>54860231.6</v>
      </c>
      <c r="N213" s="7" t="str">
        <f t="shared" si="2"/>
        <v>3 - 50-60m</v>
      </c>
      <c r="O213" s="9">
        <f t="shared" si="3"/>
        <v>0.05</v>
      </c>
      <c r="P213" s="7">
        <f t="shared" si="4"/>
        <v>0.25</v>
      </c>
      <c r="Q213" s="10">
        <f t="shared" si="5"/>
        <v>2510613.1</v>
      </c>
      <c r="R213" s="10">
        <f t="shared" si="6"/>
        <v>12553065.5</v>
      </c>
    </row>
    <row r="214" ht="15.75" customHeight="1">
      <c r="A214" s="6">
        <v>1.12086447E8</v>
      </c>
      <c r="B214" s="7" t="s">
        <v>246</v>
      </c>
      <c r="C214" s="6">
        <v>5.0076921E7</v>
      </c>
      <c r="D214" s="6">
        <v>1.201796E7</v>
      </c>
      <c r="E214" s="6">
        <v>1515626.0</v>
      </c>
      <c r="F214" s="6">
        <v>2344651.0</v>
      </c>
      <c r="G214" s="6">
        <v>1403643.0</v>
      </c>
      <c r="H214" s="6">
        <v>3722369.0</v>
      </c>
      <c r="I214" s="6">
        <v>3031671.0</v>
      </c>
      <c r="J214" s="6">
        <v>1.1727161E7</v>
      </c>
      <c r="K214" s="6">
        <v>4.7483813E7</v>
      </c>
      <c r="L214" s="6">
        <v>20475.0</v>
      </c>
      <c r="M214" s="8">
        <f t="shared" si="1"/>
        <v>108464109.2</v>
      </c>
      <c r="N214" s="7" t="str">
        <f t="shared" si="2"/>
        <v>3 - 50-60m</v>
      </c>
      <c r="O214" s="9">
        <f t="shared" si="3"/>
        <v>0.05</v>
      </c>
      <c r="P214" s="7">
        <f t="shared" si="4"/>
        <v>0.25</v>
      </c>
      <c r="Q214" s="10">
        <f t="shared" si="5"/>
        <v>2503846.05</v>
      </c>
      <c r="R214" s="10">
        <f t="shared" si="6"/>
        <v>12519230.25</v>
      </c>
    </row>
    <row r="215" ht="15.75" customHeight="1">
      <c r="A215" s="6">
        <v>1.10941061E8</v>
      </c>
      <c r="B215" s="7" t="s">
        <v>247</v>
      </c>
      <c r="C215" s="6">
        <v>5.0048871E7</v>
      </c>
      <c r="D215" s="6">
        <v>7548913.0</v>
      </c>
      <c r="E215" s="6">
        <v>143960.0</v>
      </c>
      <c r="F215" s="6">
        <v>267258.0</v>
      </c>
      <c r="G215" s="6">
        <v>96728.0</v>
      </c>
      <c r="H215" s="6">
        <v>3952897.0</v>
      </c>
      <c r="I215" s="6">
        <v>3088070.0</v>
      </c>
      <c r="J215" s="6">
        <v>8750642.0</v>
      </c>
      <c r="K215" s="6">
        <v>5.436255003E9</v>
      </c>
      <c r="L215" s="6">
        <v>51543.0</v>
      </c>
      <c r="M215" s="8">
        <f t="shared" si="1"/>
        <v>102240590</v>
      </c>
      <c r="N215" s="7" t="str">
        <f t="shared" si="2"/>
        <v>3 - 50-60m</v>
      </c>
      <c r="O215" s="9">
        <f t="shared" si="3"/>
        <v>0.05</v>
      </c>
      <c r="P215" s="7">
        <f t="shared" si="4"/>
        <v>0.25</v>
      </c>
      <c r="Q215" s="10">
        <f t="shared" si="5"/>
        <v>2502443.55</v>
      </c>
      <c r="R215" s="10">
        <f t="shared" si="6"/>
        <v>12512217.75</v>
      </c>
    </row>
    <row r="216" ht="15.75" customHeight="1">
      <c r="A216" s="6">
        <v>1.38953038E8</v>
      </c>
      <c r="B216" s="7" t="s">
        <v>248</v>
      </c>
      <c r="C216" s="6">
        <v>5.000418E7</v>
      </c>
      <c r="D216" s="6">
        <v>3468139.0</v>
      </c>
      <c r="E216" s="6">
        <v>14173.0</v>
      </c>
      <c r="F216" s="6">
        <v>14996.0</v>
      </c>
      <c r="G216" s="6">
        <v>63893.0</v>
      </c>
      <c r="H216" s="6">
        <v>1696000.0</v>
      </c>
      <c r="I216" s="6">
        <v>1679077.0</v>
      </c>
      <c r="J216" s="6">
        <v>3622207.0</v>
      </c>
      <c r="K216" s="6">
        <v>5.3853662E7</v>
      </c>
      <c r="L216" s="6">
        <v>17734.0</v>
      </c>
      <c r="M216" s="8">
        <f t="shared" si="1"/>
        <v>50829938.6</v>
      </c>
      <c r="N216" s="7" t="str">
        <f t="shared" si="2"/>
        <v>3 - 50-60m</v>
      </c>
      <c r="O216" s="9">
        <f t="shared" si="3"/>
        <v>0.05</v>
      </c>
      <c r="P216" s="7">
        <f t="shared" si="4"/>
        <v>0.25</v>
      </c>
      <c r="Q216" s="10">
        <f t="shared" si="5"/>
        <v>2500209</v>
      </c>
      <c r="R216" s="10">
        <f t="shared" si="6"/>
        <v>12501045</v>
      </c>
    </row>
    <row r="217" ht="15.75" customHeight="1">
      <c r="A217" s="6">
        <v>1.10952456E8</v>
      </c>
      <c r="B217" s="7" t="s">
        <v>249</v>
      </c>
      <c r="C217" s="6">
        <v>4.9894157E7</v>
      </c>
      <c r="D217" s="6">
        <v>1.8055792E7</v>
      </c>
      <c r="E217" s="6">
        <v>146913.0</v>
      </c>
      <c r="F217" s="6">
        <v>57394.0</v>
      </c>
      <c r="G217" s="6">
        <v>409290.0</v>
      </c>
      <c r="H217" s="6">
        <v>7302309.0</v>
      </c>
      <c r="I217" s="6">
        <v>1.0139886E7</v>
      </c>
      <c r="J217" s="6">
        <v>4946956.0</v>
      </c>
      <c r="K217" s="6">
        <v>7.6026479E8</v>
      </c>
      <c r="L217" s="6">
        <v>24193.0</v>
      </c>
      <c r="M217" s="8">
        <f t="shared" si="1"/>
        <v>277602140.6</v>
      </c>
      <c r="N217" s="7" t="str">
        <f t="shared" si="2"/>
        <v>2 - 35-50m</v>
      </c>
      <c r="O217" s="9">
        <f t="shared" si="3"/>
        <v>0.02</v>
      </c>
      <c r="P217" s="7">
        <f t="shared" si="4"/>
        <v>0.15</v>
      </c>
      <c r="Q217" s="10">
        <f t="shared" si="5"/>
        <v>997883.14</v>
      </c>
      <c r="R217" s="10">
        <f t="shared" si="6"/>
        <v>7484123.55</v>
      </c>
    </row>
    <row r="218" ht="15.75" customHeight="1">
      <c r="A218" s="6">
        <v>1.24003501E8</v>
      </c>
      <c r="B218" s="7" t="s">
        <v>250</v>
      </c>
      <c r="C218" s="6">
        <v>4.9892563E7</v>
      </c>
      <c r="D218" s="6">
        <v>1.8904464E7</v>
      </c>
      <c r="E218" s="6">
        <v>2446643.0</v>
      </c>
      <c r="F218" s="6">
        <v>4600271.0</v>
      </c>
      <c r="G218" s="6">
        <v>863107.0</v>
      </c>
      <c r="H218" s="6">
        <v>5429097.0</v>
      </c>
      <c r="I218" s="6">
        <v>5565346.0</v>
      </c>
      <c r="J218" s="6">
        <v>6208678.0</v>
      </c>
      <c r="K218" s="6">
        <v>1.783233732E9</v>
      </c>
      <c r="L218" s="6">
        <v>25504.0</v>
      </c>
      <c r="M218" s="8">
        <f t="shared" si="1"/>
        <v>178740188.6</v>
      </c>
      <c r="N218" s="7" t="str">
        <f t="shared" si="2"/>
        <v>2 - 35-50m</v>
      </c>
      <c r="O218" s="9">
        <f t="shared" si="3"/>
        <v>0.02</v>
      </c>
      <c r="P218" s="7">
        <f t="shared" si="4"/>
        <v>0.15</v>
      </c>
      <c r="Q218" s="10">
        <f t="shared" si="5"/>
        <v>997851.26</v>
      </c>
      <c r="R218" s="10">
        <f t="shared" si="6"/>
        <v>7483884.45</v>
      </c>
    </row>
    <row r="219" ht="15.75" customHeight="1">
      <c r="A219" s="6">
        <v>1.40476172E8</v>
      </c>
      <c r="B219" s="7" t="s">
        <v>251</v>
      </c>
      <c r="C219" s="6">
        <v>4.9872085E7</v>
      </c>
      <c r="D219" s="6">
        <v>6436168.0</v>
      </c>
      <c r="E219" s="6">
        <v>604854.0</v>
      </c>
      <c r="F219" s="6">
        <v>786255.0</v>
      </c>
      <c r="G219" s="6">
        <v>153892.0</v>
      </c>
      <c r="H219" s="6">
        <v>3175704.0</v>
      </c>
      <c r="I219" s="6">
        <v>1715463.0</v>
      </c>
      <c r="J219" s="6">
        <v>3342861.0</v>
      </c>
      <c r="K219" s="6">
        <v>2.9515516E8</v>
      </c>
      <c r="L219" s="6">
        <v>31368.0</v>
      </c>
      <c r="M219" s="8">
        <f t="shared" si="1"/>
        <v>68375348.8</v>
      </c>
      <c r="N219" s="7" t="str">
        <f t="shared" si="2"/>
        <v>2 - 35-50m</v>
      </c>
      <c r="O219" s="9">
        <f t="shared" si="3"/>
        <v>0.02</v>
      </c>
      <c r="P219" s="7">
        <f t="shared" si="4"/>
        <v>0.15</v>
      </c>
      <c r="Q219" s="10">
        <f t="shared" si="5"/>
        <v>997441.7</v>
      </c>
      <c r="R219" s="10">
        <f t="shared" si="6"/>
        <v>7480812.75</v>
      </c>
    </row>
    <row r="220" ht="15.75" customHeight="1">
      <c r="A220" s="6">
        <v>1.24324773E8</v>
      </c>
      <c r="B220" s="7" t="s">
        <v>252</v>
      </c>
      <c r="C220" s="6">
        <v>4.9856102E7</v>
      </c>
      <c r="D220" s="6">
        <v>4060074.0</v>
      </c>
      <c r="E220" s="6">
        <v>85501.0</v>
      </c>
      <c r="F220" s="6">
        <v>363449.0</v>
      </c>
      <c r="G220" s="6">
        <v>365122.0</v>
      </c>
      <c r="H220" s="6">
        <v>1850569.0</v>
      </c>
      <c r="I220" s="6">
        <v>1395433.0</v>
      </c>
      <c r="J220" s="6">
        <v>6849567.0</v>
      </c>
      <c r="K220" s="6">
        <v>2.12243584E8</v>
      </c>
      <c r="L220" s="6">
        <v>35159.0</v>
      </c>
      <c r="M220" s="8">
        <f t="shared" si="1"/>
        <v>48618836.2</v>
      </c>
      <c r="N220" s="7" t="str">
        <f t="shared" si="2"/>
        <v>2 - 35-50m</v>
      </c>
      <c r="O220" s="9">
        <f t="shared" si="3"/>
        <v>0.02</v>
      </c>
      <c r="P220" s="7">
        <f t="shared" si="4"/>
        <v>0.15</v>
      </c>
      <c r="Q220" s="10">
        <f t="shared" si="5"/>
        <v>997122.04</v>
      </c>
      <c r="R220" s="10">
        <f t="shared" si="6"/>
        <v>7478415.3</v>
      </c>
    </row>
    <row r="221" ht="15.75" customHeight="1">
      <c r="A221" s="6">
        <v>1.21875427E8</v>
      </c>
      <c r="B221" s="7" t="s">
        <v>253</v>
      </c>
      <c r="C221" s="6">
        <v>4.9737336E7</v>
      </c>
      <c r="D221" s="6">
        <v>3.4350672E7</v>
      </c>
      <c r="E221" s="6">
        <v>1.0426962E7</v>
      </c>
      <c r="F221" s="6">
        <v>1449500.0</v>
      </c>
      <c r="G221" s="6">
        <v>612370.0</v>
      </c>
      <c r="H221" s="6">
        <v>1.0440154E7</v>
      </c>
      <c r="I221" s="6">
        <v>1.1421686E7</v>
      </c>
      <c r="J221" s="6">
        <v>7668943.0</v>
      </c>
      <c r="K221" s="6">
        <v>1.990770102E9</v>
      </c>
      <c r="L221" s="6">
        <v>60967.0</v>
      </c>
      <c r="M221" s="8">
        <f t="shared" si="1"/>
        <v>340269132.4</v>
      </c>
      <c r="N221" s="7" t="str">
        <f t="shared" si="2"/>
        <v>2 - 35-50m</v>
      </c>
      <c r="O221" s="9">
        <f t="shared" si="3"/>
        <v>0.02</v>
      </c>
      <c r="P221" s="7">
        <f t="shared" si="4"/>
        <v>0.15</v>
      </c>
      <c r="Q221" s="10">
        <f t="shared" si="5"/>
        <v>994746.72</v>
      </c>
      <c r="R221" s="10">
        <f t="shared" si="6"/>
        <v>7460600.4</v>
      </c>
    </row>
    <row r="222" ht="15.75" customHeight="1">
      <c r="A222" s="6">
        <v>1.10884711E8</v>
      </c>
      <c r="B222" s="7" t="s">
        <v>254</v>
      </c>
      <c r="C222" s="6">
        <v>4.9697429E7</v>
      </c>
      <c r="D222" s="6">
        <v>1.994014E7</v>
      </c>
      <c r="E222" s="6">
        <v>979053.0</v>
      </c>
      <c r="F222" s="6">
        <v>476676.0</v>
      </c>
      <c r="G222" s="6">
        <v>1069276.0</v>
      </c>
      <c r="H222" s="6">
        <v>7750393.0</v>
      </c>
      <c r="I222" s="6">
        <v>9664742.0</v>
      </c>
      <c r="J222" s="6">
        <v>6835594.0</v>
      </c>
      <c r="K222" s="6">
        <v>5.768273261E9</v>
      </c>
      <c r="L222" s="6">
        <v>27226.0</v>
      </c>
      <c r="M222" s="8">
        <f t="shared" si="1"/>
        <v>276225036.6</v>
      </c>
      <c r="N222" s="7" t="str">
        <f t="shared" si="2"/>
        <v>2 - 35-50m</v>
      </c>
      <c r="O222" s="9">
        <f t="shared" si="3"/>
        <v>0.02</v>
      </c>
      <c r="P222" s="7">
        <f t="shared" si="4"/>
        <v>0.15</v>
      </c>
      <c r="Q222" s="10">
        <f t="shared" si="5"/>
        <v>993948.58</v>
      </c>
      <c r="R222" s="10">
        <f t="shared" si="6"/>
        <v>7454614.35</v>
      </c>
    </row>
    <row r="223" ht="15.75" customHeight="1">
      <c r="A223" s="6">
        <v>9.5508554E7</v>
      </c>
      <c r="B223" s="7" t="s">
        <v>255</v>
      </c>
      <c r="C223" s="6">
        <v>4.9634376E7</v>
      </c>
      <c r="D223" s="6">
        <v>4107709.0</v>
      </c>
      <c r="E223" s="6">
        <v>238752.0</v>
      </c>
      <c r="F223" s="6">
        <v>315704.0</v>
      </c>
      <c r="G223" s="6">
        <v>73240.0</v>
      </c>
      <c r="H223" s="6">
        <v>2200775.0</v>
      </c>
      <c r="I223" s="6">
        <v>1279238.0</v>
      </c>
      <c r="J223" s="6">
        <v>2844230.0</v>
      </c>
      <c r="K223" s="6">
        <v>2.308206042E9</v>
      </c>
      <c r="L223" s="6">
        <v>8689.0</v>
      </c>
      <c r="M223" s="8">
        <f t="shared" si="1"/>
        <v>48564628.4</v>
      </c>
      <c r="N223" s="7" t="str">
        <f t="shared" si="2"/>
        <v>2 - 35-50m</v>
      </c>
      <c r="O223" s="9">
        <f t="shared" si="3"/>
        <v>0.02</v>
      </c>
      <c r="P223" s="7">
        <f t="shared" si="4"/>
        <v>0.15</v>
      </c>
      <c r="Q223" s="10">
        <f t="shared" si="5"/>
        <v>992687.52</v>
      </c>
      <c r="R223" s="10">
        <f t="shared" si="6"/>
        <v>7445156.4</v>
      </c>
    </row>
    <row r="224" ht="15.75" customHeight="1">
      <c r="A224" s="6">
        <v>1.23899518E8</v>
      </c>
      <c r="B224" s="7" t="s">
        <v>256</v>
      </c>
      <c r="C224" s="6">
        <v>4.9561983E7</v>
      </c>
      <c r="D224" s="6">
        <v>1.4424302E7</v>
      </c>
      <c r="E224" s="6">
        <v>2738080.0</v>
      </c>
      <c r="F224" s="6">
        <v>1027933.0</v>
      </c>
      <c r="G224" s="6">
        <v>849814.0</v>
      </c>
      <c r="H224" s="6">
        <v>5609309.0</v>
      </c>
      <c r="I224" s="6">
        <v>4199166.0</v>
      </c>
      <c r="J224" s="6">
        <v>6891956.0</v>
      </c>
      <c r="K224" s="6">
        <v>1.948846531E9</v>
      </c>
      <c r="L224" s="6">
        <v>11553.0</v>
      </c>
      <c r="M224" s="8">
        <f t="shared" si="1"/>
        <v>146079148</v>
      </c>
      <c r="N224" s="7" t="str">
        <f t="shared" si="2"/>
        <v>2 - 35-50m</v>
      </c>
      <c r="O224" s="9">
        <f t="shared" si="3"/>
        <v>0.02</v>
      </c>
      <c r="P224" s="7">
        <f t="shared" si="4"/>
        <v>0.15</v>
      </c>
      <c r="Q224" s="10">
        <f t="shared" si="5"/>
        <v>991239.66</v>
      </c>
      <c r="R224" s="10">
        <f t="shared" si="6"/>
        <v>7434297.45</v>
      </c>
    </row>
    <row r="225" ht="15.75" customHeight="1">
      <c r="A225" s="6">
        <v>9.5406665E7</v>
      </c>
      <c r="B225" s="7" t="s">
        <v>257</v>
      </c>
      <c r="C225" s="6">
        <v>4.9473913E7</v>
      </c>
      <c r="D225" s="6">
        <v>1.1406661E7</v>
      </c>
      <c r="E225" s="6">
        <v>1344681.0</v>
      </c>
      <c r="F225" s="6">
        <v>289693.0</v>
      </c>
      <c r="G225" s="6">
        <v>507230.0</v>
      </c>
      <c r="H225" s="6">
        <v>8041356.0</v>
      </c>
      <c r="I225" s="6">
        <v>1223701.0</v>
      </c>
      <c r="J225" s="6">
        <v>1.0829381E7</v>
      </c>
      <c r="K225" s="6">
        <v>5.363175823E9</v>
      </c>
      <c r="L225" s="6">
        <v>16417.0</v>
      </c>
      <c r="M225" s="8">
        <f t="shared" si="1"/>
        <v>107764822.2</v>
      </c>
      <c r="N225" s="7" t="str">
        <f t="shared" si="2"/>
        <v>2 - 35-50m</v>
      </c>
      <c r="O225" s="9">
        <f t="shared" si="3"/>
        <v>0.02</v>
      </c>
      <c r="P225" s="7">
        <f t="shared" si="4"/>
        <v>0.15</v>
      </c>
      <c r="Q225" s="10">
        <f t="shared" si="5"/>
        <v>989478.26</v>
      </c>
      <c r="R225" s="10">
        <f t="shared" si="6"/>
        <v>7421086.95</v>
      </c>
    </row>
    <row r="226" ht="15.75" customHeight="1">
      <c r="A226" s="6">
        <v>1.09161606E8</v>
      </c>
      <c r="B226" s="7" t="s">
        <v>258</v>
      </c>
      <c r="C226" s="6">
        <v>4.9387892E7</v>
      </c>
      <c r="D226" s="6">
        <v>8637987.0</v>
      </c>
      <c r="E226" s="6">
        <v>478265.0</v>
      </c>
      <c r="F226" s="6">
        <v>910625.0</v>
      </c>
      <c r="G226" s="6">
        <v>770456.0</v>
      </c>
      <c r="H226" s="6">
        <v>4668301.0</v>
      </c>
      <c r="I226" s="6">
        <v>1810340.0</v>
      </c>
      <c r="J226" s="6">
        <v>9174598.0</v>
      </c>
      <c r="K226" s="6">
        <v>1.0442659E8</v>
      </c>
      <c r="L226" s="6">
        <v>23584.0</v>
      </c>
      <c r="M226" s="8">
        <f t="shared" si="1"/>
        <v>87888537</v>
      </c>
      <c r="N226" s="7" t="str">
        <f t="shared" si="2"/>
        <v>2 - 35-50m</v>
      </c>
      <c r="O226" s="9">
        <f t="shared" si="3"/>
        <v>0.02</v>
      </c>
      <c r="P226" s="7">
        <f t="shared" si="4"/>
        <v>0.15</v>
      </c>
      <c r="Q226" s="10">
        <f t="shared" si="5"/>
        <v>987757.84</v>
      </c>
      <c r="R226" s="10">
        <f t="shared" si="6"/>
        <v>7408183.8</v>
      </c>
    </row>
    <row r="227" ht="15.75" customHeight="1">
      <c r="A227" s="6">
        <v>1.24972452E8</v>
      </c>
      <c r="B227" s="7" t="s">
        <v>259</v>
      </c>
      <c r="C227" s="6">
        <v>4.9070305E7</v>
      </c>
      <c r="D227" s="6">
        <v>5008439.0</v>
      </c>
      <c r="E227" s="6">
        <v>294416.0</v>
      </c>
      <c r="F227" s="6">
        <v>481775.0</v>
      </c>
      <c r="G227" s="6">
        <v>313220.0</v>
      </c>
      <c r="H227" s="6">
        <v>2339066.0</v>
      </c>
      <c r="I227" s="6">
        <v>1579962.0</v>
      </c>
      <c r="J227" s="6">
        <v>6140929.0</v>
      </c>
      <c r="K227" s="6">
        <v>1.65137418E8</v>
      </c>
      <c r="L227" s="6">
        <v>18887.0</v>
      </c>
      <c r="M227" s="8">
        <f t="shared" si="1"/>
        <v>57265213.2</v>
      </c>
      <c r="N227" s="7" t="str">
        <f t="shared" si="2"/>
        <v>2 - 35-50m</v>
      </c>
      <c r="O227" s="9">
        <f t="shared" si="3"/>
        <v>0.02</v>
      </c>
      <c r="P227" s="7">
        <f t="shared" si="4"/>
        <v>0.15</v>
      </c>
      <c r="Q227" s="10">
        <f t="shared" si="5"/>
        <v>981406.1</v>
      </c>
      <c r="R227" s="10">
        <f t="shared" si="6"/>
        <v>7360545.75</v>
      </c>
    </row>
    <row r="228" ht="15.75" customHeight="1">
      <c r="A228" s="6">
        <v>1.30843898E8</v>
      </c>
      <c r="B228" s="7" t="s">
        <v>260</v>
      </c>
      <c r="C228" s="6">
        <v>4.8874082E7</v>
      </c>
      <c r="D228" s="6">
        <v>1.166907E7</v>
      </c>
      <c r="E228" s="6">
        <v>233142.0</v>
      </c>
      <c r="F228" s="6">
        <v>273883.0</v>
      </c>
      <c r="G228" s="6">
        <v>866871.0</v>
      </c>
      <c r="H228" s="6">
        <v>4644669.0</v>
      </c>
      <c r="I228" s="6">
        <v>5650505.0</v>
      </c>
      <c r="J228" s="6">
        <v>4717586.0</v>
      </c>
      <c r="K228" s="6">
        <v>7.362234577E9</v>
      </c>
      <c r="L228" s="6">
        <v>23693.0</v>
      </c>
      <c r="M228" s="8">
        <f t="shared" si="1"/>
        <v>163518668.4</v>
      </c>
      <c r="N228" s="7" t="str">
        <f t="shared" si="2"/>
        <v>2 - 35-50m</v>
      </c>
      <c r="O228" s="9">
        <f t="shared" si="3"/>
        <v>0.02</v>
      </c>
      <c r="P228" s="7">
        <f t="shared" si="4"/>
        <v>0.15</v>
      </c>
      <c r="Q228" s="10">
        <f t="shared" si="5"/>
        <v>977481.64</v>
      </c>
      <c r="R228" s="10">
        <f t="shared" si="6"/>
        <v>7331112.3</v>
      </c>
    </row>
    <row r="229" ht="15.75" customHeight="1">
      <c r="A229" s="6">
        <v>9.1691532E7</v>
      </c>
      <c r="B229" s="7" t="s">
        <v>261</v>
      </c>
      <c r="C229" s="6">
        <v>4.8720968E7</v>
      </c>
      <c r="D229" s="6">
        <v>1.2171503E7</v>
      </c>
      <c r="E229" s="6">
        <v>331854.0</v>
      </c>
      <c r="F229" s="6">
        <v>355560.0</v>
      </c>
      <c r="G229" s="6">
        <v>62215.0</v>
      </c>
      <c r="H229" s="6">
        <v>4150862.0</v>
      </c>
      <c r="I229" s="6">
        <v>7271012.0</v>
      </c>
      <c r="J229" s="6">
        <v>4999112.0</v>
      </c>
      <c r="K229" s="6">
        <v>5.509627E8</v>
      </c>
      <c r="L229" s="6">
        <v>23657.0</v>
      </c>
      <c r="M229" s="8">
        <f t="shared" si="1"/>
        <v>187955210.8</v>
      </c>
      <c r="N229" s="7" t="str">
        <f t="shared" si="2"/>
        <v>2 - 35-50m</v>
      </c>
      <c r="O229" s="9">
        <f t="shared" si="3"/>
        <v>0.02</v>
      </c>
      <c r="P229" s="7">
        <f t="shared" si="4"/>
        <v>0.15</v>
      </c>
      <c r="Q229" s="10">
        <f t="shared" si="5"/>
        <v>974419.36</v>
      </c>
      <c r="R229" s="10">
        <f t="shared" si="6"/>
        <v>7308145.2</v>
      </c>
    </row>
    <row r="230" ht="15.75" customHeight="1">
      <c r="A230" s="6">
        <v>1.12163293E8</v>
      </c>
      <c r="B230" s="7" t="s">
        <v>262</v>
      </c>
      <c r="C230" s="6">
        <v>4.854032E7</v>
      </c>
      <c r="D230" s="6">
        <v>1.6065304E7</v>
      </c>
      <c r="E230" s="6">
        <v>589498.0</v>
      </c>
      <c r="F230" s="6">
        <v>901747.0</v>
      </c>
      <c r="G230" s="6">
        <v>692905.0</v>
      </c>
      <c r="H230" s="6">
        <v>6054549.0</v>
      </c>
      <c r="I230" s="6">
        <v>7826605.0</v>
      </c>
      <c r="J230" s="6">
        <v>6838452.0</v>
      </c>
      <c r="K230" s="6">
        <v>7.226988093E9</v>
      </c>
      <c r="L230" s="6">
        <v>38881.0</v>
      </c>
      <c r="M230" s="8">
        <f t="shared" si="1"/>
        <v>221770603.6</v>
      </c>
      <c r="N230" s="7" t="str">
        <f t="shared" si="2"/>
        <v>2 - 35-50m</v>
      </c>
      <c r="O230" s="9">
        <f t="shared" si="3"/>
        <v>0.02</v>
      </c>
      <c r="P230" s="7">
        <f t="shared" si="4"/>
        <v>0.15</v>
      </c>
      <c r="Q230" s="10">
        <f t="shared" si="5"/>
        <v>970806.4</v>
      </c>
      <c r="R230" s="10">
        <f t="shared" si="6"/>
        <v>7281048</v>
      </c>
    </row>
    <row r="231" ht="15.75" customHeight="1">
      <c r="A231" s="6">
        <v>1.10821258E8</v>
      </c>
      <c r="B231" s="7" t="s">
        <v>263</v>
      </c>
      <c r="C231" s="6">
        <v>4.8387116E7</v>
      </c>
      <c r="D231" s="6">
        <v>1.2551572E7</v>
      </c>
      <c r="E231" s="6">
        <v>295933.0</v>
      </c>
      <c r="F231" s="6">
        <v>196023.0</v>
      </c>
      <c r="G231" s="6">
        <v>70941.0</v>
      </c>
      <c r="H231" s="6">
        <v>5964145.0</v>
      </c>
      <c r="I231" s="6">
        <v>6024530.0</v>
      </c>
      <c r="J231" s="6">
        <v>4159670.0</v>
      </c>
      <c r="K231" s="6">
        <v>6.45465989E8</v>
      </c>
      <c r="L231" s="6">
        <v>32648.0</v>
      </c>
      <c r="M231" s="8">
        <f t="shared" si="1"/>
        <v>180867046.6</v>
      </c>
      <c r="N231" s="7" t="str">
        <f t="shared" si="2"/>
        <v>2 - 35-50m</v>
      </c>
      <c r="O231" s="9">
        <f t="shared" si="3"/>
        <v>0.02</v>
      </c>
      <c r="P231" s="7">
        <f t="shared" si="4"/>
        <v>0.15</v>
      </c>
      <c r="Q231" s="10">
        <f t="shared" si="5"/>
        <v>967742.32</v>
      </c>
      <c r="R231" s="10">
        <f t="shared" si="6"/>
        <v>7258067.4</v>
      </c>
    </row>
    <row r="232" ht="15.75" customHeight="1">
      <c r="A232" s="6">
        <v>1.24970189E8</v>
      </c>
      <c r="B232" s="7" t="s">
        <v>264</v>
      </c>
      <c r="C232" s="6">
        <v>4.8375988E7</v>
      </c>
      <c r="D232" s="6">
        <v>1.6667985E7</v>
      </c>
      <c r="E232" s="6">
        <v>1177635.0</v>
      </c>
      <c r="F232" s="6">
        <v>827617.0</v>
      </c>
      <c r="G232" s="6">
        <v>1696933.0</v>
      </c>
      <c r="H232" s="6">
        <v>8702874.0</v>
      </c>
      <c r="I232" s="6">
        <v>4262926.0</v>
      </c>
      <c r="J232" s="6">
        <v>6682968.0</v>
      </c>
      <c r="K232" s="6">
        <v>2.322439694E9</v>
      </c>
      <c r="L232" s="6">
        <v>42020.0</v>
      </c>
      <c r="M232" s="8">
        <f t="shared" si="1"/>
        <v>180965753</v>
      </c>
      <c r="N232" s="7" t="str">
        <f t="shared" si="2"/>
        <v>2 - 35-50m</v>
      </c>
      <c r="O232" s="9">
        <f t="shared" si="3"/>
        <v>0.02</v>
      </c>
      <c r="P232" s="7">
        <f t="shared" si="4"/>
        <v>0.15</v>
      </c>
      <c r="Q232" s="10">
        <f t="shared" si="5"/>
        <v>967519.76</v>
      </c>
      <c r="R232" s="10">
        <f t="shared" si="6"/>
        <v>7256398.2</v>
      </c>
    </row>
    <row r="233" ht="15.75" customHeight="1">
      <c r="A233" s="6">
        <v>9.4757308E7</v>
      </c>
      <c r="B233" s="7" t="s">
        <v>265</v>
      </c>
      <c r="C233" s="6">
        <v>4.8279837E7</v>
      </c>
      <c r="D233" s="6">
        <v>1.0695525E7</v>
      </c>
      <c r="E233" s="6">
        <v>621828.0</v>
      </c>
      <c r="F233" s="6">
        <v>500221.0</v>
      </c>
      <c r="G233" s="6">
        <v>1172484.0</v>
      </c>
      <c r="H233" s="6">
        <v>5630997.0</v>
      </c>
      <c r="I233" s="6">
        <v>2769995.0</v>
      </c>
      <c r="J233" s="6">
        <v>4186063.0</v>
      </c>
      <c r="K233" s="6">
        <v>1.273530387E9</v>
      </c>
      <c r="L233" s="6">
        <v>16249.0</v>
      </c>
      <c r="M233" s="8">
        <f t="shared" si="1"/>
        <v>117524613.6</v>
      </c>
      <c r="N233" s="7" t="str">
        <f t="shared" si="2"/>
        <v>2 - 35-50m</v>
      </c>
      <c r="O233" s="9">
        <f t="shared" si="3"/>
        <v>0.02</v>
      </c>
      <c r="P233" s="7">
        <f t="shared" si="4"/>
        <v>0.15</v>
      </c>
      <c r="Q233" s="10">
        <f t="shared" si="5"/>
        <v>965596.74</v>
      </c>
      <c r="R233" s="10">
        <f t="shared" si="6"/>
        <v>7241975.55</v>
      </c>
    </row>
    <row r="234" ht="15.75" customHeight="1">
      <c r="A234" s="6">
        <v>1.24382618E8</v>
      </c>
      <c r="B234" s="7" t="s">
        <v>266</v>
      </c>
      <c r="C234" s="6">
        <v>4.7598686E7</v>
      </c>
      <c r="D234" s="6">
        <v>9452810.0</v>
      </c>
      <c r="E234" s="6">
        <v>735469.0</v>
      </c>
      <c r="F234" s="6">
        <v>1001324.0</v>
      </c>
      <c r="G234" s="6">
        <v>738890.0</v>
      </c>
      <c r="H234" s="6">
        <v>4810427.0</v>
      </c>
      <c r="I234" s="6">
        <v>2166700.0</v>
      </c>
      <c r="J234" s="6">
        <v>7051751.0</v>
      </c>
      <c r="K234" s="6">
        <v>1.09017518E9</v>
      </c>
      <c r="L234" s="6">
        <v>89749.0</v>
      </c>
      <c r="M234" s="8">
        <f t="shared" si="1"/>
        <v>96543571.8</v>
      </c>
      <c r="N234" s="7" t="str">
        <f t="shared" si="2"/>
        <v>2 - 35-50m</v>
      </c>
      <c r="O234" s="9">
        <f t="shared" si="3"/>
        <v>0.02</v>
      </c>
      <c r="P234" s="7">
        <f t="shared" si="4"/>
        <v>0.15</v>
      </c>
      <c r="Q234" s="10">
        <f t="shared" si="5"/>
        <v>951973.72</v>
      </c>
      <c r="R234" s="10">
        <f t="shared" si="6"/>
        <v>7139802.9</v>
      </c>
    </row>
    <row r="235" ht="15.75" customHeight="1">
      <c r="A235" s="6">
        <v>1.24646257E8</v>
      </c>
      <c r="B235" s="7" t="s">
        <v>267</v>
      </c>
      <c r="C235" s="6">
        <v>4.6971217E7</v>
      </c>
      <c r="D235" s="6">
        <v>3.7523995E7</v>
      </c>
      <c r="E235" s="6">
        <v>8733629.0</v>
      </c>
      <c r="F235" s="6">
        <v>443358.0</v>
      </c>
      <c r="G235" s="6">
        <v>318197.0</v>
      </c>
      <c r="H235" s="6">
        <v>1.8929249E7</v>
      </c>
      <c r="I235" s="6">
        <v>9099562.0</v>
      </c>
      <c r="J235" s="6">
        <v>8717969.0</v>
      </c>
      <c r="K235" s="6">
        <v>1.066239148E9</v>
      </c>
      <c r="L235" s="6">
        <v>57118.0</v>
      </c>
      <c r="M235" s="8">
        <f t="shared" si="1"/>
        <v>375189959.8</v>
      </c>
      <c r="N235" s="7" t="str">
        <f t="shared" si="2"/>
        <v>2 - 35-50m</v>
      </c>
      <c r="O235" s="9">
        <f t="shared" si="3"/>
        <v>0.02</v>
      </c>
      <c r="P235" s="7">
        <f t="shared" si="4"/>
        <v>0.15</v>
      </c>
      <c r="Q235" s="10">
        <f t="shared" si="5"/>
        <v>939424.34</v>
      </c>
      <c r="R235" s="10">
        <f t="shared" si="6"/>
        <v>7045682.55</v>
      </c>
    </row>
    <row r="236" ht="15.75" customHeight="1">
      <c r="A236" s="6">
        <v>1.30878583E8</v>
      </c>
      <c r="B236" s="7" t="s">
        <v>268</v>
      </c>
      <c r="C236" s="6">
        <v>4.6748363E7</v>
      </c>
      <c r="D236" s="6">
        <v>2.7233469E7</v>
      </c>
      <c r="E236" s="6">
        <v>2485557.0</v>
      </c>
      <c r="F236" s="6">
        <v>223418.0</v>
      </c>
      <c r="G236" s="6">
        <v>414925.0</v>
      </c>
      <c r="H236" s="6">
        <v>1.8237551E7</v>
      </c>
      <c r="I236" s="6">
        <v>5872018.0</v>
      </c>
      <c r="J236" s="6">
        <v>5671681.0</v>
      </c>
      <c r="K236" s="6">
        <v>1.734264E9</v>
      </c>
      <c r="L236" s="6">
        <v>54127.0</v>
      </c>
      <c r="M236" s="8">
        <f t="shared" si="1"/>
        <v>302419517.4</v>
      </c>
      <c r="N236" s="7" t="str">
        <f t="shared" si="2"/>
        <v>2 - 35-50m</v>
      </c>
      <c r="O236" s="9">
        <f t="shared" si="3"/>
        <v>0.02</v>
      </c>
      <c r="P236" s="7">
        <f t="shared" si="4"/>
        <v>0.15</v>
      </c>
      <c r="Q236" s="10">
        <f t="shared" si="5"/>
        <v>934967.26</v>
      </c>
      <c r="R236" s="10">
        <f t="shared" si="6"/>
        <v>7012254.45</v>
      </c>
    </row>
    <row r="237" ht="15.75" customHeight="1">
      <c r="A237" s="6">
        <v>1.23573821E8</v>
      </c>
      <c r="B237" s="7" t="s">
        <v>269</v>
      </c>
      <c r="C237" s="6">
        <v>4.6688519E7</v>
      </c>
      <c r="D237" s="6">
        <v>1.291536E7</v>
      </c>
      <c r="E237" s="6">
        <v>1462599.0</v>
      </c>
      <c r="F237" s="6">
        <v>352369.0</v>
      </c>
      <c r="G237" s="6">
        <v>105085.0</v>
      </c>
      <c r="H237" s="6">
        <v>5949565.0</v>
      </c>
      <c r="I237" s="6">
        <v>5045742.0</v>
      </c>
      <c r="J237" s="6">
        <v>7464465.0</v>
      </c>
      <c r="K237" s="6">
        <v>3.34493108E8</v>
      </c>
      <c r="L237" s="6">
        <v>32059.0</v>
      </c>
      <c r="M237" s="8">
        <f t="shared" si="1"/>
        <v>161828087.8</v>
      </c>
      <c r="N237" s="7" t="str">
        <f t="shared" si="2"/>
        <v>2 - 35-50m</v>
      </c>
      <c r="O237" s="9">
        <f t="shared" si="3"/>
        <v>0.02</v>
      </c>
      <c r="P237" s="7">
        <f t="shared" si="4"/>
        <v>0.15</v>
      </c>
      <c r="Q237" s="10">
        <f t="shared" si="5"/>
        <v>933770.38</v>
      </c>
      <c r="R237" s="10">
        <f t="shared" si="6"/>
        <v>7003277.85</v>
      </c>
    </row>
    <row r="238" ht="15.75" customHeight="1">
      <c r="A238" s="6">
        <v>1.17915344E8</v>
      </c>
      <c r="B238" s="7" t="s">
        <v>270</v>
      </c>
      <c r="C238" s="6">
        <v>4.6499605E7</v>
      </c>
      <c r="D238" s="6">
        <v>3390041.0</v>
      </c>
      <c r="E238" s="6">
        <v>308491.0</v>
      </c>
      <c r="F238" s="6">
        <v>233743.0</v>
      </c>
      <c r="G238" s="6">
        <v>85828.0</v>
      </c>
      <c r="H238" s="6">
        <v>1428597.0</v>
      </c>
      <c r="I238" s="6">
        <v>1333382.0</v>
      </c>
      <c r="J238" s="6">
        <v>3428296.0</v>
      </c>
      <c r="K238" s="6">
        <v>1.164451E8</v>
      </c>
      <c r="L238" s="6">
        <v>8092.0</v>
      </c>
      <c r="M238" s="8">
        <f t="shared" si="1"/>
        <v>41826106.2</v>
      </c>
      <c r="N238" s="7" t="str">
        <f t="shared" si="2"/>
        <v>2 - 35-50m</v>
      </c>
      <c r="O238" s="9">
        <f t="shared" si="3"/>
        <v>0.02</v>
      </c>
      <c r="P238" s="7">
        <f t="shared" si="4"/>
        <v>0.15</v>
      </c>
      <c r="Q238" s="10">
        <f t="shared" si="5"/>
        <v>929992.1</v>
      </c>
      <c r="R238" s="10">
        <f t="shared" si="6"/>
        <v>6974940.75</v>
      </c>
    </row>
    <row r="239" ht="15.75" customHeight="1">
      <c r="A239" s="6">
        <v>1.25552408E8</v>
      </c>
      <c r="B239" s="7" t="s">
        <v>271</v>
      </c>
      <c r="C239" s="6">
        <v>4.6200302E7</v>
      </c>
      <c r="D239" s="6">
        <v>1.3602972E7</v>
      </c>
      <c r="E239" s="6">
        <v>1806055.0</v>
      </c>
      <c r="F239" s="6">
        <v>1650602.0</v>
      </c>
      <c r="G239" s="6">
        <v>1330597.0</v>
      </c>
      <c r="H239" s="6">
        <v>5821565.0</v>
      </c>
      <c r="I239" s="6">
        <v>2994153.0</v>
      </c>
      <c r="J239" s="6">
        <v>6674109.0</v>
      </c>
      <c r="K239" s="6">
        <v>1.014619989E9</v>
      </c>
      <c r="L239" s="6">
        <v>39652.0</v>
      </c>
      <c r="M239" s="8">
        <f t="shared" si="1"/>
        <v>127083513</v>
      </c>
      <c r="N239" s="7" t="str">
        <f t="shared" si="2"/>
        <v>2 - 35-50m</v>
      </c>
      <c r="O239" s="9">
        <f t="shared" si="3"/>
        <v>0.02</v>
      </c>
      <c r="P239" s="7">
        <f t="shared" si="4"/>
        <v>0.15</v>
      </c>
      <c r="Q239" s="10">
        <f t="shared" si="5"/>
        <v>924006.04</v>
      </c>
      <c r="R239" s="10">
        <f t="shared" si="6"/>
        <v>6930045.3</v>
      </c>
    </row>
    <row r="240" ht="15.75" customHeight="1">
      <c r="A240" s="6">
        <v>1.24256279E8</v>
      </c>
      <c r="B240" s="7" t="s">
        <v>272</v>
      </c>
      <c r="C240" s="6">
        <v>4.6152255E7</v>
      </c>
      <c r="D240" s="6">
        <v>5234622.0</v>
      </c>
      <c r="E240" s="6">
        <v>256192.0</v>
      </c>
      <c r="F240" s="6">
        <v>235613.0</v>
      </c>
      <c r="G240" s="6">
        <v>144664.0</v>
      </c>
      <c r="H240" s="6">
        <v>2995556.0</v>
      </c>
      <c r="I240" s="6">
        <v>1602597.0</v>
      </c>
      <c r="J240" s="6">
        <v>8517881.0</v>
      </c>
      <c r="K240" s="6">
        <v>1.319517433E9</v>
      </c>
      <c r="L240" s="6">
        <v>20884.0</v>
      </c>
      <c r="M240" s="8">
        <f t="shared" si="1"/>
        <v>63108620.4</v>
      </c>
      <c r="N240" s="7" t="str">
        <f t="shared" si="2"/>
        <v>2 - 35-50m</v>
      </c>
      <c r="O240" s="9">
        <f t="shared" si="3"/>
        <v>0.02</v>
      </c>
      <c r="P240" s="7">
        <f t="shared" si="4"/>
        <v>0.15</v>
      </c>
      <c r="Q240" s="10">
        <f t="shared" si="5"/>
        <v>923045.1</v>
      </c>
      <c r="R240" s="10">
        <f t="shared" si="6"/>
        <v>6922838.25</v>
      </c>
    </row>
    <row r="241" ht="15.75" customHeight="1">
      <c r="A241" s="6">
        <v>1.15225308E8</v>
      </c>
      <c r="B241" s="7" t="s">
        <v>273</v>
      </c>
      <c r="C241" s="6">
        <v>4.5479125E7</v>
      </c>
      <c r="D241" s="6">
        <v>2.6846149E7</v>
      </c>
      <c r="E241" s="6">
        <v>3318757.0</v>
      </c>
      <c r="F241" s="6">
        <v>9879963.0</v>
      </c>
      <c r="G241" s="6">
        <v>8785447.0</v>
      </c>
      <c r="H241" s="6">
        <v>3879237.0</v>
      </c>
      <c r="I241" s="6">
        <v>982745.0</v>
      </c>
      <c r="J241" s="6">
        <v>5049549.0</v>
      </c>
      <c r="K241" s="6">
        <v>3.64290355E8</v>
      </c>
      <c r="L241" s="6">
        <v>12303.0</v>
      </c>
      <c r="M241" s="8">
        <f t="shared" si="1"/>
        <v>114012735.4</v>
      </c>
      <c r="N241" s="7" t="str">
        <f t="shared" si="2"/>
        <v>2 - 35-50m</v>
      </c>
      <c r="O241" s="9">
        <f t="shared" si="3"/>
        <v>0.02</v>
      </c>
      <c r="P241" s="7">
        <f t="shared" si="4"/>
        <v>0.15</v>
      </c>
      <c r="Q241" s="10">
        <f t="shared" si="5"/>
        <v>909582.5</v>
      </c>
      <c r="R241" s="10">
        <f t="shared" si="6"/>
        <v>6821868.75</v>
      </c>
    </row>
    <row r="242" ht="15.75" customHeight="1">
      <c r="A242" s="6">
        <v>1.54036725E8</v>
      </c>
      <c r="B242" s="7" t="s">
        <v>274</v>
      </c>
      <c r="C242" s="6">
        <v>4.5164248E7</v>
      </c>
      <c r="D242" s="6">
        <v>2.479239E7</v>
      </c>
      <c r="E242" s="6">
        <v>3026291.0</v>
      </c>
      <c r="F242" s="6">
        <v>834032.0</v>
      </c>
      <c r="G242" s="6">
        <v>2391186.0</v>
      </c>
      <c r="H242" s="6">
        <v>1.2858961E7</v>
      </c>
      <c r="I242" s="6">
        <v>5681920.0</v>
      </c>
      <c r="J242" s="6">
        <v>2828246.0</v>
      </c>
      <c r="K242" s="6">
        <v>3.29445575E8</v>
      </c>
      <c r="L242" s="6">
        <v>23550.0</v>
      </c>
      <c r="M242" s="8">
        <f t="shared" si="1"/>
        <v>254066076.2</v>
      </c>
      <c r="N242" s="7" t="str">
        <f t="shared" si="2"/>
        <v>2 - 35-50m</v>
      </c>
      <c r="O242" s="9">
        <f t="shared" si="3"/>
        <v>0.02</v>
      </c>
      <c r="P242" s="7">
        <f t="shared" si="4"/>
        <v>0.15</v>
      </c>
      <c r="Q242" s="10">
        <f t="shared" si="5"/>
        <v>903284.96</v>
      </c>
      <c r="R242" s="10">
        <f t="shared" si="6"/>
        <v>6774637.2</v>
      </c>
    </row>
    <row r="243" ht="15.75" customHeight="1">
      <c r="A243" s="6">
        <v>1.39290479E8</v>
      </c>
      <c r="B243" s="7" t="s">
        <v>275</v>
      </c>
      <c r="C243" s="6">
        <v>4.4807294E7</v>
      </c>
      <c r="D243" s="6">
        <v>2.8515118E7</v>
      </c>
      <c r="E243" s="6">
        <v>1214611.0</v>
      </c>
      <c r="F243" s="6">
        <v>3350228.0</v>
      </c>
      <c r="G243" s="6">
        <v>2340962.0</v>
      </c>
      <c r="H243" s="6">
        <v>1.4833553E7</v>
      </c>
      <c r="I243" s="6">
        <v>6775764.0</v>
      </c>
      <c r="J243" s="6">
        <v>4323954.0</v>
      </c>
      <c r="K243" s="6">
        <v>1.7294643E9</v>
      </c>
      <c r="L243" s="6">
        <v>37835.0</v>
      </c>
      <c r="M243" s="8">
        <f t="shared" si="1"/>
        <v>300158036.2</v>
      </c>
      <c r="N243" s="7" t="str">
        <f t="shared" si="2"/>
        <v>2 - 35-50m</v>
      </c>
      <c r="O243" s="9">
        <f t="shared" si="3"/>
        <v>0.02</v>
      </c>
      <c r="P243" s="7">
        <f t="shared" si="4"/>
        <v>0.15</v>
      </c>
      <c r="Q243" s="10">
        <f t="shared" si="5"/>
        <v>896145.88</v>
      </c>
      <c r="R243" s="10">
        <f t="shared" si="6"/>
        <v>6721094.1</v>
      </c>
    </row>
    <row r="244" ht="15.75" customHeight="1">
      <c r="A244" s="6">
        <v>1.42977255E8</v>
      </c>
      <c r="B244" s="7" t="s">
        <v>276</v>
      </c>
      <c r="C244" s="6">
        <v>4.4244654E7</v>
      </c>
      <c r="D244" s="6">
        <v>3.9666283E7</v>
      </c>
      <c r="E244" s="6">
        <v>1949191.0</v>
      </c>
      <c r="F244" s="6">
        <v>1478226.0</v>
      </c>
      <c r="G244" s="6">
        <v>610676.0</v>
      </c>
      <c r="H244" s="6">
        <v>1.9105993E7</v>
      </c>
      <c r="I244" s="6">
        <v>1.6522197E7</v>
      </c>
      <c r="J244" s="6">
        <v>4614274.0</v>
      </c>
      <c r="K244" s="6">
        <v>2.01018957E8</v>
      </c>
      <c r="L244" s="6">
        <v>38936.0</v>
      </c>
      <c r="M244" s="8">
        <f t="shared" si="1"/>
        <v>527292864.2</v>
      </c>
      <c r="N244" s="7" t="str">
        <f t="shared" si="2"/>
        <v>2 - 35-50m</v>
      </c>
      <c r="O244" s="9">
        <f t="shared" si="3"/>
        <v>0.02</v>
      </c>
      <c r="P244" s="7">
        <f t="shared" si="4"/>
        <v>0.15</v>
      </c>
      <c r="Q244" s="10">
        <f t="shared" si="5"/>
        <v>884893.08</v>
      </c>
      <c r="R244" s="10">
        <f t="shared" si="6"/>
        <v>6636698.1</v>
      </c>
    </row>
    <row r="245" ht="15.75" customHeight="1">
      <c r="A245" s="6">
        <v>1.25415921E8</v>
      </c>
      <c r="B245" s="7" t="s">
        <v>277</v>
      </c>
      <c r="C245" s="6">
        <v>4.4176429E7</v>
      </c>
      <c r="D245" s="6">
        <v>2.4049016E7</v>
      </c>
      <c r="E245" s="6">
        <v>3849565.0</v>
      </c>
      <c r="F245" s="6">
        <v>4747599.0</v>
      </c>
      <c r="G245" s="6">
        <v>3635904.0</v>
      </c>
      <c r="H245" s="6">
        <v>8636034.0</v>
      </c>
      <c r="I245" s="6">
        <v>3179914.0</v>
      </c>
      <c r="J245" s="6">
        <v>8777350.0</v>
      </c>
      <c r="K245" s="6">
        <v>2.072676754E9</v>
      </c>
      <c r="L245" s="6">
        <v>31217.0</v>
      </c>
      <c r="M245" s="8">
        <f t="shared" si="1"/>
        <v>174767347</v>
      </c>
      <c r="N245" s="7" t="str">
        <f t="shared" si="2"/>
        <v>2 - 35-50m</v>
      </c>
      <c r="O245" s="9">
        <f t="shared" si="3"/>
        <v>0.02</v>
      </c>
      <c r="P245" s="7">
        <f t="shared" si="4"/>
        <v>0.15</v>
      </c>
      <c r="Q245" s="10">
        <f t="shared" si="5"/>
        <v>883528.58</v>
      </c>
      <c r="R245" s="10">
        <f t="shared" si="6"/>
        <v>6626464.35</v>
      </c>
    </row>
    <row r="246" ht="15.75" customHeight="1">
      <c r="A246" s="6">
        <v>9.542601E7</v>
      </c>
      <c r="B246" s="7" t="s">
        <v>278</v>
      </c>
      <c r="C246" s="6">
        <v>4.3577011E7</v>
      </c>
      <c r="D246" s="6">
        <v>7824066.0</v>
      </c>
      <c r="E246" s="6">
        <v>221643.0</v>
      </c>
      <c r="F246" s="6">
        <v>34679.0</v>
      </c>
      <c r="G246" s="6">
        <v>41622.0</v>
      </c>
      <c r="H246" s="6">
        <v>5828030.0</v>
      </c>
      <c r="I246" s="6">
        <v>1698092.0</v>
      </c>
      <c r="J246" s="6">
        <v>1.1789831E7</v>
      </c>
      <c r="K246" s="6">
        <v>3.089979055E9</v>
      </c>
      <c r="L246" s="6">
        <v>17695.0</v>
      </c>
      <c r="M246" s="8">
        <f t="shared" si="1"/>
        <v>92522314.6</v>
      </c>
      <c r="N246" s="7" t="str">
        <f t="shared" si="2"/>
        <v>2 - 35-50m</v>
      </c>
      <c r="O246" s="9">
        <f t="shared" si="3"/>
        <v>0.02</v>
      </c>
      <c r="P246" s="7">
        <f t="shared" si="4"/>
        <v>0.15</v>
      </c>
      <c r="Q246" s="10">
        <f t="shared" si="5"/>
        <v>871540.22</v>
      </c>
      <c r="R246" s="10">
        <f t="shared" si="6"/>
        <v>6536551.65</v>
      </c>
    </row>
    <row r="247" ht="15.75" customHeight="1">
      <c r="A247" s="6">
        <v>1.5403624E8</v>
      </c>
      <c r="B247" s="7" t="s">
        <v>279</v>
      </c>
      <c r="C247" s="6">
        <v>4.2794602E7</v>
      </c>
      <c r="D247" s="6">
        <v>3.1392718E7</v>
      </c>
      <c r="E247" s="6">
        <v>4980796.0</v>
      </c>
      <c r="F247" s="6">
        <v>1728454.0</v>
      </c>
      <c r="G247" s="6">
        <v>3789377.0</v>
      </c>
      <c r="H247" s="6">
        <v>1.5693559E7</v>
      </c>
      <c r="I247" s="6">
        <v>5200532.0</v>
      </c>
      <c r="J247" s="6">
        <v>3616963.0</v>
      </c>
      <c r="K247" s="6">
        <v>5.49665551E8</v>
      </c>
      <c r="L247" s="6">
        <v>14701.0</v>
      </c>
      <c r="M247" s="8">
        <f t="shared" si="1"/>
        <v>280556805.2</v>
      </c>
      <c r="N247" s="7" t="str">
        <f t="shared" si="2"/>
        <v>2 - 35-50m</v>
      </c>
      <c r="O247" s="9">
        <f t="shared" si="3"/>
        <v>0.02</v>
      </c>
      <c r="P247" s="7">
        <f t="shared" si="4"/>
        <v>0.15</v>
      </c>
      <c r="Q247" s="10">
        <f t="shared" si="5"/>
        <v>855892.04</v>
      </c>
      <c r="R247" s="10">
        <f t="shared" si="6"/>
        <v>6419190.3</v>
      </c>
    </row>
    <row r="248" ht="15.75" customHeight="1">
      <c r="A248" s="6">
        <v>1.10963338E8</v>
      </c>
      <c r="B248" s="7" t="s">
        <v>280</v>
      </c>
      <c r="C248" s="6">
        <v>4.2678568E7</v>
      </c>
      <c r="D248" s="6">
        <v>5847584.0</v>
      </c>
      <c r="E248" s="6">
        <v>335957.0</v>
      </c>
      <c r="F248" s="6">
        <v>64436.0</v>
      </c>
      <c r="G248" s="6">
        <v>169789.0</v>
      </c>
      <c r="H248" s="6">
        <v>3320611.0</v>
      </c>
      <c r="I248" s="6">
        <v>1956791.0</v>
      </c>
      <c r="J248" s="6">
        <v>4364412.0</v>
      </c>
      <c r="K248" s="6">
        <v>4.492925924E9</v>
      </c>
      <c r="L248" s="6">
        <v>32340.0</v>
      </c>
      <c r="M248" s="8">
        <f t="shared" si="1"/>
        <v>73217149.4</v>
      </c>
      <c r="N248" s="7" t="str">
        <f t="shared" si="2"/>
        <v>2 - 35-50m</v>
      </c>
      <c r="O248" s="9">
        <f t="shared" si="3"/>
        <v>0.02</v>
      </c>
      <c r="P248" s="7">
        <f t="shared" si="4"/>
        <v>0.15</v>
      </c>
      <c r="Q248" s="10">
        <f t="shared" si="5"/>
        <v>853571.36</v>
      </c>
      <c r="R248" s="10">
        <f t="shared" si="6"/>
        <v>6401785.2</v>
      </c>
    </row>
    <row r="249" ht="15.75" customHeight="1">
      <c r="A249" s="6">
        <v>1.10987981E8</v>
      </c>
      <c r="B249" s="7" t="s">
        <v>281</v>
      </c>
      <c r="C249" s="6">
        <v>4.2655471E7</v>
      </c>
      <c r="D249" s="6">
        <v>7643296.0</v>
      </c>
      <c r="E249" s="6">
        <v>162567.0</v>
      </c>
      <c r="F249" s="6">
        <v>534811.0</v>
      </c>
      <c r="G249" s="6">
        <v>285789.0</v>
      </c>
      <c r="H249" s="6">
        <v>3012795.0</v>
      </c>
      <c r="I249" s="6">
        <v>3647334.0</v>
      </c>
      <c r="J249" s="6">
        <v>8608602.0</v>
      </c>
      <c r="K249" s="6">
        <v>3.56876797E8</v>
      </c>
      <c r="L249" s="6">
        <v>31909.0</v>
      </c>
      <c r="M249" s="8">
        <f t="shared" si="1"/>
        <v>105319921.4</v>
      </c>
      <c r="N249" s="7" t="str">
        <f t="shared" si="2"/>
        <v>2 - 35-50m</v>
      </c>
      <c r="O249" s="9">
        <f t="shared" si="3"/>
        <v>0.02</v>
      </c>
      <c r="P249" s="7">
        <f t="shared" si="4"/>
        <v>0.15</v>
      </c>
      <c r="Q249" s="10">
        <f t="shared" si="5"/>
        <v>853109.42</v>
      </c>
      <c r="R249" s="10">
        <f t="shared" si="6"/>
        <v>6398320.65</v>
      </c>
    </row>
    <row r="250" ht="15.75" customHeight="1">
      <c r="A250" s="6">
        <v>1.0342543E7</v>
      </c>
      <c r="B250" s="7" t="s">
        <v>282</v>
      </c>
      <c r="C250" s="6">
        <v>4.2061001E7</v>
      </c>
      <c r="D250" s="6">
        <v>1.1089383E7</v>
      </c>
      <c r="E250" s="6">
        <v>729651.0</v>
      </c>
      <c r="F250" s="6">
        <v>532937.0</v>
      </c>
      <c r="G250" s="6">
        <v>518198.0</v>
      </c>
      <c r="H250" s="6">
        <v>8665945.0</v>
      </c>
      <c r="I250" s="6">
        <v>642652.0</v>
      </c>
      <c r="J250" s="6">
        <v>5372219.0</v>
      </c>
      <c r="K250" s="6">
        <v>1.509261697E9</v>
      </c>
      <c r="L250" s="6">
        <v>11570.0</v>
      </c>
      <c r="M250" s="8">
        <f t="shared" si="1"/>
        <v>102797086.2</v>
      </c>
      <c r="N250" s="7" t="str">
        <f t="shared" si="2"/>
        <v>2 - 35-50m</v>
      </c>
      <c r="O250" s="9">
        <f t="shared" si="3"/>
        <v>0.02</v>
      </c>
      <c r="P250" s="7">
        <f t="shared" si="4"/>
        <v>0.15</v>
      </c>
      <c r="Q250" s="10">
        <f t="shared" si="5"/>
        <v>841220.02</v>
      </c>
      <c r="R250" s="10">
        <f t="shared" si="6"/>
        <v>6309150.15</v>
      </c>
    </row>
    <row r="251" ht="15.75" customHeight="1">
      <c r="A251" s="6">
        <v>1.46295292E8</v>
      </c>
      <c r="B251" s="7" t="s">
        <v>283</v>
      </c>
      <c r="C251" s="6">
        <v>4.170013E7</v>
      </c>
      <c r="D251" s="6">
        <v>230105.0</v>
      </c>
      <c r="E251" s="6">
        <v>2506.0</v>
      </c>
      <c r="F251" s="6">
        <v>0.0</v>
      </c>
      <c r="G251" s="6">
        <v>0.0</v>
      </c>
      <c r="H251" s="6">
        <v>134112.0</v>
      </c>
      <c r="I251" s="6">
        <v>93487.0</v>
      </c>
      <c r="J251" s="6">
        <v>2319568.0</v>
      </c>
      <c r="K251" s="6">
        <v>7.09887495E8</v>
      </c>
      <c r="L251" s="6">
        <v>3976.0</v>
      </c>
      <c r="M251" s="8">
        <f t="shared" si="1"/>
        <v>3211361.2</v>
      </c>
      <c r="N251" s="7" t="str">
        <f t="shared" si="2"/>
        <v>2 - 35-50m</v>
      </c>
      <c r="O251" s="9">
        <f t="shared" si="3"/>
        <v>0.02</v>
      </c>
      <c r="P251" s="7">
        <f t="shared" si="4"/>
        <v>0.15</v>
      </c>
      <c r="Q251" s="10">
        <f t="shared" si="5"/>
        <v>834002.6</v>
      </c>
      <c r="R251" s="10">
        <f t="shared" si="6"/>
        <v>6255019.5</v>
      </c>
    </row>
    <row r="252" ht="15.75" customHeight="1">
      <c r="A252" s="6">
        <v>1.10852784E8</v>
      </c>
      <c r="B252" s="7" t="s">
        <v>284</v>
      </c>
      <c r="C252" s="6">
        <v>4.1439577E7</v>
      </c>
      <c r="D252" s="6">
        <v>5416964.0</v>
      </c>
      <c r="E252" s="6">
        <v>300059.0</v>
      </c>
      <c r="F252" s="6">
        <v>312430.0</v>
      </c>
      <c r="G252" s="6">
        <v>384494.0</v>
      </c>
      <c r="H252" s="6">
        <v>2851675.0</v>
      </c>
      <c r="I252" s="6">
        <v>1568306.0</v>
      </c>
      <c r="J252" s="6">
        <v>6623893.0</v>
      </c>
      <c r="K252" s="6">
        <v>1.768479741E9</v>
      </c>
      <c r="L252" s="6">
        <v>12680.0</v>
      </c>
      <c r="M252" s="8">
        <f t="shared" si="1"/>
        <v>62105717.8</v>
      </c>
      <c r="N252" s="7" t="str">
        <f t="shared" si="2"/>
        <v>2 - 35-50m</v>
      </c>
      <c r="O252" s="9">
        <f t="shared" si="3"/>
        <v>0.02</v>
      </c>
      <c r="P252" s="7">
        <f t="shared" si="4"/>
        <v>0.15</v>
      </c>
      <c r="Q252" s="10">
        <f t="shared" si="5"/>
        <v>828791.54</v>
      </c>
      <c r="R252" s="10">
        <f t="shared" si="6"/>
        <v>6215936.55</v>
      </c>
    </row>
    <row r="253" ht="15.75" customHeight="1">
      <c r="A253" s="6">
        <v>1.24460176E8</v>
      </c>
      <c r="B253" s="7" t="s">
        <v>285</v>
      </c>
      <c r="C253" s="6">
        <v>4.14376E7</v>
      </c>
      <c r="D253" s="6">
        <v>1090942.0</v>
      </c>
      <c r="E253" s="6">
        <v>113330.0</v>
      </c>
      <c r="F253" s="6">
        <v>183653.0</v>
      </c>
      <c r="G253" s="6">
        <v>49510.0</v>
      </c>
      <c r="H253" s="6">
        <v>499338.0</v>
      </c>
      <c r="I253" s="6">
        <v>245111.0</v>
      </c>
      <c r="J253" s="6">
        <v>4892991.0</v>
      </c>
      <c r="K253" s="6">
        <v>1.70914897E8</v>
      </c>
      <c r="L253" s="6">
        <v>15048.0</v>
      </c>
      <c r="M253" s="8">
        <f t="shared" si="1"/>
        <v>10483612</v>
      </c>
      <c r="N253" s="7" t="str">
        <f t="shared" si="2"/>
        <v>2 - 35-50m</v>
      </c>
      <c r="O253" s="9">
        <f t="shared" si="3"/>
        <v>0.02</v>
      </c>
      <c r="P253" s="7">
        <f t="shared" si="4"/>
        <v>0.15</v>
      </c>
      <c r="Q253" s="10">
        <f t="shared" si="5"/>
        <v>828752</v>
      </c>
      <c r="R253" s="10">
        <f t="shared" si="6"/>
        <v>6215640</v>
      </c>
    </row>
    <row r="254" ht="15.75" customHeight="1">
      <c r="A254" s="6">
        <v>1.26761083E8</v>
      </c>
      <c r="B254" s="7" t="s">
        <v>286</v>
      </c>
      <c r="C254" s="6">
        <v>4.1233277E7</v>
      </c>
      <c r="D254" s="6">
        <v>1.2380517E7</v>
      </c>
      <c r="E254" s="6">
        <v>4142159.0</v>
      </c>
      <c r="F254" s="6">
        <v>515889.0</v>
      </c>
      <c r="G254" s="6">
        <v>319450.0</v>
      </c>
      <c r="H254" s="6">
        <v>4221163.0</v>
      </c>
      <c r="I254" s="6">
        <v>3181856.0</v>
      </c>
      <c r="J254" s="6">
        <v>4671850.0</v>
      </c>
      <c r="K254" s="6">
        <v>6.61802512E8</v>
      </c>
      <c r="L254" s="6">
        <v>32153.0</v>
      </c>
      <c r="M254" s="8">
        <f t="shared" si="1"/>
        <v>108986759.8</v>
      </c>
      <c r="N254" s="7" t="str">
        <f t="shared" si="2"/>
        <v>2 - 35-50m</v>
      </c>
      <c r="O254" s="9">
        <f t="shared" si="3"/>
        <v>0.02</v>
      </c>
      <c r="P254" s="7">
        <f t="shared" si="4"/>
        <v>0.15</v>
      </c>
      <c r="Q254" s="10">
        <f t="shared" si="5"/>
        <v>824665.54</v>
      </c>
      <c r="R254" s="10">
        <f t="shared" si="6"/>
        <v>6184991.55</v>
      </c>
    </row>
    <row r="255" ht="15.75" customHeight="1">
      <c r="A255" s="6">
        <v>1.3857625E8</v>
      </c>
      <c r="B255" s="7" t="s">
        <v>287</v>
      </c>
      <c r="C255" s="6">
        <v>4.1201703E7</v>
      </c>
      <c r="D255" s="6">
        <v>1114103.0</v>
      </c>
      <c r="E255" s="6">
        <v>37669.0</v>
      </c>
      <c r="F255" s="6">
        <v>216035.0</v>
      </c>
      <c r="G255" s="6">
        <v>58877.0</v>
      </c>
      <c r="H255" s="6">
        <v>567848.0</v>
      </c>
      <c r="I255" s="6">
        <v>233674.0</v>
      </c>
      <c r="J255" s="6">
        <v>3737042.0</v>
      </c>
      <c r="K255" s="6">
        <v>4.47140188E8</v>
      </c>
      <c r="L255" s="6">
        <v>22039.0</v>
      </c>
      <c r="M255" s="8">
        <f t="shared" si="1"/>
        <v>11027071.8</v>
      </c>
      <c r="N255" s="7" t="str">
        <f t="shared" si="2"/>
        <v>2 - 35-50m</v>
      </c>
      <c r="O255" s="9">
        <f t="shared" si="3"/>
        <v>0.02</v>
      </c>
      <c r="P255" s="7">
        <f t="shared" si="4"/>
        <v>0.15</v>
      </c>
      <c r="Q255" s="10">
        <f t="shared" si="5"/>
        <v>824034.06</v>
      </c>
      <c r="R255" s="10">
        <f t="shared" si="6"/>
        <v>6180255.45</v>
      </c>
    </row>
    <row r="256" ht="15.75" customHeight="1">
      <c r="A256" s="6">
        <v>9.0415457E7</v>
      </c>
      <c r="B256" s="7" t="s">
        <v>288</v>
      </c>
      <c r="C256" s="6">
        <v>4.0984913E7</v>
      </c>
      <c r="D256" s="6">
        <v>1600209.0</v>
      </c>
      <c r="E256" s="6">
        <v>50548.0</v>
      </c>
      <c r="F256" s="6">
        <v>332195.0</v>
      </c>
      <c r="G256" s="6">
        <v>178827.0</v>
      </c>
      <c r="H256" s="6">
        <v>816820.0</v>
      </c>
      <c r="I256" s="6">
        <v>221819.0</v>
      </c>
      <c r="J256" s="6">
        <v>2949636.0</v>
      </c>
      <c r="K256" s="6">
        <v>8.153446989E9</v>
      </c>
      <c r="L256" s="6">
        <v>8150.0</v>
      </c>
      <c r="M256" s="8">
        <f t="shared" si="1"/>
        <v>13994387.6</v>
      </c>
      <c r="N256" s="7" t="str">
        <f t="shared" si="2"/>
        <v>2 - 35-50m</v>
      </c>
      <c r="O256" s="9">
        <f t="shared" si="3"/>
        <v>0.02</v>
      </c>
      <c r="P256" s="7">
        <f t="shared" si="4"/>
        <v>0.15</v>
      </c>
      <c r="Q256" s="10">
        <f t="shared" si="5"/>
        <v>819698.26</v>
      </c>
      <c r="R256" s="10">
        <f t="shared" si="6"/>
        <v>6147736.95</v>
      </c>
    </row>
    <row r="257" ht="15.75" customHeight="1">
      <c r="A257" s="6">
        <v>9.9594429E7</v>
      </c>
      <c r="B257" s="7" t="s">
        <v>289</v>
      </c>
      <c r="C257" s="6">
        <v>4.0589318E7</v>
      </c>
      <c r="D257" s="6">
        <v>8086488.0</v>
      </c>
      <c r="E257" s="6">
        <v>27821.0</v>
      </c>
      <c r="F257" s="6">
        <v>254240.0</v>
      </c>
      <c r="G257" s="6">
        <v>2832.0</v>
      </c>
      <c r="H257" s="6">
        <v>1749176.0</v>
      </c>
      <c r="I257" s="6">
        <v>6052419.0</v>
      </c>
      <c r="J257" s="6">
        <v>1.0659366E7</v>
      </c>
      <c r="K257" s="6">
        <v>3.79602262E9</v>
      </c>
      <c r="L257" s="6">
        <v>13315.0</v>
      </c>
      <c r="M257" s="8">
        <f t="shared" si="1"/>
        <v>139065512.2</v>
      </c>
      <c r="N257" s="7" t="str">
        <f t="shared" si="2"/>
        <v>2 - 35-50m</v>
      </c>
      <c r="O257" s="9">
        <f t="shared" si="3"/>
        <v>0.02</v>
      </c>
      <c r="P257" s="7">
        <f t="shared" si="4"/>
        <v>0.15</v>
      </c>
      <c r="Q257" s="10">
        <f t="shared" si="5"/>
        <v>811786.36</v>
      </c>
      <c r="R257" s="10">
        <f t="shared" si="6"/>
        <v>6088397.7</v>
      </c>
    </row>
    <row r="258" ht="15.75" customHeight="1">
      <c r="A258" s="6">
        <v>9.3732311E7</v>
      </c>
      <c r="B258" s="7" t="s">
        <v>290</v>
      </c>
      <c r="C258" s="6">
        <v>4.050414E7</v>
      </c>
      <c r="D258" s="6">
        <v>6733487.0</v>
      </c>
      <c r="E258" s="6">
        <v>508376.0</v>
      </c>
      <c r="F258" s="6">
        <v>105775.0</v>
      </c>
      <c r="G258" s="6">
        <v>229096.0</v>
      </c>
      <c r="H258" s="6">
        <v>2303199.0</v>
      </c>
      <c r="I258" s="6">
        <v>3587041.0</v>
      </c>
      <c r="J258" s="6">
        <v>8101948.0</v>
      </c>
      <c r="K258" s="6">
        <v>2.402961701E10</v>
      </c>
      <c r="L258" s="6">
        <v>12398.0</v>
      </c>
      <c r="M258" s="8">
        <f t="shared" si="1"/>
        <v>96002419.2</v>
      </c>
      <c r="N258" s="7" t="str">
        <f t="shared" si="2"/>
        <v>2 - 35-50m</v>
      </c>
      <c r="O258" s="9">
        <f t="shared" si="3"/>
        <v>0.02</v>
      </c>
      <c r="P258" s="7">
        <f t="shared" si="4"/>
        <v>0.15</v>
      </c>
      <c r="Q258" s="10">
        <f t="shared" si="5"/>
        <v>810082.8</v>
      </c>
      <c r="R258" s="10">
        <f t="shared" si="6"/>
        <v>6075621</v>
      </c>
    </row>
    <row r="259" ht="15.75" customHeight="1">
      <c r="A259" s="6">
        <v>1.24267074E8</v>
      </c>
      <c r="B259" s="7" t="s">
        <v>291</v>
      </c>
      <c r="C259" s="6">
        <v>4.0047253E7</v>
      </c>
      <c r="D259" s="6">
        <v>5594538.0</v>
      </c>
      <c r="E259" s="6">
        <v>302892.0</v>
      </c>
      <c r="F259" s="6">
        <v>170560.0</v>
      </c>
      <c r="G259" s="6">
        <v>622037.0</v>
      </c>
      <c r="H259" s="6">
        <v>3573995.0</v>
      </c>
      <c r="I259" s="6">
        <v>925054.0</v>
      </c>
      <c r="J259" s="6">
        <v>2841843.0</v>
      </c>
      <c r="K259" s="6">
        <v>8.7376391E7</v>
      </c>
      <c r="L259" s="6">
        <v>15092.0</v>
      </c>
      <c r="M259" s="8">
        <f t="shared" si="1"/>
        <v>57130876.4</v>
      </c>
      <c r="N259" s="7" t="str">
        <f t="shared" si="2"/>
        <v>2 - 35-50m</v>
      </c>
      <c r="O259" s="9">
        <f t="shared" si="3"/>
        <v>0.02</v>
      </c>
      <c r="P259" s="7">
        <f t="shared" si="4"/>
        <v>0.15</v>
      </c>
      <c r="Q259" s="10">
        <f t="shared" si="5"/>
        <v>800945.06</v>
      </c>
      <c r="R259" s="10">
        <f t="shared" si="6"/>
        <v>6007087.95</v>
      </c>
    </row>
    <row r="260" ht="15.75" customHeight="1">
      <c r="A260" s="6">
        <v>1.10760745E8</v>
      </c>
      <c r="B260" s="7" t="s">
        <v>292</v>
      </c>
      <c r="C260" s="6">
        <v>3.9942038E7</v>
      </c>
      <c r="D260" s="6">
        <v>2915287.0</v>
      </c>
      <c r="E260" s="6">
        <v>291939.0</v>
      </c>
      <c r="F260" s="6">
        <v>614753.0</v>
      </c>
      <c r="G260" s="6">
        <v>199426.0</v>
      </c>
      <c r="H260" s="6">
        <v>1081408.0</v>
      </c>
      <c r="I260" s="6">
        <v>727761.0</v>
      </c>
      <c r="J260" s="6">
        <v>4107787.0</v>
      </c>
      <c r="K260" s="6">
        <v>2.303219795E9</v>
      </c>
      <c r="L260" s="6">
        <v>9098.0</v>
      </c>
      <c r="M260" s="8">
        <f t="shared" si="1"/>
        <v>27454897.8</v>
      </c>
      <c r="N260" s="7" t="str">
        <f t="shared" si="2"/>
        <v>2 - 35-50m</v>
      </c>
      <c r="O260" s="9">
        <f t="shared" si="3"/>
        <v>0.02</v>
      </c>
      <c r="P260" s="7">
        <f t="shared" si="4"/>
        <v>0.15</v>
      </c>
      <c r="Q260" s="10">
        <f t="shared" si="5"/>
        <v>798840.76</v>
      </c>
      <c r="R260" s="10">
        <f t="shared" si="6"/>
        <v>5991305.7</v>
      </c>
    </row>
    <row r="261" ht="15.75" customHeight="1">
      <c r="A261" s="6">
        <v>8.673306E7</v>
      </c>
      <c r="B261" s="7" t="s">
        <v>293</v>
      </c>
      <c r="C261" s="6">
        <v>3.9604984E7</v>
      </c>
      <c r="D261" s="6">
        <v>7025370.0</v>
      </c>
      <c r="E261" s="6">
        <v>224816.0</v>
      </c>
      <c r="F261" s="6">
        <v>861317.0</v>
      </c>
      <c r="G261" s="6">
        <v>538604.0</v>
      </c>
      <c r="H261" s="6">
        <v>3623123.0</v>
      </c>
      <c r="I261" s="6">
        <v>1777510.0</v>
      </c>
      <c r="J261" s="6">
        <v>9134378.0</v>
      </c>
      <c r="K261" s="6">
        <v>2.839709677E9</v>
      </c>
      <c r="L261" s="6">
        <v>25984.0</v>
      </c>
      <c r="M261" s="8">
        <f t="shared" si="1"/>
        <v>75703443.2</v>
      </c>
      <c r="N261" s="7" t="str">
        <f t="shared" si="2"/>
        <v>2 - 35-50m</v>
      </c>
      <c r="O261" s="9">
        <f t="shared" si="3"/>
        <v>0.02</v>
      </c>
      <c r="P261" s="7">
        <f t="shared" si="4"/>
        <v>0.15</v>
      </c>
      <c r="Q261" s="10">
        <f t="shared" si="5"/>
        <v>792099.68</v>
      </c>
      <c r="R261" s="10">
        <f t="shared" si="6"/>
        <v>5940747.6</v>
      </c>
    </row>
    <row r="262" ht="15.75" customHeight="1">
      <c r="A262" s="6">
        <v>9.8640668E7</v>
      </c>
      <c r="B262" s="7" t="s">
        <v>294</v>
      </c>
      <c r="C262" s="6">
        <v>3.9334294E7</v>
      </c>
      <c r="D262" s="6">
        <v>3213729.0</v>
      </c>
      <c r="E262" s="6">
        <v>75639.0</v>
      </c>
      <c r="F262" s="6">
        <v>813700.0</v>
      </c>
      <c r="G262" s="6">
        <v>32860.0</v>
      </c>
      <c r="H262" s="6">
        <v>1134570.0</v>
      </c>
      <c r="I262" s="6">
        <v>1156960.0</v>
      </c>
      <c r="J262" s="6">
        <v>4496741.0</v>
      </c>
      <c r="K262" s="6">
        <v>1.0596945326E10</v>
      </c>
      <c r="L262" s="6">
        <v>15369.0</v>
      </c>
      <c r="M262" s="8">
        <f t="shared" si="1"/>
        <v>36258867.8</v>
      </c>
      <c r="N262" s="7" t="str">
        <f t="shared" si="2"/>
        <v>2 - 35-50m</v>
      </c>
      <c r="O262" s="9">
        <f t="shared" si="3"/>
        <v>0.02</v>
      </c>
      <c r="P262" s="7">
        <f t="shared" si="4"/>
        <v>0.15</v>
      </c>
      <c r="Q262" s="10">
        <f t="shared" si="5"/>
        <v>786685.88</v>
      </c>
      <c r="R262" s="10">
        <f t="shared" si="6"/>
        <v>5900144.1</v>
      </c>
    </row>
    <row r="263" ht="15.75" customHeight="1">
      <c r="A263" s="6">
        <v>1.32345025E8</v>
      </c>
      <c r="B263" s="7" t="s">
        <v>295</v>
      </c>
      <c r="C263" s="6">
        <v>3.9242481E7</v>
      </c>
      <c r="D263" s="6">
        <v>2.3280292E7</v>
      </c>
      <c r="E263" s="6">
        <v>1.3012405E7</v>
      </c>
      <c r="F263" s="6">
        <v>1060992.0</v>
      </c>
      <c r="G263" s="6">
        <v>2051979.0</v>
      </c>
      <c r="H263" s="6">
        <v>4857963.0</v>
      </c>
      <c r="I263" s="6">
        <v>2296953.0</v>
      </c>
      <c r="J263" s="6">
        <v>4869246.0</v>
      </c>
      <c r="K263" s="6">
        <v>9.38178777E8</v>
      </c>
      <c r="L263" s="6">
        <v>12849.0</v>
      </c>
      <c r="M263" s="8">
        <f t="shared" si="1"/>
        <v>107451071</v>
      </c>
      <c r="N263" s="7" t="str">
        <f t="shared" si="2"/>
        <v>2 - 35-50m</v>
      </c>
      <c r="O263" s="9">
        <f t="shared" si="3"/>
        <v>0.02</v>
      </c>
      <c r="P263" s="7">
        <f t="shared" si="4"/>
        <v>0.15</v>
      </c>
      <c r="Q263" s="10">
        <f t="shared" si="5"/>
        <v>784849.62</v>
      </c>
      <c r="R263" s="10">
        <f t="shared" si="6"/>
        <v>5886372.15</v>
      </c>
    </row>
    <row r="264" ht="15.75" customHeight="1">
      <c r="A264" s="6">
        <v>8.5037017E7</v>
      </c>
      <c r="B264" s="7" t="s">
        <v>296</v>
      </c>
      <c r="C264" s="6">
        <v>3.8937341E7</v>
      </c>
      <c r="D264" s="6">
        <v>3.1332367E7</v>
      </c>
      <c r="E264" s="6">
        <v>1406786.0</v>
      </c>
      <c r="F264" s="6">
        <v>1009540.0</v>
      </c>
      <c r="G264" s="6">
        <v>2637530.0</v>
      </c>
      <c r="H264" s="6">
        <v>2.0293181E7</v>
      </c>
      <c r="I264" s="6">
        <v>5985330.0</v>
      </c>
      <c r="J264" s="6">
        <v>5087816.0</v>
      </c>
      <c r="K264" s="6">
        <v>3.11413182E9</v>
      </c>
      <c r="L264" s="6">
        <v>13651.0</v>
      </c>
      <c r="M264" s="8">
        <f t="shared" si="1"/>
        <v>335488967.2</v>
      </c>
      <c r="N264" s="7" t="str">
        <f t="shared" si="2"/>
        <v>2 - 35-50m</v>
      </c>
      <c r="O264" s="9">
        <f t="shared" si="3"/>
        <v>0.02</v>
      </c>
      <c r="P264" s="7">
        <f t="shared" si="4"/>
        <v>0.15</v>
      </c>
      <c r="Q264" s="10">
        <f t="shared" si="5"/>
        <v>778746.82</v>
      </c>
      <c r="R264" s="10">
        <f t="shared" si="6"/>
        <v>5840601.15</v>
      </c>
    </row>
    <row r="265" ht="15.75" customHeight="1">
      <c r="A265" s="6">
        <v>1.25484881E8</v>
      </c>
      <c r="B265" s="7" t="s">
        <v>297</v>
      </c>
      <c r="C265" s="6">
        <v>3.8765718E7</v>
      </c>
      <c r="D265" s="6">
        <v>6793391.0</v>
      </c>
      <c r="E265" s="6">
        <v>483632.0</v>
      </c>
      <c r="F265" s="6">
        <v>306408.0</v>
      </c>
      <c r="G265" s="6">
        <v>306249.0</v>
      </c>
      <c r="H265" s="6">
        <v>4520224.0</v>
      </c>
      <c r="I265" s="6">
        <v>1176878.0</v>
      </c>
      <c r="J265" s="6">
        <v>4353853.0</v>
      </c>
      <c r="K265" s="6">
        <v>5.110405627E9</v>
      </c>
      <c r="L265" s="6">
        <v>12722.0</v>
      </c>
      <c r="M265" s="8">
        <f t="shared" si="1"/>
        <v>70674338.4</v>
      </c>
      <c r="N265" s="7" t="str">
        <f t="shared" si="2"/>
        <v>2 - 35-50m</v>
      </c>
      <c r="O265" s="9">
        <f t="shared" si="3"/>
        <v>0.02</v>
      </c>
      <c r="P265" s="7">
        <f t="shared" si="4"/>
        <v>0.15</v>
      </c>
      <c r="Q265" s="10">
        <f t="shared" si="5"/>
        <v>775314.36</v>
      </c>
      <c r="R265" s="10">
        <f t="shared" si="6"/>
        <v>5814857.7</v>
      </c>
    </row>
    <row r="266" ht="15.75" customHeight="1">
      <c r="A266" s="6">
        <v>1.21740448E8</v>
      </c>
      <c r="B266" s="7" t="s">
        <v>298</v>
      </c>
      <c r="C266" s="6">
        <v>3.8617422E7</v>
      </c>
      <c r="D266" s="6">
        <v>2.3591547E7</v>
      </c>
      <c r="E266" s="6">
        <v>3520815.0</v>
      </c>
      <c r="F266" s="6">
        <v>3338245.0</v>
      </c>
      <c r="G266" s="6">
        <v>1524950.0</v>
      </c>
      <c r="H266" s="6">
        <v>1.2264282E7</v>
      </c>
      <c r="I266" s="6">
        <v>2943255.0</v>
      </c>
      <c r="J266" s="6">
        <v>4958274.0</v>
      </c>
      <c r="K266" s="6">
        <v>2.835594959E9</v>
      </c>
      <c r="L266" s="6">
        <v>21196.0</v>
      </c>
      <c r="M266" s="8">
        <f t="shared" si="1"/>
        <v>194988373</v>
      </c>
      <c r="N266" s="7" t="str">
        <f t="shared" si="2"/>
        <v>2 - 35-50m</v>
      </c>
      <c r="O266" s="9">
        <f t="shared" si="3"/>
        <v>0.02</v>
      </c>
      <c r="P266" s="7">
        <f t="shared" si="4"/>
        <v>0.15</v>
      </c>
      <c r="Q266" s="10">
        <f t="shared" si="5"/>
        <v>772348.44</v>
      </c>
      <c r="R266" s="10">
        <f t="shared" si="6"/>
        <v>5792613.3</v>
      </c>
    </row>
    <row r="267" ht="15.75" customHeight="1">
      <c r="A267" s="6">
        <v>1.23051542E8</v>
      </c>
      <c r="B267" s="7" t="s">
        <v>299</v>
      </c>
      <c r="C267" s="6">
        <v>3.8610071E7</v>
      </c>
      <c r="D267" s="6">
        <v>4998906.0</v>
      </c>
      <c r="E267" s="6">
        <v>198474.0</v>
      </c>
      <c r="F267" s="6">
        <v>313452.0</v>
      </c>
      <c r="G267" s="6">
        <v>123272.0</v>
      </c>
      <c r="H267" s="6">
        <v>1565164.0</v>
      </c>
      <c r="I267" s="6">
        <v>2798544.0</v>
      </c>
      <c r="J267" s="6">
        <v>4031020.0</v>
      </c>
      <c r="K267" s="6">
        <v>1.01406912E8</v>
      </c>
      <c r="L267" s="6">
        <v>13129.0</v>
      </c>
      <c r="M267" s="8">
        <f t="shared" si="1"/>
        <v>72782206.8</v>
      </c>
      <c r="N267" s="7" t="str">
        <f t="shared" si="2"/>
        <v>2 - 35-50m</v>
      </c>
      <c r="O267" s="9">
        <f t="shared" si="3"/>
        <v>0.02</v>
      </c>
      <c r="P267" s="7">
        <f t="shared" si="4"/>
        <v>0.15</v>
      </c>
      <c r="Q267" s="10">
        <f t="shared" si="5"/>
        <v>772201.42</v>
      </c>
      <c r="R267" s="10">
        <f t="shared" si="6"/>
        <v>5791510.65</v>
      </c>
    </row>
    <row r="268" ht="15.75" customHeight="1">
      <c r="A268" s="6">
        <v>8.9998243E7</v>
      </c>
      <c r="B268" s="7" t="s">
        <v>300</v>
      </c>
      <c r="C268" s="6">
        <v>3.852903E7</v>
      </c>
      <c r="D268" s="6">
        <v>8508806.0</v>
      </c>
      <c r="E268" s="6">
        <v>971214.0</v>
      </c>
      <c r="F268" s="6">
        <v>158813.0</v>
      </c>
      <c r="G268" s="6">
        <v>265646.0</v>
      </c>
      <c r="H268" s="6">
        <v>5736296.0</v>
      </c>
      <c r="I268" s="6">
        <v>1376837.0</v>
      </c>
      <c r="J268" s="6">
        <v>6575030.0</v>
      </c>
      <c r="K268" s="6">
        <v>4.643735606E9</v>
      </c>
      <c r="L268" s="6">
        <v>13605.0</v>
      </c>
      <c r="M268" s="8">
        <f t="shared" si="1"/>
        <v>86474152.8</v>
      </c>
      <c r="N268" s="7" t="str">
        <f t="shared" si="2"/>
        <v>2 - 35-50m</v>
      </c>
      <c r="O268" s="9">
        <f t="shared" si="3"/>
        <v>0.02</v>
      </c>
      <c r="P268" s="7">
        <f t="shared" si="4"/>
        <v>0.15</v>
      </c>
      <c r="Q268" s="10">
        <f t="shared" si="5"/>
        <v>770580.6</v>
      </c>
      <c r="R268" s="10">
        <f t="shared" si="6"/>
        <v>5779354.5</v>
      </c>
    </row>
    <row r="269" ht="15.75" customHeight="1">
      <c r="A269" s="6">
        <v>1.50817428E8</v>
      </c>
      <c r="B269" s="7" t="s">
        <v>301</v>
      </c>
      <c r="C269" s="6">
        <v>3.8342545E7</v>
      </c>
      <c r="D269" s="6">
        <v>1.9162439E7</v>
      </c>
      <c r="E269" s="6">
        <v>7329496.0</v>
      </c>
      <c r="F269" s="6">
        <v>626031.0</v>
      </c>
      <c r="G269" s="6">
        <v>816939.0</v>
      </c>
      <c r="H269" s="6">
        <v>8206043.0</v>
      </c>
      <c r="I269" s="6">
        <v>2183930.0</v>
      </c>
      <c r="J269" s="6">
        <v>3766939.0</v>
      </c>
      <c r="K269" s="6">
        <v>3.864987831E9</v>
      </c>
      <c r="L269" s="6">
        <v>22574.0</v>
      </c>
      <c r="M269" s="8">
        <f t="shared" si="1"/>
        <v>131724747.2</v>
      </c>
      <c r="N269" s="7" t="str">
        <f t="shared" si="2"/>
        <v>2 - 35-50m</v>
      </c>
      <c r="O269" s="9">
        <f t="shared" si="3"/>
        <v>0.02</v>
      </c>
      <c r="P269" s="7">
        <f t="shared" si="4"/>
        <v>0.15</v>
      </c>
      <c r="Q269" s="10">
        <f t="shared" si="5"/>
        <v>766850.9</v>
      </c>
      <c r="R269" s="10">
        <f t="shared" si="6"/>
        <v>5751381.75</v>
      </c>
    </row>
    <row r="270" ht="15.75" customHeight="1">
      <c r="A270" s="6">
        <v>1.11908595E8</v>
      </c>
      <c r="B270" s="7" t="s">
        <v>302</v>
      </c>
      <c r="C270" s="6">
        <v>3.7935642E7</v>
      </c>
      <c r="D270" s="6">
        <v>5056907.0</v>
      </c>
      <c r="E270" s="6">
        <v>738558.0</v>
      </c>
      <c r="F270" s="6">
        <v>246688.0</v>
      </c>
      <c r="G270" s="6">
        <v>918412.0</v>
      </c>
      <c r="H270" s="6">
        <v>2695942.0</v>
      </c>
      <c r="I270" s="6">
        <v>457307.0</v>
      </c>
      <c r="J270" s="6">
        <v>3405243.0</v>
      </c>
      <c r="K270" s="6">
        <v>1.70590241E8</v>
      </c>
      <c r="L270" s="6">
        <v>8143.0</v>
      </c>
      <c r="M270" s="8">
        <f t="shared" si="1"/>
        <v>40420295.6</v>
      </c>
      <c r="N270" s="7" t="str">
        <f t="shared" si="2"/>
        <v>2 - 35-50m</v>
      </c>
      <c r="O270" s="9">
        <f t="shared" si="3"/>
        <v>0.02</v>
      </c>
      <c r="P270" s="7">
        <f t="shared" si="4"/>
        <v>0.15</v>
      </c>
      <c r="Q270" s="10">
        <f t="shared" si="5"/>
        <v>758712.84</v>
      </c>
      <c r="R270" s="10">
        <f t="shared" si="6"/>
        <v>5690346.3</v>
      </c>
    </row>
    <row r="271" ht="15.75" customHeight="1">
      <c r="A271" s="6">
        <v>1.3757178E8</v>
      </c>
      <c r="B271" s="7" t="s">
        <v>303</v>
      </c>
      <c r="C271" s="6">
        <v>3.7863758E7</v>
      </c>
      <c r="D271" s="6">
        <v>1.0906569E7</v>
      </c>
      <c r="E271" s="6">
        <v>710064.0</v>
      </c>
      <c r="F271" s="6">
        <v>565610.0</v>
      </c>
      <c r="G271" s="6">
        <v>194056.0</v>
      </c>
      <c r="H271" s="6">
        <v>4455983.0</v>
      </c>
      <c r="I271" s="6">
        <v>4980856.0</v>
      </c>
      <c r="J271" s="6">
        <v>3841718.0</v>
      </c>
      <c r="K271" s="6">
        <v>7.81087868E8</v>
      </c>
      <c r="L271" s="6">
        <v>12179.0</v>
      </c>
      <c r="M271" s="8">
        <f t="shared" si="1"/>
        <v>146226406.8</v>
      </c>
      <c r="N271" s="7" t="str">
        <f t="shared" si="2"/>
        <v>2 - 35-50m</v>
      </c>
      <c r="O271" s="9">
        <f t="shared" si="3"/>
        <v>0.02</v>
      </c>
      <c r="P271" s="7">
        <f t="shared" si="4"/>
        <v>0.15</v>
      </c>
      <c r="Q271" s="10">
        <f t="shared" si="5"/>
        <v>757275.16</v>
      </c>
      <c r="R271" s="10">
        <f t="shared" si="6"/>
        <v>5679563.7</v>
      </c>
    </row>
    <row r="272" ht="15.75" customHeight="1">
      <c r="A272" s="6">
        <v>1.18951081E8</v>
      </c>
      <c r="B272" s="7" t="s">
        <v>304</v>
      </c>
      <c r="C272" s="6">
        <v>3.7829341E7</v>
      </c>
      <c r="D272" s="6">
        <v>9253723.0</v>
      </c>
      <c r="E272" s="6">
        <v>835965.0</v>
      </c>
      <c r="F272" s="6">
        <v>66365.0</v>
      </c>
      <c r="G272" s="6">
        <v>73318.0</v>
      </c>
      <c r="H272" s="6">
        <v>4192597.0</v>
      </c>
      <c r="I272" s="6">
        <v>4085478.0</v>
      </c>
      <c r="J272" s="6">
        <v>7684684.0</v>
      </c>
      <c r="K272" s="6">
        <v>2.0258755669E10</v>
      </c>
      <c r="L272" s="6">
        <v>39656.0</v>
      </c>
      <c r="M272" s="8">
        <f t="shared" si="1"/>
        <v>124228725</v>
      </c>
      <c r="N272" s="7" t="str">
        <f t="shared" si="2"/>
        <v>2 - 35-50m</v>
      </c>
      <c r="O272" s="9">
        <f t="shared" si="3"/>
        <v>0.02</v>
      </c>
      <c r="P272" s="7">
        <f t="shared" si="4"/>
        <v>0.15</v>
      </c>
      <c r="Q272" s="10">
        <f t="shared" si="5"/>
        <v>756586.82</v>
      </c>
      <c r="R272" s="10">
        <f t="shared" si="6"/>
        <v>5674401.15</v>
      </c>
    </row>
    <row r="273" ht="15.75" customHeight="1">
      <c r="A273" s="6">
        <v>1.4525012E8</v>
      </c>
      <c r="B273" s="7" t="s">
        <v>305</v>
      </c>
      <c r="C273" s="6">
        <v>3.7780582E7</v>
      </c>
      <c r="D273" s="6">
        <v>2716025.0</v>
      </c>
      <c r="E273" s="6">
        <v>543090.0</v>
      </c>
      <c r="F273" s="6">
        <v>164926.0</v>
      </c>
      <c r="G273" s="6">
        <v>174912.0</v>
      </c>
      <c r="H273" s="6">
        <v>1458365.0</v>
      </c>
      <c r="I273" s="6">
        <v>374732.0</v>
      </c>
      <c r="J273" s="6">
        <v>1595016.0</v>
      </c>
      <c r="K273" s="6">
        <v>3.83991482E8</v>
      </c>
      <c r="L273" s="6">
        <v>4440.0</v>
      </c>
      <c r="M273" s="8">
        <f t="shared" si="1"/>
        <v>23216408</v>
      </c>
      <c r="N273" s="7" t="str">
        <f t="shared" si="2"/>
        <v>2 - 35-50m</v>
      </c>
      <c r="O273" s="9">
        <f t="shared" si="3"/>
        <v>0.02</v>
      </c>
      <c r="P273" s="7">
        <f t="shared" si="4"/>
        <v>0.15</v>
      </c>
      <c r="Q273" s="10">
        <f t="shared" si="5"/>
        <v>755611.64</v>
      </c>
      <c r="R273" s="10">
        <f t="shared" si="6"/>
        <v>5667087.3</v>
      </c>
    </row>
    <row r="274" ht="15.75" customHeight="1">
      <c r="A274" s="6">
        <v>1.24971441E8</v>
      </c>
      <c r="B274" s="7" t="s">
        <v>306</v>
      </c>
      <c r="C274" s="6">
        <v>3.7712866E7</v>
      </c>
      <c r="D274" s="6">
        <v>3856506.0</v>
      </c>
      <c r="E274" s="6">
        <v>865775.0</v>
      </c>
      <c r="F274" s="6">
        <v>537112.0</v>
      </c>
      <c r="G274" s="6">
        <v>733105.0</v>
      </c>
      <c r="H274" s="6">
        <v>1373800.0</v>
      </c>
      <c r="I274" s="6">
        <v>346714.0</v>
      </c>
      <c r="J274" s="6">
        <v>4920544.0</v>
      </c>
      <c r="K274" s="6">
        <v>7.030007582E9</v>
      </c>
      <c r="L274" s="6">
        <v>12126.0</v>
      </c>
      <c r="M274" s="8">
        <f t="shared" si="1"/>
        <v>24852079</v>
      </c>
      <c r="N274" s="7" t="str">
        <f t="shared" si="2"/>
        <v>2 - 35-50m</v>
      </c>
      <c r="O274" s="9">
        <f t="shared" si="3"/>
        <v>0.02</v>
      </c>
      <c r="P274" s="7">
        <f t="shared" si="4"/>
        <v>0.15</v>
      </c>
      <c r="Q274" s="10">
        <f t="shared" si="5"/>
        <v>754257.32</v>
      </c>
      <c r="R274" s="10">
        <f t="shared" si="6"/>
        <v>5656929.9</v>
      </c>
    </row>
    <row r="275" ht="15.75" customHeight="1">
      <c r="A275" s="6">
        <v>8.8619253E7</v>
      </c>
      <c r="B275" s="7" t="s">
        <v>307</v>
      </c>
      <c r="C275" s="6">
        <v>3.7694124E7</v>
      </c>
      <c r="D275" s="6">
        <v>4.846078E7</v>
      </c>
      <c r="E275" s="6">
        <v>3.2213148E7</v>
      </c>
      <c r="F275" s="6">
        <v>1863410.0</v>
      </c>
      <c r="G275" s="6">
        <v>1630221.0</v>
      </c>
      <c r="H275" s="6">
        <v>9623506.0</v>
      </c>
      <c r="I275" s="6">
        <v>3130495.0</v>
      </c>
      <c r="J275" s="6">
        <v>4976884.0</v>
      </c>
      <c r="K275" s="6">
        <v>2.212858411E9</v>
      </c>
      <c r="L275" s="6">
        <v>9937.0</v>
      </c>
      <c r="M275" s="8">
        <f t="shared" si="1"/>
        <v>175535293.6</v>
      </c>
      <c r="N275" s="7" t="str">
        <f t="shared" si="2"/>
        <v>2 - 35-50m</v>
      </c>
      <c r="O275" s="9">
        <f t="shared" si="3"/>
        <v>0.02</v>
      </c>
      <c r="P275" s="7">
        <f t="shared" si="4"/>
        <v>0.15</v>
      </c>
      <c r="Q275" s="10">
        <f t="shared" si="5"/>
        <v>753882.48</v>
      </c>
      <c r="R275" s="10">
        <f t="shared" si="6"/>
        <v>5654118.6</v>
      </c>
    </row>
    <row r="276" ht="15.75" customHeight="1">
      <c r="A276" s="6">
        <v>1.2872922E8</v>
      </c>
      <c r="B276" s="7" t="s">
        <v>308</v>
      </c>
      <c r="C276" s="6">
        <v>3.7680373E7</v>
      </c>
      <c r="D276" s="6">
        <v>8830553.0</v>
      </c>
      <c r="E276" s="6">
        <v>2014610.0</v>
      </c>
      <c r="F276" s="6">
        <v>181761.0</v>
      </c>
      <c r="G276" s="6">
        <v>460349.0</v>
      </c>
      <c r="H276" s="6">
        <v>5006957.0</v>
      </c>
      <c r="I276" s="6">
        <v>1166876.0</v>
      </c>
      <c r="J276" s="6">
        <v>6068427.0</v>
      </c>
      <c r="K276" s="6">
        <v>2.3437891069E10</v>
      </c>
      <c r="L276" s="6">
        <v>30825.0</v>
      </c>
      <c r="M276" s="8">
        <f t="shared" si="1"/>
        <v>76014930</v>
      </c>
      <c r="N276" s="7" t="str">
        <f t="shared" si="2"/>
        <v>2 - 35-50m</v>
      </c>
      <c r="O276" s="9">
        <f t="shared" si="3"/>
        <v>0.02</v>
      </c>
      <c r="P276" s="7">
        <f t="shared" si="4"/>
        <v>0.15</v>
      </c>
      <c r="Q276" s="10">
        <f t="shared" si="5"/>
        <v>753607.46</v>
      </c>
      <c r="R276" s="10">
        <f t="shared" si="6"/>
        <v>5652055.95</v>
      </c>
    </row>
    <row r="277" ht="15.75" customHeight="1">
      <c r="A277" s="6">
        <v>1.22249987E8</v>
      </c>
      <c r="B277" s="7" t="s">
        <v>309</v>
      </c>
      <c r="C277" s="6">
        <v>3.7121969E7</v>
      </c>
      <c r="D277" s="6">
        <v>1.0608475E7</v>
      </c>
      <c r="E277" s="6">
        <v>580596.0</v>
      </c>
      <c r="F277" s="6">
        <v>1406131.0</v>
      </c>
      <c r="G277" s="6">
        <v>1304026.0</v>
      </c>
      <c r="H277" s="6">
        <v>6223858.0</v>
      </c>
      <c r="I277" s="6">
        <v>1093864.0</v>
      </c>
      <c r="J277" s="6">
        <v>3175465.0</v>
      </c>
      <c r="K277" s="6">
        <v>1.075318595E9</v>
      </c>
      <c r="L277" s="6">
        <v>23246.0</v>
      </c>
      <c r="M277" s="8">
        <f t="shared" si="1"/>
        <v>92260345.2</v>
      </c>
      <c r="N277" s="7" t="str">
        <f t="shared" si="2"/>
        <v>2 - 35-50m</v>
      </c>
      <c r="O277" s="9">
        <f t="shared" si="3"/>
        <v>0.02</v>
      </c>
      <c r="P277" s="7">
        <f t="shared" si="4"/>
        <v>0.15</v>
      </c>
      <c r="Q277" s="10">
        <f t="shared" si="5"/>
        <v>742439.38</v>
      </c>
      <c r="R277" s="10">
        <f t="shared" si="6"/>
        <v>5568295.35</v>
      </c>
    </row>
    <row r="278" ht="15.75" customHeight="1">
      <c r="A278" s="6">
        <v>1.24387348E8</v>
      </c>
      <c r="B278" s="7" t="s">
        <v>310</v>
      </c>
      <c r="C278" s="6">
        <v>3.6924076E7</v>
      </c>
      <c r="D278" s="6">
        <v>387873.0</v>
      </c>
      <c r="E278" s="6">
        <v>13949.0</v>
      </c>
      <c r="F278" s="6">
        <v>36874.0</v>
      </c>
      <c r="G278" s="6">
        <v>25376.0</v>
      </c>
      <c r="H278" s="6">
        <v>157996.0</v>
      </c>
      <c r="I278" s="6">
        <v>153678.0</v>
      </c>
      <c r="J278" s="6">
        <v>4931708.0</v>
      </c>
      <c r="K278" s="6">
        <v>1973325.0</v>
      </c>
      <c r="L278" s="6">
        <v>6669.0</v>
      </c>
      <c r="M278" s="8">
        <f t="shared" si="1"/>
        <v>4831561.8</v>
      </c>
      <c r="N278" s="7" t="str">
        <f t="shared" si="2"/>
        <v>2 - 35-50m</v>
      </c>
      <c r="O278" s="9">
        <f t="shared" si="3"/>
        <v>0.02</v>
      </c>
      <c r="P278" s="7">
        <f t="shared" si="4"/>
        <v>0.15</v>
      </c>
      <c r="Q278" s="10">
        <f t="shared" si="5"/>
        <v>738481.52</v>
      </c>
      <c r="R278" s="10">
        <f t="shared" si="6"/>
        <v>5538611.4</v>
      </c>
    </row>
    <row r="279" ht="15.75" customHeight="1">
      <c r="A279" s="6">
        <v>1.06925753E8</v>
      </c>
      <c r="B279" s="7" t="s">
        <v>311</v>
      </c>
      <c r="C279" s="6">
        <v>3.6873692E7</v>
      </c>
      <c r="D279" s="6">
        <v>1.8465263E7</v>
      </c>
      <c r="E279" s="6">
        <v>1.0286681E7</v>
      </c>
      <c r="F279" s="6">
        <v>773789.0</v>
      </c>
      <c r="G279" s="6">
        <v>574587.0</v>
      </c>
      <c r="H279" s="6">
        <v>5246034.0</v>
      </c>
      <c r="I279" s="6">
        <v>1584172.0</v>
      </c>
      <c r="J279" s="6">
        <v>3940526.0</v>
      </c>
      <c r="K279" s="6">
        <v>4.320956146E9</v>
      </c>
      <c r="L279" s="6">
        <v>20964.0</v>
      </c>
      <c r="M279" s="8">
        <f t="shared" si="1"/>
        <v>90047042.2</v>
      </c>
      <c r="N279" s="7" t="str">
        <f t="shared" si="2"/>
        <v>2 - 35-50m</v>
      </c>
      <c r="O279" s="9">
        <f t="shared" si="3"/>
        <v>0.02</v>
      </c>
      <c r="P279" s="7">
        <f t="shared" si="4"/>
        <v>0.15</v>
      </c>
      <c r="Q279" s="10">
        <f t="shared" si="5"/>
        <v>737473.84</v>
      </c>
      <c r="R279" s="10">
        <f t="shared" si="6"/>
        <v>5531053.8</v>
      </c>
    </row>
    <row r="280" ht="15.75" customHeight="1">
      <c r="A280" s="6">
        <v>1.2331365E8</v>
      </c>
      <c r="B280" s="7" t="s">
        <v>312</v>
      </c>
      <c r="C280" s="6">
        <v>3.6860403E7</v>
      </c>
      <c r="D280" s="6">
        <v>2.105673E7</v>
      </c>
      <c r="E280" s="6">
        <v>248927.0</v>
      </c>
      <c r="F280" s="6">
        <v>380085.0</v>
      </c>
      <c r="G280" s="6">
        <v>1430549.0</v>
      </c>
      <c r="H280" s="6">
        <v>1.3365031E7</v>
      </c>
      <c r="I280" s="6">
        <v>5632138.0</v>
      </c>
      <c r="J280" s="6">
        <v>6441693.0</v>
      </c>
      <c r="K280" s="6">
        <v>6.8000001E7</v>
      </c>
      <c r="L280" s="6">
        <v>51802.0</v>
      </c>
      <c r="M280" s="8">
        <f t="shared" si="1"/>
        <v>252825221.4</v>
      </c>
      <c r="N280" s="7" t="str">
        <f t="shared" si="2"/>
        <v>2 - 35-50m</v>
      </c>
      <c r="O280" s="9">
        <f t="shared" si="3"/>
        <v>0.02</v>
      </c>
      <c r="P280" s="7">
        <f t="shared" si="4"/>
        <v>0.15</v>
      </c>
      <c r="Q280" s="10">
        <f t="shared" si="5"/>
        <v>737208.06</v>
      </c>
      <c r="R280" s="10">
        <f t="shared" si="6"/>
        <v>5529060.45</v>
      </c>
    </row>
    <row r="281" ht="15.75" customHeight="1">
      <c r="A281" s="6">
        <v>1.18154306E8</v>
      </c>
      <c r="B281" s="7" t="s">
        <v>313</v>
      </c>
      <c r="C281" s="6">
        <v>3.6780894E7</v>
      </c>
      <c r="D281" s="6">
        <v>347360.0</v>
      </c>
      <c r="E281" s="6">
        <v>11595.0</v>
      </c>
      <c r="F281" s="6">
        <v>57048.0</v>
      </c>
      <c r="G281" s="6">
        <v>137583.0</v>
      </c>
      <c r="H281" s="6">
        <v>137476.0</v>
      </c>
      <c r="I281" s="6">
        <v>3658.0</v>
      </c>
      <c r="J281" s="6">
        <v>1161035.0</v>
      </c>
      <c r="K281" s="6">
        <v>5.646636137E9</v>
      </c>
      <c r="L281" s="6">
        <v>4719.0</v>
      </c>
      <c r="M281" s="8">
        <f t="shared" si="1"/>
        <v>2114667</v>
      </c>
      <c r="N281" s="7" t="str">
        <f t="shared" si="2"/>
        <v>2 - 35-50m</v>
      </c>
      <c r="O281" s="9">
        <f t="shared" si="3"/>
        <v>0.02</v>
      </c>
      <c r="P281" s="7">
        <f t="shared" si="4"/>
        <v>0.15</v>
      </c>
      <c r="Q281" s="10">
        <f t="shared" si="5"/>
        <v>735617.88</v>
      </c>
      <c r="R281" s="10">
        <f t="shared" si="6"/>
        <v>5517134.1</v>
      </c>
    </row>
    <row r="282" ht="15.75" customHeight="1">
      <c r="A282" s="6">
        <v>7477453.0</v>
      </c>
      <c r="B282" s="7" t="s">
        <v>314</v>
      </c>
      <c r="C282" s="6">
        <v>3.6641669E7</v>
      </c>
      <c r="D282" s="6">
        <v>1570907.0</v>
      </c>
      <c r="E282" s="6">
        <v>86406.0</v>
      </c>
      <c r="F282" s="6">
        <v>10908.0</v>
      </c>
      <c r="G282" s="6">
        <v>8249.0</v>
      </c>
      <c r="H282" s="6">
        <v>866524.0</v>
      </c>
      <c r="I282" s="6">
        <v>598820.0</v>
      </c>
      <c r="J282" s="6">
        <v>2480149.0</v>
      </c>
      <c r="K282" s="6">
        <v>1.82525E8</v>
      </c>
      <c r="L282" s="6">
        <v>14908.0</v>
      </c>
      <c r="M282" s="8">
        <f t="shared" si="1"/>
        <v>20713733.2</v>
      </c>
      <c r="N282" s="7" t="str">
        <f t="shared" si="2"/>
        <v>2 - 35-50m</v>
      </c>
      <c r="O282" s="9">
        <f t="shared" si="3"/>
        <v>0.02</v>
      </c>
      <c r="P282" s="7">
        <f t="shared" si="4"/>
        <v>0.15</v>
      </c>
      <c r="Q282" s="10">
        <f t="shared" si="5"/>
        <v>732833.38</v>
      </c>
      <c r="R282" s="10">
        <f t="shared" si="6"/>
        <v>5496250.35</v>
      </c>
    </row>
    <row r="283" ht="15.75" customHeight="1">
      <c r="A283" s="6">
        <v>1.06680234E8</v>
      </c>
      <c r="B283" s="7" t="s">
        <v>315</v>
      </c>
      <c r="C283" s="6">
        <v>3.6590298E7</v>
      </c>
      <c r="D283" s="6">
        <v>935417.0</v>
      </c>
      <c r="E283" s="6">
        <v>185698.0</v>
      </c>
      <c r="F283" s="6">
        <v>450.0</v>
      </c>
      <c r="G283" s="6">
        <v>12068.0</v>
      </c>
      <c r="H283" s="6">
        <v>503424.0</v>
      </c>
      <c r="I283" s="6">
        <v>233777.0</v>
      </c>
      <c r="J283" s="6">
        <v>4770371.0</v>
      </c>
      <c r="K283" s="6">
        <v>6.1489847E7</v>
      </c>
      <c r="L283" s="6">
        <v>4323.0</v>
      </c>
      <c r="M283" s="8">
        <f t="shared" si="1"/>
        <v>9796091.6</v>
      </c>
      <c r="N283" s="7" t="str">
        <f t="shared" si="2"/>
        <v>2 - 35-50m</v>
      </c>
      <c r="O283" s="9">
        <f t="shared" si="3"/>
        <v>0.02</v>
      </c>
      <c r="P283" s="7">
        <f t="shared" si="4"/>
        <v>0.15</v>
      </c>
      <c r="Q283" s="10">
        <f t="shared" si="5"/>
        <v>731805.96</v>
      </c>
      <c r="R283" s="10">
        <f t="shared" si="6"/>
        <v>5488544.7</v>
      </c>
    </row>
    <row r="284" ht="15.75" customHeight="1">
      <c r="A284" s="6">
        <v>1.23481039E8</v>
      </c>
      <c r="B284" s="7" t="s">
        <v>316</v>
      </c>
      <c r="C284" s="6">
        <v>3.6539316E7</v>
      </c>
      <c r="D284" s="6">
        <v>5498871.0</v>
      </c>
      <c r="E284" s="6">
        <v>1150772.0</v>
      </c>
      <c r="F284" s="6">
        <v>3070103.0</v>
      </c>
      <c r="G284" s="6">
        <v>399118.0</v>
      </c>
      <c r="H284" s="6">
        <v>605427.0</v>
      </c>
      <c r="I284" s="6">
        <v>273451.0</v>
      </c>
      <c r="J284" s="6">
        <v>2579337.0</v>
      </c>
      <c r="K284" s="6">
        <v>0.0</v>
      </c>
      <c r="L284" s="6">
        <v>4978.0</v>
      </c>
      <c r="M284" s="8">
        <f t="shared" si="1"/>
        <v>19490122.4</v>
      </c>
      <c r="N284" s="7" t="str">
        <f t="shared" si="2"/>
        <v>2 - 35-50m</v>
      </c>
      <c r="O284" s="9">
        <f t="shared" si="3"/>
        <v>0.02</v>
      </c>
      <c r="P284" s="7">
        <f t="shared" si="4"/>
        <v>0.15</v>
      </c>
      <c r="Q284" s="10">
        <f t="shared" si="5"/>
        <v>730786.32</v>
      </c>
      <c r="R284" s="10">
        <f t="shared" si="6"/>
        <v>5480897.4</v>
      </c>
    </row>
    <row r="285" ht="15.75" customHeight="1">
      <c r="A285" s="6">
        <v>1.23769132E8</v>
      </c>
      <c r="B285" s="7" t="s">
        <v>317</v>
      </c>
      <c r="C285" s="6">
        <v>3.612061E7</v>
      </c>
      <c r="D285" s="6">
        <v>7088003.0</v>
      </c>
      <c r="E285" s="6">
        <v>1041619.0</v>
      </c>
      <c r="F285" s="6">
        <v>692424.0</v>
      </c>
      <c r="G285" s="6">
        <v>684985.0</v>
      </c>
      <c r="H285" s="6">
        <v>3379583.0</v>
      </c>
      <c r="I285" s="6">
        <v>1289392.0</v>
      </c>
      <c r="J285" s="6">
        <v>3416139.0</v>
      </c>
      <c r="K285" s="6">
        <v>2.096022144E9</v>
      </c>
      <c r="L285" s="6">
        <v>17107.0</v>
      </c>
      <c r="M285" s="8">
        <f t="shared" si="1"/>
        <v>63916781.8</v>
      </c>
      <c r="N285" s="7" t="str">
        <f t="shared" si="2"/>
        <v>2 - 35-50m</v>
      </c>
      <c r="O285" s="9">
        <f t="shared" si="3"/>
        <v>0.02</v>
      </c>
      <c r="P285" s="7">
        <f t="shared" si="4"/>
        <v>0.15</v>
      </c>
      <c r="Q285" s="10">
        <f t="shared" si="5"/>
        <v>722412.2</v>
      </c>
      <c r="R285" s="10">
        <f t="shared" si="6"/>
        <v>5418091.5</v>
      </c>
    </row>
    <row r="286" ht="15.75" customHeight="1">
      <c r="A286" s="6">
        <v>1.24394698E8</v>
      </c>
      <c r="B286" s="7" t="s">
        <v>318</v>
      </c>
      <c r="C286" s="6">
        <v>3.6101958E7</v>
      </c>
      <c r="D286" s="6">
        <v>2262128.0</v>
      </c>
      <c r="E286" s="6">
        <v>60369.0</v>
      </c>
      <c r="F286" s="6">
        <v>130051.0</v>
      </c>
      <c r="G286" s="6">
        <v>37328.0</v>
      </c>
      <c r="H286" s="6">
        <v>993005.0</v>
      </c>
      <c r="I286" s="6">
        <v>1041375.0</v>
      </c>
      <c r="J286" s="6">
        <v>9091164.0</v>
      </c>
      <c r="K286" s="6">
        <v>7.35770291E8</v>
      </c>
      <c r="L286" s="6">
        <v>11816.0</v>
      </c>
      <c r="M286" s="8">
        <f t="shared" si="1"/>
        <v>31179037.8</v>
      </c>
      <c r="N286" s="7" t="str">
        <f t="shared" si="2"/>
        <v>2 - 35-50m</v>
      </c>
      <c r="O286" s="9">
        <f t="shared" si="3"/>
        <v>0.02</v>
      </c>
      <c r="P286" s="7">
        <f t="shared" si="4"/>
        <v>0.15</v>
      </c>
      <c r="Q286" s="10">
        <f t="shared" si="5"/>
        <v>722039.16</v>
      </c>
      <c r="R286" s="10">
        <f t="shared" si="6"/>
        <v>5415293.7</v>
      </c>
    </row>
    <row r="287" ht="15.75" customHeight="1">
      <c r="A287" s="6">
        <v>1.12070147E8</v>
      </c>
      <c r="B287" s="7" t="s">
        <v>319</v>
      </c>
      <c r="C287" s="6">
        <v>3.5843684E7</v>
      </c>
      <c r="D287" s="6">
        <v>9275816.0</v>
      </c>
      <c r="E287" s="6">
        <v>808925.0</v>
      </c>
      <c r="F287" s="6">
        <v>3001483.0</v>
      </c>
      <c r="G287" s="6">
        <v>1906383.0</v>
      </c>
      <c r="H287" s="6">
        <v>1624026.0</v>
      </c>
      <c r="I287" s="6">
        <v>1934999.0</v>
      </c>
      <c r="J287" s="6">
        <v>8945068.0</v>
      </c>
      <c r="K287" s="6">
        <v>4.82986717E8</v>
      </c>
      <c r="L287" s="6">
        <v>35019.0</v>
      </c>
      <c r="M287" s="8">
        <f t="shared" si="1"/>
        <v>68730523</v>
      </c>
      <c r="N287" s="7" t="str">
        <f t="shared" si="2"/>
        <v>2 - 35-50m</v>
      </c>
      <c r="O287" s="9">
        <f t="shared" si="3"/>
        <v>0.02</v>
      </c>
      <c r="P287" s="7">
        <f t="shared" si="4"/>
        <v>0.15</v>
      </c>
      <c r="Q287" s="10">
        <f t="shared" si="5"/>
        <v>716873.68</v>
      </c>
      <c r="R287" s="10">
        <f t="shared" si="6"/>
        <v>5376552.6</v>
      </c>
    </row>
    <row r="288" ht="15.75" customHeight="1">
      <c r="A288" s="6">
        <v>1.24397317E8</v>
      </c>
      <c r="B288" s="7" t="s">
        <v>320</v>
      </c>
      <c r="C288" s="6">
        <v>3.5760169E7</v>
      </c>
      <c r="D288" s="6">
        <v>8868362.0</v>
      </c>
      <c r="E288" s="6">
        <v>887228.0</v>
      </c>
      <c r="F288" s="6">
        <v>1040274.0</v>
      </c>
      <c r="G288" s="6">
        <v>2428056.0</v>
      </c>
      <c r="H288" s="6">
        <v>4082825.0</v>
      </c>
      <c r="I288" s="6">
        <v>429979.0</v>
      </c>
      <c r="J288" s="6">
        <v>6322816.0</v>
      </c>
      <c r="K288" s="6">
        <v>6.17612334E8</v>
      </c>
      <c r="L288" s="6">
        <v>16971.0</v>
      </c>
      <c r="M288" s="8">
        <f t="shared" si="1"/>
        <v>61398047.6</v>
      </c>
      <c r="N288" s="7" t="str">
        <f t="shared" si="2"/>
        <v>2 - 35-50m</v>
      </c>
      <c r="O288" s="9">
        <f t="shared" si="3"/>
        <v>0.02</v>
      </c>
      <c r="P288" s="7">
        <f t="shared" si="4"/>
        <v>0.15</v>
      </c>
      <c r="Q288" s="10">
        <f t="shared" si="5"/>
        <v>715203.38</v>
      </c>
      <c r="R288" s="10">
        <f t="shared" si="6"/>
        <v>5364025.35</v>
      </c>
    </row>
    <row r="289" ht="15.75" customHeight="1">
      <c r="A289" s="6">
        <v>9.9698184E7</v>
      </c>
      <c r="B289" s="7" t="s">
        <v>321</v>
      </c>
      <c r="C289" s="6">
        <v>3.5663414E7</v>
      </c>
      <c r="D289" s="6">
        <v>5644429.0</v>
      </c>
      <c r="E289" s="6">
        <v>517311.0</v>
      </c>
      <c r="F289" s="6">
        <v>1273230.0</v>
      </c>
      <c r="G289" s="6">
        <v>1000918.0</v>
      </c>
      <c r="H289" s="6">
        <v>2412160.0</v>
      </c>
      <c r="I289" s="6">
        <v>440810.0</v>
      </c>
      <c r="J289" s="6">
        <v>3167519.0</v>
      </c>
      <c r="K289" s="6">
        <v>1.464811282E9</v>
      </c>
      <c r="L289" s="6">
        <v>30307.0</v>
      </c>
      <c r="M289" s="8">
        <f t="shared" si="1"/>
        <v>39591394.2</v>
      </c>
      <c r="N289" s="7" t="str">
        <f t="shared" si="2"/>
        <v>2 - 35-50m</v>
      </c>
      <c r="O289" s="9">
        <f t="shared" si="3"/>
        <v>0.02</v>
      </c>
      <c r="P289" s="7">
        <f t="shared" si="4"/>
        <v>0.15</v>
      </c>
      <c r="Q289" s="10">
        <f t="shared" si="5"/>
        <v>713268.28</v>
      </c>
      <c r="R289" s="10">
        <f t="shared" si="6"/>
        <v>5349512.1</v>
      </c>
    </row>
    <row r="290" ht="15.75" customHeight="1">
      <c r="A290" s="6">
        <v>1.10438204E8</v>
      </c>
      <c r="B290" s="7" t="s">
        <v>322</v>
      </c>
      <c r="C290" s="6">
        <v>3.5561233E7</v>
      </c>
      <c r="D290" s="6">
        <v>3568950.0</v>
      </c>
      <c r="E290" s="6">
        <v>149661.0</v>
      </c>
      <c r="F290" s="6">
        <v>264137.0</v>
      </c>
      <c r="G290" s="6">
        <v>158414.0</v>
      </c>
      <c r="H290" s="6">
        <v>2015302.0</v>
      </c>
      <c r="I290" s="6">
        <v>981436.0</v>
      </c>
      <c r="J290" s="6">
        <v>2732767.0</v>
      </c>
      <c r="K290" s="6">
        <v>2.945712419E9</v>
      </c>
      <c r="L290" s="6">
        <v>9893.0</v>
      </c>
      <c r="M290" s="8">
        <f t="shared" si="1"/>
        <v>40973602.2</v>
      </c>
      <c r="N290" s="7" t="str">
        <f t="shared" si="2"/>
        <v>2 - 35-50m</v>
      </c>
      <c r="O290" s="9">
        <f t="shared" si="3"/>
        <v>0.02</v>
      </c>
      <c r="P290" s="7">
        <f t="shared" si="4"/>
        <v>0.15</v>
      </c>
      <c r="Q290" s="10">
        <f t="shared" si="5"/>
        <v>711224.66</v>
      </c>
      <c r="R290" s="10">
        <f t="shared" si="6"/>
        <v>5334184.95</v>
      </c>
    </row>
    <row r="291" ht="15.75" customHeight="1">
      <c r="A291" s="6">
        <v>9.8546538E7</v>
      </c>
      <c r="B291" s="7" t="s">
        <v>323</v>
      </c>
      <c r="C291" s="6">
        <v>3.5423251E7</v>
      </c>
      <c r="D291" s="6">
        <v>2621890.0</v>
      </c>
      <c r="E291" s="6">
        <v>148699.0</v>
      </c>
      <c r="F291" s="6">
        <v>15070.0</v>
      </c>
      <c r="G291" s="6">
        <v>58770.0</v>
      </c>
      <c r="H291" s="6">
        <v>1155438.0</v>
      </c>
      <c r="I291" s="6">
        <v>1243913.0</v>
      </c>
      <c r="J291" s="6">
        <v>5597938.0</v>
      </c>
      <c r="K291" s="6">
        <v>7.93531749E8</v>
      </c>
      <c r="L291" s="6">
        <v>5982.0</v>
      </c>
      <c r="M291" s="8">
        <f t="shared" si="1"/>
        <v>36727599.8</v>
      </c>
      <c r="N291" s="7" t="str">
        <f t="shared" si="2"/>
        <v>2 - 35-50m</v>
      </c>
      <c r="O291" s="9">
        <f t="shared" si="3"/>
        <v>0.02</v>
      </c>
      <c r="P291" s="7">
        <f t="shared" si="4"/>
        <v>0.15</v>
      </c>
      <c r="Q291" s="10">
        <f t="shared" si="5"/>
        <v>708465.02</v>
      </c>
      <c r="R291" s="10">
        <f t="shared" si="6"/>
        <v>5313487.65</v>
      </c>
    </row>
    <row r="292" ht="15.75" customHeight="1">
      <c r="A292" s="6">
        <v>9.165137E7</v>
      </c>
      <c r="B292" s="7" t="s">
        <v>324</v>
      </c>
      <c r="C292" s="6">
        <v>3.5338486E7</v>
      </c>
      <c r="D292" s="6">
        <v>6424765.0</v>
      </c>
      <c r="E292" s="6">
        <v>784007.0</v>
      </c>
      <c r="F292" s="6">
        <v>1520642.0</v>
      </c>
      <c r="G292" s="6">
        <v>1987151.0</v>
      </c>
      <c r="H292" s="6">
        <v>1707030.0</v>
      </c>
      <c r="I292" s="6">
        <v>425935.0</v>
      </c>
      <c r="J292" s="6">
        <v>2082348.0</v>
      </c>
      <c r="K292" s="6">
        <v>1.32211935E8</v>
      </c>
      <c r="L292" s="6">
        <v>9402.0</v>
      </c>
      <c r="M292" s="8">
        <f t="shared" si="1"/>
        <v>36735689.4</v>
      </c>
      <c r="N292" s="7" t="str">
        <f t="shared" si="2"/>
        <v>2 - 35-50m</v>
      </c>
      <c r="O292" s="9">
        <f t="shared" si="3"/>
        <v>0.02</v>
      </c>
      <c r="P292" s="7">
        <f t="shared" si="4"/>
        <v>0.15</v>
      </c>
      <c r="Q292" s="10">
        <f t="shared" si="5"/>
        <v>706769.72</v>
      </c>
      <c r="R292" s="10">
        <f t="shared" si="6"/>
        <v>5300772.9</v>
      </c>
    </row>
    <row r="293" ht="15.75" customHeight="1">
      <c r="A293" s="6">
        <v>1.210993E8</v>
      </c>
      <c r="B293" s="7" t="s">
        <v>325</v>
      </c>
      <c r="C293" s="6">
        <v>3.5217108E7</v>
      </c>
      <c r="D293" s="6">
        <v>1.1650873E7</v>
      </c>
      <c r="E293" s="6">
        <v>7406021.0</v>
      </c>
      <c r="F293" s="6">
        <v>112110.0</v>
      </c>
      <c r="G293" s="6">
        <v>267439.0</v>
      </c>
      <c r="H293" s="6">
        <v>2642775.0</v>
      </c>
      <c r="I293" s="6">
        <v>1222528.0</v>
      </c>
      <c r="J293" s="6">
        <v>3907995.0</v>
      </c>
      <c r="K293" s="6">
        <v>1.136022272E10</v>
      </c>
      <c r="L293" s="6">
        <v>8020.0</v>
      </c>
      <c r="M293" s="8">
        <f t="shared" si="1"/>
        <v>53653490.2</v>
      </c>
      <c r="N293" s="7" t="str">
        <f t="shared" si="2"/>
        <v>2 - 35-50m</v>
      </c>
      <c r="O293" s="9">
        <f t="shared" si="3"/>
        <v>0.02</v>
      </c>
      <c r="P293" s="7">
        <f t="shared" si="4"/>
        <v>0.15</v>
      </c>
      <c r="Q293" s="10">
        <f t="shared" si="5"/>
        <v>704342.16</v>
      </c>
      <c r="R293" s="10">
        <f t="shared" si="6"/>
        <v>5282566.2</v>
      </c>
    </row>
    <row r="294" ht="15.75" customHeight="1">
      <c r="A294" s="6">
        <v>1.24319732E8</v>
      </c>
      <c r="B294" s="7" t="s">
        <v>326</v>
      </c>
      <c r="C294" s="6">
        <v>3.5190687E7</v>
      </c>
      <c r="D294" s="6">
        <v>873238.0</v>
      </c>
      <c r="E294" s="6">
        <v>3215.0</v>
      </c>
      <c r="F294" s="6">
        <v>16312.0</v>
      </c>
      <c r="G294" s="6">
        <v>69981.0</v>
      </c>
      <c r="H294" s="6">
        <v>131986.0</v>
      </c>
      <c r="I294" s="6">
        <v>651744.0</v>
      </c>
      <c r="J294" s="6">
        <v>5307734.0</v>
      </c>
      <c r="K294" s="6">
        <v>2281403.0</v>
      </c>
      <c r="L294" s="6">
        <v>11272.0</v>
      </c>
      <c r="M294" s="8">
        <f t="shared" si="1"/>
        <v>14667931</v>
      </c>
      <c r="N294" s="7" t="str">
        <f t="shared" si="2"/>
        <v>2 - 35-50m</v>
      </c>
      <c r="O294" s="9">
        <f t="shared" si="3"/>
        <v>0.02</v>
      </c>
      <c r="P294" s="7">
        <f t="shared" si="4"/>
        <v>0.15</v>
      </c>
      <c r="Q294" s="10">
        <f t="shared" si="5"/>
        <v>703813.74</v>
      </c>
      <c r="R294" s="10">
        <f t="shared" si="6"/>
        <v>5278603.05</v>
      </c>
    </row>
    <row r="295" ht="15.75" customHeight="1">
      <c r="A295" s="6">
        <v>1.11906643E8</v>
      </c>
      <c r="B295" s="7" t="s">
        <v>327</v>
      </c>
      <c r="C295" s="6">
        <v>3.5169622E7</v>
      </c>
      <c r="D295" s="6">
        <v>6471536.0</v>
      </c>
      <c r="E295" s="6">
        <v>491486.0</v>
      </c>
      <c r="F295" s="6">
        <v>1138644.0</v>
      </c>
      <c r="G295" s="6">
        <v>595378.0</v>
      </c>
      <c r="H295" s="6">
        <v>3557446.0</v>
      </c>
      <c r="I295" s="6">
        <v>688582.0</v>
      </c>
      <c r="J295" s="6">
        <v>5682500.0</v>
      </c>
      <c r="K295" s="6">
        <v>1.639135423E9</v>
      </c>
      <c r="L295" s="6">
        <v>16555.0</v>
      </c>
      <c r="M295" s="8">
        <f t="shared" si="1"/>
        <v>54103197.2</v>
      </c>
      <c r="N295" s="7" t="str">
        <f t="shared" si="2"/>
        <v>2 - 35-50m</v>
      </c>
      <c r="O295" s="9">
        <f t="shared" si="3"/>
        <v>0.02</v>
      </c>
      <c r="P295" s="7">
        <f t="shared" si="4"/>
        <v>0.15</v>
      </c>
      <c r="Q295" s="10">
        <f t="shared" si="5"/>
        <v>703392.44</v>
      </c>
      <c r="R295" s="10">
        <f t="shared" si="6"/>
        <v>5275443.3</v>
      </c>
    </row>
    <row r="296" ht="15.75" customHeight="1">
      <c r="A296" s="6">
        <v>8.9506691E7</v>
      </c>
      <c r="B296" s="7" t="s">
        <v>328</v>
      </c>
      <c r="C296" s="6">
        <v>3.4987702E7</v>
      </c>
      <c r="D296" s="6">
        <v>1350209.0</v>
      </c>
      <c r="E296" s="6">
        <v>127571.0</v>
      </c>
      <c r="F296" s="6">
        <v>1134.0</v>
      </c>
      <c r="G296" s="6">
        <v>23446.0</v>
      </c>
      <c r="H296" s="6">
        <v>835282.0</v>
      </c>
      <c r="I296" s="6">
        <v>362776.0</v>
      </c>
      <c r="J296" s="6">
        <v>2823692.0</v>
      </c>
      <c r="K296" s="6">
        <v>8.193076373E9</v>
      </c>
      <c r="L296" s="6">
        <v>17390.0</v>
      </c>
      <c r="M296" s="8">
        <f t="shared" si="1"/>
        <v>15729906.2</v>
      </c>
      <c r="N296" s="7" t="str">
        <f t="shared" si="2"/>
        <v>1 - &lt;35m</v>
      </c>
      <c r="O296" s="9">
        <f t="shared" si="3"/>
        <v>0</v>
      </c>
      <c r="P296" s="9">
        <f t="shared" si="4"/>
        <v>0</v>
      </c>
      <c r="Q296" s="10">
        <f t="shared" si="5"/>
        <v>0</v>
      </c>
      <c r="R296" s="10">
        <f t="shared" si="6"/>
        <v>0</v>
      </c>
    </row>
    <row r="297" ht="15.75" customHeight="1">
      <c r="A297" s="6">
        <v>1.24917425E8</v>
      </c>
      <c r="B297" s="7" t="s">
        <v>329</v>
      </c>
      <c r="C297" s="6">
        <v>3.4919984E7</v>
      </c>
      <c r="D297" s="6">
        <v>642344.0</v>
      </c>
      <c r="E297" s="6">
        <v>128601.0</v>
      </c>
      <c r="F297" s="6">
        <v>164138.0</v>
      </c>
      <c r="G297" s="6">
        <v>213218.0</v>
      </c>
      <c r="H297" s="6">
        <v>54663.0</v>
      </c>
      <c r="I297" s="6">
        <v>81724.0</v>
      </c>
      <c r="J297" s="6">
        <v>1586093.0</v>
      </c>
      <c r="K297" s="6">
        <v>1.41239543E8</v>
      </c>
      <c r="L297" s="6">
        <v>6473.0</v>
      </c>
      <c r="M297" s="8">
        <f t="shared" si="1"/>
        <v>3387978.2</v>
      </c>
      <c r="N297" s="7" t="str">
        <f t="shared" si="2"/>
        <v>1 - &lt;35m</v>
      </c>
      <c r="O297" s="9">
        <f t="shared" si="3"/>
        <v>0</v>
      </c>
      <c r="P297" s="9">
        <f t="shared" si="4"/>
        <v>0</v>
      </c>
      <c r="Q297" s="10">
        <f t="shared" si="5"/>
        <v>0</v>
      </c>
      <c r="R297" s="10">
        <f t="shared" si="6"/>
        <v>0</v>
      </c>
    </row>
    <row r="298" ht="15.75" customHeight="1">
      <c r="A298" s="6">
        <v>1.24456456E8</v>
      </c>
      <c r="B298" s="7" t="s">
        <v>330</v>
      </c>
      <c r="C298" s="6">
        <v>3.4877729E7</v>
      </c>
      <c r="D298" s="6">
        <v>1680489.0</v>
      </c>
      <c r="E298" s="6">
        <v>157070.0</v>
      </c>
      <c r="F298" s="6">
        <v>671444.0</v>
      </c>
      <c r="G298" s="6">
        <v>124567.0</v>
      </c>
      <c r="H298" s="6">
        <v>580252.0</v>
      </c>
      <c r="I298" s="6">
        <v>147156.0</v>
      </c>
      <c r="J298" s="6">
        <v>2620486.0</v>
      </c>
      <c r="K298" s="6">
        <v>1.7315659E7</v>
      </c>
      <c r="L298" s="6">
        <v>3560.0</v>
      </c>
      <c r="M298" s="8">
        <f t="shared" si="1"/>
        <v>10618210</v>
      </c>
      <c r="N298" s="7" t="str">
        <f t="shared" si="2"/>
        <v>1 - &lt;35m</v>
      </c>
      <c r="O298" s="9">
        <f t="shared" si="3"/>
        <v>0</v>
      </c>
      <c r="P298" s="9">
        <f t="shared" si="4"/>
        <v>0</v>
      </c>
      <c r="Q298" s="10">
        <f t="shared" si="5"/>
        <v>0</v>
      </c>
      <c r="R298" s="10">
        <f t="shared" si="6"/>
        <v>0</v>
      </c>
    </row>
    <row r="299" ht="15.75" customHeight="1">
      <c r="A299" s="6">
        <v>1.09138391E8</v>
      </c>
      <c r="B299" s="7" t="s">
        <v>331</v>
      </c>
      <c r="C299" s="6">
        <v>3.4562799E7</v>
      </c>
      <c r="D299" s="6">
        <v>1.0572337E7</v>
      </c>
      <c r="E299" s="6">
        <v>2652647.0</v>
      </c>
      <c r="F299" s="6">
        <v>400142.0</v>
      </c>
      <c r="G299" s="6">
        <v>252351.0</v>
      </c>
      <c r="H299" s="6">
        <v>5883486.0</v>
      </c>
      <c r="I299" s="6">
        <v>1383711.0</v>
      </c>
      <c r="J299" s="6">
        <v>7498879.0</v>
      </c>
      <c r="K299" s="6">
        <v>8.132159509E9</v>
      </c>
      <c r="L299" s="6">
        <v>27689.0</v>
      </c>
      <c r="M299" s="8">
        <f t="shared" si="1"/>
        <v>88849297.4</v>
      </c>
      <c r="N299" s="7" t="str">
        <f t="shared" si="2"/>
        <v>1 - &lt;35m</v>
      </c>
      <c r="O299" s="9">
        <f t="shared" si="3"/>
        <v>0</v>
      </c>
      <c r="P299" s="9">
        <f t="shared" si="4"/>
        <v>0</v>
      </c>
      <c r="Q299" s="10">
        <f t="shared" si="5"/>
        <v>0</v>
      </c>
      <c r="R299" s="10">
        <f t="shared" si="6"/>
        <v>0</v>
      </c>
    </row>
    <row r="300" ht="15.75" customHeight="1">
      <c r="A300" s="6">
        <v>1.26335363E8</v>
      </c>
      <c r="B300" s="7" t="s">
        <v>332</v>
      </c>
      <c r="C300" s="6">
        <v>3.4530343E7</v>
      </c>
      <c r="D300" s="6">
        <v>2460037.0</v>
      </c>
      <c r="E300" s="6">
        <v>294338.0</v>
      </c>
      <c r="F300" s="6">
        <v>418545.0</v>
      </c>
      <c r="G300" s="6">
        <v>33859.0</v>
      </c>
      <c r="H300" s="6">
        <v>1498805.0</v>
      </c>
      <c r="I300" s="6">
        <v>214490.0</v>
      </c>
      <c r="J300" s="6">
        <v>789899.0</v>
      </c>
      <c r="K300" s="6">
        <v>1.40407653E8</v>
      </c>
      <c r="L300" s="6">
        <v>9228.0</v>
      </c>
      <c r="M300" s="8">
        <f t="shared" si="1"/>
        <v>20309243.6</v>
      </c>
      <c r="N300" s="7" t="str">
        <f t="shared" si="2"/>
        <v>1 - &lt;35m</v>
      </c>
      <c r="O300" s="9">
        <f t="shared" si="3"/>
        <v>0</v>
      </c>
      <c r="P300" s="9">
        <f t="shared" si="4"/>
        <v>0</v>
      </c>
      <c r="Q300" s="10">
        <f t="shared" si="5"/>
        <v>0</v>
      </c>
      <c r="R300" s="10">
        <f t="shared" si="6"/>
        <v>0</v>
      </c>
    </row>
    <row r="301" ht="15.75" customHeight="1">
      <c r="A301" s="6">
        <v>1.24436971E8</v>
      </c>
      <c r="B301" s="7" t="s">
        <v>333</v>
      </c>
      <c r="C301" s="6">
        <v>3.4229461E7</v>
      </c>
      <c r="D301" s="6">
        <v>1.3944979E7</v>
      </c>
      <c r="E301" s="6">
        <v>842994.0</v>
      </c>
      <c r="F301" s="6">
        <v>194874.0</v>
      </c>
      <c r="G301" s="6">
        <v>298801.0</v>
      </c>
      <c r="H301" s="6">
        <v>9110804.0</v>
      </c>
      <c r="I301" s="6">
        <v>3497506.0</v>
      </c>
      <c r="J301" s="6">
        <v>5108016.0</v>
      </c>
      <c r="K301" s="6">
        <v>4.419021232E9</v>
      </c>
      <c r="L301" s="6">
        <v>60453.0</v>
      </c>
      <c r="M301" s="8">
        <f t="shared" si="1"/>
        <v>162811710.8</v>
      </c>
      <c r="N301" s="7" t="str">
        <f t="shared" si="2"/>
        <v>1 - &lt;35m</v>
      </c>
      <c r="O301" s="9">
        <f t="shared" si="3"/>
        <v>0</v>
      </c>
      <c r="P301" s="9">
        <f t="shared" si="4"/>
        <v>0</v>
      </c>
      <c r="Q301" s="10">
        <f t="shared" si="5"/>
        <v>0</v>
      </c>
      <c r="R301" s="10">
        <f t="shared" si="6"/>
        <v>0</v>
      </c>
    </row>
    <row r="302" ht="15.75" customHeight="1">
      <c r="A302" s="6">
        <v>1.24454002E8</v>
      </c>
      <c r="B302" s="7" t="s">
        <v>334</v>
      </c>
      <c r="C302" s="6">
        <v>3.4035324E7</v>
      </c>
      <c r="D302" s="6">
        <v>2141109.0</v>
      </c>
      <c r="E302" s="6">
        <v>129908.0</v>
      </c>
      <c r="F302" s="6">
        <v>402433.0</v>
      </c>
      <c r="G302" s="6">
        <v>339798.0</v>
      </c>
      <c r="H302" s="6">
        <v>1223962.0</v>
      </c>
      <c r="I302" s="6">
        <v>45008.0</v>
      </c>
      <c r="J302" s="6">
        <v>2124545.0</v>
      </c>
      <c r="K302" s="6">
        <v>0.0</v>
      </c>
      <c r="L302" s="6">
        <v>2350.0</v>
      </c>
      <c r="M302" s="8">
        <f t="shared" si="1"/>
        <v>15329819.6</v>
      </c>
      <c r="N302" s="7" t="str">
        <f t="shared" si="2"/>
        <v>1 - &lt;35m</v>
      </c>
      <c r="O302" s="9">
        <f t="shared" si="3"/>
        <v>0</v>
      </c>
      <c r="P302" s="9">
        <f t="shared" si="4"/>
        <v>0</v>
      </c>
      <c r="Q302" s="10">
        <f t="shared" si="5"/>
        <v>0</v>
      </c>
      <c r="R302" s="10">
        <f t="shared" si="6"/>
        <v>0</v>
      </c>
    </row>
    <row r="303" ht="15.75" customHeight="1">
      <c r="A303" s="6">
        <v>1.24365331E8</v>
      </c>
      <c r="B303" s="7" t="s">
        <v>335</v>
      </c>
      <c r="C303" s="6">
        <v>3.3889456E7</v>
      </c>
      <c r="D303" s="6">
        <v>662639.0</v>
      </c>
      <c r="E303" s="6">
        <v>16708.0</v>
      </c>
      <c r="F303" s="6">
        <v>61051.0</v>
      </c>
      <c r="G303" s="6">
        <v>58968.0</v>
      </c>
      <c r="H303" s="6">
        <v>345466.0</v>
      </c>
      <c r="I303" s="6">
        <v>180446.0</v>
      </c>
      <c r="J303" s="6">
        <v>3931581.0</v>
      </c>
      <c r="K303" s="6">
        <v>0.0</v>
      </c>
      <c r="L303" s="6">
        <v>3836.0</v>
      </c>
      <c r="M303" s="8">
        <f t="shared" si="1"/>
        <v>7424895.6</v>
      </c>
      <c r="N303" s="7" t="str">
        <f t="shared" si="2"/>
        <v>1 - &lt;35m</v>
      </c>
      <c r="O303" s="9">
        <f t="shared" si="3"/>
        <v>0</v>
      </c>
      <c r="P303" s="9">
        <f t="shared" si="4"/>
        <v>0</v>
      </c>
      <c r="Q303" s="10">
        <f t="shared" si="5"/>
        <v>0</v>
      </c>
      <c r="R303" s="10">
        <f t="shared" si="6"/>
        <v>0</v>
      </c>
    </row>
    <row r="304" ht="15.75" customHeight="1">
      <c r="A304" s="6">
        <v>1.49875455E8</v>
      </c>
      <c r="B304" s="7" t="s">
        <v>336</v>
      </c>
      <c r="C304" s="6">
        <v>3.3729367E7</v>
      </c>
      <c r="D304" s="6">
        <v>1.1475306E7</v>
      </c>
      <c r="E304" s="6">
        <v>1475013.0</v>
      </c>
      <c r="F304" s="6">
        <v>2087155.0</v>
      </c>
      <c r="G304" s="6">
        <v>680128.0</v>
      </c>
      <c r="H304" s="6">
        <v>5921287.0</v>
      </c>
      <c r="I304" s="6">
        <v>1311723.0</v>
      </c>
      <c r="J304" s="6">
        <v>3952899.0</v>
      </c>
      <c r="K304" s="6">
        <v>6.771641296E9</v>
      </c>
      <c r="L304" s="6">
        <v>16329.0</v>
      </c>
      <c r="M304" s="8">
        <f t="shared" si="1"/>
        <v>92637154.6</v>
      </c>
      <c r="N304" s="7" t="str">
        <f t="shared" si="2"/>
        <v>1 - &lt;35m</v>
      </c>
      <c r="O304" s="9">
        <f t="shared" si="3"/>
        <v>0</v>
      </c>
      <c r="P304" s="9">
        <f t="shared" si="4"/>
        <v>0</v>
      </c>
      <c r="Q304" s="10">
        <f t="shared" si="5"/>
        <v>0</v>
      </c>
      <c r="R304" s="10">
        <f t="shared" si="6"/>
        <v>0</v>
      </c>
    </row>
    <row r="305" ht="15.75" customHeight="1">
      <c r="A305" s="6">
        <v>1.52702587E8</v>
      </c>
      <c r="B305" s="7" t="s">
        <v>337</v>
      </c>
      <c r="C305" s="6">
        <v>3.3727935E7</v>
      </c>
      <c r="D305" s="6">
        <v>9664594.0</v>
      </c>
      <c r="E305" s="6">
        <v>797154.0</v>
      </c>
      <c r="F305" s="6">
        <v>322642.0</v>
      </c>
      <c r="G305" s="6">
        <v>1109213.0</v>
      </c>
      <c r="H305" s="6">
        <v>3560536.0</v>
      </c>
      <c r="I305" s="6">
        <v>3875049.0</v>
      </c>
      <c r="J305" s="6">
        <v>3310517.0</v>
      </c>
      <c r="K305" s="6">
        <v>3.695875E9</v>
      </c>
      <c r="L305" s="6">
        <v>19209.0</v>
      </c>
      <c r="M305" s="8">
        <f t="shared" si="1"/>
        <v>118347906.8</v>
      </c>
      <c r="N305" s="7" t="str">
        <f t="shared" si="2"/>
        <v>1 - &lt;35m</v>
      </c>
      <c r="O305" s="9">
        <f t="shared" si="3"/>
        <v>0</v>
      </c>
      <c r="P305" s="9">
        <f t="shared" si="4"/>
        <v>0</v>
      </c>
      <c r="Q305" s="10">
        <f t="shared" si="5"/>
        <v>0</v>
      </c>
      <c r="R305" s="10">
        <f t="shared" si="6"/>
        <v>0</v>
      </c>
    </row>
    <row r="306" ht="15.75" customHeight="1">
      <c r="A306" s="6">
        <v>8.7785983E7</v>
      </c>
      <c r="B306" s="7" t="s">
        <v>338</v>
      </c>
      <c r="C306" s="6">
        <v>3.3664467E7</v>
      </c>
      <c r="D306" s="6">
        <v>2663351.0</v>
      </c>
      <c r="E306" s="6">
        <v>558775.0</v>
      </c>
      <c r="F306" s="6">
        <v>494645.0</v>
      </c>
      <c r="G306" s="6">
        <v>98399.0</v>
      </c>
      <c r="H306" s="6">
        <v>987654.0</v>
      </c>
      <c r="I306" s="6">
        <v>523878.0</v>
      </c>
      <c r="J306" s="6">
        <v>4974173.0</v>
      </c>
      <c r="K306" s="6">
        <v>1.6601208E8</v>
      </c>
      <c r="L306" s="6">
        <v>10073.0</v>
      </c>
      <c r="M306" s="8">
        <f t="shared" si="1"/>
        <v>21848741</v>
      </c>
      <c r="N306" s="7" t="str">
        <f t="shared" si="2"/>
        <v>1 - &lt;35m</v>
      </c>
      <c r="O306" s="9">
        <f t="shared" si="3"/>
        <v>0</v>
      </c>
      <c r="P306" s="9">
        <f t="shared" si="4"/>
        <v>0</v>
      </c>
      <c r="Q306" s="10">
        <f t="shared" si="5"/>
        <v>0</v>
      </c>
      <c r="R306" s="10">
        <f t="shared" si="6"/>
        <v>0</v>
      </c>
    </row>
    <row r="307" ht="15.75" customHeight="1">
      <c r="A307" s="6">
        <v>1.49832186E8</v>
      </c>
      <c r="B307" s="7" t="s">
        <v>339</v>
      </c>
      <c r="C307" s="6">
        <v>3.3435811E7</v>
      </c>
      <c r="D307" s="6">
        <v>8301175.0</v>
      </c>
      <c r="E307" s="6">
        <v>206751.0</v>
      </c>
      <c r="F307" s="6">
        <v>965422.0</v>
      </c>
      <c r="G307" s="6">
        <v>450489.0</v>
      </c>
      <c r="H307" s="6">
        <v>4299952.0</v>
      </c>
      <c r="I307" s="6">
        <v>2378561.0</v>
      </c>
      <c r="J307" s="6">
        <v>3006788.0</v>
      </c>
      <c r="K307" s="6">
        <v>3.000116412E9</v>
      </c>
      <c r="L307" s="6">
        <v>32175.0</v>
      </c>
      <c r="M307" s="8">
        <f t="shared" si="1"/>
        <v>94344890.2</v>
      </c>
      <c r="N307" s="7" t="str">
        <f t="shared" si="2"/>
        <v>1 - &lt;35m</v>
      </c>
      <c r="O307" s="9">
        <f t="shared" si="3"/>
        <v>0</v>
      </c>
      <c r="P307" s="9">
        <f t="shared" si="4"/>
        <v>0</v>
      </c>
      <c r="Q307" s="10">
        <f t="shared" si="5"/>
        <v>0</v>
      </c>
      <c r="R307" s="10">
        <f t="shared" si="6"/>
        <v>0</v>
      </c>
    </row>
    <row r="308" ht="15.75" customHeight="1">
      <c r="A308" s="6">
        <v>1.42960559E8</v>
      </c>
      <c r="B308" s="7" t="s">
        <v>340</v>
      </c>
      <c r="C308" s="6">
        <v>3.3409935E7</v>
      </c>
      <c r="D308" s="6">
        <v>6879027.0</v>
      </c>
      <c r="E308" s="6">
        <v>92816.0</v>
      </c>
      <c r="F308" s="6">
        <v>227093.0</v>
      </c>
      <c r="G308" s="6">
        <v>79884.0</v>
      </c>
      <c r="H308" s="6">
        <v>2762601.0</v>
      </c>
      <c r="I308" s="6">
        <v>3716633.0</v>
      </c>
      <c r="J308" s="6">
        <v>5839683.0</v>
      </c>
      <c r="K308" s="6">
        <v>2.822511181E9</v>
      </c>
      <c r="L308" s="6">
        <v>17817.0</v>
      </c>
      <c r="M308" s="8">
        <f t="shared" si="1"/>
        <v>102750955.2</v>
      </c>
      <c r="N308" s="7" t="str">
        <f t="shared" si="2"/>
        <v>1 - &lt;35m</v>
      </c>
      <c r="O308" s="9">
        <f t="shared" si="3"/>
        <v>0</v>
      </c>
      <c r="P308" s="9">
        <f t="shared" si="4"/>
        <v>0</v>
      </c>
      <c r="Q308" s="10">
        <f t="shared" si="5"/>
        <v>0</v>
      </c>
      <c r="R308" s="10">
        <f t="shared" si="6"/>
        <v>0</v>
      </c>
    </row>
    <row r="309" ht="15.75" customHeight="1">
      <c r="A309" s="6">
        <v>1.21247309E8</v>
      </c>
      <c r="B309" s="7" t="s">
        <v>341</v>
      </c>
      <c r="C309" s="6">
        <v>3.3384401E7</v>
      </c>
      <c r="D309" s="6">
        <v>1.9292125E7</v>
      </c>
      <c r="E309" s="6">
        <v>6488185.0</v>
      </c>
      <c r="F309" s="6">
        <v>998713.0</v>
      </c>
      <c r="G309" s="6">
        <v>1264303.0</v>
      </c>
      <c r="H309" s="6">
        <v>7747371.0</v>
      </c>
      <c r="I309" s="6">
        <v>2793553.0</v>
      </c>
      <c r="J309" s="6">
        <v>4745535.0</v>
      </c>
      <c r="K309" s="6">
        <v>5.139152011E9</v>
      </c>
      <c r="L309" s="6">
        <v>7767.0</v>
      </c>
      <c r="M309" s="8">
        <f t="shared" si="1"/>
        <v>141697045</v>
      </c>
      <c r="N309" s="7" t="str">
        <f t="shared" si="2"/>
        <v>1 - &lt;35m</v>
      </c>
      <c r="O309" s="9">
        <f t="shared" si="3"/>
        <v>0</v>
      </c>
      <c r="P309" s="9">
        <f t="shared" si="4"/>
        <v>0</v>
      </c>
      <c r="Q309" s="10">
        <f t="shared" si="5"/>
        <v>0</v>
      </c>
      <c r="R309" s="10">
        <f t="shared" si="6"/>
        <v>0</v>
      </c>
    </row>
    <row r="310" ht="15.75" customHeight="1">
      <c r="A310" s="6">
        <v>1.23214074E8</v>
      </c>
      <c r="B310" s="7" t="s">
        <v>342</v>
      </c>
      <c r="C310" s="6">
        <v>3.3336691E7</v>
      </c>
      <c r="D310" s="6">
        <v>4226729.0</v>
      </c>
      <c r="E310" s="6">
        <v>168068.0</v>
      </c>
      <c r="F310" s="6">
        <v>421908.0</v>
      </c>
      <c r="G310" s="6">
        <v>276438.0</v>
      </c>
      <c r="H310" s="6">
        <v>1527826.0</v>
      </c>
      <c r="I310" s="6">
        <v>1832489.0</v>
      </c>
      <c r="J310" s="6">
        <v>4466012.0</v>
      </c>
      <c r="K310" s="6">
        <v>9.459502756E9</v>
      </c>
      <c r="L310" s="6">
        <v>13424.0</v>
      </c>
      <c r="M310" s="8">
        <f t="shared" si="1"/>
        <v>53911221.6</v>
      </c>
      <c r="N310" s="7" t="str">
        <f t="shared" si="2"/>
        <v>1 - &lt;35m</v>
      </c>
      <c r="O310" s="9">
        <f t="shared" si="3"/>
        <v>0</v>
      </c>
      <c r="P310" s="9">
        <f t="shared" si="4"/>
        <v>0</v>
      </c>
      <c r="Q310" s="10">
        <f t="shared" si="5"/>
        <v>0</v>
      </c>
      <c r="R310" s="10">
        <f t="shared" si="6"/>
        <v>0</v>
      </c>
    </row>
    <row r="311" ht="15.75" customHeight="1">
      <c r="A311" s="6">
        <v>1.24311925E8</v>
      </c>
      <c r="B311" s="7" t="s">
        <v>343</v>
      </c>
      <c r="C311" s="6">
        <v>3.3213042E7</v>
      </c>
      <c r="D311" s="6">
        <v>2019559.0</v>
      </c>
      <c r="E311" s="6">
        <v>191620.0</v>
      </c>
      <c r="F311" s="6">
        <v>300668.0</v>
      </c>
      <c r="G311" s="6">
        <v>265446.0</v>
      </c>
      <c r="H311" s="6">
        <v>960172.0</v>
      </c>
      <c r="I311" s="6">
        <v>301653.0</v>
      </c>
      <c r="J311" s="6">
        <v>1914128.0</v>
      </c>
      <c r="K311" s="6">
        <v>3.30561589E8</v>
      </c>
      <c r="L311" s="6">
        <v>13841.0</v>
      </c>
      <c r="M311" s="8">
        <f t="shared" si="1"/>
        <v>17336224</v>
      </c>
      <c r="N311" s="7" t="str">
        <f t="shared" si="2"/>
        <v>1 - &lt;35m</v>
      </c>
      <c r="O311" s="9">
        <f t="shared" si="3"/>
        <v>0</v>
      </c>
      <c r="P311" s="9">
        <f t="shared" si="4"/>
        <v>0</v>
      </c>
      <c r="Q311" s="10">
        <f t="shared" si="5"/>
        <v>0</v>
      </c>
      <c r="R311" s="10">
        <f t="shared" si="6"/>
        <v>0</v>
      </c>
    </row>
    <row r="312" ht="15.75" customHeight="1">
      <c r="A312" s="6">
        <v>1.09218253E8</v>
      </c>
      <c r="B312" s="7" t="s">
        <v>344</v>
      </c>
      <c r="C312" s="6">
        <v>3.2925534E7</v>
      </c>
      <c r="D312" s="6">
        <v>5031531.0</v>
      </c>
      <c r="E312" s="6">
        <v>724419.0</v>
      </c>
      <c r="F312" s="6">
        <v>1375925.0</v>
      </c>
      <c r="G312" s="6">
        <v>1287300.0</v>
      </c>
      <c r="H312" s="6">
        <v>1365876.0</v>
      </c>
      <c r="I312" s="6">
        <v>278011.0</v>
      </c>
      <c r="J312" s="6">
        <v>4535781.0</v>
      </c>
      <c r="K312" s="6">
        <v>4.0927164E8</v>
      </c>
      <c r="L312" s="6">
        <v>10688.0</v>
      </c>
      <c r="M312" s="8">
        <f t="shared" si="1"/>
        <v>27264913.8</v>
      </c>
      <c r="N312" s="7" t="str">
        <f t="shared" si="2"/>
        <v>1 - &lt;35m</v>
      </c>
      <c r="O312" s="9">
        <f t="shared" si="3"/>
        <v>0</v>
      </c>
      <c r="P312" s="9">
        <f t="shared" si="4"/>
        <v>0</v>
      </c>
      <c r="Q312" s="10">
        <f t="shared" si="5"/>
        <v>0</v>
      </c>
      <c r="R312" s="10">
        <f t="shared" si="6"/>
        <v>0</v>
      </c>
    </row>
    <row r="313" ht="15.75" customHeight="1">
      <c r="A313" s="6">
        <v>1.40787071E8</v>
      </c>
      <c r="B313" s="7" t="s">
        <v>345</v>
      </c>
      <c r="C313" s="6">
        <v>3.291353E7</v>
      </c>
      <c r="D313" s="6">
        <v>3433537.0</v>
      </c>
      <c r="E313" s="6">
        <v>2966675.0</v>
      </c>
      <c r="F313" s="6">
        <v>122465.0</v>
      </c>
      <c r="G313" s="6">
        <v>6486.0</v>
      </c>
      <c r="H313" s="6">
        <v>158112.0</v>
      </c>
      <c r="I313" s="6">
        <v>179799.0</v>
      </c>
      <c r="J313" s="6">
        <v>608030.0</v>
      </c>
      <c r="K313" s="6">
        <v>7.195958972E9</v>
      </c>
      <c r="L313" s="6">
        <v>5597.0</v>
      </c>
      <c r="M313" s="8">
        <f t="shared" si="1"/>
        <v>6041309</v>
      </c>
      <c r="N313" s="7" t="str">
        <f t="shared" si="2"/>
        <v>1 - &lt;35m</v>
      </c>
      <c r="O313" s="9">
        <f t="shared" si="3"/>
        <v>0</v>
      </c>
      <c r="P313" s="9">
        <f t="shared" si="4"/>
        <v>0</v>
      </c>
      <c r="Q313" s="10">
        <f t="shared" si="5"/>
        <v>0</v>
      </c>
      <c r="R313" s="10">
        <f t="shared" si="6"/>
        <v>0</v>
      </c>
    </row>
    <row r="314" ht="15.75" customHeight="1">
      <c r="A314" s="6">
        <v>5.3250242E7</v>
      </c>
      <c r="B314" s="7" t="s">
        <v>346</v>
      </c>
      <c r="C314" s="6">
        <v>3.2863184E7</v>
      </c>
      <c r="D314" s="6">
        <v>794038.0</v>
      </c>
      <c r="E314" s="6">
        <v>12854.0</v>
      </c>
      <c r="F314" s="6">
        <v>64230.0</v>
      </c>
      <c r="G314" s="6">
        <v>52101.0</v>
      </c>
      <c r="H314" s="6">
        <v>345896.0</v>
      </c>
      <c r="I314" s="6">
        <v>318957.0</v>
      </c>
      <c r="J314" s="6">
        <v>1272683.0</v>
      </c>
      <c r="K314" s="6">
        <v>7.135437799E9</v>
      </c>
      <c r="L314" s="6">
        <v>3485.0</v>
      </c>
      <c r="M314" s="8">
        <f t="shared" si="1"/>
        <v>10177534.8</v>
      </c>
      <c r="N314" s="7" t="str">
        <f t="shared" si="2"/>
        <v>1 - &lt;35m</v>
      </c>
      <c r="O314" s="9">
        <f t="shared" si="3"/>
        <v>0</v>
      </c>
      <c r="P314" s="9">
        <f t="shared" si="4"/>
        <v>0</v>
      </c>
      <c r="Q314" s="10">
        <f t="shared" si="5"/>
        <v>0</v>
      </c>
      <c r="R314" s="10">
        <f t="shared" si="6"/>
        <v>0</v>
      </c>
    </row>
    <row r="315" ht="15.75" customHeight="1">
      <c r="A315" s="6">
        <v>1.40500641E8</v>
      </c>
      <c r="B315" s="7" t="s">
        <v>347</v>
      </c>
      <c r="C315" s="6">
        <v>3.2733557E7</v>
      </c>
      <c r="D315" s="6">
        <v>5.2055905E7</v>
      </c>
      <c r="E315" s="6">
        <v>2.2350961E7</v>
      </c>
      <c r="F315" s="6">
        <v>2109055.0</v>
      </c>
      <c r="G315" s="6">
        <v>2293754.0</v>
      </c>
      <c r="H315" s="6">
        <v>2.2050686E7</v>
      </c>
      <c r="I315" s="6">
        <v>3251449.0</v>
      </c>
      <c r="J315" s="6">
        <v>6021338.0</v>
      </c>
      <c r="K315" s="6">
        <v>2.127623733E9</v>
      </c>
      <c r="L315" s="6">
        <v>26402.0</v>
      </c>
      <c r="M315" s="8">
        <f t="shared" si="1"/>
        <v>303399158.2</v>
      </c>
      <c r="N315" s="7" t="str">
        <f t="shared" si="2"/>
        <v>1 - &lt;35m</v>
      </c>
      <c r="O315" s="9">
        <f t="shared" si="3"/>
        <v>0</v>
      </c>
      <c r="P315" s="9">
        <f t="shared" si="4"/>
        <v>0</v>
      </c>
      <c r="Q315" s="10">
        <f t="shared" si="5"/>
        <v>0</v>
      </c>
      <c r="R315" s="10">
        <f t="shared" si="6"/>
        <v>0</v>
      </c>
    </row>
    <row r="316" ht="15.75" customHeight="1">
      <c r="A316" s="6">
        <v>1.24395846E8</v>
      </c>
      <c r="B316" s="7" t="s">
        <v>348</v>
      </c>
      <c r="C316" s="6">
        <v>3.2562185E7</v>
      </c>
      <c r="D316" s="6">
        <v>3230764.0</v>
      </c>
      <c r="E316" s="6">
        <v>243896.0</v>
      </c>
      <c r="F316" s="6">
        <v>291221.0</v>
      </c>
      <c r="G316" s="6">
        <v>262632.0</v>
      </c>
      <c r="H316" s="6">
        <v>1858090.0</v>
      </c>
      <c r="I316" s="6">
        <v>574925.0</v>
      </c>
      <c r="J316" s="6">
        <v>5190429.0</v>
      </c>
      <c r="K316" s="6">
        <v>2.46689298E9</v>
      </c>
      <c r="L316" s="6">
        <v>16023.0</v>
      </c>
      <c r="M316" s="8">
        <f t="shared" si="1"/>
        <v>31761149.2</v>
      </c>
      <c r="N316" s="7" t="str">
        <f t="shared" si="2"/>
        <v>1 - &lt;35m</v>
      </c>
      <c r="O316" s="9">
        <f t="shared" si="3"/>
        <v>0</v>
      </c>
      <c r="P316" s="9">
        <f t="shared" si="4"/>
        <v>0</v>
      </c>
      <c r="Q316" s="10">
        <f t="shared" si="5"/>
        <v>0</v>
      </c>
      <c r="R316" s="10">
        <f t="shared" si="6"/>
        <v>0</v>
      </c>
    </row>
    <row r="317" ht="15.75" customHeight="1">
      <c r="A317" s="6">
        <v>1.15919125E8</v>
      </c>
      <c r="B317" s="7" t="s">
        <v>349</v>
      </c>
      <c r="C317" s="6">
        <v>3.2520739E7</v>
      </c>
      <c r="D317" s="6">
        <v>2458503.0</v>
      </c>
      <c r="E317" s="6">
        <v>557718.0</v>
      </c>
      <c r="F317" s="6">
        <v>1036133.0</v>
      </c>
      <c r="G317" s="6">
        <v>387774.0</v>
      </c>
      <c r="H317" s="6">
        <v>305674.0</v>
      </c>
      <c r="I317" s="6">
        <v>171204.0</v>
      </c>
      <c r="J317" s="6">
        <v>2208300.0</v>
      </c>
      <c r="K317" s="6">
        <v>1.64262629E9</v>
      </c>
      <c r="L317" s="6">
        <v>4360.0</v>
      </c>
      <c r="M317" s="8">
        <f t="shared" si="1"/>
        <v>10215725.6</v>
      </c>
      <c r="N317" s="7" t="str">
        <f t="shared" si="2"/>
        <v>1 - &lt;35m</v>
      </c>
      <c r="O317" s="9">
        <f t="shared" si="3"/>
        <v>0</v>
      </c>
      <c r="P317" s="9">
        <f t="shared" si="4"/>
        <v>0</v>
      </c>
      <c r="Q317" s="10">
        <f t="shared" si="5"/>
        <v>0</v>
      </c>
      <c r="R317" s="10">
        <f t="shared" si="6"/>
        <v>0</v>
      </c>
    </row>
    <row r="318" ht="15.75" customHeight="1">
      <c r="A318" s="6">
        <v>6.2554936E7</v>
      </c>
      <c r="B318" s="7" t="s">
        <v>350</v>
      </c>
      <c r="C318" s="6">
        <v>3.2446386E7</v>
      </c>
      <c r="D318" s="6">
        <v>968366.0</v>
      </c>
      <c r="E318" s="6">
        <v>120380.0</v>
      </c>
      <c r="F318" s="6">
        <v>304038.0</v>
      </c>
      <c r="G318" s="6">
        <v>70613.0</v>
      </c>
      <c r="H318" s="6">
        <v>299377.0</v>
      </c>
      <c r="I318" s="6">
        <v>173958.0</v>
      </c>
      <c r="J318" s="6">
        <v>693608.0</v>
      </c>
      <c r="K318" s="6">
        <v>1.30811186E8</v>
      </c>
      <c r="L318" s="6">
        <v>4309.0</v>
      </c>
      <c r="M318" s="8">
        <f t="shared" si="1"/>
        <v>7387534</v>
      </c>
      <c r="N318" s="7" t="str">
        <f t="shared" si="2"/>
        <v>1 - &lt;35m</v>
      </c>
      <c r="O318" s="9">
        <f t="shared" si="3"/>
        <v>0</v>
      </c>
      <c r="P318" s="9">
        <f t="shared" si="4"/>
        <v>0</v>
      </c>
      <c r="Q318" s="10">
        <f t="shared" si="5"/>
        <v>0</v>
      </c>
      <c r="R318" s="10">
        <f t="shared" si="6"/>
        <v>0</v>
      </c>
    </row>
    <row r="319" ht="15.75" customHeight="1">
      <c r="A319" s="6">
        <v>1.42319453E8</v>
      </c>
      <c r="B319" s="7" t="s">
        <v>351</v>
      </c>
      <c r="C319" s="6">
        <v>3.2428746E7</v>
      </c>
      <c r="D319" s="6">
        <v>1674733.0</v>
      </c>
      <c r="E319" s="6">
        <v>288764.0</v>
      </c>
      <c r="F319" s="6">
        <v>147219.0</v>
      </c>
      <c r="G319" s="6">
        <v>270851.0</v>
      </c>
      <c r="H319" s="6">
        <v>953781.0</v>
      </c>
      <c r="I319" s="6">
        <v>14118.0</v>
      </c>
      <c r="J319" s="6">
        <v>1325234.0</v>
      </c>
      <c r="K319" s="6">
        <v>1.515889301E9</v>
      </c>
      <c r="L319" s="6">
        <v>8820.0</v>
      </c>
      <c r="M319" s="8">
        <f t="shared" si="1"/>
        <v>11255764.8</v>
      </c>
      <c r="N319" s="7" t="str">
        <f t="shared" si="2"/>
        <v>1 - &lt;35m</v>
      </c>
      <c r="O319" s="9">
        <f t="shared" si="3"/>
        <v>0</v>
      </c>
      <c r="P319" s="9">
        <f t="shared" si="4"/>
        <v>0</v>
      </c>
      <c r="Q319" s="10">
        <f t="shared" si="5"/>
        <v>0</v>
      </c>
      <c r="R319" s="10">
        <f t="shared" si="6"/>
        <v>0</v>
      </c>
    </row>
    <row r="320" ht="15.75" customHeight="1">
      <c r="A320" s="6">
        <v>1.43828755E8</v>
      </c>
      <c r="B320" s="7" t="s">
        <v>352</v>
      </c>
      <c r="C320" s="6">
        <v>3.2263706E7</v>
      </c>
      <c r="D320" s="6">
        <v>174004.0</v>
      </c>
      <c r="E320" s="6">
        <v>6216.0</v>
      </c>
      <c r="F320" s="6">
        <v>895.0</v>
      </c>
      <c r="G320" s="6">
        <v>22.0</v>
      </c>
      <c r="H320" s="6">
        <v>90656.0</v>
      </c>
      <c r="I320" s="6">
        <v>76215.0</v>
      </c>
      <c r="J320" s="6">
        <v>700269.0</v>
      </c>
      <c r="K320" s="6">
        <v>6.186238223E9</v>
      </c>
      <c r="L320" s="6">
        <v>4211.0</v>
      </c>
      <c r="M320" s="8">
        <f t="shared" si="1"/>
        <v>2433981.2</v>
      </c>
      <c r="N320" s="7" t="str">
        <f t="shared" si="2"/>
        <v>1 - &lt;35m</v>
      </c>
      <c r="O320" s="9">
        <f t="shared" si="3"/>
        <v>0</v>
      </c>
      <c r="P320" s="9">
        <f t="shared" si="4"/>
        <v>0</v>
      </c>
      <c r="Q320" s="10">
        <f t="shared" si="5"/>
        <v>0</v>
      </c>
      <c r="R320" s="10">
        <f t="shared" si="6"/>
        <v>0</v>
      </c>
    </row>
    <row r="321" ht="15.75" customHeight="1">
      <c r="A321" s="6">
        <v>1.24384369E8</v>
      </c>
      <c r="B321" s="7" t="s">
        <v>353</v>
      </c>
      <c r="C321" s="6">
        <v>3.2245274E7</v>
      </c>
      <c r="D321" s="6">
        <v>2911554.0</v>
      </c>
      <c r="E321" s="6">
        <v>302787.0</v>
      </c>
      <c r="F321" s="6">
        <v>392783.0</v>
      </c>
      <c r="G321" s="6">
        <v>56933.0</v>
      </c>
      <c r="H321" s="6">
        <v>1641097.0</v>
      </c>
      <c r="I321" s="6">
        <v>517954.0</v>
      </c>
      <c r="J321" s="6">
        <v>5682110.0</v>
      </c>
      <c r="K321" s="6">
        <v>6.0518718E7</v>
      </c>
      <c r="L321" s="6">
        <v>12052.0</v>
      </c>
      <c r="M321" s="8">
        <f t="shared" si="1"/>
        <v>27843905.4</v>
      </c>
      <c r="N321" s="7" t="str">
        <f t="shared" si="2"/>
        <v>1 - &lt;35m</v>
      </c>
      <c r="O321" s="9">
        <f t="shared" si="3"/>
        <v>0</v>
      </c>
      <c r="P321" s="9">
        <f t="shared" si="4"/>
        <v>0</v>
      </c>
      <c r="Q321" s="10">
        <f t="shared" si="5"/>
        <v>0</v>
      </c>
      <c r="R321" s="10">
        <f t="shared" si="6"/>
        <v>0</v>
      </c>
    </row>
    <row r="322" ht="15.75" customHeight="1">
      <c r="A322" s="6">
        <v>1.24441792E8</v>
      </c>
      <c r="B322" s="7" t="s">
        <v>354</v>
      </c>
      <c r="C322" s="6">
        <v>3.2059483E7</v>
      </c>
      <c r="D322" s="6">
        <v>1048860.0</v>
      </c>
      <c r="E322" s="6">
        <v>130044.0</v>
      </c>
      <c r="F322" s="6">
        <v>124545.0</v>
      </c>
      <c r="G322" s="6">
        <v>102142.0</v>
      </c>
      <c r="H322" s="6">
        <v>599218.0</v>
      </c>
      <c r="I322" s="6">
        <v>92911.0</v>
      </c>
      <c r="J322" s="6">
        <v>2660206.0</v>
      </c>
      <c r="K322" s="6">
        <v>1.0409735E7</v>
      </c>
      <c r="L322" s="6">
        <v>9001.0</v>
      </c>
      <c r="M322" s="8">
        <f t="shared" si="1"/>
        <v>8534066.8</v>
      </c>
      <c r="N322" s="7" t="str">
        <f t="shared" si="2"/>
        <v>1 - &lt;35m</v>
      </c>
      <c r="O322" s="9">
        <f t="shared" si="3"/>
        <v>0</v>
      </c>
      <c r="P322" s="9">
        <f t="shared" si="4"/>
        <v>0</v>
      </c>
      <c r="Q322" s="10">
        <f t="shared" si="5"/>
        <v>0</v>
      </c>
      <c r="R322" s="10">
        <f t="shared" si="6"/>
        <v>0</v>
      </c>
    </row>
    <row r="323" ht="15.75" customHeight="1">
      <c r="A323" s="6">
        <v>1.47285056E8</v>
      </c>
      <c r="B323" s="7" t="s">
        <v>355</v>
      </c>
      <c r="C323" s="6">
        <v>3.189415E7</v>
      </c>
      <c r="D323" s="6">
        <v>1673646.0</v>
      </c>
      <c r="E323" s="6">
        <v>49710.0</v>
      </c>
      <c r="F323" s="6">
        <v>8220.0</v>
      </c>
      <c r="G323" s="6">
        <v>59675.0</v>
      </c>
      <c r="H323" s="6">
        <v>789396.0</v>
      </c>
      <c r="I323" s="6">
        <v>766645.0</v>
      </c>
      <c r="J323" s="6">
        <v>5625134.0</v>
      </c>
      <c r="K323" s="6">
        <v>7.46328174E8</v>
      </c>
      <c r="L323" s="6">
        <v>3214.0</v>
      </c>
      <c r="M323" s="8">
        <f t="shared" si="1"/>
        <v>23491942</v>
      </c>
      <c r="N323" s="7" t="str">
        <f t="shared" si="2"/>
        <v>1 - &lt;35m</v>
      </c>
      <c r="O323" s="9">
        <f t="shared" si="3"/>
        <v>0</v>
      </c>
      <c r="P323" s="9">
        <f t="shared" si="4"/>
        <v>0</v>
      </c>
      <c r="Q323" s="10">
        <f t="shared" si="5"/>
        <v>0</v>
      </c>
      <c r="R323" s="10">
        <f t="shared" si="6"/>
        <v>0</v>
      </c>
    </row>
    <row r="324" ht="15.75" customHeight="1">
      <c r="A324" s="6">
        <v>1.54955643E8</v>
      </c>
      <c r="B324" s="7" t="s">
        <v>356</v>
      </c>
      <c r="C324" s="6">
        <v>3.18923E7</v>
      </c>
      <c r="D324" s="6">
        <v>823277.0</v>
      </c>
      <c r="E324" s="6">
        <v>24722.0</v>
      </c>
      <c r="F324" s="6">
        <v>197080.0</v>
      </c>
      <c r="G324" s="6">
        <v>7650.0</v>
      </c>
      <c r="H324" s="6">
        <v>472016.0</v>
      </c>
      <c r="I324" s="6">
        <v>121809.0</v>
      </c>
      <c r="J324" s="6">
        <v>629983.0</v>
      </c>
      <c r="K324" s="6">
        <v>2.007202464E9</v>
      </c>
      <c r="L324" s="6">
        <v>3750.0</v>
      </c>
      <c r="M324" s="8">
        <f t="shared" si="1"/>
        <v>7586044.4</v>
      </c>
      <c r="N324" s="7" t="str">
        <f t="shared" si="2"/>
        <v>1 - &lt;35m</v>
      </c>
      <c r="O324" s="9">
        <f t="shared" si="3"/>
        <v>0</v>
      </c>
      <c r="P324" s="9">
        <f t="shared" si="4"/>
        <v>0</v>
      </c>
      <c r="Q324" s="10">
        <f t="shared" si="5"/>
        <v>0</v>
      </c>
      <c r="R324" s="10">
        <f t="shared" si="6"/>
        <v>0</v>
      </c>
    </row>
    <row r="325" ht="15.75" customHeight="1">
      <c r="A325" s="6">
        <v>9.057216E7</v>
      </c>
      <c r="B325" s="7" t="s">
        <v>357</v>
      </c>
      <c r="C325" s="6">
        <v>3.177697E7</v>
      </c>
      <c r="D325" s="6">
        <v>453697.0</v>
      </c>
      <c r="E325" s="6">
        <v>8827.0</v>
      </c>
      <c r="F325" s="6">
        <v>9887.0</v>
      </c>
      <c r="G325" s="6">
        <v>45921.0</v>
      </c>
      <c r="H325" s="6">
        <v>234458.0</v>
      </c>
      <c r="I325" s="6">
        <v>154604.0</v>
      </c>
      <c r="J325" s="6">
        <v>1659796.0</v>
      </c>
      <c r="K325" s="6">
        <v>1.34932761E8</v>
      </c>
      <c r="L325" s="6">
        <v>3385.0</v>
      </c>
      <c r="M325" s="8">
        <f t="shared" si="1"/>
        <v>5641883.4</v>
      </c>
      <c r="N325" s="7" t="str">
        <f t="shared" si="2"/>
        <v>1 - &lt;35m</v>
      </c>
      <c r="O325" s="9">
        <f t="shared" si="3"/>
        <v>0</v>
      </c>
      <c r="P325" s="9">
        <f t="shared" si="4"/>
        <v>0</v>
      </c>
      <c r="Q325" s="10">
        <f t="shared" si="5"/>
        <v>0</v>
      </c>
      <c r="R325" s="10">
        <f t="shared" si="6"/>
        <v>0</v>
      </c>
    </row>
    <row r="326" ht="15.75" customHeight="1">
      <c r="A326" s="6">
        <v>1.24366462E8</v>
      </c>
      <c r="B326" s="7" t="s">
        <v>358</v>
      </c>
      <c r="C326" s="6">
        <v>3.1719846E7</v>
      </c>
      <c r="D326" s="6">
        <v>5432821.0</v>
      </c>
      <c r="E326" s="6">
        <v>740288.0</v>
      </c>
      <c r="F326" s="6">
        <v>496698.0</v>
      </c>
      <c r="G326" s="6">
        <v>638174.0</v>
      </c>
      <c r="H326" s="6">
        <v>3098665.0</v>
      </c>
      <c r="I326" s="6">
        <v>458996.0</v>
      </c>
      <c r="J326" s="6">
        <v>6898921.0</v>
      </c>
      <c r="K326" s="6">
        <v>6163595.0</v>
      </c>
      <c r="L326" s="6">
        <v>7109.0</v>
      </c>
      <c r="M326" s="8">
        <f t="shared" si="1"/>
        <v>43860719.6</v>
      </c>
      <c r="N326" s="7" t="str">
        <f t="shared" si="2"/>
        <v>1 - &lt;35m</v>
      </c>
      <c r="O326" s="9">
        <f t="shared" si="3"/>
        <v>0</v>
      </c>
      <c r="P326" s="9">
        <f t="shared" si="4"/>
        <v>0</v>
      </c>
      <c r="Q326" s="10">
        <f t="shared" si="5"/>
        <v>0</v>
      </c>
      <c r="R326" s="10">
        <f t="shared" si="6"/>
        <v>0</v>
      </c>
    </row>
    <row r="327" ht="15.75" customHeight="1">
      <c r="A327" s="6">
        <v>8.8396034E7</v>
      </c>
      <c r="B327" s="7" t="s">
        <v>359</v>
      </c>
      <c r="C327" s="6">
        <v>3.1571868E7</v>
      </c>
      <c r="D327" s="6">
        <v>2915723.0</v>
      </c>
      <c r="E327" s="6">
        <v>5169.0</v>
      </c>
      <c r="F327" s="6">
        <v>90838.0</v>
      </c>
      <c r="G327" s="6">
        <v>163160.0</v>
      </c>
      <c r="H327" s="6">
        <v>1546225.0</v>
      </c>
      <c r="I327" s="6">
        <v>1110331.0</v>
      </c>
      <c r="J327" s="6">
        <v>4459877.0</v>
      </c>
      <c r="K327" s="6">
        <v>2.107597917E9</v>
      </c>
      <c r="L327" s="6">
        <v>3059.0</v>
      </c>
      <c r="M327" s="8">
        <f t="shared" si="1"/>
        <v>38504219.8</v>
      </c>
      <c r="N327" s="7" t="str">
        <f t="shared" si="2"/>
        <v>1 - &lt;35m</v>
      </c>
      <c r="O327" s="9">
        <f t="shared" si="3"/>
        <v>0</v>
      </c>
      <c r="P327" s="9">
        <f t="shared" si="4"/>
        <v>0</v>
      </c>
      <c r="Q327" s="10">
        <f t="shared" si="5"/>
        <v>0</v>
      </c>
      <c r="R327" s="10">
        <f t="shared" si="6"/>
        <v>0</v>
      </c>
    </row>
    <row r="328" ht="15.75" customHeight="1">
      <c r="A328" s="6">
        <v>1.24509692E8</v>
      </c>
      <c r="B328" s="7" t="s">
        <v>360</v>
      </c>
      <c r="C328" s="6">
        <v>3.1547847E7</v>
      </c>
      <c r="D328" s="6">
        <v>501616.0</v>
      </c>
      <c r="E328" s="6">
        <v>4268.0</v>
      </c>
      <c r="F328" s="6">
        <v>145324.0</v>
      </c>
      <c r="G328" s="6">
        <v>135037.0</v>
      </c>
      <c r="H328" s="6">
        <v>122950.0</v>
      </c>
      <c r="I328" s="6">
        <v>94037.0</v>
      </c>
      <c r="J328" s="6">
        <v>1600055.0</v>
      </c>
      <c r="K328" s="6">
        <v>251101.0</v>
      </c>
      <c r="L328" s="6">
        <v>2091.0</v>
      </c>
      <c r="M328" s="8">
        <f t="shared" si="1"/>
        <v>3941889.6</v>
      </c>
      <c r="N328" s="7" t="str">
        <f t="shared" si="2"/>
        <v>1 - &lt;35m</v>
      </c>
      <c r="O328" s="9">
        <f t="shared" si="3"/>
        <v>0</v>
      </c>
      <c r="P328" s="9">
        <f t="shared" si="4"/>
        <v>0</v>
      </c>
      <c r="Q328" s="10">
        <f t="shared" si="5"/>
        <v>0</v>
      </c>
      <c r="R328" s="10">
        <f t="shared" si="6"/>
        <v>0</v>
      </c>
    </row>
    <row r="329" ht="15.75" customHeight="1">
      <c r="A329" s="6">
        <v>1.34348638E8</v>
      </c>
      <c r="B329" s="7" t="s">
        <v>361</v>
      </c>
      <c r="C329" s="6">
        <v>3.1477951E7</v>
      </c>
      <c r="D329" s="6">
        <v>1.0975493E7</v>
      </c>
      <c r="E329" s="6">
        <v>7386010.0</v>
      </c>
      <c r="F329" s="6">
        <v>685294.0</v>
      </c>
      <c r="G329" s="6">
        <v>257458.0</v>
      </c>
      <c r="H329" s="6">
        <v>1813045.0</v>
      </c>
      <c r="I329" s="6">
        <v>833686.0</v>
      </c>
      <c r="J329" s="6">
        <v>5984641.0</v>
      </c>
      <c r="K329" s="6">
        <v>5.03299242E8</v>
      </c>
      <c r="L329" s="6">
        <v>18913.0</v>
      </c>
      <c r="M329" s="8">
        <f t="shared" si="1"/>
        <v>38681792</v>
      </c>
      <c r="N329" s="7" t="str">
        <f t="shared" si="2"/>
        <v>1 - &lt;35m</v>
      </c>
      <c r="O329" s="9">
        <f t="shared" si="3"/>
        <v>0</v>
      </c>
      <c r="P329" s="9">
        <f t="shared" si="4"/>
        <v>0</v>
      </c>
      <c r="Q329" s="10">
        <f t="shared" si="5"/>
        <v>0</v>
      </c>
      <c r="R329" s="10">
        <f t="shared" si="6"/>
        <v>0</v>
      </c>
    </row>
    <row r="330" ht="15.75" customHeight="1">
      <c r="A330" s="6">
        <v>1.2439736E8</v>
      </c>
      <c r="B330" s="7" t="s">
        <v>362</v>
      </c>
      <c r="C330" s="6">
        <v>3.1286011E7</v>
      </c>
      <c r="D330" s="6">
        <v>141461.0</v>
      </c>
      <c r="E330" s="6">
        <v>7278.0</v>
      </c>
      <c r="F330" s="6">
        <v>17339.0</v>
      </c>
      <c r="G330" s="6">
        <v>21773.0</v>
      </c>
      <c r="H330" s="6">
        <v>20882.0</v>
      </c>
      <c r="I330" s="6">
        <v>74189.0</v>
      </c>
      <c r="J330" s="6">
        <v>1887715.0</v>
      </c>
      <c r="K330" s="6">
        <v>1.0831448E7</v>
      </c>
      <c r="L330" s="6">
        <v>3672.0</v>
      </c>
      <c r="M330" s="8">
        <f t="shared" si="1"/>
        <v>1815825.6</v>
      </c>
      <c r="N330" s="7" t="str">
        <f t="shared" si="2"/>
        <v>1 - &lt;35m</v>
      </c>
      <c r="O330" s="9">
        <f t="shared" si="3"/>
        <v>0</v>
      </c>
      <c r="P330" s="9">
        <f t="shared" si="4"/>
        <v>0</v>
      </c>
      <c r="Q330" s="10">
        <f t="shared" si="5"/>
        <v>0</v>
      </c>
      <c r="R330" s="10">
        <f t="shared" si="6"/>
        <v>0</v>
      </c>
    </row>
    <row r="331" ht="15.75" customHeight="1">
      <c r="A331" s="6">
        <v>1.21950268E8</v>
      </c>
      <c r="B331" s="7" t="s">
        <v>363</v>
      </c>
      <c r="C331" s="6">
        <v>3.1261983E7</v>
      </c>
      <c r="D331" s="6">
        <v>2705414.0</v>
      </c>
      <c r="E331" s="6">
        <v>657446.0</v>
      </c>
      <c r="F331" s="6">
        <v>1176427.0</v>
      </c>
      <c r="G331" s="6">
        <v>253781.0</v>
      </c>
      <c r="H331" s="6">
        <v>524291.0</v>
      </c>
      <c r="I331" s="6">
        <v>93469.0</v>
      </c>
      <c r="J331" s="6">
        <v>5539643.0</v>
      </c>
      <c r="K331" s="6">
        <v>1275000.0</v>
      </c>
      <c r="L331" s="6">
        <v>3405.0</v>
      </c>
      <c r="M331" s="8">
        <f t="shared" si="1"/>
        <v>10611757.2</v>
      </c>
      <c r="N331" s="7" t="str">
        <f t="shared" si="2"/>
        <v>1 - &lt;35m</v>
      </c>
      <c r="O331" s="9">
        <f t="shared" si="3"/>
        <v>0</v>
      </c>
      <c r="P331" s="9">
        <f t="shared" si="4"/>
        <v>0</v>
      </c>
      <c r="Q331" s="10">
        <f t="shared" si="5"/>
        <v>0</v>
      </c>
      <c r="R331" s="10">
        <f t="shared" si="6"/>
        <v>0</v>
      </c>
    </row>
    <row r="332" ht="15.75" customHeight="1">
      <c r="A332" s="6">
        <v>1.22121541E8</v>
      </c>
      <c r="B332" s="7" t="s">
        <v>364</v>
      </c>
      <c r="C332" s="6">
        <v>3.1198025E7</v>
      </c>
      <c r="D332" s="6">
        <v>3933393.0</v>
      </c>
      <c r="E332" s="6">
        <v>18443.0</v>
      </c>
      <c r="F332" s="6">
        <v>5380.0</v>
      </c>
      <c r="G332" s="6">
        <v>110289.0</v>
      </c>
      <c r="H332" s="6">
        <v>1681413.0</v>
      </c>
      <c r="I332" s="6">
        <v>2117868.0</v>
      </c>
      <c r="J332" s="6">
        <v>5068637.0</v>
      </c>
      <c r="K332" s="6">
        <v>1.2716654269E10</v>
      </c>
      <c r="L332" s="6">
        <v>6101.0</v>
      </c>
      <c r="M332" s="8">
        <f t="shared" si="1"/>
        <v>59627094.6</v>
      </c>
      <c r="N332" s="7" t="str">
        <f t="shared" si="2"/>
        <v>1 - &lt;35m</v>
      </c>
      <c r="O332" s="9">
        <f t="shared" si="3"/>
        <v>0</v>
      </c>
      <c r="P332" s="9">
        <f t="shared" si="4"/>
        <v>0</v>
      </c>
      <c r="Q332" s="10">
        <f t="shared" si="5"/>
        <v>0</v>
      </c>
      <c r="R332" s="10">
        <f t="shared" si="6"/>
        <v>0</v>
      </c>
    </row>
    <row r="333" ht="15.75" customHeight="1">
      <c r="A333" s="6">
        <v>1.24493021E8</v>
      </c>
      <c r="B333" s="7" t="s">
        <v>365</v>
      </c>
      <c r="C333" s="6">
        <v>3.1098934E7</v>
      </c>
      <c r="D333" s="6">
        <v>654969.0</v>
      </c>
      <c r="E333" s="6">
        <v>31148.0</v>
      </c>
      <c r="F333" s="6">
        <v>46881.0</v>
      </c>
      <c r="G333" s="6">
        <v>70071.0</v>
      </c>
      <c r="H333" s="6">
        <v>305026.0</v>
      </c>
      <c r="I333" s="6">
        <v>201843.0</v>
      </c>
      <c r="J333" s="6">
        <v>6246421.0</v>
      </c>
      <c r="K333" s="6">
        <v>1.2311978E7</v>
      </c>
      <c r="L333" s="6">
        <v>4279.0</v>
      </c>
      <c r="M333" s="8">
        <f t="shared" si="1"/>
        <v>7467395.6</v>
      </c>
      <c r="N333" s="7" t="str">
        <f t="shared" si="2"/>
        <v>1 - &lt;35m</v>
      </c>
      <c r="O333" s="9">
        <f t="shared" si="3"/>
        <v>0</v>
      </c>
      <c r="P333" s="9">
        <f t="shared" si="4"/>
        <v>0</v>
      </c>
      <c r="Q333" s="10">
        <f t="shared" si="5"/>
        <v>0</v>
      </c>
      <c r="R333" s="10">
        <f t="shared" si="6"/>
        <v>0</v>
      </c>
    </row>
    <row r="334" ht="15.75" customHeight="1">
      <c r="A334" s="6">
        <v>1.22525429E8</v>
      </c>
      <c r="B334" s="7" t="s">
        <v>366</v>
      </c>
      <c r="C334" s="6">
        <v>3.1018856E7</v>
      </c>
      <c r="D334" s="6">
        <v>2718455.0</v>
      </c>
      <c r="E334" s="6">
        <v>1564.0</v>
      </c>
      <c r="F334" s="6">
        <v>52874.0</v>
      </c>
      <c r="G334" s="6">
        <v>20730.0</v>
      </c>
      <c r="H334" s="6">
        <v>1933151.0</v>
      </c>
      <c r="I334" s="6">
        <v>710136.0</v>
      </c>
      <c r="J334" s="6">
        <v>2454263.0</v>
      </c>
      <c r="K334" s="6">
        <v>2.907769384E9</v>
      </c>
      <c r="L334" s="6">
        <v>3476.0</v>
      </c>
      <c r="M334" s="8">
        <f t="shared" si="1"/>
        <v>33723210.8</v>
      </c>
      <c r="N334" s="7" t="str">
        <f t="shared" si="2"/>
        <v>1 - &lt;35m</v>
      </c>
      <c r="O334" s="9">
        <f t="shared" si="3"/>
        <v>0</v>
      </c>
      <c r="P334" s="9">
        <f t="shared" si="4"/>
        <v>0</v>
      </c>
      <c r="Q334" s="10">
        <f t="shared" si="5"/>
        <v>0</v>
      </c>
      <c r="R334" s="10">
        <f t="shared" si="6"/>
        <v>0</v>
      </c>
    </row>
    <row r="335" ht="15.75" customHeight="1">
      <c r="A335" s="6">
        <v>9.3064548E7</v>
      </c>
      <c r="B335" s="7" t="s">
        <v>367</v>
      </c>
      <c r="C335" s="6">
        <v>3.1016963E7</v>
      </c>
      <c r="D335" s="6">
        <v>827680.0</v>
      </c>
      <c r="E335" s="6">
        <v>215817.0</v>
      </c>
      <c r="F335" s="6">
        <v>200078.0</v>
      </c>
      <c r="G335" s="6">
        <v>58174.0</v>
      </c>
      <c r="H335" s="6">
        <v>150625.0</v>
      </c>
      <c r="I335" s="6">
        <v>202986.0</v>
      </c>
      <c r="J335" s="6">
        <v>937000.0</v>
      </c>
      <c r="K335" s="6">
        <v>4.103220858E9</v>
      </c>
      <c r="L335" s="6">
        <v>5033.0</v>
      </c>
      <c r="M335" s="8">
        <f t="shared" si="1"/>
        <v>6241985.4</v>
      </c>
      <c r="N335" s="7" t="str">
        <f t="shared" si="2"/>
        <v>1 - &lt;35m</v>
      </c>
      <c r="O335" s="9">
        <f t="shared" si="3"/>
        <v>0</v>
      </c>
      <c r="P335" s="9">
        <f t="shared" si="4"/>
        <v>0</v>
      </c>
      <c r="Q335" s="10">
        <f t="shared" si="5"/>
        <v>0</v>
      </c>
      <c r="R335" s="10">
        <f t="shared" si="6"/>
        <v>0</v>
      </c>
    </row>
    <row r="336" ht="15.75" customHeight="1">
      <c r="A336" s="6">
        <v>1.23750052E8</v>
      </c>
      <c r="B336" s="7" t="s">
        <v>368</v>
      </c>
      <c r="C336" s="6">
        <v>3.0940381E7</v>
      </c>
      <c r="D336" s="6">
        <v>3103739.0</v>
      </c>
      <c r="E336" s="6">
        <v>711396.0</v>
      </c>
      <c r="F336" s="6">
        <v>601149.0</v>
      </c>
      <c r="G336" s="6">
        <v>34354.0</v>
      </c>
      <c r="H336" s="6">
        <v>870911.0</v>
      </c>
      <c r="I336" s="6">
        <v>885929.0</v>
      </c>
      <c r="J336" s="6">
        <v>6312701.0</v>
      </c>
      <c r="K336" s="6">
        <v>1.1351804235E10</v>
      </c>
      <c r="L336" s="6">
        <v>13824.0</v>
      </c>
      <c r="M336" s="8">
        <f t="shared" si="1"/>
        <v>27909683.2</v>
      </c>
      <c r="N336" s="7" t="str">
        <f t="shared" si="2"/>
        <v>1 - &lt;35m</v>
      </c>
      <c r="O336" s="9">
        <f t="shared" si="3"/>
        <v>0</v>
      </c>
      <c r="P336" s="9">
        <f t="shared" si="4"/>
        <v>0</v>
      </c>
      <c r="Q336" s="10">
        <f t="shared" si="5"/>
        <v>0</v>
      </c>
      <c r="R336" s="10">
        <f t="shared" si="6"/>
        <v>0</v>
      </c>
    </row>
    <row r="337" ht="15.75" customHeight="1">
      <c r="A337" s="6">
        <v>1.18248041E8</v>
      </c>
      <c r="B337" s="7" t="s">
        <v>369</v>
      </c>
      <c r="C337" s="6">
        <v>3.0897639E7</v>
      </c>
      <c r="D337" s="6">
        <v>1570779.0</v>
      </c>
      <c r="E337" s="6">
        <v>146784.0</v>
      </c>
      <c r="F337" s="6">
        <v>148962.0</v>
      </c>
      <c r="G337" s="6">
        <v>279025.0</v>
      </c>
      <c r="H337" s="6">
        <v>898759.0</v>
      </c>
      <c r="I337" s="6">
        <v>97249.0</v>
      </c>
      <c r="J337" s="6">
        <v>4785721.0</v>
      </c>
      <c r="K337" s="6">
        <v>1.1095414493E10</v>
      </c>
      <c r="L337" s="6">
        <v>6456.0</v>
      </c>
      <c r="M337" s="8">
        <f t="shared" si="1"/>
        <v>12375950.8</v>
      </c>
      <c r="N337" s="7" t="str">
        <f t="shared" si="2"/>
        <v>1 - &lt;35m</v>
      </c>
      <c r="O337" s="9">
        <f t="shared" si="3"/>
        <v>0</v>
      </c>
      <c r="P337" s="9">
        <f t="shared" si="4"/>
        <v>0</v>
      </c>
      <c r="Q337" s="10">
        <f t="shared" si="5"/>
        <v>0</v>
      </c>
      <c r="R337" s="10">
        <f t="shared" si="6"/>
        <v>0</v>
      </c>
    </row>
    <row r="338" ht="15.75" customHeight="1">
      <c r="A338" s="6">
        <v>1.2439556E8</v>
      </c>
      <c r="B338" s="7" t="s">
        <v>370</v>
      </c>
      <c r="C338" s="6">
        <v>3.0825891E7</v>
      </c>
      <c r="D338" s="6">
        <v>706250.0</v>
      </c>
      <c r="E338" s="6">
        <v>149493.0</v>
      </c>
      <c r="F338" s="6">
        <v>117080.0</v>
      </c>
      <c r="G338" s="6">
        <v>61324.0</v>
      </c>
      <c r="H338" s="6">
        <v>92928.0</v>
      </c>
      <c r="I338" s="6">
        <v>285425.0</v>
      </c>
      <c r="J338" s="6">
        <v>5550703.0</v>
      </c>
      <c r="K338" s="6">
        <v>0.0</v>
      </c>
      <c r="L338" s="6">
        <v>2547.0</v>
      </c>
      <c r="M338" s="8">
        <f t="shared" si="1"/>
        <v>7147134.6</v>
      </c>
      <c r="N338" s="7" t="str">
        <f t="shared" si="2"/>
        <v>1 - &lt;35m</v>
      </c>
      <c r="O338" s="9">
        <f t="shared" si="3"/>
        <v>0</v>
      </c>
      <c r="P338" s="9">
        <f t="shared" si="4"/>
        <v>0</v>
      </c>
      <c r="Q338" s="10">
        <f t="shared" si="5"/>
        <v>0</v>
      </c>
      <c r="R338" s="10">
        <f t="shared" si="6"/>
        <v>0</v>
      </c>
    </row>
    <row r="339" ht="15.75" customHeight="1">
      <c r="A339" s="6">
        <v>5.3288087E7</v>
      </c>
      <c r="B339" s="7" t="s">
        <v>371</v>
      </c>
      <c r="C339" s="6">
        <v>3.0547568E7</v>
      </c>
      <c r="D339" s="6">
        <v>3.3980879E7</v>
      </c>
      <c r="E339" s="6">
        <v>1.0075193E7</v>
      </c>
      <c r="F339" s="6">
        <v>5275235.0</v>
      </c>
      <c r="G339" s="6">
        <v>6489852.0</v>
      </c>
      <c r="H339" s="6">
        <v>1.1671116E7</v>
      </c>
      <c r="I339" s="6">
        <v>469483.0</v>
      </c>
      <c r="J339" s="6">
        <v>1712452.0</v>
      </c>
      <c r="K339" s="6">
        <v>1.8452424E8</v>
      </c>
      <c r="L339" s="6">
        <v>13210.0</v>
      </c>
      <c r="M339" s="8">
        <f t="shared" si="1"/>
        <v>164625736.6</v>
      </c>
      <c r="N339" s="7" t="str">
        <f t="shared" si="2"/>
        <v>1 - &lt;35m</v>
      </c>
      <c r="O339" s="9">
        <f t="shared" si="3"/>
        <v>0</v>
      </c>
      <c r="P339" s="9">
        <f t="shared" si="4"/>
        <v>0</v>
      </c>
      <c r="Q339" s="10">
        <f t="shared" si="5"/>
        <v>0</v>
      </c>
      <c r="R339" s="10">
        <f t="shared" si="6"/>
        <v>0</v>
      </c>
    </row>
    <row r="340" ht="15.75" customHeight="1">
      <c r="A340" s="6">
        <v>1.13933497E8</v>
      </c>
      <c r="B340" s="7" t="s">
        <v>372</v>
      </c>
      <c r="C340" s="6">
        <v>3.04128E7</v>
      </c>
      <c r="D340" s="6">
        <v>2233579.0</v>
      </c>
      <c r="E340" s="6">
        <v>833450.0</v>
      </c>
      <c r="F340" s="6">
        <v>553096.0</v>
      </c>
      <c r="G340" s="6">
        <v>146337.0</v>
      </c>
      <c r="H340" s="6">
        <v>378876.0</v>
      </c>
      <c r="I340" s="6">
        <v>321820.0</v>
      </c>
      <c r="J340" s="6">
        <v>8215679.0</v>
      </c>
      <c r="K340" s="6">
        <v>9.7301257E8</v>
      </c>
      <c r="L340" s="6">
        <v>3015.0</v>
      </c>
      <c r="M340" s="8">
        <f t="shared" si="1"/>
        <v>12083390</v>
      </c>
      <c r="N340" s="7" t="str">
        <f t="shared" si="2"/>
        <v>1 - &lt;35m</v>
      </c>
      <c r="O340" s="9">
        <f t="shared" si="3"/>
        <v>0</v>
      </c>
      <c r="P340" s="9">
        <f t="shared" si="4"/>
        <v>0</v>
      </c>
      <c r="Q340" s="10">
        <f t="shared" si="5"/>
        <v>0</v>
      </c>
      <c r="R340" s="10">
        <f t="shared" si="6"/>
        <v>0</v>
      </c>
    </row>
    <row r="341" ht="15.75" customHeight="1">
      <c r="A341" s="6">
        <v>1.24481513E8</v>
      </c>
      <c r="B341" s="7" t="s">
        <v>373</v>
      </c>
      <c r="C341" s="6">
        <v>3.030493E7</v>
      </c>
      <c r="D341" s="6">
        <v>966903.0</v>
      </c>
      <c r="E341" s="6">
        <v>67648.0</v>
      </c>
      <c r="F341" s="6">
        <v>175417.0</v>
      </c>
      <c r="G341" s="6">
        <v>41418.0</v>
      </c>
      <c r="H341" s="6">
        <v>442051.0</v>
      </c>
      <c r="I341" s="6">
        <v>240369.0</v>
      </c>
      <c r="J341" s="6">
        <v>3894521.0</v>
      </c>
      <c r="K341" s="6">
        <v>0.0</v>
      </c>
      <c r="L341" s="6">
        <v>1923.0</v>
      </c>
      <c r="M341" s="8">
        <f t="shared" si="1"/>
        <v>9757925.6</v>
      </c>
      <c r="N341" s="7" t="str">
        <f t="shared" si="2"/>
        <v>1 - &lt;35m</v>
      </c>
      <c r="O341" s="9">
        <f t="shared" si="3"/>
        <v>0</v>
      </c>
      <c r="P341" s="9">
        <f t="shared" si="4"/>
        <v>0</v>
      </c>
      <c r="Q341" s="10">
        <f t="shared" si="5"/>
        <v>0</v>
      </c>
      <c r="R341" s="10">
        <f t="shared" si="6"/>
        <v>0</v>
      </c>
    </row>
    <row r="342" ht="15.75" customHeight="1">
      <c r="A342" s="6">
        <v>1.42200839E8</v>
      </c>
      <c r="B342" s="7" t="s">
        <v>374</v>
      </c>
      <c r="C342" s="6">
        <v>2.9998197E7</v>
      </c>
      <c r="D342" s="6">
        <v>932346.0</v>
      </c>
      <c r="E342" s="6">
        <v>13632.0</v>
      </c>
      <c r="F342" s="6">
        <v>70434.0</v>
      </c>
      <c r="G342" s="6">
        <v>82732.0</v>
      </c>
      <c r="H342" s="6">
        <v>762301.0</v>
      </c>
      <c r="I342" s="6">
        <v>3247.0</v>
      </c>
      <c r="J342" s="6">
        <v>316547.0</v>
      </c>
      <c r="K342" s="6">
        <v>6.47003771E8</v>
      </c>
      <c r="L342" s="6">
        <v>4132.0</v>
      </c>
      <c r="M342" s="8">
        <f t="shared" si="1"/>
        <v>8162472.4</v>
      </c>
      <c r="N342" s="7" t="str">
        <f t="shared" si="2"/>
        <v>1 - &lt;35m</v>
      </c>
      <c r="O342" s="9">
        <f t="shared" si="3"/>
        <v>0</v>
      </c>
      <c r="P342" s="9">
        <f t="shared" si="4"/>
        <v>0</v>
      </c>
      <c r="Q342" s="10">
        <f t="shared" si="5"/>
        <v>0</v>
      </c>
      <c r="R342" s="10">
        <f t="shared" si="6"/>
        <v>0</v>
      </c>
    </row>
    <row r="343" ht="15.75" customHeight="1">
      <c r="A343" s="6">
        <v>1.24807159E8</v>
      </c>
      <c r="B343" s="7" t="s">
        <v>375</v>
      </c>
      <c r="C343" s="6">
        <v>2.9983332E7</v>
      </c>
      <c r="D343" s="6">
        <v>1074224.0</v>
      </c>
      <c r="E343" s="6">
        <v>105148.0</v>
      </c>
      <c r="F343" s="6">
        <v>61644.0</v>
      </c>
      <c r="G343" s="6">
        <v>192757.0</v>
      </c>
      <c r="H343" s="6">
        <v>699918.0</v>
      </c>
      <c r="I343" s="6">
        <v>14757.0</v>
      </c>
      <c r="J343" s="6">
        <v>733077.0</v>
      </c>
      <c r="K343" s="6">
        <v>1.2124398111E10</v>
      </c>
      <c r="L343" s="6">
        <v>7896.0</v>
      </c>
      <c r="M343" s="8">
        <f t="shared" si="1"/>
        <v>8209665.6</v>
      </c>
      <c r="N343" s="7" t="str">
        <f t="shared" si="2"/>
        <v>1 - &lt;35m</v>
      </c>
      <c r="O343" s="9">
        <f t="shared" si="3"/>
        <v>0</v>
      </c>
      <c r="P343" s="9">
        <f t="shared" si="4"/>
        <v>0</v>
      </c>
      <c r="Q343" s="10">
        <f t="shared" si="5"/>
        <v>0</v>
      </c>
      <c r="R343" s="10">
        <f t="shared" si="6"/>
        <v>0</v>
      </c>
    </row>
    <row r="344" ht="15.75" customHeight="1">
      <c r="A344" s="6">
        <v>1.29935703E8</v>
      </c>
      <c r="B344" s="7" t="s">
        <v>376</v>
      </c>
      <c r="C344" s="6">
        <v>2.9944342E7</v>
      </c>
      <c r="D344" s="6">
        <v>2089488.0</v>
      </c>
      <c r="E344" s="6">
        <v>206241.0</v>
      </c>
      <c r="F344" s="6">
        <v>364296.0</v>
      </c>
      <c r="G344" s="6">
        <v>451446.0</v>
      </c>
      <c r="H344" s="6">
        <v>676749.0</v>
      </c>
      <c r="I344" s="6">
        <v>390756.0</v>
      </c>
      <c r="J344" s="6">
        <v>2720119.0</v>
      </c>
      <c r="K344" s="6">
        <v>1.2303335E8</v>
      </c>
      <c r="L344" s="6">
        <v>6334.0</v>
      </c>
      <c r="M344" s="8">
        <f t="shared" si="1"/>
        <v>17158234.2</v>
      </c>
      <c r="N344" s="7" t="str">
        <f t="shared" si="2"/>
        <v>1 - &lt;35m</v>
      </c>
      <c r="O344" s="9">
        <f t="shared" si="3"/>
        <v>0</v>
      </c>
      <c r="P344" s="9">
        <f t="shared" si="4"/>
        <v>0</v>
      </c>
      <c r="Q344" s="10">
        <f t="shared" si="5"/>
        <v>0</v>
      </c>
      <c r="R344" s="10">
        <f t="shared" si="6"/>
        <v>0</v>
      </c>
    </row>
    <row r="345" ht="15.75" customHeight="1">
      <c r="A345" s="6">
        <v>1.14297736E8</v>
      </c>
      <c r="B345" s="7" t="s">
        <v>377</v>
      </c>
      <c r="C345" s="6">
        <v>2.9887035E7</v>
      </c>
      <c r="D345" s="6">
        <v>1505746.0</v>
      </c>
      <c r="E345" s="6">
        <v>134359.0</v>
      </c>
      <c r="F345" s="6">
        <v>156661.0</v>
      </c>
      <c r="G345" s="6">
        <v>196745.0</v>
      </c>
      <c r="H345" s="6">
        <v>831481.0</v>
      </c>
      <c r="I345" s="6">
        <v>186500.0</v>
      </c>
      <c r="J345" s="6">
        <v>2390444.0</v>
      </c>
      <c r="K345" s="6">
        <v>1.4573935619E10</v>
      </c>
      <c r="L345" s="6">
        <v>3857.0</v>
      </c>
      <c r="M345" s="8">
        <f t="shared" si="1"/>
        <v>13171983.8</v>
      </c>
      <c r="N345" s="7" t="str">
        <f t="shared" si="2"/>
        <v>1 - &lt;35m</v>
      </c>
      <c r="O345" s="9">
        <f t="shared" si="3"/>
        <v>0</v>
      </c>
      <c r="P345" s="9">
        <f t="shared" si="4"/>
        <v>0</v>
      </c>
      <c r="Q345" s="10">
        <f t="shared" si="5"/>
        <v>0</v>
      </c>
      <c r="R345" s="10">
        <f t="shared" si="6"/>
        <v>0</v>
      </c>
    </row>
    <row r="346" ht="15.75" customHeight="1">
      <c r="A346" s="6">
        <v>1.49860675E8</v>
      </c>
      <c r="B346" s="7" t="s">
        <v>378</v>
      </c>
      <c r="C346" s="6">
        <v>2.9663162E7</v>
      </c>
      <c r="D346" s="6">
        <v>4384637.0</v>
      </c>
      <c r="E346" s="6">
        <v>835366.0</v>
      </c>
      <c r="F346" s="6">
        <v>910147.0</v>
      </c>
      <c r="G346" s="6">
        <v>767776.0</v>
      </c>
      <c r="H346" s="6">
        <v>1504747.0</v>
      </c>
      <c r="I346" s="6">
        <v>366601.0</v>
      </c>
      <c r="J346" s="6">
        <v>1665018.0</v>
      </c>
      <c r="K346" s="6">
        <v>2.643333026E9</v>
      </c>
      <c r="L346" s="6">
        <v>26099.0</v>
      </c>
      <c r="M346" s="8">
        <f t="shared" si="1"/>
        <v>27437961.2</v>
      </c>
      <c r="N346" s="7" t="str">
        <f t="shared" si="2"/>
        <v>1 - &lt;35m</v>
      </c>
      <c r="O346" s="9">
        <f t="shared" si="3"/>
        <v>0</v>
      </c>
      <c r="P346" s="9">
        <f t="shared" si="4"/>
        <v>0</v>
      </c>
      <c r="Q346" s="10">
        <f t="shared" si="5"/>
        <v>0</v>
      </c>
      <c r="R346" s="10">
        <f t="shared" si="6"/>
        <v>0</v>
      </c>
    </row>
    <row r="347" ht="15.75" customHeight="1">
      <c r="A347" s="6">
        <v>1.2684526E8</v>
      </c>
      <c r="B347" s="7" t="s">
        <v>379</v>
      </c>
      <c r="C347" s="6">
        <v>2.9632345E7</v>
      </c>
      <c r="D347" s="6">
        <v>632228.0</v>
      </c>
      <c r="E347" s="6">
        <v>36982.0</v>
      </c>
      <c r="F347" s="6">
        <v>13302.0</v>
      </c>
      <c r="G347" s="6">
        <v>7969.0</v>
      </c>
      <c r="H347" s="6">
        <v>411495.0</v>
      </c>
      <c r="I347" s="6">
        <v>162480.0</v>
      </c>
      <c r="J347" s="6">
        <v>3302745.0</v>
      </c>
      <c r="K347" s="6">
        <v>8.8096161E8</v>
      </c>
      <c r="L347" s="6">
        <v>4613.0</v>
      </c>
      <c r="M347" s="8">
        <f t="shared" si="1"/>
        <v>7430426.4</v>
      </c>
      <c r="N347" s="7" t="str">
        <f t="shared" si="2"/>
        <v>1 - &lt;35m</v>
      </c>
      <c r="O347" s="9">
        <f t="shared" si="3"/>
        <v>0</v>
      </c>
      <c r="P347" s="9">
        <f t="shared" si="4"/>
        <v>0</v>
      </c>
      <c r="Q347" s="10">
        <f t="shared" si="5"/>
        <v>0</v>
      </c>
      <c r="R347" s="10">
        <f t="shared" si="6"/>
        <v>0</v>
      </c>
    </row>
    <row r="348" ht="15.75" customHeight="1">
      <c r="A348" s="6">
        <v>1.35112567E8</v>
      </c>
      <c r="B348" s="7" t="s">
        <v>380</v>
      </c>
      <c r="C348" s="6">
        <v>2.9611456E7</v>
      </c>
      <c r="D348" s="6">
        <v>1214496.0</v>
      </c>
      <c r="E348" s="6">
        <v>798108.0</v>
      </c>
      <c r="F348" s="6">
        <v>29413.0</v>
      </c>
      <c r="G348" s="6">
        <v>14889.0</v>
      </c>
      <c r="H348" s="6">
        <v>160519.0</v>
      </c>
      <c r="I348" s="6">
        <v>211567.0</v>
      </c>
      <c r="J348" s="6">
        <v>794793.0</v>
      </c>
      <c r="K348" s="6">
        <v>5.336961582E9</v>
      </c>
      <c r="L348" s="6">
        <v>4379.0</v>
      </c>
      <c r="M348" s="8">
        <f t="shared" si="1"/>
        <v>6114533.6</v>
      </c>
      <c r="N348" s="7" t="str">
        <f t="shared" si="2"/>
        <v>1 - &lt;35m</v>
      </c>
      <c r="O348" s="9">
        <f t="shared" si="3"/>
        <v>0</v>
      </c>
      <c r="P348" s="9">
        <f t="shared" si="4"/>
        <v>0</v>
      </c>
      <c r="Q348" s="10">
        <f t="shared" si="5"/>
        <v>0</v>
      </c>
      <c r="R348" s="10">
        <f t="shared" si="6"/>
        <v>0</v>
      </c>
    </row>
    <row r="349" ht="15.75" customHeight="1">
      <c r="A349" s="6">
        <v>1.24398399E8</v>
      </c>
      <c r="B349" s="7" t="s">
        <v>381</v>
      </c>
      <c r="C349" s="6">
        <v>2.9428708E7</v>
      </c>
      <c r="D349" s="6">
        <v>2.3231459E7</v>
      </c>
      <c r="E349" s="6">
        <v>6327582.0</v>
      </c>
      <c r="F349" s="6">
        <v>4041209.0</v>
      </c>
      <c r="G349" s="6">
        <v>5010833.0</v>
      </c>
      <c r="H349" s="6">
        <v>6910115.0</v>
      </c>
      <c r="I349" s="6">
        <v>941720.0</v>
      </c>
      <c r="J349" s="6">
        <v>3246862.0</v>
      </c>
      <c r="K349" s="6">
        <v>3.092054052E9</v>
      </c>
      <c r="L349" s="6">
        <v>13541.0</v>
      </c>
      <c r="M349" s="8">
        <f t="shared" si="1"/>
        <v>117326816.4</v>
      </c>
      <c r="N349" s="7" t="str">
        <f t="shared" si="2"/>
        <v>1 - &lt;35m</v>
      </c>
      <c r="O349" s="9">
        <f t="shared" si="3"/>
        <v>0</v>
      </c>
      <c r="P349" s="9">
        <f t="shared" si="4"/>
        <v>0</v>
      </c>
      <c r="Q349" s="10">
        <f t="shared" si="5"/>
        <v>0</v>
      </c>
      <c r="R349" s="10">
        <f t="shared" si="6"/>
        <v>0</v>
      </c>
    </row>
    <row r="350" ht="15.75" customHeight="1">
      <c r="A350" s="6">
        <v>1.24477093E8</v>
      </c>
      <c r="B350" s="7" t="s">
        <v>382</v>
      </c>
      <c r="C350" s="6">
        <v>2.9409342E7</v>
      </c>
      <c r="D350" s="6">
        <v>1940710.0</v>
      </c>
      <c r="E350" s="6">
        <v>440243.0</v>
      </c>
      <c r="F350" s="6">
        <v>575368.0</v>
      </c>
      <c r="G350" s="6">
        <v>145823.0</v>
      </c>
      <c r="H350" s="6">
        <v>508990.0</v>
      </c>
      <c r="I350" s="6">
        <v>270286.0</v>
      </c>
      <c r="J350" s="6">
        <v>3761485.0</v>
      </c>
      <c r="K350" s="6">
        <v>1.21516E8</v>
      </c>
      <c r="L350" s="6">
        <v>9481.0</v>
      </c>
      <c r="M350" s="8">
        <f t="shared" si="1"/>
        <v>12317696.6</v>
      </c>
      <c r="N350" s="7" t="str">
        <f t="shared" si="2"/>
        <v>1 - &lt;35m</v>
      </c>
      <c r="O350" s="9">
        <f t="shared" si="3"/>
        <v>0</v>
      </c>
      <c r="P350" s="9">
        <f t="shared" si="4"/>
        <v>0</v>
      </c>
      <c r="Q350" s="10">
        <f t="shared" si="5"/>
        <v>0</v>
      </c>
      <c r="R350" s="10">
        <f t="shared" si="6"/>
        <v>0</v>
      </c>
    </row>
    <row r="351" ht="15.75" customHeight="1">
      <c r="A351" s="6">
        <v>1.31300761E8</v>
      </c>
      <c r="B351" s="7" t="s">
        <v>383</v>
      </c>
      <c r="C351" s="6">
        <v>2.9219742E7</v>
      </c>
      <c r="D351" s="6">
        <v>4617208.0</v>
      </c>
      <c r="E351" s="6">
        <v>1805960.0</v>
      </c>
      <c r="F351" s="6">
        <v>259878.0</v>
      </c>
      <c r="G351" s="6">
        <v>1002349.0</v>
      </c>
      <c r="H351" s="6">
        <v>1497085.0</v>
      </c>
      <c r="I351" s="6">
        <v>51936.0</v>
      </c>
      <c r="J351" s="6">
        <v>1068756.0</v>
      </c>
      <c r="K351" s="6">
        <v>2.061128063E9</v>
      </c>
      <c r="L351" s="6">
        <v>2216.0</v>
      </c>
      <c r="M351" s="8">
        <f t="shared" si="1"/>
        <v>20899914</v>
      </c>
      <c r="N351" s="7" t="str">
        <f t="shared" si="2"/>
        <v>1 - &lt;35m</v>
      </c>
      <c r="O351" s="9">
        <f t="shared" si="3"/>
        <v>0</v>
      </c>
      <c r="P351" s="9">
        <f t="shared" si="4"/>
        <v>0</v>
      </c>
      <c r="Q351" s="10">
        <f t="shared" si="5"/>
        <v>0</v>
      </c>
      <c r="R351" s="10">
        <f t="shared" si="6"/>
        <v>0</v>
      </c>
    </row>
    <row r="352" ht="15.75" customHeight="1">
      <c r="A352" s="6">
        <v>1.44769096E8</v>
      </c>
      <c r="B352" s="7" t="s">
        <v>384</v>
      </c>
      <c r="C352" s="6">
        <v>2.9166905E7</v>
      </c>
      <c r="D352" s="6">
        <v>551110.0</v>
      </c>
      <c r="E352" s="6">
        <v>29001.0</v>
      </c>
      <c r="F352" s="6">
        <v>63788.0</v>
      </c>
      <c r="G352" s="6">
        <v>105087.0</v>
      </c>
      <c r="H352" s="6">
        <v>338544.0</v>
      </c>
      <c r="I352" s="6">
        <v>14690.0</v>
      </c>
      <c r="J352" s="6">
        <v>1253677.0</v>
      </c>
      <c r="K352" s="6">
        <v>1.64E8</v>
      </c>
      <c r="L352" s="6">
        <v>2838.0</v>
      </c>
      <c r="M352" s="8">
        <f t="shared" si="1"/>
        <v>4232964.2</v>
      </c>
      <c r="N352" s="7" t="str">
        <f t="shared" si="2"/>
        <v>1 - &lt;35m</v>
      </c>
      <c r="O352" s="9">
        <f t="shared" si="3"/>
        <v>0</v>
      </c>
      <c r="P352" s="9">
        <f t="shared" si="4"/>
        <v>0</v>
      </c>
      <c r="Q352" s="10">
        <f t="shared" si="5"/>
        <v>0</v>
      </c>
      <c r="R352" s="10">
        <f t="shared" si="6"/>
        <v>0</v>
      </c>
    </row>
    <row r="353" ht="15.75" customHeight="1">
      <c r="A353" s="6">
        <v>1.27334932E8</v>
      </c>
      <c r="B353" s="7" t="s">
        <v>385</v>
      </c>
      <c r="C353" s="6">
        <v>2.9124187E7</v>
      </c>
      <c r="D353" s="6">
        <v>1382375.0</v>
      </c>
      <c r="E353" s="6">
        <v>500950.0</v>
      </c>
      <c r="F353" s="6">
        <v>122939.0</v>
      </c>
      <c r="G353" s="6">
        <v>16644.0</v>
      </c>
      <c r="H353" s="6">
        <v>518897.0</v>
      </c>
      <c r="I353" s="6">
        <v>222945.0</v>
      </c>
      <c r="J353" s="6">
        <v>183205.0</v>
      </c>
      <c r="K353" s="6">
        <v>8.815443436E9</v>
      </c>
      <c r="L353" s="6">
        <v>5328.0</v>
      </c>
      <c r="M353" s="8">
        <f t="shared" si="1"/>
        <v>10060514</v>
      </c>
      <c r="N353" s="7" t="str">
        <f t="shared" si="2"/>
        <v>1 - &lt;35m</v>
      </c>
      <c r="O353" s="9">
        <f t="shared" si="3"/>
        <v>0</v>
      </c>
      <c r="P353" s="9">
        <f t="shared" si="4"/>
        <v>0</v>
      </c>
      <c r="Q353" s="10">
        <f t="shared" si="5"/>
        <v>0</v>
      </c>
      <c r="R353" s="10">
        <f t="shared" si="6"/>
        <v>0</v>
      </c>
    </row>
    <row r="354" ht="15.75" customHeight="1">
      <c r="A354" s="6">
        <v>1.25127297E8</v>
      </c>
      <c r="B354" s="7" t="s">
        <v>386</v>
      </c>
      <c r="C354" s="6">
        <v>2.9115239E7</v>
      </c>
      <c r="D354" s="6">
        <v>4128630.0</v>
      </c>
      <c r="E354" s="6">
        <v>639281.0</v>
      </c>
      <c r="F354" s="6">
        <v>363906.0</v>
      </c>
      <c r="G354" s="6">
        <v>779451.0</v>
      </c>
      <c r="H354" s="6">
        <v>2158999.0</v>
      </c>
      <c r="I354" s="6">
        <v>186993.0</v>
      </c>
      <c r="J354" s="6">
        <v>891725.0</v>
      </c>
      <c r="K354" s="6">
        <v>4.380199864E9</v>
      </c>
      <c r="L354" s="6">
        <v>12924.0</v>
      </c>
      <c r="M354" s="8">
        <f t="shared" si="1"/>
        <v>29303322.2</v>
      </c>
      <c r="N354" s="7" t="str">
        <f t="shared" si="2"/>
        <v>1 - &lt;35m</v>
      </c>
      <c r="O354" s="9">
        <f t="shared" si="3"/>
        <v>0</v>
      </c>
      <c r="P354" s="9">
        <f t="shared" si="4"/>
        <v>0</v>
      </c>
      <c r="Q354" s="10">
        <f t="shared" si="5"/>
        <v>0</v>
      </c>
      <c r="R354" s="10">
        <f t="shared" si="6"/>
        <v>0</v>
      </c>
    </row>
    <row r="355" ht="15.75" customHeight="1">
      <c r="A355" s="6">
        <v>7.6417899E7</v>
      </c>
      <c r="B355" s="7" t="s">
        <v>387</v>
      </c>
      <c r="C355" s="6">
        <v>2.9101019E7</v>
      </c>
      <c r="D355" s="6">
        <v>595636.0</v>
      </c>
      <c r="E355" s="6">
        <v>91038.0</v>
      </c>
      <c r="F355" s="6">
        <v>234357.0</v>
      </c>
      <c r="G355" s="6">
        <v>153081.0</v>
      </c>
      <c r="H355" s="6">
        <v>16663.0</v>
      </c>
      <c r="I355" s="6">
        <v>100497.0</v>
      </c>
      <c r="J355" s="6">
        <v>978969.0</v>
      </c>
      <c r="K355" s="6">
        <v>1.5745264568E10</v>
      </c>
      <c r="L355" s="6">
        <v>4506.0</v>
      </c>
      <c r="M355" s="8">
        <f t="shared" si="1"/>
        <v>3275815.6</v>
      </c>
      <c r="N355" s="7" t="str">
        <f t="shared" si="2"/>
        <v>1 - &lt;35m</v>
      </c>
      <c r="O355" s="9">
        <f t="shared" si="3"/>
        <v>0</v>
      </c>
      <c r="P355" s="9">
        <f t="shared" si="4"/>
        <v>0</v>
      </c>
      <c r="Q355" s="10">
        <f t="shared" si="5"/>
        <v>0</v>
      </c>
      <c r="R355" s="10">
        <f t="shared" si="6"/>
        <v>0</v>
      </c>
    </row>
    <row r="356" ht="15.75" customHeight="1">
      <c r="A356" s="6">
        <v>1.24283265E8</v>
      </c>
      <c r="B356" s="7" t="s">
        <v>388</v>
      </c>
      <c r="C356" s="6">
        <v>2.9062072E7</v>
      </c>
      <c r="D356" s="6">
        <v>7567652.0</v>
      </c>
      <c r="E356" s="6">
        <v>461080.0</v>
      </c>
      <c r="F356" s="6">
        <v>645727.0</v>
      </c>
      <c r="G356" s="6">
        <v>935793.0</v>
      </c>
      <c r="H356" s="6">
        <v>4419985.0</v>
      </c>
      <c r="I356" s="6">
        <v>1105067.0</v>
      </c>
      <c r="J356" s="6">
        <v>4238192.0</v>
      </c>
      <c r="K356" s="6">
        <v>5.00017174E8</v>
      </c>
      <c r="L356" s="6">
        <v>20963.0</v>
      </c>
      <c r="M356" s="8">
        <f t="shared" si="1"/>
        <v>71428032</v>
      </c>
      <c r="N356" s="7" t="str">
        <f t="shared" si="2"/>
        <v>1 - &lt;35m</v>
      </c>
      <c r="O356" s="9">
        <f t="shared" si="3"/>
        <v>0</v>
      </c>
      <c r="P356" s="9">
        <f t="shared" si="4"/>
        <v>0</v>
      </c>
      <c r="Q356" s="10">
        <f t="shared" si="5"/>
        <v>0</v>
      </c>
      <c r="R356" s="10">
        <f t="shared" si="6"/>
        <v>0</v>
      </c>
    </row>
    <row r="357" ht="15.75" customHeight="1">
      <c r="A357" s="6">
        <v>1.29332964E8</v>
      </c>
      <c r="B357" s="7" t="s">
        <v>389</v>
      </c>
      <c r="C357" s="6">
        <v>2.8987945E7</v>
      </c>
      <c r="D357" s="6">
        <v>885251.0</v>
      </c>
      <c r="E357" s="6">
        <v>154724.0</v>
      </c>
      <c r="F357" s="6">
        <v>22582.0</v>
      </c>
      <c r="G357" s="6">
        <v>2014.0</v>
      </c>
      <c r="H357" s="6">
        <v>700731.0</v>
      </c>
      <c r="I357" s="6">
        <v>5200.0</v>
      </c>
      <c r="J357" s="6">
        <v>399904.0</v>
      </c>
      <c r="K357" s="6">
        <v>8.848208686E9</v>
      </c>
      <c r="L357" s="6">
        <v>14212.0</v>
      </c>
      <c r="M357" s="8">
        <f t="shared" si="1"/>
        <v>7195474.8</v>
      </c>
      <c r="N357" s="7" t="str">
        <f t="shared" si="2"/>
        <v>1 - &lt;35m</v>
      </c>
      <c r="O357" s="9">
        <f t="shared" si="3"/>
        <v>0</v>
      </c>
      <c r="P357" s="9">
        <f t="shared" si="4"/>
        <v>0</v>
      </c>
      <c r="Q357" s="10">
        <f t="shared" si="5"/>
        <v>0</v>
      </c>
      <c r="R357" s="10">
        <f t="shared" si="6"/>
        <v>0</v>
      </c>
    </row>
    <row r="358" ht="15.75" customHeight="1">
      <c r="A358" s="6">
        <v>1.02565912E8</v>
      </c>
      <c r="B358" s="7" t="s">
        <v>390</v>
      </c>
      <c r="C358" s="6">
        <v>2.878782E7</v>
      </c>
      <c r="D358" s="6">
        <v>945249.0</v>
      </c>
      <c r="E358" s="6">
        <v>120876.0</v>
      </c>
      <c r="F358" s="6">
        <v>572017.0</v>
      </c>
      <c r="G358" s="6">
        <v>15445.0</v>
      </c>
      <c r="H358" s="6">
        <v>130260.0</v>
      </c>
      <c r="I358" s="6">
        <v>106651.0</v>
      </c>
      <c r="J358" s="6">
        <v>546455.0</v>
      </c>
      <c r="K358" s="6">
        <v>7.371370517E9</v>
      </c>
      <c r="L358" s="6">
        <v>1977.0</v>
      </c>
      <c r="M358" s="8">
        <f t="shared" si="1"/>
        <v>4665609.2</v>
      </c>
      <c r="N358" s="7" t="str">
        <f t="shared" si="2"/>
        <v>1 - &lt;35m</v>
      </c>
      <c r="O358" s="9">
        <f t="shared" si="3"/>
        <v>0</v>
      </c>
      <c r="P358" s="9">
        <f t="shared" si="4"/>
        <v>0</v>
      </c>
      <c r="Q358" s="10">
        <f t="shared" si="5"/>
        <v>0</v>
      </c>
      <c r="R358" s="10">
        <f t="shared" si="6"/>
        <v>0</v>
      </c>
    </row>
    <row r="359" ht="15.75" customHeight="1">
      <c r="A359" s="6">
        <v>1.20582392E8</v>
      </c>
      <c r="B359" s="7" t="s">
        <v>391</v>
      </c>
      <c r="C359" s="6">
        <v>2.8402036E7</v>
      </c>
      <c r="D359" s="6">
        <v>2356638.0</v>
      </c>
      <c r="E359" s="6">
        <v>554333.0</v>
      </c>
      <c r="F359" s="6">
        <v>6351.0</v>
      </c>
      <c r="G359" s="6">
        <v>36533.0</v>
      </c>
      <c r="H359" s="6">
        <v>1412987.0</v>
      </c>
      <c r="I359" s="6">
        <v>346434.0</v>
      </c>
      <c r="J359" s="6">
        <v>5558119.0</v>
      </c>
      <c r="K359" s="6">
        <v>1.1939167523E10</v>
      </c>
      <c r="L359" s="6">
        <v>12666.0</v>
      </c>
      <c r="M359" s="8">
        <f t="shared" si="1"/>
        <v>21328250.6</v>
      </c>
      <c r="N359" s="7" t="str">
        <f t="shared" si="2"/>
        <v>1 - &lt;35m</v>
      </c>
      <c r="O359" s="9">
        <f t="shared" si="3"/>
        <v>0</v>
      </c>
      <c r="P359" s="9">
        <f t="shared" si="4"/>
        <v>0</v>
      </c>
      <c r="Q359" s="10">
        <f t="shared" si="5"/>
        <v>0</v>
      </c>
      <c r="R359" s="10">
        <f t="shared" si="6"/>
        <v>0</v>
      </c>
    </row>
    <row r="360" ht="15.75" customHeight="1">
      <c r="A360" s="6">
        <v>1.40035E8</v>
      </c>
      <c r="B360" s="7" t="s">
        <v>392</v>
      </c>
      <c r="C360" s="6">
        <v>2.8363306E7</v>
      </c>
      <c r="D360" s="6">
        <v>6895680.0</v>
      </c>
      <c r="E360" s="6">
        <v>432685.0</v>
      </c>
      <c r="F360" s="6">
        <v>361877.0</v>
      </c>
      <c r="G360" s="6">
        <v>513320.0</v>
      </c>
      <c r="H360" s="6">
        <v>5470359.0</v>
      </c>
      <c r="I360" s="6">
        <v>117439.0</v>
      </c>
      <c r="J360" s="6">
        <v>2669163.0</v>
      </c>
      <c r="K360" s="6">
        <v>1.613157679E9</v>
      </c>
      <c r="L360" s="6">
        <v>5251.0</v>
      </c>
      <c r="M360" s="8">
        <f t="shared" si="1"/>
        <v>59915941</v>
      </c>
      <c r="N360" s="7" t="str">
        <f t="shared" si="2"/>
        <v>1 - &lt;35m</v>
      </c>
      <c r="O360" s="9">
        <f t="shared" si="3"/>
        <v>0</v>
      </c>
      <c r="P360" s="9">
        <f t="shared" si="4"/>
        <v>0</v>
      </c>
      <c r="Q360" s="10">
        <f t="shared" si="5"/>
        <v>0</v>
      </c>
      <c r="R360" s="10">
        <f t="shared" si="6"/>
        <v>0</v>
      </c>
    </row>
    <row r="361" ht="15.75" customHeight="1">
      <c r="A361" s="6">
        <v>1.1924282E8</v>
      </c>
      <c r="B361" s="7" t="s">
        <v>393</v>
      </c>
      <c r="C361" s="6">
        <v>2.8324156E7</v>
      </c>
      <c r="D361" s="6">
        <v>831353.0</v>
      </c>
      <c r="E361" s="6">
        <v>398742.0</v>
      </c>
      <c r="F361" s="6">
        <v>10858.0</v>
      </c>
      <c r="G361" s="6">
        <v>33494.0</v>
      </c>
      <c r="H361" s="6">
        <v>318473.0</v>
      </c>
      <c r="I361" s="6">
        <v>69786.0</v>
      </c>
      <c r="J361" s="6">
        <v>312321.0</v>
      </c>
      <c r="K361" s="6">
        <v>1.2783832175E10</v>
      </c>
      <c r="L361" s="6">
        <v>8104.0</v>
      </c>
      <c r="M361" s="8">
        <f t="shared" si="1"/>
        <v>4815890.4</v>
      </c>
      <c r="N361" s="7" t="str">
        <f t="shared" si="2"/>
        <v>1 - &lt;35m</v>
      </c>
      <c r="O361" s="9">
        <f t="shared" si="3"/>
        <v>0</v>
      </c>
      <c r="P361" s="9">
        <f t="shared" si="4"/>
        <v>0</v>
      </c>
      <c r="Q361" s="10">
        <f t="shared" si="5"/>
        <v>0</v>
      </c>
      <c r="R361" s="10">
        <f t="shared" si="6"/>
        <v>0</v>
      </c>
    </row>
    <row r="362" ht="15.75" customHeight="1">
      <c r="A362" s="6">
        <v>1.24379251E8</v>
      </c>
      <c r="B362" s="7" t="s">
        <v>394</v>
      </c>
      <c r="C362" s="6">
        <v>2.7552535E7</v>
      </c>
      <c r="D362" s="6">
        <v>232203.0</v>
      </c>
      <c r="E362" s="6">
        <v>2686.0</v>
      </c>
      <c r="F362" s="6">
        <v>39714.0</v>
      </c>
      <c r="G362" s="6">
        <v>24393.0</v>
      </c>
      <c r="H362" s="6">
        <v>84819.0</v>
      </c>
      <c r="I362" s="6">
        <v>80591.0</v>
      </c>
      <c r="J362" s="6">
        <v>1436361.0</v>
      </c>
      <c r="K362" s="6">
        <v>1.6E7</v>
      </c>
      <c r="L362" s="6">
        <v>2702.0</v>
      </c>
      <c r="M362" s="8">
        <f t="shared" si="1"/>
        <v>2637547.2</v>
      </c>
      <c r="N362" s="7" t="str">
        <f t="shared" si="2"/>
        <v>1 - &lt;35m</v>
      </c>
      <c r="O362" s="9">
        <f t="shared" si="3"/>
        <v>0</v>
      </c>
      <c r="P362" s="9">
        <f t="shared" si="4"/>
        <v>0</v>
      </c>
      <c r="Q362" s="10">
        <f t="shared" si="5"/>
        <v>0</v>
      </c>
      <c r="R362" s="10">
        <f t="shared" si="6"/>
        <v>0</v>
      </c>
    </row>
    <row r="363" ht="15.75" customHeight="1">
      <c r="A363" s="6">
        <v>1.24294301E8</v>
      </c>
      <c r="B363" s="7" t="s">
        <v>395</v>
      </c>
      <c r="C363" s="6">
        <v>2.7525514E7</v>
      </c>
      <c r="D363" s="6">
        <v>760775.0</v>
      </c>
      <c r="E363" s="6">
        <v>33660.0</v>
      </c>
      <c r="F363" s="6">
        <v>89790.0</v>
      </c>
      <c r="G363" s="6">
        <v>184929.0</v>
      </c>
      <c r="H363" s="6">
        <v>425203.0</v>
      </c>
      <c r="I363" s="6">
        <v>27193.0</v>
      </c>
      <c r="J363" s="6">
        <v>2157975.0</v>
      </c>
      <c r="K363" s="6">
        <v>1835673.0</v>
      </c>
      <c r="L363" s="6">
        <v>1890.0</v>
      </c>
      <c r="M363" s="8">
        <f t="shared" si="1"/>
        <v>5721918</v>
      </c>
      <c r="N363" s="7" t="str">
        <f t="shared" si="2"/>
        <v>1 - &lt;35m</v>
      </c>
      <c r="O363" s="9">
        <f t="shared" si="3"/>
        <v>0</v>
      </c>
      <c r="P363" s="9">
        <f t="shared" si="4"/>
        <v>0</v>
      </c>
      <c r="Q363" s="10">
        <f t="shared" si="5"/>
        <v>0</v>
      </c>
      <c r="R363" s="10">
        <f t="shared" si="6"/>
        <v>0</v>
      </c>
    </row>
    <row r="364" ht="15.75" customHeight="1">
      <c r="A364" s="6">
        <v>1.05654986E8</v>
      </c>
      <c r="B364" s="7" t="s">
        <v>396</v>
      </c>
      <c r="C364" s="6">
        <v>2.733644E7</v>
      </c>
      <c r="D364" s="6">
        <v>1344673.0</v>
      </c>
      <c r="E364" s="6">
        <v>365718.0</v>
      </c>
      <c r="F364" s="6">
        <v>768314.0</v>
      </c>
      <c r="G364" s="6">
        <v>149211.0</v>
      </c>
      <c r="H364" s="6">
        <v>59383.0</v>
      </c>
      <c r="I364" s="6">
        <v>2047.0</v>
      </c>
      <c r="J364" s="6">
        <v>517778.0</v>
      </c>
      <c r="K364" s="6">
        <v>1.0513687674E10</v>
      </c>
      <c r="L364" s="6">
        <v>4410.0</v>
      </c>
      <c r="M364" s="8">
        <f t="shared" si="1"/>
        <v>2841385.6</v>
      </c>
      <c r="N364" s="7" t="str">
        <f t="shared" si="2"/>
        <v>1 - &lt;35m</v>
      </c>
      <c r="O364" s="9">
        <f t="shared" si="3"/>
        <v>0</v>
      </c>
      <c r="P364" s="9">
        <f t="shared" si="4"/>
        <v>0</v>
      </c>
      <c r="Q364" s="10">
        <f t="shared" si="5"/>
        <v>0</v>
      </c>
      <c r="R364" s="10">
        <f t="shared" si="6"/>
        <v>0</v>
      </c>
    </row>
    <row r="365" ht="15.75" customHeight="1">
      <c r="A365" s="6">
        <v>1.07603379E8</v>
      </c>
      <c r="B365" s="7" t="s">
        <v>397</v>
      </c>
      <c r="C365" s="6">
        <v>2.7328789E7</v>
      </c>
      <c r="D365" s="6">
        <v>2182769.0</v>
      </c>
      <c r="E365" s="6">
        <v>94633.0</v>
      </c>
      <c r="F365" s="6">
        <v>364565.0</v>
      </c>
      <c r="G365" s="6">
        <v>11799.0</v>
      </c>
      <c r="H365" s="6">
        <v>1705701.0</v>
      </c>
      <c r="I365" s="6">
        <v>6071.0</v>
      </c>
      <c r="J365" s="6">
        <v>2159842.0</v>
      </c>
      <c r="K365" s="6">
        <v>1.3290253901E10</v>
      </c>
      <c r="L365" s="6">
        <v>4714.0</v>
      </c>
      <c r="M365" s="8">
        <f t="shared" si="1"/>
        <v>17973682.6</v>
      </c>
      <c r="N365" s="7" t="str">
        <f t="shared" si="2"/>
        <v>1 - &lt;35m</v>
      </c>
      <c r="O365" s="9">
        <f t="shared" si="3"/>
        <v>0</v>
      </c>
      <c r="P365" s="9">
        <f t="shared" si="4"/>
        <v>0</v>
      </c>
      <c r="Q365" s="10">
        <f t="shared" si="5"/>
        <v>0</v>
      </c>
      <c r="R365" s="10">
        <f t="shared" si="6"/>
        <v>0</v>
      </c>
    </row>
    <row r="366" ht="15.75" customHeight="1">
      <c r="A366" s="6">
        <v>1.28136792E8</v>
      </c>
      <c r="B366" s="7" t="s">
        <v>398</v>
      </c>
      <c r="C366" s="6">
        <v>2.7104776E7</v>
      </c>
      <c r="D366" s="6">
        <v>1074642.0</v>
      </c>
      <c r="E366" s="6">
        <v>14062.0</v>
      </c>
      <c r="F366" s="6">
        <v>41485.0</v>
      </c>
      <c r="G366" s="6">
        <v>57047.0</v>
      </c>
      <c r="H366" s="6">
        <v>836409.0</v>
      </c>
      <c r="I366" s="6">
        <v>125639.0</v>
      </c>
      <c r="J366" s="6">
        <v>4020032.0</v>
      </c>
      <c r="K366" s="6">
        <v>2.20227776E8</v>
      </c>
      <c r="L366" s="6">
        <v>2908.0</v>
      </c>
      <c r="M366" s="8">
        <f t="shared" si="1"/>
        <v>11190840.4</v>
      </c>
      <c r="N366" s="7" t="str">
        <f t="shared" si="2"/>
        <v>1 - &lt;35m</v>
      </c>
      <c r="O366" s="9">
        <f t="shared" si="3"/>
        <v>0</v>
      </c>
      <c r="P366" s="9">
        <f t="shared" si="4"/>
        <v>0</v>
      </c>
      <c r="Q366" s="10">
        <f t="shared" si="5"/>
        <v>0</v>
      </c>
      <c r="R366" s="10">
        <f t="shared" si="6"/>
        <v>0</v>
      </c>
    </row>
    <row r="367" ht="15.75" customHeight="1">
      <c r="A367" s="6">
        <v>1.18067896E8</v>
      </c>
      <c r="B367" s="7" t="s">
        <v>399</v>
      </c>
      <c r="C367" s="6">
        <v>2.6899315E7</v>
      </c>
      <c r="D367" s="6">
        <v>518676.0</v>
      </c>
      <c r="E367" s="6">
        <v>27151.0</v>
      </c>
      <c r="F367" s="6">
        <v>70495.0</v>
      </c>
      <c r="G367" s="6">
        <v>129151.0</v>
      </c>
      <c r="H367" s="6">
        <v>291879.0</v>
      </c>
      <c r="I367" s="6">
        <v>0.0</v>
      </c>
      <c r="J367" s="6">
        <v>118112.0</v>
      </c>
      <c r="K367" s="6">
        <v>9.5983943E8</v>
      </c>
      <c r="L367" s="6">
        <v>1793.0</v>
      </c>
      <c r="M367" s="8">
        <f t="shared" si="1"/>
        <v>3581814.2</v>
      </c>
      <c r="N367" s="7" t="str">
        <f t="shared" si="2"/>
        <v>1 - &lt;35m</v>
      </c>
      <c r="O367" s="9">
        <f t="shared" si="3"/>
        <v>0</v>
      </c>
      <c r="P367" s="9">
        <f t="shared" si="4"/>
        <v>0</v>
      </c>
      <c r="Q367" s="10">
        <f t="shared" si="5"/>
        <v>0</v>
      </c>
      <c r="R367" s="10">
        <f t="shared" si="6"/>
        <v>0</v>
      </c>
    </row>
    <row r="368" ht="15.75" customHeight="1">
      <c r="A368" s="6">
        <v>1.36369761E8</v>
      </c>
      <c r="B368" s="7" t="s">
        <v>400</v>
      </c>
      <c r="C368" s="6">
        <v>2.6720014E7</v>
      </c>
      <c r="D368" s="6">
        <v>331355.0</v>
      </c>
      <c r="E368" s="6">
        <v>3000.0</v>
      </c>
      <c r="F368" s="6">
        <v>1401.0</v>
      </c>
      <c r="G368" s="6">
        <v>2945.0</v>
      </c>
      <c r="H368" s="6">
        <v>289412.0</v>
      </c>
      <c r="I368" s="6">
        <v>34597.0</v>
      </c>
      <c r="J368" s="6">
        <v>1873261.0</v>
      </c>
      <c r="K368" s="6">
        <v>6.35668497E8</v>
      </c>
      <c r="L368" s="6">
        <v>1626.0</v>
      </c>
      <c r="M368" s="8">
        <f t="shared" si="1"/>
        <v>3601242</v>
      </c>
      <c r="N368" s="7" t="str">
        <f t="shared" si="2"/>
        <v>1 - &lt;35m</v>
      </c>
      <c r="O368" s="9">
        <f t="shared" si="3"/>
        <v>0</v>
      </c>
      <c r="P368" s="9">
        <f t="shared" si="4"/>
        <v>0</v>
      </c>
      <c r="Q368" s="10">
        <f t="shared" si="5"/>
        <v>0</v>
      </c>
      <c r="R368" s="10">
        <f t="shared" si="6"/>
        <v>0</v>
      </c>
    </row>
    <row r="369" ht="15.75" customHeight="1">
      <c r="A369" s="6">
        <v>1.24502085E8</v>
      </c>
      <c r="B369" s="7" t="s">
        <v>401</v>
      </c>
      <c r="C369" s="6">
        <v>2.6608963E7</v>
      </c>
      <c r="D369" s="6">
        <v>1158721.0</v>
      </c>
      <c r="E369" s="6">
        <v>93731.0</v>
      </c>
      <c r="F369" s="6">
        <v>59366.0</v>
      </c>
      <c r="G369" s="6">
        <v>54739.0</v>
      </c>
      <c r="H369" s="6">
        <v>794482.0</v>
      </c>
      <c r="I369" s="6">
        <v>156403.0</v>
      </c>
      <c r="J369" s="6">
        <v>3879635.0</v>
      </c>
      <c r="K369" s="6">
        <v>1541127.0</v>
      </c>
      <c r="L369" s="6">
        <v>4162.0</v>
      </c>
      <c r="M369" s="8">
        <f t="shared" si="1"/>
        <v>11429314.2</v>
      </c>
      <c r="N369" s="7" t="str">
        <f t="shared" si="2"/>
        <v>1 - &lt;35m</v>
      </c>
      <c r="O369" s="9">
        <f t="shared" si="3"/>
        <v>0</v>
      </c>
      <c r="P369" s="9">
        <f t="shared" si="4"/>
        <v>0</v>
      </c>
      <c r="Q369" s="10">
        <f t="shared" si="5"/>
        <v>0</v>
      </c>
      <c r="R369" s="10">
        <f t="shared" si="6"/>
        <v>0</v>
      </c>
    </row>
    <row r="370" ht="15.75" customHeight="1">
      <c r="A370" s="6">
        <v>1.48558293E8</v>
      </c>
      <c r="B370" s="7" t="s">
        <v>402</v>
      </c>
      <c r="C370" s="6">
        <v>2.656112E7</v>
      </c>
      <c r="D370" s="6">
        <v>135556.0</v>
      </c>
      <c r="E370" s="6">
        <v>0.0</v>
      </c>
      <c r="F370" s="6">
        <v>2986.0</v>
      </c>
      <c r="G370" s="6">
        <v>91154.0</v>
      </c>
      <c r="H370" s="6">
        <v>30958.0</v>
      </c>
      <c r="I370" s="6">
        <v>10458.0</v>
      </c>
      <c r="J370" s="6">
        <v>595843.0</v>
      </c>
      <c r="K370" s="6">
        <v>8.2959461E7</v>
      </c>
      <c r="L370" s="6">
        <v>1898.0</v>
      </c>
      <c r="M370" s="8">
        <f t="shared" si="1"/>
        <v>889328</v>
      </c>
      <c r="N370" s="7" t="str">
        <f t="shared" si="2"/>
        <v>1 - &lt;35m</v>
      </c>
      <c r="O370" s="9">
        <f t="shared" si="3"/>
        <v>0</v>
      </c>
      <c r="P370" s="9">
        <f t="shared" si="4"/>
        <v>0</v>
      </c>
      <c r="Q370" s="10">
        <f t="shared" si="5"/>
        <v>0</v>
      </c>
      <c r="R370" s="10">
        <f t="shared" si="6"/>
        <v>0</v>
      </c>
    </row>
    <row r="371" ht="15.75" customHeight="1">
      <c r="A371" s="6">
        <v>8.6890653E7</v>
      </c>
      <c r="B371" s="7" t="s">
        <v>403</v>
      </c>
      <c r="C371" s="6">
        <v>2.6505737E7</v>
      </c>
      <c r="D371" s="6">
        <v>2032739.0</v>
      </c>
      <c r="E371" s="6">
        <v>227860.0</v>
      </c>
      <c r="F371" s="6">
        <v>626214.0</v>
      </c>
      <c r="G371" s="6">
        <v>326761.0</v>
      </c>
      <c r="H371" s="6">
        <v>699255.0</v>
      </c>
      <c r="I371" s="6">
        <v>152649.0</v>
      </c>
      <c r="J371" s="6">
        <v>1620259.0</v>
      </c>
      <c r="K371" s="6">
        <v>2.466017679E9</v>
      </c>
      <c r="L371" s="6">
        <v>13091.0</v>
      </c>
      <c r="M371" s="8">
        <f t="shared" si="1"/>
        <v>12650574</v>
      </c>
      <c r="N371" s="7" t="str">
        <f t="shared" si="2"/>
        <v>1 - &lt;35m</v>
      </c>
      <c r="O371" s="9">
        <f t="shared" si="3"/>
        <v>0</v>
      </c>
      <c r="P371" s="9">
        <f t="shared" si="4"/>
        <v>0</v>
      </c>
      <c r="Q371" s="10">
        <f t="shared" si="5"/>
        <v>0</v>
      </c>
      <c r="R371" s="10">
        <f t="shared" si="6"/>
        <v>0</v>
      </c>
    </row>
    <row r="372" ht="15.75" customHeight="1">
      <c r="A372" s="6">
        <v>1.33390176E8</v>
      </c>
      <c r="B372" s="7" t="s">
        <v>404</v>
      </c>
      <c r="C372" s="6">
        <v>2.6418473E7</v>
      </c>
      <c r="D372" s="6">
        <v>2619495.0</v>
      </c>
      <c r="E372" s="6">
        <v>1039183.0</v>
      </c>
      <c r="F372" s="6">
        <v>1177608.0</v>
      </c>
      <c r="G372" s="6">
        <v>193389.0</v>
      </c>
      <c r="H372" s="6">
        <v>147782.0</v>
      </c>
      <c r="I372" s="6">
        <v>61533.0</v>
      </c>
      <c r="J372" s="6">
        <v>1006392.0</v>
      </c>
      <c r="K372" s="6">
        <v>4.853758151E9</v>
      </c>
      <c r="L372" s="6">
        <v>2206.0</v>
      </c>
      <c r="M372" s="8">
        <f t="shared" si="1"/>
        <v>6045088.6</v>
      </c>
      <c r="N372" s="7" t="str">
        <f t="shared" si="2"/>
        <v>1 - &lt;35m</v>
      </c>
      <c r="O372" s="9">
        <f t="shared" si="3"/>
        <v>0</v>
      </c>
      <c r="P372" s="9">
        <f t="shared" si="4"/>
        <v>0</v>
      </c>
      <c r="Q372" s="10">
        <f t="shared" si="5"/>
        <v>0</v>
      </c>
      <c r="R372" s="10">
        <f t="shared" si="6"/>
        <v>0</v>
      </c>
    </row>
    <row r="373" ht="15.75" customHeight="1">
      <c r="A373" s="6">
        <v>1.02787348E8</v>
      </c>
      <c r="B373" s="7" t="s">
        <v>405</v>
      </c>
      <c r="C373" s="6">
        <v>2.6353384E7</v>
      </c>
      <c r="D373" s="6">
        <v>1.6315545E7</v>
      </c>
      <c r="E373" s="6">
        <v>5509947.0</v>
      </c>
      <c r="F373" s="6">
        <v>1923740.0</v>
      </c>
      <c r="G373" s="6">
        <v>3347347.0</v>
      </c>
      <c r="H373" s="6">
        <v>4563503.0</v>
      </c>
      <c r="I373" s="6">
        <v>971008.0</v>
      </c>
      <c r="J373" s="6">
        <v>3089976.0</v>
      </c>
      <c r="K373" s="6">
        <v>1.790090795E9</v>
      </c>
      <c r="L373" s="6">
        <v>19209.0</v>
      </c>
      <c r="M373" s="8">
        <f t="shared" si="1"/>
        <v>83394047.4</v>
      </c>
      <c r="N373" s="7" t="str">
        <f t="shared" si="2"/>
        <v>1 - &lt;35m</v>
      </c>
      <c r="O373" s="9">
        <f t="shared" si="3"/>
        <v>0</v>
      </c>
      <c r="P373" s="9">
        <f t="shared" si="4"/>
        <v>0</v>
      </c>
      <c r="Q373" s="10">
        <f t="shared" si="5"/>
        <v>0</v>
      </c>
      <c r="R373" s="10">
        <f t="shared" si="6"/>
        <v>0</v>
      </c>
    </row>
    <row r="374" ht="15.75" customHeight="1">
      <c r="A374" s="6">
        <v>1.808582E7</v>
      </c>
      <c r="B374" s="7" t="s">
        <v>406</v>
      </c>
      <c r="C374" s="6">
        <v>2.6282285E7</v>
      </c>
      <c r="D374" s="6">
        <v>3668274.0</v>
      </c>
      <c r="E374" s="6">
        <v>419631.0</v>
      </c>
      <c r="F374" s="6">
        <v>150268.0</v>
      </c>
      <c r="G374" s="6">
        <v>171182.0</v>
      </c>
      <c r="H374" s="6">
        <v>2324555.0</v>
      </c>
      <c r="I374" s="6">
        <v>602638.0</v>
      </c>
      <c r="J374" s="6">
        <v>4639166.0</v>
      </c>
      <c r="K374" s="6">
        <v>6.442751359E9</v>
      </c>
      <c r="L374" s="6">
        <v>6966.0</v>
      </c>
      <c r="M374" s="8">
        <f t="shared" si="1"/>
        <v>36367500.2</v>
      </c>
      <c r="N374" s="7" t="str">
        <f t="shared" si="2"/>
        <v>1 - &lt;35m</v>
      </c>
      <c r="O374" s="9">
        <f t="shared" si="3"/>
        <v>0</v>
      </c>
      <c r="P374" s="9">
        <f t="shared" si="4"/>
        <v>0</v>
      </c>
      <c r="Q374" s="10">
        <f t="shared" si="5"/>
        <v>0</v>
      </c>
      <c r="R374" s="10">
        <f t="shared" si="6"/>
        <v>0</v>
      </c>
    </row>
    <row r="375" ht="15.75" customHeight="1">
      <c r="A375" s="6">
        <v>1.0937341E8</v>
      </c>
      <c r="B375" s="7" t="s">
        <v>407</v>
      </c>
      <c r="C375" s="6">
        <v>2.6275006E7</v>
      </c>
      <c r="D375" s="6">
        <v>1543597.0</v>
      </c>
      <c r="E375" s="6">
        <v>428337.0</v>
      </c>
      <c r="F375" s="6">
        <v>350661.0</v>
      </c>
      <c r="G375" s="6">
        <v>230288.0</v>
      </c>
      <c r="H375" s="6">
        <v>219026.0</v>
      </c>
      <c r="I375" s="6">
        <v>315285.0</v>
      </c>
      <c r="J375" s="6">
        <v>2638016.0</v>
      </c>
      <c r="K375" s="6">
        <v>2.5341917E7</v>
      </c>
      <c r="L375" s="6">
        <v>5841.0</v>
      </c>
      <c r="M375" s="8">
        <f t="shared" si="1"/>
        <v>10204101.4</v>
      </c>
      <c r="N375" s="7" t="str">
        <f t="shared" si="2"/>
        <v>1 - &lt;35m</v>
      </c>
      <c r="O375" s="9">
        <f t="shared" si="3"/>
        <v>0</v>
      </c>
      <c r="P375" s="9">
        <f t="shared" si="4"/>
        <v>0</v>
      </c>
      <c r="Q375" s="10">
        <f t="shared" si="5"/>
        <v>0</v>
      </c>
      <c r="R375" s="10">
        <f t="shared" si="6"/>
        <v>0</v>
      </c>
    </row>
    <row r="376" ht="15.75" customHeight="1">
      <c r="A376" s="6">
        <v>1.23910588E8</v>
      </c>
      <c r="B376" s="7" t="s">
        <v>408</v>
      </c>
      <c r="C376" s="6">
        <v>2.6271213E7</v>
      </c>
      <c r="D376" s="6">
        <v>2165609.0</v>
      </c>
      <c r="E376" s="6">
        <v>140863.0</v>
      </c>
      <c r="F376" s="6">
        <v>107275.0</v>
      </c>
      <c r="G376" s="6">
        <v>442738.0</v>
      </c>
      <c r="H376" s="6">
        <v>1298852.0</v>
      </c>
      <c r="I376" s="6">
        <v>175881.0</v>
      </c>
      <c r="J376" s="6">
        <v>3358278.0</v>
      </c>
      <c r="K376" s="6">
        <v>1330155.0</v>
      </c>
      <c r="L376" s="6">
        <v>5061.0</v>
      </c>
      <c r="M376" s="8">
        <f t="shared" si="1"/>
        <v>18519814.6</v>
      </c>
      <c r="N376" s="7" t="str">
        <f t="shared" si="2"/>
        <v>1 - &lt;35m</v>
      </c>
      <c r="O376" s="9">
        <f t="shared" si="3"/>
        <v>0</v>
      </c>
      <c r="P376" s="9">
        <f t="shared" si="4"/>
        <v>0</v>
      </c>
      <c r="Q376" s="10">
        <f t="shared" si="5"/>
        <v>0</v>
      </c>
      <c r="R376" s="10">
        <f t="shared" si="6"/>
        <v>0</v>
      </c>
    </row>
    <row r="377" ht="15.75" customHeight="1">
      <c r="A377" s="6">
        <v>1.24468823E8</v>
      </c>
      <c r="B377" s="7" t="s">
        <v>409</v>
      </c>
      <c r="C377" s="6">
        <v>2.6218651E7</v>
      </c>
      <c r="D377" s="6">
        <v>1853466.0</v>
      </c>
      <c r="E377" s="6">
        <v>579541.0</v>
      </c>
      <c r="F377" s="6">
        <v>860358.0</v>
      </c>
      <c r="G377" s="6">
        <v>214465.0</v>
      </c>
      <c r="H377" s="6">
        <v>198198.0</v>
      </c>
      <c r="I377" s="6">
        <v>904.0</v>
      </c>
      <c r="J377" s="6">
        <v>281655.0</v>
      </c>
      <c r="K377" s="6">
        <v>3000000.0</v>
      </c>
      <c r="L377" s="6">
        <v>7644.0</v>
      </c>
      <c r="M377" s="8">
        <f t="shared" si="1"/>
        <v>4694544.2</v>
      </c>
      <c r="N377" s="7" t="str">
        <f t="shared" si="2"/>
        <v>1 - &lt;35m</v>
      </c>
      <c r="O377" s="9">
        <f t="shared" si="3"/>
        <v>0</v>
      </c>
      <c r="P377" s="9">
        <f t="shared" si="4"/>
        <v>0</v>
      </c>
      <c r="Q377" s="10">
        <f t="shared" si="5"/>
        <v>0</v>
      </c>
      <c r="R377" s="10">
        <f t="shared" si="6"/>
        <v>0</v>
      </c>
    </row>
    <row r="378" ht="15.75" customHeight="1">
      <c r="A378" s="6">
        <v>1.24324352E8</v>
      </c>
      <c r="B378" s="7" t="s">
        <v>410</v>
      </c>
      <c r="C378" s="6">
        <v>2.6121975E7</v>
      </c>
      <c r="D378" s="6">
        <v>568089.0</v>
      </c>
      <c r="E378" s="6">
        <v>222935.0</v>
      </c>
      <c r="F378" s="6">
        <v>209220.0</v>
      </c>
      <c r="G378" s="6">
        <v>67090.0</v>
      </c>
      <c r="H378" s="6">
        <v>34544.0</v>
      </c>
      <c r="I378" s="6">
        <v>34300.0</v>
      </c>
      <c r="J378" s="6">
        <v>1748733.0</v>
      </c>
      <c r="K378" s="6">
        <v>1512209.0</v>
      </c>
      <c r="L378" s="6">
        <v>1634.0</v>
      </c>
      <c r="M378" s="8">
        <f t="shared" si="1"/>
        <v>1762827</v>
      </c>
      <c r="N378" s="7" t="str">
        <f t="shared" si="2"/>
        <v>1 - &lt;35m</v>
      </c>
      <c r="O378" s="9">
        <f t="shared" si="3"/>
        <v>0</v>
      </c>
      <c r="P378" s="9">
        <f t="shared" si="4"/>
        <v>0</v>
      </c>
      <c r="Q378" s="10">
        <f t="shared" si="5"/>
        <v>0</v>
      </c>
      <c r="R378" s="10">
        <f t="shared" si="6"/>
        <v>0</v>
      </c>
    </row>
    <row r="379" ht="15.75" customHeight="1">
      <c r="A379" s="6">
        <v>9.3783777E7</v>
      </c>
      <c r="B379" s="7" t="s">
        <v>411</v>
      </c>
      <c r="C379" s="6">
        <v>2.5953254E7</v>
      </c>
      <c r="D379" s="6">
        <v>3274488.0</v>
      </c>
      <c r="E379" s="6">
        <v>507518.0</v>
      </c>
      <c r="F379" s="6">
        <v>674669.0</v>
      </c>
      <c r="G379" s="6">
        <v>585729.0</v>
      </c>
      <c r="H379" s="6">
        <v>1255829.0</v>
      </c>
      <c r="I379" s="6">
        <v>250743.0</v>
      </c>
      <c r="J379" s="6">
        <v>2459212.0</v>
      </c>
      <c r="K379" s="6">
        <v>1.209305641E9</v>
      </c>
      <c r="L379" s="6">
        <v>9359.0</v>
      </c>
      <c r="M379" s="8">
        <f t="shared" si="1"/>
        <v>21366907.6</v>
      </c>
      <c r="N379" s="7" t="str">
        <f t="shared" si="2"/>
        <v>1 - &lt;35m</v>
      </c>
      <c r="O379" s="9">
        <f t="shared" si="3"/>
        <v>0</v>
      </c>
      <c r="P379" s="9">
        <f t="shared" si="4"/>
        <v>0</v>
      </c>
      <c r="Q379" s="10">
        <f t="shared" si="5"/>
        <v>0</v>
      </c>
      <c r="R379" s="10">
        <f t="shared" si="6"/>
        <v>0</v>
      </c>
    </row>
    <row r="380" ht="15.75" customHeight="1">
      <c r="A380" s="6">
        <v>1.54847622E8</v>
      </c>
      <c r="B380" s="7" t="s">
        <v>412</v>
      </c>
      <c r="C380" s="6">
        <v>2.5922745E7</v>
      </c>
      <c r="D380" s="6">
        <v>18265.0</v>
      </c>
      <c r="E380" s="6">
        <v>0.0</v>
      </c>
      <c r="F380" s="6">
        <v>0.0</v>
      </c>
      <c r="G380" s="6">
        <v>0.0</v>
      </c>
      <c r="H380" s="6">
        <v>18265.0</v>
      </c>
      <c r="I380" s="6">
        <v>0.0</v>
      </c>
      <c r="J380" s="6">
        <v>0.0</v>
      </c>
      <c r="K380" s="6">
        <v>8000000.0</v>
      </c>
      <c r="L380" s="6">
        <v>4328.0</v>
      </c>
      <c r="M380" s="8">
        <f t="shared" si="1"/>
        <v>182650</v>
      </c>
      <c r="N380" s="7" t="str">
        <f t="shared" si="2"/>
        <v>1 - &lt;35m</v>
      </c>
      <c r="O380" s="9">
        <f t="shared" si="3"/>
        <v>0</v>
      </c>
      <c r="P380" s="9">
        <f t="shared" si="4"/>
        <v>0</v>
      </c>
      <c r="Q380" s="10">
        <f t="shared" si="5"/>
        <v>0</v>
      </c>
      <c r="R380" s="10">
        <f t="shared" si="6"/>
        <v>0</v>
      </c>
    </row>
    <row r="381" ht="15.75" customHeight="1">
      <c r="A381" s="6">
        <v>8.7060346E7</v>
      </c>
      <c r="B381" s="7" t="s">
        <v>413</v>
      </c>
      <c r="C381" s="6">
        <v>2.5871847E7</v>
      </c>
      <c r="D381" s="6">
        <v>618277.0</v>
      </c>
      <c r="E381" s="6">
        <v>31552.0</v>
      </c>
      <c r="F381" s="6">
        <v>172761.0</v>
      </c>
      <c r="G381" s="6">
        <v>244556.0</v>
      </c>
      <c r="H381" s="6">
        <v>141283.0</v>
      </c>
      <c r="I381" s="6">
        <v>28125.0</v>
      </c>
      <c r="J381" s="6">
        <v>579891.0</v>
      </c>
      <c r="K381" s="6">
        <v>3.349639324E9</v>
      </c>
      <c r="L381" s="6">
        <v>5308.0</v>
      </c>
      <c r="M381" s="8">
        <f t="shared" si="1"/>
        <v>3305386.4</v>
      </c>
      <c r="N381" s="7" t="str">
        <f t="shared" si="2"/>
        <v>1 - &lt;35m</v>
      </c>
      <c r="O381" s="9">
        <f t="shared" si="3"/>
        <v>0</v>
      </c>
      <c r="P381" s="9">
        <f t="shared" si="4"/>
        <v>0</v>
      </c>
      <c r="Q381" s="10">
        <f t="shared" si="5"/>
        <v>0</v>
      </c>
      <c r="R381" s="10">
        <f t="shared" si="6"/>
        <v>0</v>
      </c>
    </row>
    <row r="382" ht="15.75" customHeight="1">
      <c r="A382" s="6">
        <v>8.4897165E7</v>
      </c>
      <c r="B382" s="7" t="s">
        <v>414</v>
      </c>
      <c r="C382" s="6">
        <v>2.5857115E7</v>
      </c>
      <c r="D382" s="6">
        <v>4185889.0</v>
      </c>
      <c r="E382" s="6">
        <v>459709.0</v>
      </c>
      <c r="F382" s="6">
        <v>565822.0</v>
      </c>
      <c r="G382" s="6">
        <v>571802.0</v>
      </c>
      <c r="H382" s="6">
        <v>2307931.0</v>
      </c>
      <c r="I382" s="6">
        <v>280625.0</v>
      </c>
      <c r="J382" s="6">
        <v>4005989.0</v>
      </c>
      <c r="K382" s="6">
        <v>7.018811618E9</v>
      </c>
      <c r="L382" s="6">
        <v>15225.0</v>
      </c>
      <c r="M382" s="8">
        <f t="shared" si="1"/>
        <v>32202603.8</v>
      </c>
      <c r="N382" s="7" t="str">
        <f t="shared" si="2"/>
        <v>1 - &lt;35m</v>
      </c>
      <c r="O382" s="9">
        <f t="shared" si="3"/>
        <v>0</v>
      </c>
      <c r="P382" s="9">
        <f t="shared" si="4"/>
        <v>0</v>
      </c>
      <c r="Q382" s="10">
        <f t="shared" si="5"/>
        <v>0</v>
      </c>
      <c r="R382" s="10">
        <f t="shared" si="6"/>
        <v>0</v>
      </c>
    </row>
    <row r="383" ht="15.75" customHeight="1">
      <c r="A383" s="6">
        <v>1.51589936E8</v>
      </c>
      <c r="B383" s="7" t="s">
        <v>415</v>
      </c>
      <c r="C383" s="6">
        <v>2.5836781E7</v>
      </c>
      <c r="D383" s="6">
        <v>161102.0</v>
      </c>
      <c r="E383" s="6">
        <v>5526.0</v>
      </c>
      <c r="F383" s="6">
        <v>0.0</v>
      </c>
      <c r="G383" s="6">
        <v>0.0</v>
      </c>
      <c r="H383" s="6">
        <v>10885.0</v>
      </c>
      <c r="I383" s="6">
        <v>144691.0</v>
      </c>
      <c r="J383" s="6">
        <v>96152.0</v>
      </c>
      <c r="K383" s="6">
        <v>4.8851462E7</v>
      </c>
      <c r="L383" s="6">
        <v>1856.0</v>
      </c>
      <c r="M383" s="8">
        <f t="shared" si="1"/>
        <v>3003775.2</v>
      </c>
      <c r="N383" s="7" t="str">
        <f t="shared" si="2"/>
        <v>1 - &lt;35m</v>
      </c>
      <c r="O383" s="9">
        <f t="shared" si="3"/>
        <v>0</v>
      </c>
      <c r="P383" s="9">
        <f t="shared" si="4"/>
        <v>0</v>
      </c>
      <c r="Q383" s="10">
        <f t="shared" si="5"/>
        <v>0</v>
      </c>
      <c r="R383" s="10">
        <f t="shared" si="6"/>
        <v>0</v>
      </c>
    </row>
    <row r="384" ht="15.75" customHeight="1">
      <c r="A384" s="6">
        <v>8.8217918E7</v>
      </c>
      <c r="B384" s="7" t="s">
        <v>416</v>
      </c>
      <c r="C384" s="6">
        <v>2.5729938E7</v>
      </c>
      <c r="D384" s="6">
        <v>622897.0</v>
      </c>
      <c r="E384" s="6">
        <v>1.0</v>
      </c>
      <c r="F384" s="6">
        <v>27662.0</v>
      </c>
      <c r="G384" s="6">
        <v>11136.0</v>
      </c>
      <c r="H384" s="6">
        <v>574985.0</v>
      </c>
      <c r="I384" s="6">
        <v>9113.0</v>
      </c>
      <c r="J384" s="6">
        <v>2177108.0</v>
      </c>
      <c r="K384" s="6">
        <v>1.450150379E9</v>
      </c>
      <c r="L384" s="6">
        <v>3091.0</v>
      </c>
      <c r="M384" s="8">
        <f t="shared" si="1"/>
        <v>6031978.2</v>
      </c>
      <c r="N384" s="7" t="str">
        <f t="shared" si="2"/>
        <v>1 - &lt;35m</v>
      </c>
      <c r="O384" s="9">
        <f t="shared" si="3"/>
        <v>0</v>
      </c>
      <c r="P384" s="9">
        <f t="shared" si="4"/>
        <v>0</v>
      </c>
      <c r="Q384" s="10">
        <f t="shared" si="5"/>
        <v>0</v>
      </c>
      <c r="R384" s="10">
        <f t="shared" si="6"/>
        <v>0</v>
      </c>
    </row>
    <row r="385" ht="15.75" customHeight="1">
      <c r="A385" s="6">
        <v>1.03170043E8</v>
      </c>
      <c r="B385" s="7" t="s">
        <v>417</v>
      </c>
      <c r="C385" s="6">
        <v>2.5721168E7</v>
      </c>
      <c r="D385" s="6">
        <v>202545.0</v>
      </c>
      <c r="E385" s="6">
        <v>62932.0</v>
      </c>
      <c r="F385" s="6">
        <v>11449.0</v>
      </c>
      <c r="G385" s="6">
        <v>43185.0</v>
      </c>
      <c r="H385" s="6">
        <v>84782.0</v>
      </c>
      <c r="I385" s="6">
        <v>197.0</v>
      </c>
      <c r="J385" s="6">
        <v>430442.0</v>
      </c>
      <c r="K385" s="6">
        <v>1.25860399E8</v>
      </c>
      <c r="L385" s="6">
        <v>3606.0</v>
      </c>
      <c r="M385" s="8">
        <f t="shared" si="1"/>
        <v>1059984.4</v>
      </c>
      <c r="N385" s="7" t="str">
        <f t="shared" si="2"/>
        <v>1 - &lt;35m</v>
      </c>
      <c r="O385" s="9">
        <f t="shared" si="3"/>
        <v>0</v>
      </c>
      <c r="P385" s="9">
        <f t="shared" si="4"/>
        <v>0</v>
      </c>
      <c r="Q385" s="10">
        <f t="shared" si="5"/>
        <v>0</v>
      </c>
      <c r="R385" s="10">
        <f t="shared" si="6"/>
        <v>0</v>
      </c>
    </row>
    <row r="386" ht="15.75" customHeight="1">
      <c r="A386" s="6">
        <v>4.356947E7</v>
      </c>
      <c r="B386" s="7" t="s">
        <v>418</v>
      </c>
      <c r="C386" s="6">
        <v>2.5617084E7</v>
      </c>
      <c r="D386" s="6">
        <v>849246.0</v>
      </c>
      <c r="E386" s="6">
        <v>69669.0</v>
      </c>
      <c r="F386" s="6">
        <v>198094.0</v>
      </c>
      <c r="G386" s="6">
        <v>206517.0</v>
      </c>
      <c r="H386" s="6">
        <v>227700.0</v>
      </c>
      <c r="I386" s="6">
        <v>147266.0</v>
      </c>
      <c r="J386" s="6">
        <v>3413970.0</v>
      </c>
      <c r="K386" s="6">
        <v>5.428992757E9</v>
      </c>
      <c r="L386" s="6">
        <v>9590.0</v>
      </c>
      <c r="M386" s="8">
        <f t="shared" si="1"/>
        <v>6458509.8</v>
      </c>
      <c r="N386" s="7" t="str">
        <f t="shared" si="2"/>
        <v>1 - &lt;35m</v>
      </c>
      <c r="O386" s="9">
        <f t="shared" si="3"/>
        <v>0</v>
      </c>
      <c r="P386" s="9">
        <f t="shared" si="4"/>
        <v>0</v>
      </c>
      <c r="Q386" s="10">
        <f t="shared" si="5"/>
        <v>0</v>
      </c>
      <c r="R386" s="10">
        <f t="shared" si="6"/>
        <v>0</v>
      </c>
    </row>
    <row r="387" ht="15.75" customHeight="1">
      <c r="A387" s="6">
        <v>1.19261851E8</v>
      </c>
      <c r="B387" s="7" t="s">
        <v>419</v>
      </c>
      <c r="C387" s="6">
        <v>2.5328048E7</v>
      </c>
      <c r="D387" s="6">
        <v>1030241.0</v>
      </c>
      <c r="E387" s="6">
        <v>28243.0</v>
      </c>
      <c r="F387" s="6">
        <v>178968.0</v>
      </c>
      <c r="G387" s="6">
        <v>133966.0</v>
      </c>
      <c r="H387" s="6">
        <v>651581.0</v>
      </c>
      <c r="I387" s="6">
        <v>37483.0</v>
      </c>
      <c r="J387" s="6">
        <v>1096998.0</v>
      </c>
      <c r="K387" s="6">
        <v>2.142592718E9</v>
      </c>
      <c r="L387" s="6">
        <v>1843.0</v>
      </c>
      <c r="M387" s="8">
        <f t="shared" si="1"/>
        <v>8164918.6</v>
      </c>
      <c r="N387" s="7" t="str">
        <f t="shared" si="2"/>
        <v>1 - &lt;35m</v>
      </c>
      <c r="O387" s="9">
        <f t="shared" si="3"/>
        <v>0</v>
      </c>
      <c r="P387" s="9">
        <f t="shared" si="4"/>
        <v>0</v>
      </c>
      <c r="Q387" s="10">
        <f t="shared" si="5"/>
        <v>0</v>
      </c>
      <c r="R387" s="10">
        <f t="shared" si="6"/>
        <v>0</v>
      </c>
    </row>
    <row r="388" ht="15.75" customHeight="1">
      <c r="A388" s="6">
        <v>1.24358082E8</v>
      </c>
      <c r="B388" s="7" t="s">
        <v>420</v>
      </c>
      <c r="C388" s="6">
        <v>2.5319314E7</v>
      </c>
      <c r="D388" s="6">
        <v>6747700.0</v>
      </c>
      <c r="E388" s="6">
        <v>907194.0</v>
      </c>
      <c r="F388" s="6">
        <v>821812.0</v>
      </c>
      <c r="G388" s="6">
        <v>994978.0</v>
      </c>
      <c r="H388" s="6">
        <v>3676468.0</v>
      </c>
      <c r="I388" s="6">
        <v>347248.0</v>
      </c>
      <c r="J388" s="6">
        <v>2664090.0</v>
      </c>
      <c r="K388" s="6">
        <v>1.179057748E9</v>
      </c>
      <c r="L388" s="6">
        <v>28400.0</v>
      </c>
      <c r="M388" s="8">
        <f t="shared" si="1"/>
        <v>49514614.8</v>
      </c>
      <c r="N388" s="7" t="str">
        <f t="shared" si="2"/>
        <v>1 - &lt;35m</v>
      </c>
      <c r="O388" s="9">
        <f t="shared" si="3"/>
        <v>0</v>
      </c>
      <c r="P388" s="9">
        <f t="shared" si="4"/>
        <v>0</v>
      </c>
      <c r="Q388" s="10">
        <f t="shared" si="5"/>
        <v>0</v>
      </c>
      <c r="R388" s="10">
        <f t="shared" si="6"/>
        <v>0</v>
      </c>
    </row>
    <row r="389" ht="15.75" customHeight="1">
      <c r="A389" s="6">
        <v>1.49862251E8</v>
      </c>
      <c r="B389" s="7" t="s">
        <v>421</v>
      </c>
      <c r="C389" s="6">
        <v>2.5198886E7</v>
      </c>
      <c r="D389" s="6">
        <v>1167066.0</v>
      </c>
      <c r="E389" s="6">
        <v>283048.0</v>
      </c>
      <c r="F389" s="6">
        <v>531512.0</v>
      </c>
      <c r="G389" s="6">
        <v>140271.0</v>
      </c>
      <c r="H389" s="6">
        <v>199544.0</v>
      </c>
      <c r="I389" s="6">
        <v>12691.0</v>
      </c>
      <c r="J389" s="6">
        <v>796341.0</v>
      </c>
      <c r="K389" s="6">
        <v>4.536880133E9</v>
      </c>
      <c r="L389" s="6">
        <v>6230.0</v>
      </c>
      <c r="M389" s="8">
        <f t="shared" si="1"/>
        <v>3929977.6</v>
      </c>
      <c r="N389" s="7" t="str">
        <f t="shared" si="2"/>
        <v>1 - &lt;35m</v>
      </c>
      <c r="O389" s="9">
        <f t="shared" si="3"/>
        <v>0</v>
      </c>
      <c r="P389" s="9">
        <f t="shared" si="4"/>
        <v>0</v>
      </c>
      <c r="Q389" s="10">
        <f t="shared" si="5"/>
        <v>0</v>
      </c>
      <c r="R389" s="10">
        <f t="shared" si="6"/>
        <v>0</v>
      </c>
    </row>
    <row r="390" ht="15.75" customHeight="1">
      <c r="A390" s="6">
        <v>1.08794539E8</v>
      </c>
      <c r="B390" s="7" t="s">
        <v>422</v>
      </c>
      <c r="C390" s="6">
        <v>2.5090015E7</v>
      </c>
      <c r="D390" s="6">
        <v>11183.0</v>
      </c>
      <c r="E390" s="6">
        <v>3725.0</v>
      </c>
      <c r="F390" s="6">
        <v>1108.0</v>
      </c>
      <c r="G390" s="6">
        <v>3360.0</v>
      </c>
      <c r="H390" s="6">
        <v>2572.0</v>
      </c>
      <c r="I390" s="6">
        <v>418.0</v>
      </c>
      <c r="J390" s="6">
        <v>53807.0</v>
      </c>
      <c r="K390" s="6">
        <v>3.672083537E9</v>
      </c>
      <c r="L390" s="6">
        <v>2027.0</v>
      </c>
      <c r="M390" s="8">
        <f t="shared" si="1"/>
        <v>50481</v>
      </c>
      <c r="N390" s="7" t="str">
        <f t="shared" si="2"/>
        <v>1 - &lt;35m</v>
      </c>
      <c r="O390" s="9">
        <f t="shared" si="3"/>
        <v>0</v>
      </c>
      <c r="P390" s="9">
        <f t="shared" si="4"/>
        <v>0</v>
      </c>
      <c r="Q390" s="10">
        <f t="shared" si="5"/>
        <v>0</v>
      </c>
      <c r="R390" s="10">
        <f t="shared" si="6"/>
        <v>0</v>
      </c>
    </row>
    <row r="391" ht="15.75" customHeight="1">
      <c r="A391" s="6">
        <v>1.09179163E8</v>
      </c>
      <c r="B391" s="7" t="s">
        <v>423</v>
      </c>
      <c r="C391" s="6">
        <v>2.492412E7</v>
      </c>
      <c r="D391" s="6">
        <v>2.5892906E7</v>
      </c>
      <c r="E391" s="6">
        <v>4409548.0</v>
      </c>
      <c r="F391" s="6">
        <v>5265025.0</v>
      </c>
      <c r="G391" s="6">
        <v>5095074.0</v>
      </c>
      <c r="H391" s="6">
        <v>1.0876456E7</v>
      </c>
      <c r="I391" s="6">
        <v>246803.0</v>
      </c>
      <c r="J391" s="6">
        <v>2653058.0</v>
      </c>
      <c r="K391" s="6">
        <v>2.025986753E9</v>
      </c>
      <c r="L391" s="6">
        <v>22567.0</v>
      </c>
      <c r="M391" s="8">
        <f t="shared" si="1"/>
        <v>145492875.6</v>
      </c>
      <c r="N391" s="7" t="str">
        <f t="shared" si="2"/>
        <v>1 - &lt;35m</v>
      </c>
      <c r="O391" s="9">
        <f t="shared" si="3"/>
        <v>0</v>
      </c>
      <c r="P391" s="9">
        <f t="shared" si="4"/>
        <v>0</v>
      </c>
      <c r="Q391" s="10">
        <f t="shared" si="5"/>
        <v>0</v>
      </c>
      <c r="R391" s="10">
        <f t="shared" si="6"/>
        <v>0</v>
      </c>
    </row>
    <row r="392" ht="15.75" customHeight="1">
      <c r="A392" s="6">
        <v>1.64391827E8</v>
      </c>
      <c r="B392" s="7" t="s">
        <v>424</v>
      </c>
      <c r="C392" s="6">
        <v>2.4907389E7</v>
      </c>
      <c r="D392" s="6">
        <v>1139229.0</v>
      </c>
      <c r="E392" s="6">
        <v>26563.0</v>
      </c>
      <c r="F392" s="6">
        <v>140762.0</v>
      </c>
      <c r="G392" s="6">
        <v>357289.0</v>
      </c>
      <c r="H392" s="6">
        <v>468423.0</v>
      </c>
      <c r="I392" s="6">
        <v>146192.0</v>
      </c>
      <c r="J392" s="6">
        <v>336556.0</v>
      </c>
      <c r="K392" s="6">
        <v>6.23681304E8</v>
      </c>
      <c r="L392" s="6">
        <v>3205.0</v>
      </c>
      <c r="M392" s="8">
        <f t="shared" si="1"/>
        <v>9324062.6</v>
      </c>
      <c r="N392" s="7" t="str">
        <f t="shared" si="2"/>
        <v>1 - &lt;35m</v>
      </c>
      <c r="O392" s="9">
        <f t="shared" si="3"/>
        <v>0</v>
      </c>
      <c r="P392" s="9">
        <f t="shared" si="4"/>
        <v>0</v>
      </c>
      <c r="Q392" s="10">
        <f t="shared" si="5"/>
        <v>0</v>
      </c>
      <c r="R392" s="10">
        <f t="shared" si="6"/>
        <v>0</v>
      </c>
    </row>
    <row r="393" ht="15.75" customHeight="1">
      <c r="A393" s="6">
        <v>1.16717055E8</v>
      </c>
      <c r="B393" s="7" t="s">
        <v>425</v>
      </c>
      <c r="C393" s="6">
        <v>2.4891087E7</v>
      </c>
      <c r="D393" s="6">
        <v>2606713.0</v>
      </c>
      <c r="E393" s="6">
        <v>249137.0</v>
      </c>
      <c r="F393" s="6">
        <v>343240.0</v>
      </c>
      <c r="G393" s="6">
        <v>214967.0</v>
      </c>
      <c r="H393" s="6">
        <v>815369.0</v>
      </c>
      <c r="I393" s="6">
        <v>984000.0</v>
      </c>
      <c r="J393" s="6">
        <v>1093717.0</v>
      </c>
      <c r="K393" s="6">
        <v>9.598686482E9</v>
      </c>
      <c r="L393" s="6">
        <v>5709.0</v>
      </c>
      <c r="M393" s="8">
        <f t="shared" si="1"/>
        <v>29429865.4</v>
      </c>
      <c r="N393" s="7" t="str">
        <f t="shared" si="2"/>
        <v>1 - &lt;35m</v>
      </c>
      <c r="O393" s="9">
        <f t="shared" si="3"/>
        <v>0</v>
      </c>
      <c r="P393" s="9">
        <f t="shared" si="4"/>
        <v>0</v>
      </c>
      <c r="Q393" s="10">
        <f t="shared" si="5"/>
        <v>0</v>
      </c>
      <c r="R393" s="10">
        <f t="shared" si="6"/>
        <v>0</v>
      </c>
    </row>
    <row r="394" ht="15.75" customHeight="1">
      <c r="A394" s="6">
        <v>1.12920758E8</v>
      </c>
      <c r="B394" s="7" t="s">
        <v>426</v>
      </c>
      <c r="C394" s="6">
        <v>2.4866653E7</v>
      </c>
      <c r="D394" s="6">
        <v>109216.0</v>
      </c>
      <c r="E394" s="6">
        <v>315.0</v>
      </c>
      <c r="F394" s="6">
        <v>1966.0</v>
      </c>
      <c r="G394" s="6">
        <v>18104.0</v>
      </c>
      <c r="H394" s="6">
        <v>72097.0</v>
      </c>
      <c r="I394" s="6">
        <v>16734.0</v>
      </c>
      <c r="J394" s="6">
        <v>508761.0</v>
      </c>
      <c r="K394" s="6">
        <v>5.038977894E9</v>
      </c>
      <c r="L394" s="6">
        <v>3372.0</v>
      </c>
      <c r="M394" s="8">
        <f t="shared" si="1"/>
        <v>1132061</v>
      </c>
      <c r="N394" s="7" t="str">
        <f t="shared" si="2"/>
        <v>1 - &lt;35m</v>
      </c>
      <c r="O394" s="9">
        <f t="shared" si="3"/>
        <v>0</v>
      </c>
      <c r="P394" s="9">
        <f t="shared" si="4"/>
        <v>0</v>
      </c>
      <c r="Q394" s="10">
        <f t="shared" si="5"/>
        <v>0</v>
      </c>
      <c r="R394" s="10">
        <f t="shared" si="6"/>
        <v>0</v>
      </c>
    </row>
    <row r="395" ht="15.75" customHeight="1">
      <c r="A395" s="6">
        <v>1.05476306E8</v>
      </c>
      <c r="B395" s="7" t="s">
        <v>427</v>
      </c>
      <c r="C395" s="6">
        <v>2.4807638E7</v>
      </c>
      <c r="D395" s="6">
        <v>1615779.0</v>
      </c>
      <c r="E395" s="6">
        <v>88820.0</v>
      </c>
      <c r="F395" s="6">
        <v>241558.0</v>
      </c>
      <c r="G395" s="6">
        <v>87392.0</v>
      </c>
      <c r="H395" s="6">
        <v>922332.0</v>
      </c>
      <c r="I395" s="6">
        <v>275677.0</v>
      </c>
      <c r="J395" s="6">
        <v>3372958.0</v>
      </c>
      <c r="K395" s="6">
        <v>8.330417878E9</v>
      </c>
      <c r="L395" s="6">
        <v>9541.0</v>
      </c>
      <c r="M395" s="8">
        <f t="shared" si="1"/>
        <v>15587308</v>
      </c>
      <c r="N395" s="7" t="str">
        <f t="shared" si="2"/>
        <v>1 - &lt;35m</v>
      </c>
      <c r="O395" s="9">
        <f t="shared" si="3"/>
        <v>0</v>
      </c>
      <c r="P395" s="9">
        <f t="shared" si="4"/>
        <v>0</v>
      </c>
      <c r="Q395" s="10">
        <f t="shared" si="5"/>
        <v>0</v>
      </c>
      <c r="R395" s="10">
        <f t="shared" si="6"/>
        <v>0</v>
      </c>
    </row>
    <row r="396" ht="15.75" customHeight="1">
      <c r="A396" s="6">
        <v>1.60220052E8</v>
      </c>
      <c r="B396" s="7" t="s">
        <v>428</v>
      </c>
      <c r="C396" s="6">
        <v>2.4752823E7</v>
      </c>
      <c r="D396" s="6">
        <v>396644.0</v>
      </c>
      <c r="E396" s="6">
        <v>6480.0</v>
      </c>
      <c r="F396" s="6">
        <v>4372.0</v>
      </c>
      <c r="G396" s="6">
        <v>52.0</v>
      </c>
      <c r="H396" s="6">
        <v>273385.0</v>
      </c>
      <c r="I396" s="6">
        <v>112355.0</v>
      </c>
      <c r="J396" s="6">
        <v>1744654.0</v>
      </c>
      <c r="K396" s="6">
        <v>2.0E7</v>
      </c>
      <c r="L396" s="6">
        <v>3516.0</v>
      </c>
      <c r="M396" s="8">
        <f t="shared" si="1"/>
        <v>4991198</v>
      </c>
      <c r="N396" s="7" t="str">
        <f t="shared" si="2"/>
        <v>1 - &lt;35m</v>
      </c>
      <c r="O396" s="9">
        <f t="shared" si="3"/>
        <v>0</v>
      </c>
      <c r="P396" s="9">
        <f t="shared" si="4"/>
        <v>0</v>
      </c>
      <c r="Q396" s="10">
        <f t="shared" si="5"/>
        <v>0</v>
      </c>
      <c r="R396" s="10">
        <f t="shared" si="6"/>
        <v>0</v>
      </c>
    </row>
    <row r="397" ht="15.75" customHeight="1">
      <c r="A397" s="6">
        <v>1.28635084E8</v>
      </c>
      <c r="B397" s="7" t="s">
        <v>429</v>
      </c>
      <c r="C397" s="6">
        <v>2.4729334E7</v>
      </c>
      <c r="D397" s="6">
        <v>1310083.0</v>
      </c>
      <c r="E397" s="6">
        <v>41071.0</v>
      </c>
      <c r="F397" s="6">
        <v>274106.0</v>
      </c>
      <c r="G397" s="6">
        <v>497.0</v>
      </c>
      <c r="H397" s="6">
        <v>242632.0</v>
      </c>
      <c r="I397" s="6">
        <v>751777.0</v>
      </c>
      <c r="J397" s="6">
        <v>969190.0</v>
      </c>
      <c r="K397" s="6">
        <v>2.750533307E9</v>
      </c>
      <c r="L397" s="6">
        <v>3744.0</v>
      </c>
      <c r="M397" s="8">
        <f t="shared" si="1"/>
        <v>18020274.2</v>
      </c>
      <c r="N397" s="7" t="str">
        <f t="shared" si="2"/>
        <v>1 - &lt;35m</v>
      </c>
      <c r="O397" s="9">
        <f t="shared" si="3"/>
        <v>0</v>
      </c>
      <c r="P397" s="9">
        <f t="shared" si="4"/>
        <v>0</v>
      </c>
      <c r="Q397" s="10">
        <f t="shared" si="5"/>
        <v>0</v>
      </c>
      <c r="R397" s="10">
        <f t="shared" si="6"/>
        <v>0</v>
      </c>
    </row>
    <row r="398" ht="15.75" customHeight="1">
      <c r="A398" s="6">
        <v>8.7306833E7</v>
      </c>
      <c r="B398" s="7" t="s">
        <v>430</v>
      </c>
      <c r="C398" s="6">
        <v>2.4198357E7</v>
      </c>
      <c r="D398" s="6">
        <v>1642450.0</v>
      </c>
      <c r="E398" s="6">
        <v>22474.0</v>
      </c>
      <c r="F398" s="6">
        <v>6779.0</v>
      </c>
      <c r="G398" s="6">
        <v>2119.0</v>
      </c>
      <c r="H398" s="6">
        <v>1026442.0</v>
      </c>
      <c r="I398" s="6">
        <v>584636.0</v>
      </c>
      <c r="J398" s="6">
        <v>2311104.0</v>
      </c>
      <c r="K398" s="6">
        <v>1.4870233449E10</v>
      </c>
      <c r="L398" s="6">
        <v>5340.0</v>
      </c>
      <c r="M398" s="8">
        <f t="shared" si="1"/>
        <v>21983668.8</v>
      </c>
      <c r="N398" s="7" t="str">
        <f t="shared" si="2"/>
        <v>1 - &lt;35m</v>
      </c>
      <c r="O398" s="9">
        <f t="shared" si="3"/>
        <v>0</v>
      </c>
      <c r="P398" s="9">
        <f t="shared" si="4"/>
        <v>0</v>
      </c>
      <c r="Q398" s="10">
        <f t="shared" si="5"/>
        <v>0</v>
      </c>
      <c r="R398" s="10">
        <f t="shared" si="6"/>
        <v>0</v>
      </c>
    </row>
    <row r="399" ht="15.75" customHeight="1">
      <c r="A399" s="6">
        <v>1.05654986E8</v>
      </c>
      <c r="B399" s="7" t="s">
        <v>396</v>
      </c>
      <c r="C399" s="6">
        <v>2.733639E7</v>
      </c>
      <c r="D399" s="6">
        <v>1344673.0</v>
      </c>
      <c r="E399" s="6">
        <v>365718.0</v>
      </c>
      <c r="F399" s="6">
        <v>768314.0</v>
      </c>
      <c r="G399" s="6">
        <v>149211.0</v>
      </c>
      <c r="H399" s="6">
        <v>59383.0</v>
      </c>
      <c r="I399" s="6">
        <v>2047.0</v>
      </c>
      <c r="J399" s="6">
        <v>517778.0</v>
      </c>
      <c r="K399" s="6">
        <v>9.558687674E9</v>
      </c>
      <c r="L399" s="6">
        <v>4308.0</v>
      </c>
      <c r="M399" s="20">
        <f t="shared" si="1"/>
        <v>2841385.6</v>
      </c>
      <c r="N399" s="21" t="str">
        <f t="shared" si="2"/>
        <v>1 - &lt;35m</v>
      </c>
      <c r="O399" s="9">
        <f t="shared" si="3"/>
        <v>0</v>
      </c>
      <c r="P399" s="9">
        <f t="shared" si="4"/>
        <v>0</v>
      </c>
      <c r="Q399" s="10">
        <f t="shared" si="5"/>
        <v>0</v>
      </c>
      <c r="R399" s="10">
        <f t="shared" si="6"/>
        <v>0</v>
      </c>
    </row>
    <row r="400" ht="15.75" customHeight="1">
      <c r="A400" s="6">
        <v>1.07603379E8</v>
      </c>
      <c r="B400" s="7" t="s">
        <v>431</v>
      </c>
      <c r="C400" s="6">
        <v>2.7234678E7</v>
      </c>
      <c r="D400" s="6">
        <v>2089681.0</v>
      </c>
      <c r="E400" s="6">
        <v>92523.0</v>
      </c>
      <c r="F400" s="6">
        <v>364565.0</v>
      </c>
      <c r="G400" s="6">
        <v>11799.0</v>
      </c>
      <c r="H400" s="6">
        <v>1615315.0</v>
      </c>
      <c r="I400" s="6">
        <v>5479.0</v>
      </c>
      <c r="J400" s="6">
        <v>2156675.0</v>
      </c>
      <c r="K400" s="6">
        <v>1.2803310891E10</v>
      </c>
      <c r="L400" s="6">
        <v>4672.0</v>
      </c>
      <c r="M400" s="20">
        <f t="shared" si="1"/>
        <v>17057560.6</v>
      </c>
      <c r="N400" s="21" t="str">
        <f t="shared" si="2"/>
        <v>1 - &lt;35m</v>
      </c>
      <c r="O400" s="9">
        <f t="shared" si="3"/>
        <v>0</v>
      </c>
      <c r="P400" s="9">
        <f t="shared" si="4"/>
        <v>0</v>
      </c>
      <c r="Q400" s="10">
        <f t="shared" si="5"/>
        <v>0</v>
      </c>
      <c r="R400" s="10">
        <f t="shared" si="6"/>
        <v>0</v>
      </c>
    </row>
    <row r="401" ht="15.75" customHeight="1">
      <c r="A401" s="6">
        <v>1.18067896E8</v>
      </c>
      <c r="B401" s="7" t="s">
        <v>399</v>
      </c>
      <c r="C401" s="6">
        <v>2.6892554E7</v>
      </c>
      <c r="D401" s="6">
        <v>518676.0</v>
      </c>
      <c r="E401" s="6">
        <v>27151.0</v>
      </c>
      <c r="F401" s="6">
        <v>70495.0</v>
      </c>
      <c r="G401" s="6">
        <v>129151.0</v>
      </c>
      <c r="H401" s="6">
        <v>291879.0</v>
      </c>
      <c r="I401" s="6">
        <v>0.0</v>
      </c>
      <c r="J401" s="6">
        <v>118112.0</v>
      </c>
      <c r="K401" s="6">
        <v>9.5983943E8</v>
      </c>
      <c r="L401" s="6">
        <v>1792.0</v>
      </c>
      <c r="M401" s="20">
        <f t="shared" si="1"/>
        <v>3581814.2</v>
      </c>
      <c r="N401" s="21" t="str">
        <f t="shared" si="2"/>
        <v>1 - &lt;35m</v>
      </c>
      <c r="O401" s="9">
        <f t="shared" si="3"/>
        <v>0</v>
      </c>
      <c r="P401" s="9">
        <f t="shared" si="4"/>
        <v>0</v>
      </c>
      <c r="Q401" s="10">
        <f t="shared" si="5"/>
        <v>0</v>
      </c>
      <c r="R401" s="10">
        <f t="shared" si="6"/>
        <v>0</v>
      </c>
    </row>
    <row r="402" ht="15.75" customHeight="1">
      <c r="A402" s="6">
        <v>1.24379251E8</v>
      </c>
      <c r="B402" s="7" t="s">
        <v>394</v>
      </c>
      <c r="C402" s="6">
        <v>2.6845428E7</v>
      </c>
      <c r="D402" s="6">
        <v>232203.0</v>
      </c>
      <c r="E402" s="6">
        <v>2686.0</v>
      </c>
      <c r="F402" s="6">
        <v>39714.0</v>
      </c>
      <c r="G402" s="6">
        <v>24393.0</v>
      </c>
      <c r="H402" s="6">
        <v>84819.0</v>
      </c>
      <c r="I402" s="6">
        <v>80591.0</v>
      </c>
      <c r="J402" s="6">
        <v>1436361.0</v>
      </c>
      <c r="K402" s="6">
        <v>1.6E7</v>
      </c>
      <c r="L402" s="6">
        <v>2690.0</v>
      </c>
      <c r="M402" s="20">
        <f t="shared" si="1"/>
        <v>2637547.2</v>
      </c>
      <c r="N402" s="21" t="str">
        <f t="shared" si="2"/>
        <v>1 - &lt;35m</v>
      </c>
      <c r="O402" s="9">
        <f t="shared" si="3"/>
        <v>0</v>
      </c>
      <c r="P402" s="9">
        <f t="shared" si="4"/>
        <v>0</v>
      </c>
      <c r="Q402" s="10">
        <f t="shared" si="5"/>
        <v>0</v>
      </c>
      <c r="R402" s="10">
        <f t="shared" si="6"/>
        <v>0</v>
      </c>
    </row>
    <row r="403" ht="15.75" customHeight="1">
      <c r="A403" s="6">
        <v>1.24389426E8</v>
      </c>
      <c r="B403" s="7" t="s">
        <v>432</v>
      </c>
      <c r="C403" s="6">
        <v>2.6535863E7</v>
      </c>
      <c r="D403" s="6">
        <v>257801.0</v>
      </c>
      <c r="E403" s="6">
        <v>33359.0</v>
      </c>
      <c r="F403" s="6">
        <v>38303.0</v>
      </c>
      <c r="G403" s="6">
        <v>2718.0</v>
      </c>
      <c r="H403" s="6">
        <v>90876.0</v>
      </c>
      <c r="I403" s="6">
        <v>92545.0</v>
      </c>
      <c r="J403" s="6">
        <v>1557616.0</v>
      </c>
      <c r="K403" s="6">
        <v>100643.0</v>
      </c>
      <c r="L403" s="6">
        <v>7098.0</v>
      </c>
      <c r="M403" s="20">
        <f t="shared" si="1"/>
        <v>2853809.8</v>
      </c>
      <c r="N403" s="21" t="str">
        <f t="shared" si="2"/>
        <v>1 - &lt;35m</v>
      </c>
      <c r="O403" s="9">
        <f t="shared" si="3"/>
        <v>0</v>
      </c>
      <c r="P403" s="9">
        <f t="shared" si="4"/>
        <v>0</v>
      </c>
      <c r="Q403" s="10">
        <f t="shared" si="5"/>
        <v>0</v>
      </c>
      <c r="R403" s="10">
        <f t="shared" si="6"/>
        <v>0</v>
      </c>
    </row>
    <row r="404" ht="15.75" customHeight="1">
      <c r="A404" s="6">
        <v>1.23214074E8</v>
      </c>
      <c r="B404" s="7" t="s">
        <v>342</v>
      </c>
      <c r="C404" s="6">
        <v>3.2788126E7</v>
      </c>
      <c r="D404" s="6">
        <v>4102662.0</v>
      </c>
      <c r="E404" s="6">
        <v>147719.0</v>
      </c>
      <c r="F404" s="6">
        <v>418314.0</v>
      </c>
      <c r="G404" s="6">
        <v>256592.0</v>
      </c>
      <c r="H404" s="6">
        <v>1449838.0</v>
      </c>
      <c r="I404" s="6">
        <v>1830199.0</v>
      </c>
      <c r="J404" s="6">
        <v>3011789.0</v>
      </c>
      <c r="K404" s="6">
        <v>9.459502756E9</v>
      </c>
      <c r="L404" s="6">
        <v>13172.0</v>
      </c>
      <c r="M404" s="20">
        <f t="shared" si="1"/>
        <v>52994899.8</v>
      </c>
      <c r="N404" s="21" t="str">
        <f t="shared" si="2"/>
        <v>1 - &lt;35m</v>
      </c>
      <c r="O404" s="9">
        <f t="shared" si="3"/>
        <v>0</v>
      </c>
      <c r="P404" s="9">
        <f t="shared" si="4"/>
        <v>0</v>
      </c>
      <c r="Q404" s="10">
        <f t="shared" si="5"/>
        <v>0</v>
      </c>
      <c r="R404" s="10">
        <f t="shared" si="6"/>
        <v>0</v>
      </c>
    </row>
    <row r="405" ht="15.75" customHeight="1">
      <c r="A405" s="6">
        <v>1.23910588E8</v>
      </c>
      <c r="B405" s="7" t="s">
        <v>408</v>
      </c>
      <c r="C405" s="6">
        <v>3.2763328E7</v>
      </c>
      <c r="D405" s="6">
        <v>2037271.0</v>
      </c>
      <c r="E405" s="6">
        <v>139569.0</v>
      </c>
      <c r="F405" s="6">
        <v>102346.0</v>
      </c>
      <c r="G405" s="6">
        <v>435822.0</v>
      </c>
      <c r="H405" s="6">
        <v>1240381.0</v>
      </c>
      <c r="I405" s="6">
        <v>119153.0</v>
      </c>
      <c r="J405" s="6">
        <v>1432821.0</v>
      </c>
      <c r="K405" s="6">
        <v>1330155.0</v>
      </c>
      <c r="L405" s="6">
        <v>5054.0</v>
      </c>
      <c r="M405" s="20">
        <f t="shared" si="1"/>
        <v>16762763.8</v>
      </c>
      <c r="N405" s="21" t="str">
        <f t="shared" si="2"/>
        <v>1 - &lt;35m</v>
      </c>
      <c r="O405" s="9">
        <f t="shared" si="3"/>
        <v>0</v>
      </c>
      <c r="P405" s="9">
        <f t="shared" si="4"/>
        <v>0</v>
      </c>
      <c r="Q405" s="10">
        <f t="shared" si="5"/>
        <v>0</v>
      </c>
      <c r="R405" s="10">
        <f t="shared" si="6"/>
        <v>0</v>
      </c>
    </row>
    <row r="406" ht="15.75" customHeight="1">
      <c r="A406" s="6">
        <v>1.24454002E8</v>
      </c>
      <c r="B406" s="7" t="s">
        <v>334</v>
      </c>
      <c r="C406" s="6">
        <v>3.2642094E7</v>
      </c>
      <c r="D406" s="6">
        <v>2141109.0</v>
      </c>
      <c r="E406" s="6">
        <v>129908.0</v>
      </c>
      <c r="F406" s="6">
        <v>402433.0</v>
      </c>
      <c r="G406" s="6">
        <v>339798.0</v>
      </c>
      <c r="H406" s="6">
        <v>1223962.0</v>
      </c>
      <c r="I406" s="6">
        <v>45008.0</v>
      </c>
      <c r="J406" s="6">
        <v>2124545.0</v>
      </c>
      <c r="K406" s="6">
        <v>0.0</v>
      </c>
      <c r="L406" s="6">
        <v>2322.0</v>
      </c>
      <c r="M406" s="20">
        <f t="shared" si="1"/>
        <v>15329819.6</v>
      </c>
      <c r="N406" s="21" t="str">
        <f t="shared" si="2"/>
        <v>1 - &lt;35m</v>
      </c>
      <c r="O406" s="9">
        <f t="shared" si="3"/>
        <v>0</v>
      </c>
      <c r="P406" s="9">
        <f t="shared" si="4"/>
        <v>0</v>
      </c>
      <c r="Q406" s="10">
        <f t="shared" si="5"/>
        <v>0</v>
      </c>
      <c r="R406" s="10">
        <f t="shared" si="6"/>
        <v>0</v>
      </c>
    </row>
    <row r="407" ht="15.75" customHeight="1">
      <c r="A407" s="6">
        <v>1.43828755E8</v>
      </c>
      <c r="B407" s="7" t="s">
        <v>352</v>
      </c>
      <c r="C407" s="6">
        <v>3.2317196E7</v>
      </c>
      <c r="D407" s="6">
        <v>113985.0</v>
      </c>
      <c r="E407" s="6">
        <v>5289.0</v>
      </c>
      <c r="F407" s="6">
        <v>76.0</v>
      </c>
      <c r="G407" s="6">
        <v>0.0</v>
      </c>
      <c r="H407" s="6">
        <v>62606.0</v>
      </c>
      <c r="I407" s="6">
        <v>46014.0</v>
      </c>
      <c r="J407" s="6">
        <v>249897.0</v>
      </c>
      <c r="K407" s="6">
        <v>4.782238223E9</v>
      </c>
      <c r="L407" s="6">
        <v>3596.0</v>
      </c>
      <c r="M407" s="20">
        <f t="shared" si="1"/>
        <v>1547549.8</v>
      </c>
      <c r="N407" s="21" t="str">
        <f t="shared" si="2"/>
        <v>1 - &lt;35m</v>
      </c>
      <c r="O407" s="9">
        <f t="shared" si="3"/>
        <v>0</v>
      </c>
      <c r="P407" s="9">
        <f t="shared" si="4"/>
        <v>0</v>
      </c>
      <c r="Q407" s="10">
        <f t="shared" si="5"/>
        <v>0</v>
      </c>
      <c r="R407" s="10">
        <f t="shared" si="6"/>
        <v>0</v>
      </c>
    </row>
    <row r="408" ht="15.75" customHeight="1">
      <c r="A408" s="6">
        <v>1.24456456E8</v>
      </c>
      <c r="B408" s="7" t="s">
        <v>330</v>
      </c>
      <c r="C408" s="6">
        <v>3.2227977E7</v>
      </c>
      <c r="D408" s="6">
        <v>1680489.0</v>
      </c>
      <c r="E408" s="6">
        <v>157070.0</v>
      </c>
      <c r="F408" s="6">
        <v>671444.0</v>
      </c>
      <c r="G408" s="6">
        <v>124567.0</v>
      </c>
      <c r="H408" s="6">
        <v>580252.0</v>
      </c>
      <c r="I408" s="6">
        <v>147156.0</v>
      </c>
      <c r="J408" s="6">
        <v>2620486.0</v>
      </c>
      <c r="K408" s="6">
        <v>1.7315659E7</v>
      </c>
      <c r="L408" s="6">
        <v>3414.0</v>
      </c>
      <c r="M408" s="20">
        <f t="shared" si="1"/>
        <v>10618210</v>
      </c>
      <c r="N408" s="21" t="str">
        <f t="shared" si="2"/>
        <v>1 - &lt;35m</v>
      </c>
      <c r="O408" s="9">
        <f t="shared" si="3"/>
        <v>0</v>
      </c>
      <c r="P408" s="9">
        <f t="shared" si="4"/>
        <v>0</v>
      </c>
      <c r="Q408" s="10">
        <f t="shared" si="5"/>
        <v>0</v>
      </c>
      <c r="R408" s="10">
        <f t="shared" si="6"/>
        <v>0</v>
      </c>
    </row>
    <row r="409" ht="15.75" customHeight="1">
      <c r="A409" s="6">
        <v>1.23756216E8</v>
      </c>
      <c r="B409" s="7" t="s">
        <v>433</v>
      </c>
      <c r="C409" s="6">
        <v>3.2197074E7</v>
      </c>
      <c r="D409" s="6">
        <v>703139.0</v>
      </c>
      <c r="E409" s="6">
        <v>61105.0</v>
      </c>
      <c r="F409" s="6">
        <v>244789.0</v>
      </c>
      <c r="G409" s="6">
        <v>121024.0</v>
      </c>
      <c r="H409" s="6">
        <v>274485.0</v>
      </c>
      <c r="I409" s="6">
        <v>1736.0</v>
      </c>
      <c r="J409" s="6">
        <v>572530.0</v>
      </c>
      <c r="K409" s="6">
        <v>4.7270613E7</v>
      </c>
      <c r="L409" s="6">
        <v>6207.0</v>
      </c>
      <c r="M409" s="20">
        <f t="shared" si="1"/>
        <v>3765465</v>
      </c>
      <c r="N409" s="21" t="str">
        <f t="shared" si="2"/>
        <v>1 - &lt;35m</v>
      </c>
      <c r="O409" s="9">
        <f t="shared" si="3"/>
        <v>0</v>
      </c>
      <c r="P409" s="9">
        <f t="shared" si="4"/>
        <v>0</v>
      </c>
      <c r="Q409" s="10">
        <f t="shared" si="5"/>
        <v>0</v>
      </c>
      <c r="R409" s="10">
        <f t="shared" si="6"/>
        <v>0</v>
      </c>
    </row>
    <row r="410" ht="15.75" customHeight="1">
      <c r="A410" s="6">
        <v>1.46292494E8</v>
      </c>
      <c r="B410" s="7" t="s">
        <v>434</v>
      </c>
      <c r="C410" s="6">
        <v>3.1992536E7</v>
      </c>
      <c r="D410" s="6">
        <v>1.5533029E7</v>
      </c>
      <c r="E410" s="6">
        <v>3479915.0</v>
      </c>
      <c r="F410" s="6">
        <v>1542502.0</v>
      </c>
      <c r="G410" s="6">
        <v>1866248.0</v>
      </c>
      <c r="H410" s="6">
        <v>7888779.0</v>
      </c>
      <c r="I410" s="6">
        <v>755585.0</v>
      </c>
      <c r="J410" s="6">
        <v>3134230.0</v>
      </c>
      <c r="K410" s="6">
        <v>2.896901918E9</v>
      </c>
      <c r="L410" s="6">
        <v>24009.0</v>
      </c>
      <c r="M410" s="20">
        <f t="shared" si="1"/>
        <v>105245469</v>
      </c>
      <c r="N410" s="21" t="str">
        <f t="shared" si="2"/>
        <v>1 - &lt;35m</v>
      </c>
      <c r="O410" s="9">
        <f t="shared" si="3"/>
        <v>0</v>
      </c>
      <c r="P410" s="9">
        <f t="shared" si="4"/>
        <v>0</v>
      </c>
      <c r="Q410" s="10">
        <f t="shared" si="5"/>
        <v>0</v>
      </c>
      <c r="R410" s="10">
        <f t="shared" si="6"/>
        <v>0</v>
      </c>
    </row>
    <row r="411" ht="15.75" customHeight="1">
      <c r="A411" s="6">
        <v>1.24283265E8</v>
      </c>
      <c r="B411" s="7" t="s">
        <v>388</v>
      </c>
      <c r="C411" s="6">
        <v>3.1888856E7</v>
      </c>
      <c r="D411" s="6">
        <v>7535846.0</v>
      </c>
      <c r="E411" s="6">
        <v>460890.0</v>
      </c>
      <c r="F411" s="6">
        <v>645727.0</v>
      </c>
      <c r="G411" s="6">
        <v>935793.0</v>
      </c>
      <c r="H411" s="6">
        <v>4419985.0</v>
      </c>
      <c r="I411" s="6">
        <v>1073451.0</v>
      </c>
      <c r="J411" s="6">
        <v>3797575.0</v>
      </c>
      <c r="K411" s="6">
        <v>5.00017174E8</v>
      </c>
      <c r="L411" s="6">
        <v>20963.0</v>
      </c>
      <c r="M411" s="20">
        <f t="shared" si="1"/>
        <v>70795674</v>
      </c>
      <c r="N411" s="21" t="str">
        <f t="shared" si="2"/>
        <v>1 - &lt;35m</v>
      </c>
      <c r="O411" s="9">
        <f t="shared" si="3"/>
        <v>0</v>
      </c>
      <c r="P411" s="9">
        <f t="shared" si="4"/>
        <v>0</v>
      </c>
      <c r="Q411" s="10">
        <f t="shared" si="5"/>
        <v>0</v>
      </c>
      <c r="R411" s="10">
        <f t="shared" si="6"/>
        <v>0</v>
      </c>
    </row>
    <row r="412" ht="15.75" customHeight="1">
      <c r="A412" s="6">
        <v>1.24365331E8</v>
      </c>
      <c r="B412" s="7" t="s">
        <v>335</v>
      </c>
      <c r="C412" s="6">
        <v>3.1877692E7</v>
      </c>
      <c r="D412" s="6">
        <v>648096.0</v>
      </c>
      <c r="E412" s="6">
        <v>12393.0</v>
      </c>
      <c r="F412" s="6">
        <v>54200.0</v>
      </c>
      <c r="G412" s="6">
        <v>55591.0</v>
      </c>
      <c r="H412" s="6">
        <v>345466.0</v>
      </c>
      <c r="I412" s="6">
        <v>180446.0</v>
      </c>
      <c r="J412" s="6">
        <v>3931581.0</v>
      </c>
      <c r="K412" s="6">
        <v>0.0</v>
      </c>
      <c r="L412" s="6">
        <v>3725.0</v>
      </c>
      <c r="M412" s="20">
        <f t="shared" si="1"/>
        <v>7396822.6</v>
      </c>
      <c r="N412" s="21" t="str">
        <f t="shared" si="2"/>
        <v>1 - &lt;35m</v>
      </c>
      <c r="O412" s="9">
        <f t="shared" si="3"/>
        <v>0</v>
      </c>
      <c r="P412" s="9">
        <f t="shared" si="4"/>
        <v>0</v>
      </c>
      <c r="Q412" s="10">
        <f t="shared" si="5"/>
        <v>0</v>
      </c>
      <c r="R412" s="10">
        <f t="shared" si="6"/>
        <v>0</v>
      </c>
    </row>
    <row r="413" ht="15.75" customHeight="1">
      <c r="A413" s="6">
        <v>1.47285056E8</v>
      </c>
      <c r="B413" s="7" t="s">
        <v>355</v>
      </c>
      <c r="C413" s="6">
        <v>3.1835616E7</v>
      </c>
      <c r="D413" s="6">
        <v>822585.0</v>
      </c>
      <c r="E413" s="6">
        <v>2534.0</v>
      </c>
      <c r="F413" s="6">
        <v>2717.0</v>
      </c>
      <c r="G413" s="6">
        <v>49573.0</v>
      </c>
      <c r="H413" s="6">
        <v>270726.0</v>
      </c>
      <c r="I413" s="6">
        <v>497035.0</v>
      </c>
      <c r="J413" s="6">
        <v>2892806.0</v>
      </c>
      <c r="K413" s="6">
        <v>2200000.0</v>
      </c>
      <c r="L413" s="6">
        <v>3044.0</v>
      </c>
      <c r="M413" s="20">
        <f t="shared" si="1"/>
        <v>12852192.8</v>
      </c>
      <c r="N413" s="21" t="str">
        <f t="shared" si="2"/>
        <v>1 - &lt;35m</v>
      </c>
      <c r="O413" s="9">
        <f t="shared" si="3"/>
        <v>0</v>
      </c>
      <c r="P413" s="9">
        <f t="shared" si="4"/>
        <v>0</v>
      </c>
      <c r="Q413" s="10">
        <f t="shared" si="5"/>
        <v>0</v>
      </c>
      <c r="R413" s="10">
        <f t="shared" si="6"/>
        <v>0</v>
      </c>
    </row>
    <row r="414" ht="15.75" customHeight="1">
      <c r="A414" s="6">
        <v>7477453.0</v>
      </c>
      <c r="B414" s="7" t="s">
        <v>314</v>
      </c>
      <c r="C414" s="6">
        <v>3.1766376E7</v>
      </c>
      <c r="D414" s="6">
        <v>1570907.0</v>
      </c>
      <c r="E414" s="6">
        <v>86406.0</v>
      </c>
      <c r="F414" s="6">
        <v>10908.0</v>
      </c>
      <c r="G414" s="6">
        <v>8249.0</v>
      </c>
      <c r="H414" s="6">
        <v>866524.0</v>
      </c>
      <c r="I414" s="6">
        <v>598820.0</v>
      </c>
      <c r="J414" s="6">
        <v>2480149.0</v>
      </c>
      <c r="K414" s="6">
        <v>1.82525E8</v>
      </c>
      <c r="L414" s="6">
        <v>13421.0</v>
      </c>
      <c r="M414" s="20">
        <f t="shared" si="1"/>
        <v>20713733.2</v>
      </c>
      <c r="N414" s="21" t="str">
        <f t="shared" si="2"/>
        <v>1 - &lt;35m</v>
      </c>
      <c r="O414" s="9">
        <f t="shared" si="3"/>
        <v>0</v>
      </c>
      <c r="P414" s="9">
        <f t="shared" si="4"/>
        <v>0</v>
      </c>
      <c r="Q414" s="10">
        <f t="shared" si="5"/>
        <v>0</v>
      </c>
      <c r="R414" s="10">
        <f t="shared" si="6"/>
        <v>0</v>
      </c>
    </row>
    <row r="415" ht="15.75" customHeight="1">
      <c r="A415" s="6">
        <v>1.24481513E8</v>
      </c>
      <c r="B415" s="7" t="s">
        <v>373</v>
      </c>
      <c r="C415" s="6">
        <v>3.1759697E7</v>
      </c>
      <c r="D415" s="6">
        <v>621155.0</v>
      </c>
      <c r="E415" s="6">
        <v>60732.0</v>
      </c>
      <c r="F415" s="6">
        <v>50915.0</v>
      </c>
      <c r="G415" s="6">
        <v>38326.0</v>
      </c>
      <c r="H415" s="6">
        <v>385642.0</v>
      </c>
      <c r="I415" s="6">
        <v>85540.0</v>
      </c>
      <c r="J415" s="6">
        <v>2810745.0</v>
      </c>
      <c r="K415" s="6">
        <v>0.0</v>
      </c>
      <c r="L415" s="6">
        <v>1898.0</v>
      </c>
      <c r="M415" s="20">
        <f t="shared" si="1"/>
        <v>5834500.4</v>
      </c>
      <c r="N415" s="21" t="str">
        <f t="shared" si="2"/>
        <v>1 - &lt;35m</v>
      </c>
      <c r="O415" s="9">
        <f t="shared" si="3"/>
        <v>0</v>
      </c>
      <c r="P415" s="9">
        <f t="shared" si="4"/>
        <v>0</v>
      </c>
      <c r="Q415" s="10">
        <f t="shared" si="5"/>
        <v>0</v>
      </c>
      <c r="R415" s="10">
        <f t="shared" si="6"/>
        <v>0</v>
      </c>
    </row>
    <row r="416" ht="15.75" customHeight="1">
      <c r="A416" s="6">
        <v>1.09976264E8</v>
      </c>
      <c r="B416" s="7" t="s">
        <v>435</v>
      </c>
      <c r="C416" s="6">
        <v>3.168601E7</v>
      </c>
      <c r="D416" s="6">
        <v>8137311.0</v>
      </c>
      <c r="E416" s="6">
        <v>180813.0</v>
      </c>
      <c r="F416" s="6">
        <v>543454.0</v>
      </c>
      <c r="G416" s="6">
        <v>28883.0</v>
      </c>
      <c r="H416" s="6">
        <v>3886165.0</v>
      </c>
      <c r="I416" s="6">
        <v>3497996.0</v>
      </c>
      <c r="J416" s="6">
        <v>7870544.0</v>
      </c>
      <c r="K416" s="6">
        <v>2.371945421E9</v>
      </c>
      <c r="L416" s="6">
        <v>18598.0</v>
      </c>
      <c r="M416" s="20">
        <f t="shared" si="1"/>
        <v>110060172.6</v>
      </c>
      <c r="N416" s="21" t="str">
        <f t="shared" si="2"/>
        <v>1 - &lt;35m</v>
      </c>
      <c r="O416" s="9">
        <f t="shared" si="3"/>
        <v>0</v>
      </c>
      <c r="P416" s="9">
        <f t="shared" si="4"/>
        <v>0</v>
      </c>
      <c r="Q416" s="10">
        <f t="shared" si="5"/>
        <v>0</v>
      </c>
      <c r="R416" s="10">
        <f t="shared" si="6"/>
        <v>0</v>
      </c>
    </row>
    <row r="417" ht="15.75" customHeight="1">
      <c r="A417" s="6">
        <v>9.3064548E7</v>
      </c>
      <c r="B417" s="7" t="s">
        <v>367</v>
      </c>
      <c r="C417" s="6">
        <v>3.1346757E7</v>
      </c>
      <c r="D417" s="6">
        <v>810144.0</v>
      </c>
      <c r="E417" s="6">
        <v>215817.0</v>
      </c>
      <c r="F417" s="6">
        <v>200078.0</v>
      </c>
      <c r="G417" s="6">
        <v>58174.0</v>
      </c>
      <c r="H417" s="6">
        <v>150625.0</v>
      </c>
      <c r="I417" s="6">
        <v>185450.0</v>
      </c>
      <c r="J417" s="6">
        <v>937000.0</v>
      </c>
      <c r="K417" s="6">
        <v>4.103220858E9</v>
      </c>
      <c r="L417" s="6">
        <v>5027.0</v>
      </c>
      <c r="M417" s="20">
        <f t="shared" si="1"/>
        <v>5891265.4</v>
      </c>
      <c r="N417" s="21" t="str">
        <f t="shared" si="2"/>
        <v>1 - &lt;35m</v>
      </c>
      <c r="O417" s="9">
        <f t="shared" si="3"/>
        <v>0</v>
      </c>
      <c r="P417" s="9">
        <f t="shared" si="4"/>
        <v>0</v>
      </c>
      <c r="Q417" s="10">
        <f t="shared" si="5"/>
        <v>0</v>
      </c>
      <c r="R417" s="10">
        <f t="shared" si="6"/>
        <v>0</v>
      </c>
    </row>
    <row r="418" ht="15.75" customHeight="1">
      <c r="A418" s="6">
        <v>1.24281851E8</v>
      </c>
      <c r="B418" s="7" t="s">
        <v>436</v>
      </c>
      <c r="C418" s="6">
        <v>3.1230405E7</v>
      </c>
      <c r="D418" s="6">
        <v>8539656.0</v>
      </c>
      <c r="E418" s="6">
        <v>896461.0</v>
      </c>
      <c r="F418" s="6">
        <v>772006.0</v>
      </c>
      <c r="G418" s="6">
        <v>863607.0</v>
      </c>
      <c r="H418" s="6">
        <v>5456301.0</v>
      </c>
      <c r="I418" s="6">
        <v>551281.0</v>
      </c>
      <c r="J418" s="6">
        <v>3426578.0</v>
      </c>
      <c r="K418" s="6">
        <v>2.42921227E8</v>
      </c>
      <c r="L418" s="6">
        <v>12801.0</v>
      </c>
      <c r="M418" s="20">
        <f t="shared" si="1"/>
        <v>70766362.2</v>
      </c>
      <c r="N418" s="21" t="str">
        <f t="shared" si="2"/>
        <v>1 - &lt;35m</v>
      </c>
      <c r="O418" s="9">
        <f t="shared" si="3"/>
        <v>0</v>
      </c>
      <c r="P418" s="9">
        <f t="shared" si="4"/>
        <v>0</v>
      </c>
      <c r="Q418" s="10">
        <f t="shared" si="5"/>
        <v>0</v>
      </c>
      <c r="R418" s="10">
        <f t="shared" si="6"/>
        <v>0</v>
      </c>
    </row>
    <row r="419" ht="15.75" customHeight="1">
      <c r="A419" s="6">
        <v>1.24917425E8</v>
      </c>
      <c r="B419" s="7" t="s">
        <v>329</v>
      </c>
      <c r="C419" s="6">
        <v>3.0970821E7</v>
      </c>
      <c r="D419" s="6">
        <v>642344.0</v>
      </c>
      <c r="E419" s="6">
        <v>128601.0</v>
      </c>
      <c r="F419" s="6">
        <v>164138.0</v>
      </c>
      <c r="G419" s="6">
        <v>213218.0</v>
      </c>
      <c r="H419" s="6">
        <v>54663.0</v>
      </c>
      <c r="I419" s="6">
        <v>81724.0</v>
      </c>
      <c r="J419" s="6">
        <v>1586093.0</v>
      </c>
      <c r="K419" s="6">
        <v>1.41239543E8</v>
      </c>
      <c r="L419" s="6">
        <v>6247.0</v>
      </c>
      <c r="M419" s="20">
        <f t="shared" si="1"/>
        <v>3387978.2</v>
      </c>
      <c r="N419" s="21" t="str">
        <f t="shared" si="2"/>
        <v>1 - &lt;35m</v>
      </c>
      <c r="O419" s="9">
        <f t="shared" si="3"/>
        <v>0</v>
      </c>
      <c r="P419" s="9">
        <f t="shared" si="4"/>
        <v>0</v>
      </c>
      <c r="Q419" s="10">
        <f t="shared" si="5"/>
        <v>0</v>
      </c>
      <c r="R419" s="10">
        <f t="shared" si="6"/>
        <v>0</v>
      </c>
    </row>
    <row r="420" ht="15.75" customHeight="1">
      <c r="M420" s="20"/>
      <c r="N420" s="22"/>
    </row>
    <row r="421" ht="15.75" customHeight="1">
      <c r="M421" s="20"/>
      <c r="N421" s="22"/>
    </row>
    <row r="422" ht="15.75" customHeight="1">
      <c r="M422" s="20"/>
      <c r="N422" s="22"/>
    </row>
    <row r="423" ht="15.75" customHeight="1">
      <c r="M423" s="20"/>
      <c r="N423" s="22"/>
    </row>
    <row r="424" ht="15.75" customHeight="1">
      <c r="M424" s="20"/>
      <c r="N424" s="22"/>
    </row>
    <row r="425" ht="15.75" customHeight="1">
      <c r="M425" s="20"/>
      <c r="N425" s="22"/>
    </row>
    <row r="426" ht="15.75" customHeight="1">
      <c r="M426" s="20"/>
      <c r="N426" s="22"/>
    </row>
    <row r="427" ht="15.75" customHeight="1">
      <c r="M427" s="20"/>
      <c r="N427" s="22"/>
    </row>
    <row r="428" ht="15.75" customHeight="1">
      <c r="M428" s="20"/>
      <c r="N428" s="22"/>
    </row>
    <row r="429" ht="15.75" customHeight="1">
      <c r="M429" s="20"/>
      <c r="N429" s="22"/>
    </row>
    <row r="430" ht="15.75" customHeight="1">
      <c r="M430" s="20"/>
      <c r="N430" s="22"/>
    </row>
    <row r="431" ht="15.75" customHeight="1">
      <c r="M431" s="20"/>
      <c r="N431" s="22"/>
    </row>
    <row r="432" ht="15.75" customHeight="1">
      <c r="M432" s="20"/>
      <c r="N432" s="22"/>
    </row>
    <row r="433" ht="15.75" customHeight="1">
      <c r="M433" s="20"/>
      <c r="N433" s="22"/>
    </row>
    <row r="434" ht="15.75" customHeight="1">
      <c r="M434" s="20"/>
      <c r="N434" s="22"/>
    </row>
    <row r="435" ht="15.75" customHeight="1">
      <c r="M435" s="20"/>
      <c r="N435" s="22"/>
    </row>
    <row r="436" ht="15.75" customHeight="1">
      <c r="M436" s="20"/>
      <c r="N436" s="22"/>
    </row>
    <row r="437" ht="15.75" customHeight="1">
      <c r="M437" s="20"/>
      <c r="N437" s="22"/>
    </row>
    <row r="438" ht="15.75" customHeight="1">
      <c r="M438" s="20"/>
      <c r="N438" s="22"/>
    </row>
    <row r="439" ht="15.75" customHeight="1">
      <c r="M439" s="20"/>
      <c r="N439" s="22"/>
    </row>
    <row r="440" ht="15.75" customHeight="1">
      <c r="M440" s="20"/>
      <c r="N440" s="22"/>
    </row>
    <row r="441" ht="15.75" customHeight="1">
      <c r="M441" s="20"/>
      <c r="N441" s="22"/>
    </row>
    <row r="442" ht="15.75" customHeight="1">
      <c r="M442" s="20"/>
      <c r="N442" s="22"/>
    </row>
    <row r="443" ht="15.75" customHeight="1">
      <c r="M443" s="20"/>
      <c r="N443" s="22"/>
    </row>
    <row r="444" ht="15.75" customHeight="1">
      <c r="M444" s="20"/>
      <c r="N444" s="22"/>
    </row>
    <row r="445" ht="15.75" customHeight="1">
      <c r="M445" s="20"/>
      <c r="N445" s="22"/>
    </row>
    <row r="446" ht="15.75" customHeight="1">
      <c r="M446" s="20"/>
      <c r="N446" s="22"/>
    </row>
    <row r="447" ht="15.75" customHeight="1">
      <c r="M447" s="20"/>
      <c r="N447" s="22"/>
    </row>
    <row r="448" ht="15.75" customHeight="1">
      <c r="M448" s="20"/>
      <c r="N448" s="22"/>
    </row>
    <row r="449" ht="15.75" customHeight="1">
      <c r="M449" s="20"/>
      <c r="N449" s="22"/>
    </row>
    <row r="450" ht="15.75" customHeight="1">
      <c r="M450" s="20"/>
      <c r="N450" s="22"/>
    </row>
    <row r="451" ht="15.75" customHeight="1">
      <c r="M451" s="20"/>
      <c r="N451" s="22"/>
    </row>
    <row r="452" ht="15.75" customHeight="1">
      <c r="M452" s="20"/>
      <c r="N452" s="22"/>
    </row>
    <row r="453" ht="15.75" customHeight="1">
      <c r="M453" s="20"/>
      <c r="N453" s="22"/>
    </row>
    <row r="454" ht="15.75" customHeight="1">
      <c r="M454" s="20"/>
      <c r="N454" s="22"/>
    </row>
    <row r="455" ht="15.75" customHeight="1">
      <c r="M455" s="20"/>
      <c r="N455" s="22"/>
    </row>
    <row r="456" ht="15.75" customHeight="1">
      <c r="M456" s="20"/>
      <c r="N456" s="22"/>
    </row>
    <row r="457" ht="15.75" customHeight="1">
      <c r="M457" s="20"/>
      <c r="N457" s="22"/>
    </row>
    <row r="458" ht="15.75" customHeight="1">
      <c r="M458" s="20"/>
      <c r="N458" s="22"/>
    </row>
    <row r="459" ht="15.75" customHeight="1">
      <c r="M459" s="20"/>
      <c r="N459" s="22"/>
    </row>
    <row r="460" ht="15.75" customHeight="1">
      <c r="M460" s="20"/>
      <c r="N460" s="22"/>
    </row>
    <row r="461" ht="15.75" customHeight="1">
      <c r="M461" s="20"/>
      <c r="N461" s="22"/>
    </row>
    <row r="462" ht="15.75" customHeight="1">
      <c r="M462" s="20"/>
      <c r="N462" s="22"/>
    </row>
    <row r="463" ht="15.75" customHeight="1">
      <c r="M463" s="20"/>
      <c r="N463" s="22"/>
    </row>
    <row r="464" ht="15.75" customHeight="1">
      <c r="M464" s="20"/>
      <c r="N464" s="22"/>
    </row>
    <row r="465" ht="15.75" customHeight="1">
      <c r="M465" s="20"/>
      <c r="N465" s="22"/>
    </row>
    <row r="466" ht="15.75" customHeight="1">
      <c r="M466" s="20"/>
      <c r="N466" s="22"/>
    </row>
    <row r="467" ht="15.75" customHeight="1">
      <c r="M467" s="20"/>
      <c r="N467" s="22"/>
    </row>
    <row r="468" ht="15.75" customHeight="1">
      <c r="M468" s="20"/>
      <c r="N468" s="22"/>
    </row>
    <row r="469" ht="15.75" customHeight="1">
      <c r="M469" s="20"/>
      <c r="N469" s="22"/>
    </row>
    <row r="470" ht="15.75" customHeight="1">
      <c r="M470" s="20"/>
      <c r="N470" s="22"/>
    </row>
    <row r="471" ht="15.75" customHeight="1">
      <c r="M471" s="20"/>
      <c r="N471" s="22"/>
    </row>
    <row r="472" ht="15.75" customHeight="1">
      <c r="M472" s="20"/>
      <c r="N472" s="22"/>
    </row>
    <row r="473" ht="15.75" customHeight="1">
      <c r="M473" s="20"/>
      <c r="N473" s="22"/>
    </row>
    <row r="474" ht="15.75" customHeight="1">
      <c r="M474" s="20"/>
      <c r="N474" s="22"/>
    </row>
    <row r="475" ht="15.75" customHeight="1">
      <c r="M475" s="20"/>
      <c r="N475" s="22"/>
    </row>
    <row r="476" ht="15.75" customHeight="1">
      <c r="M476" s="20"/>
      <c r="N476" s="22"/>
    </row>
    <row r="477" ht="15.75" customHeight="1">
      <c r="M477" s="20"/>
      <c r="N477" s="22"/>
    </row>
    <row r="478" ht="15.75" customHeight="1">
      <c r="M478" s="20"/>
      <c r="N478" s="22"/>
    </row>
    <row r="479" ht="15.75" customHeight="1">
      <c r="M479" s="20"/>
      <c r="N479" s="22"/>
    </row>
    <row r="480" ht="15.75" customHeight="1">
      <c r="M480" s="20"/>
      <c r="N480" s="22"/>
    </row>
    <row r="481" ht="15.75" customHeight="1">
      <c r="M481" s="20"/>
      <c r="N481" s="22"/>
    </row>
    <row r="482" ht="15.75" customHeight="1">
      <c r="M482" s="20"/>
      <c r="N482" s="22"/>
    </row>
    <row r="483" ht="15.75" customHeight="1">
      <c r="M483" s="20"/>
      <c r="N483" s="22"/>
    </row>
    <row r="484" ht="15.75" customHeight="1">
      <c r="M484" s="20"/>
      <c r="N484" s="22"/>
    </row>
    <row r="485" ht="15.75" customHeight="1">
      <c r="M485" s="20"/>
      <c r="N485" s="22"/>
    </row>
    <row r="486" ht="15.75" customHeight="1">
      <c r="M486" s="20"/>
      <c r="N486" s="22"/>
    </row>
    <row r="487" ht="15.75" customHeight="1">
      <c r="M487" s="20"/>
      <c r="N487" s="22"/>
    </row>
    <row r="488" ht="15.75" customHeight="1">
      <c r="M488" s="20"/>
      <c r="N488" s="22"/>
    </row>
    <row r="489" ht="15.75" customHeight="1">
      <c r="M489" s="20"/>
      <c r="N489" s="22"/>
    </row>
    <row r="490" ht="15.75" customHeight="1">
      <c r="M490" s="20"/>
      <c r="N490" s="22"/>
    </row>
    <row r="491" ht="15.75" customHeight="1">
      <c r="M491" s="20"/>
      <c r="N491" s="22"/>
    </row>
    <row r="492" ht="15.75" customHeight="1">
      <c r="M492" s="20"/>
      <c r="N492" s="22"/>
    </row>
    <row r="493" ht="15.75" customHeight="1">
      <c r="M493" s="20"/>
      <c r="N493" s="22"/>
    </row>
    <row r="494" ht="15.75" customHeight="1">
      <c r="M494" s="20"/>
      <c r="N494" s="22"/>
    </row>
    <row r="495" ht="15.75" customHeight="1">
      <c r="M495" s="20"/>
      <c r="N495" s="22"/>
    </row>
    <row r="496" ht="15.75" customHeight="1">
      <c r="M496" s="20"/>
      <c r="N496" s="22"/>
    </row>
    <row r="497" ht="15.75" customHeight="1">
      <c r="M497" s="20"/>
      <c r="N497" s="22"/>
    </row>
    <row r="498" ht="15.75" customHeight="1">
      <c r="M498" s="20"/>
      <c r="N498" s="22"/>
    </row>
    <row r="499" ht="15.75" customHeight="1">
      <c r="M499" s="20"/>
      <c r="N499" s="22"/>
    </row>
    <row r="500" ht="15.75" customHeight="1">
      <c r="M500" s="20"/>
      <c r="N500" s="22"/>
    </row>
    <row r="501" ht="15.75" customHeight="1">
      <c r="M501" s="20"/>
      <c r="N501" s="22"/>
    </row>
    <row r="502" ht="15.75" customHeight="1">
      <c r="M502" s="20"/>
      <c r="N502" s="22"/>
    </row>
    <row r="503" ht="15.75" customHeight="1">
      <c r="M503" s="20"/>
      <c r="N503" s="22"/>
    </row>
    <row r="504" ht="15.75" customHeight="1">
      <c r="M504" s="20"/>
      <c r="N504" s="22"/>
    </row>
    <row r="505" ht="15.75" customHeight="1">
      <c r="M505" s="20"/>
      <c r="N505" s="22"/>
    </row>
    <row r="506" ht="15.75" customHeight="1">
      <c r="M506" s="20"/>
      <c r="N506" s="22"/>
    </row>
    <row r="507" ht="15.75" customHeight="1">
      <c r="M507" s="20"/>
      <c r="N507" s="22"/>
    </row>
    <row r="508" ht="15.75" customHeight="1">
      <c r="M508" s="20"/>
      <c r="N508" s="22"/>
    </row>
    <row r="509" ht="15.75" customHeight="1">
      <c r="M509" s="20"/>
      <c r="N509" s="22"/>
    </row>
    <row r="510" ht="15.75" customHeight="1">
      <c r="M510" s="20"/>
      <c r="N510" s="22"/>
    </row>
    <row r="511" ht="15.75" customHeight="1">
      <c r="M511" s="20"/>
      <c r="N511" s="22"/>
    </row>
    <row r="512" ht="15.75" customHeight="1">
      <c r="M512" s="20"/>
      <c r="N512" s="22"/>
    </row>
    <row r="513" ht="15.75" customHeight="1">
      <c r="M513" s="20"/>
      <c r="N513" s="22"/>
    </row>
    <row r="514" ht="15.75" customHeight="1">
      <c r="M514" s="20"/>
      <c r="N514" s="22"/>
    </row>
    <row r="515" ht="15.75" customHeight="1">
      <c r="M515" s="20"/>
      <c r="N515" s="22"/>
    </row>
    <row r="516" ht="15.75" customHeight="1">
      <c r="M516" s="20"/>
      <c r="N516" s="22"/>
    </row>
    <row r="517" ht="15.75" customHeight="1">
      <c r="M517" s="20"/>
      <c r="N517" s="22"/>
    </row>
    <row r="518" ht="15.75" customHeight="1">
      <c r="M518" s="20"/>
      <c r="N518" s="22"/>
    </row>
    <row r="519" ht="15.75" customHeight="1">
      <c r="M519" s="20"/>
      <c r="N519" s="22"/>
    </row>
    <row r="520" ht="15.75" customHeight="1">
      <c r="M520" s="20"/>
      <c r="N520" s="22"/>
    </row>
    <row r="521" ht="15.75" customHeight="1">
      <c r="M521" s="20"/>
      <c r="N521" s="22"/>
    </row>
    <row r="522" ht="15.75" customHeight="1">
      <c r="M522" s="20"/>
      <c r="N522" s="22"/>
    </row>
    <row r="523" ht="15.75" customHeight="1">
      <c r="M523" s="20"/>
      <c r="N523" s="22"/>
    </row>
    <row r="524" ht="15.75" customHeight="1">
      <c r="M524" s="20"/>
      <c r="N524" s="22"/>
    </row>
    <row r="525" ht="15.75" customHeight="1">
      <c r="M525" s="20"/>
      <c r="N525" s="22"/>
    </row>
    <row r="526" ht="15.75" customHeight="1">
      <c r="M526" s="20"/>
      <c r="N526" s="22"/>
    </row>
    <row r="527" ht="15.75" customHeight="1">
      <c r="M527" s="20"/>
      <c r="N527" s="22"/>
    </row>
    <row r="528" ht="15.75" customHeight="1">
      <c r="M528" s="20"/>
      <c r="N528" s="22"/>
    </row>
    <row r="529" ht="15.75" customHeight="1">
      <c r="M529" s="20"/>
      <c r="N529" s="22"/>
    </row>
    <row r="530" ht="15.75" customHeight="1">
      <c r="M530" s="20"/>
      <c r="N530" s="22"/>
    </row>
    <row r="531" ht="15.75" customHeight="1">
      <c r="M531" s="20"/>
      <c r="N531" s="22"/>
    </row>
    <row r="532" ht="15.75" customHeight="1">
      <c r="M532" s="20"/>
      <c r="N532" s="22"/>
    </row>
    <row r="533" ht="15.75" customHeight="1">
      <c r="M533" s="20"/>
      <c r="N533" s="22"/>
    </row>
    <row r="534" ht="15.75" customHeight="1">
      <c r="M534" s="20"/>
      <c r="N534" s="22"/>
    </row>
    <row r="535" ht="15.75" customHeight="1">
      <c r="M535" s="20"/>
      <c r="N535" s="22"/>
    </row>
    <row r="536" ht="15.75" customHeight="1">
      <c r="M536" s="20"/>
      <c r="N536" s="22"/>
    </row>
    <row r="537" ht="15.75" customHeight="1">
      <c r="M537" s="20"/>
      <c r="N537" s="22"/>
    </row>
    <row r="538" ht="15.75" customHeight="1">
      <c r="M538" s="20"/>
      <c r="N538" s="22"/>
    </row>
    <row r="539" ht="15.75" customHeight="1">
      <c r="M539" s="20"/>
      <c r="N539" s="22"/>
    </row>
    <row r="540" ht="15.75" customHeight="1">
      <c r="M540" s="20"/>
      <c r="N540" s="22"/>
    </row>
    <row r="541" ht="15.75" customHeight="1">
      <c r="M541" s="20"/>
      <c r="N541" s="22"/>
    </row>
    <row r="542" ht="15.75" customHeight="1">
      <c r="M542" s="20"/>
      <c r="N542" s="22"/>
    </row>
    <row r="543" ht="15.75" customHeight="1">
      <c r="M543" s="20"/>
      <c r="N543" s="22"/>
    </row>
    <row r="544" ht="15.75" customHeight="1">
      <c r="M544" s="20"/>
      <c r="N544" s="22"/>
    </row>
    <row r="545" ht="15.75" customHeight="1">
      <c r="M545" s="20"/>
      <c r="N545" s="22"/>
    </row>
    <row r="546" ht="15.75" customHeight="1">
      <c r="M546" s="20"/>
      <c r="N546" s="22"/>
    </row>
    <row r="547" ht="15.75" customHeight="1">
      <c r="M547" s="20"/>
      <c r="N547" s="22"/>
    </row>
    <row r="548" ht="15.75" customHeight="1">
      <c r="M548" s="20"/>
      <c r="N548" s="22"/>
    </row>
    <row r="549" ht="15.75" customHeight="1">
      <c r="M549" s="20"/>
      <c r="N549" s="22"/>
    </row>
    <row r="550" ht="15.75" customHeight="1">
      <c r="M550" s="20"/>
      <c r="N550" s="22"/>
    </row>
    <row r="551" ht="15.75" customHeight="1">
      <c r="M551" s="20"/>
      <c r="N551" s="22"/>
    </row>
    <row r="552" ht="15.75" customHeight="1">
      <c r="M552" s="20"/>
      <c r="N552" s="22"/>
    </row>
    <row r="553" ht="15.75" customHeight="1">
      <c r="M553" s="20"/>
      <c r="N553" s="22"/>
    </row>
    <row r="554" ht="15.75" customHeight="1">
      <c r="M554" s="20"/>
      <c r="N554" s="22"/>
    </row>
    <row r="555" ht="15.75" customHeight="1">
      <c r="M555" s="20"/>
      <c r="N555" s="22"/>
    </row>
    <row r="556" ht="15.75" customHeight="1">
      <c r="M556" s="20"/>
      <c r="N556" s="22"/>
    </row>
    <row r="557" ht="15.75" customHeight="1">
      <c r="M557" s="20"/>
      <c r="N557" s="22"/>
    </row>
    <row r="558" ht="15.75" customHeight="1">
      <c r="M558" s="20"/>
      <c r="N558" s="22"/>
    </row>
    <row r="559" ht="15.75" customHeight="1">
      <c r="M559" s="20"/>
      <c r="N559" s="22"/>
    </row>
    <row r="560" ht="15.75" customHeight="1">
      <c r="M560" s="20"/>
      <c r="N560" s="22"/>
    </row>
    <row r="561" ht="15.75" customHeight="1">
      <c r="M561" s="20"/>
      <c r="N561" s="22"/>
    </row>
    <row r="562" ht="15.75" customHeight="1">
      <c r="M562" s="20"/>
      <c r="N562" s="22"/>
    </row>
    <row r="563" ht="15.75" customHeight="1">
      <c r="M563" s="20"/>
      <c r="N563" s="22"/>
    </row>
    <row r="564" ht="15.75" customHeight="1">
      <c r="M564" s="20"/>
      <c r="N564" s="22"/>
    </row>
    <row r="565" ht="15.75" customHeight="1">
      <c r="M565" s="20"/>
      <c r="N565" s="22"/>
    </row>
    <row r="566" ht="15.75" customHeight="1">
      <c r="M566" s="20"/>
      <c r="N566" s="22"/>
    </row>
    <row r="567" ht="15.75" customHeight="1">
      <c r="M567" s="20"/>
      <c r="N567" s="22"/>
    </row>
    <row r="568" ht="15.75" customHeight="1">
      <c r="M568" s="20"/>
      <c r="N568" s="22"/>
    </row>
    <row r="569" ht="15.75" customHeight="1">
      <c r="M569" s="20"/>
      <c r="N569" s="22"/>
    </row>
    <row r="570" ht="15.75" customHeight="1">
      <c r="M570" s="20"/>
      <c r="N570" s="22"/>
    </row>
    <row r="571" ht="15.75" customHeight="1">
      <c r="M571" s="20"/>
      <c r="N571" s="22"/>
    </row>
    <row r="572" ht="15.75" customHeight="1">
      <c r="M572" s="20"/>
      <c r="N572" s="22"/>
    </row>
    <row r="573" ht="15.75" customHeight="1">
      <c r="M573" s="20"/>
      <c r="N573" s="22"/>
    </row>
    <row r="574" ht="15.75" customHeight="1">
      <c r="M574" s="20"/>
      <c r="N574" s="22"/>
    </row>
    <row r="575" ht="15.75" customHeight="1">
      <c r="M575" s="20"/>
      <c r="N575" s="22"/>
    </row>
    <row r="576" ht="15.75" customHeight="1">
      <c r="M576" s="20"/>
      <c r="N576" s="22"/>
    </row>
    <row r="577" ht="15.75" customHeight="1">
      <c r="M577" s="20"/>
      <c r="N577" s="22"/>
    </row>
    <row r="578" ht="15.75" customHeight="1">
      <c r="M578" s="20"/>
      <c r="N578" s="22"/>
    </row>
    <row r="579" ht="15.75" customHeight="1">
      <c r="M579" s="20"/>
      <c r="N579" s="22"/>
    </row>
    <row r="580" ht="15.75" customHeight="1">
      <c r="M580" s="20"/>
      <c r="N580" s="22"/>
    </row>
    <row r="581" ht="15.75" customHeight="1">
      <c r="M581" s="20"/>
      <c r="N581" s="22"/>
    </row>
    <row r="582" ht="15.75" customHeight="1">
      <c r="M582" s="20"/>
      <c r="N582" s="22"/>
    </row>
    <row r="583" ht="15.75" customHeight="1">
      <c r="M583" s="20"/>
      <c r="N583" s="22"/>
    </row>
    <row r="584" ht="15.75" customHeight="1">
      <c r="M584" s="20"/>
      <c r="N584" s="22"/>
    </row>
    <row r="585" ht="15.75" customHeight="1">
      <c r="M585" s="20"/>
      <c r="N585" s="22"/>
    </row>
    <row r="586" ht="15.75" customHeight="1">
      <c r="M586" s="20"/>
      <c r="N586" s="22"/>
    </row>
    <row r="587" ht="15.75" customHeight="1">
      <c r="M587" s="20"/>
      <c r="N587" s="22"/>
    </row>
    <row r="588" ht="15.75" customHeight="1">
      <c r="M588" s="20"/>
      <c r="N588" s="22"/>
    </row>
    <row r="589" ht="15.75" customHeight="1">
      <c r="M589" s="20"/>
      <c r="N589" s="22"/>
    </row>
    <row r="590" ht="15.75" customHeight="1">
      <c r="M590" s="20"/>
      <c r="N590" s="22"/>
    </row>
    <row r="591" ht="15.75" customHeight="1">
      <c r="M591" s="20"/>
      <c r="N591" s="22"/>
    </row>
    <row r="592" ht="15.75" customHeight="1">
      <c r="M592" s="20"/>
      <c r="N592" s="22"/>
    </row>
    <row r="593" ht="15.75" customHeight="1">
      <c r="M593" s="20"/>
      <c r="N593" s="22"/>
    </row>
    <row r="594" ht="15.75" customHeight="1">
      <c r="M594" s="20"/>
      <c r="N594" s="22"/>
    </row>
    <row r="595" ht="15.75" customHeight="1">
      <c r="M595" s="20"/>
      <c r="N595" s="22"/>
    </row>
    <row r="596" ht="15.75" customHeight="1">
      <c r="M596" s="20"/>
      <c r="N596" s="22"/>
    </row>
    <row r="597" ht="15.75" customHeight="1">
      <c r="M597" s="20"/>
      <c r="N597" s="22"/>
    </row>
    <row r="598" ht="15.75" customHeight="1">
      <c r="M598" s="20"/>
      <c r="N598" s="22"/>
    </row>
    <row r="599" ht="15.75" customHeight="1">
      <c r="M599" s="20"/>
      <c r="N599" s="22"/>
    </row>
    <row r="600" ht="15.75" customHeight="1">
      <c r="M600" s="20"/>
      <c r="N600" s="22"/>
    </row>
    <row r="601" ht="15.75" customHeight="1">
      <c r="M601" s="20"/>
      <c r="N601" s="22"/>
    </row>
    <row r="602" ht="15.75" customHeight="1">
      <c r="M602" s="20"/>
      <c r="N602" s="22"/>
    </row>
    <row r="603" ht="15.75" customHeight="1">
      <c r="M603" s="20"/>
      <c r="N603" s="22"/>
    </row>
    <row r="604" ht="15.75" customHeight="1">
      <c r="M604" s="20"/>
      <c r="N604" s="22"/>
    </row>
    <row r="605" ht="15.75" customHeight="1">
      <c r="M605" s="20"/>
      <c r="N605" s="22"/>
    </row>
    <row r="606" ht="15.75" customHeight="1">
      <c r="M606" s="20"/>
      <c r="N606" s="22"/>
    </row>
    <row r="607" ht="15.75" customHeight="1">
      <c r="M607" s="20"/>
      <c r="N607" s="22"/>
    </row>
    <row r="608" ht="15.75" customHeight="1">
      <c r="M608" s="20"/>
      <c r="N608" s="22"/>
    </row>
    <row r="609" ht="15.75" customHeight="1">
      <c r="M609" s="20"/>
      <c r="N609" s="22"/>
    </row>
    <row r="610" ht="15.75" customHeight="1">
      <c r="M610" s="20"/>
      <c r="N610" s="22"/>
    </row>
    <row r="611" ht="15.75" customHeight="1">
      <c r="M611" s="20"/>
      <c r="N611" s="22"/>
    </row>
    <row r="612" ht="15.75" customHeight="1">
      <c r="M612" s="20"/>
      <c r="N612" s="22"/>
    </row>
    <row r="613" ht="15.75" customHeight="1">
      <c r="M613" s="20"/>
      <c r="N613" s="22"/>
    </row>
    <row r="614" ht="15.75" customHeight="1">
      <c r="M614" s="20"/>
      <c r="N614" s="22"/>
    </row>
    <row r="615" ht="15.75" customHeight="1">
      <c r="M615" s="20"/>
      <c r="N615" s="22"/>
    </row>
    <row r="616" ht="15.75" customHeight="1">
      <c r="M616" s="20"/>
      <c r="N616" s="22"/>
    </row>
    <row r="617" ht="15.75" customHeight="1">
      <c r="M617" s="20"/>
      <c r="N617" s="22"/>
    </row>
    <row r="618" ht="15.75" customHeight="1">
      <c r="M618" s="20"/>
      <c r="N618" s="22"/>
    </row>
    <row r="619" ht="15.75" customHeight="1">
      <c r="M619" s="20"/>
      <c r="N619" s="22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6" max="16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X1" s="23"/>
      <c r="Y1" s="23" t="s">
        <v>437</v>
      </c>
      <c r="Z1" s="23" t="s">
        <v>438</v>
      </c>
    </row>
    <row r="2">
      <c r="A2" s="6">
        <v>7260210.0</v>
      </c>
      <c r="B2" s="7" t="s">
        <v>19</v>
      </c>
      <c r="C2" s="6">
        <v>1.22594218E8</v>
      </c>
      <c r="D2" s="6">
        <v>3.81394566E8</v>
      </c>
      <c r="E2" s="6">
        <v>1.06358447E8</v>
      </c>
      <c r="F2" s="6">
        <v>1392559.0</v>
      </c>
      <c r="G2" s="6">
        <v>2300300.0</v>
      </c>
      <c r="H2" s="6">
        <v>1.20650899E8</v>
      </c>
      <c r="I2" s="6">
        <v>1.50692361E8</v>
      </c>
      <c r="J2" s="6">
        <v>2.2547218E7</v>
      </c>
      <c r="K2" s="6">
        <v>4.608546356E9</v>
      </c>
      <c r="L2" s="6">
        <v>37549.0</v>
      </c>
      <c r="M2" s="8">
        <f t="shared" ref="M2:M436" si="1">E2*0.2+F2*2+G2*4+H2*10+I2*20</f>
        <v>4253614217</v>
      </c>
      <c r="N2" s="7" t="str">
        <f t="shared" ref="N2:N436" si="2">VLOOKUP(C2,$S$3:$U$16,2,1)</f>
        <v>10 - 120-130m</v>
      </c>
      <c r="O2" s="9">
        <f t="shared" ref="O2:O436" si="3">VLOOKUP(C2,$S$3:$U$16,3,1)</f>
        <v>0.4</v>
      </c>
      <c r="P2" s="7">
        <f t="shared" ref="P2:P436" si="4">VLOOKUP(C2,$S$3:$V$16,4,1)</f>
        <v>0.65</v>
      </c>
      <c r="Q2" s="10">
        <f t="shared" ref="Q2:Q436" si="5">C2*O2</f>
        <v>49037687.2</v>
      </c>
      <c r="R2" s="10">
        <f t="shared" ref="R2:R436" si="6">C2*P2</f>
        <v>79686241.7</v>
      </c>
      <c r="S2" s="11" t="s">
        <v>20</v>
      </c>
      <c r="T2" s="11" t="s">
        <v>21</v>
      </c>
      <c r="U2" s="12" t="s">
        <v>22</v>
      </c>
      <c r="V2" s="13" t="s">
        <v>23</v>
      </c>
    </row>
    <row r="3">
      <c r="A3" s="6">
        <v>2.7848816E7</v>
      </c>
      <c r="B3" s="7" t="s">
        <v>24</v>
      </c>
      <c r="C3" s="6">
        <v>1.13025489E8</v>
      </c>
      <c r="D3" s="6">
        <v>2.05108376E8</v>
      </c>
      <c r="E3" s="6">
        <v>6.8838679E7</v>
      </c>
      <c r="F3" s="6">
        <v>1464437.0</v>
      </c>
      <c r="G3" s="6">
        <v>1632618.0</v>
      </c>
      <c r="H3" s="6">
        <v>5.4625365E7</v>
      </c>
      <c r="I3" s="6">
        <v>7.8547277E7</v>
      </c>
      <c r="J3" s="6">
        <v>1.6848118E7</v>
      </c>
      <c r="K3" s="6">
        <v>2.849414766E9</v>
      </c>
      <c r="L3" s="6">
        <v>49250.0</v>
      </c>
      <c r="M3" s="8">
        <f t="shared" si="1"/>
        <v>2140426272</v>
      </c>
      <c r="N3" s="7" t="str">
        <f t="shared" si="2"/>
        <v>9 - 110-120m</v>
      </c>
      <c r="O3" s="9">
        <f t="shared" si="3"/>
        <v>0.35</v>
      </c>
      <c r="P3" s="7">
        <f t="shared" si="4"/>
        <v>0.6</v>
      </c>
      <c r="Q3" s="10">
        <f t="shared" si="5"/>
        <v>39558921.15</v>
      </c>
      <c r="R3" s="10">
        <f t="shared" si="6"/>
        <v>67815293.4</v>
      </c>
      <c r="S3" s="13">
        <v>1.0E7</v>
      </c>
      <c r="T3" s="13" t="s">
        <v>25</v>
      </c>
      <c r="U3" s="14">
        <v>0.0</v>
      </c>
      <c r="V3" s="14">
        <v>0.0</v>
      </c>
    </row>
    <row r="4">
      <c r="A4" s="6">
        <v>1.00866421E8</v>
      </c>
      <c r="B4" s="7" t="s">
        <v>26</v>
      </c>
      <c r="C4" s="6">
        <v>1.0653361E8</v>
      </c>
      <c r="D4" s="6">
        <v>2.02522967E8</v>
      </c>
      <c r="E4" s="6">
        <v>5252188.0</v>
      </c>
      <c r="F4" s="6">
        <v>4489629.0</v>
      </c>
      <c r="G4" s="6">
        <v>7069587.0</v>
      </c>
      <c r="H4" s="6">
        <v>7.0792784E7</v>
      </c>
      <c r="I4" s="6">
        <v>1.14918779E8</v>
      </c>
      <c r="J4" s="6">
        <v>1.4698358E7</v>
      </c>
      <c r="K4" s="6">
        <v>3.254985698E9</v>
      </c>
      <c r="L4" s="6">
        <v>104515.0</v>
      </c>
      <c r="M4" s="8">
        <f t="shared" si="1"/>
        <v>3044611464</v>
      </c>
      <c r="N4" s="7" t="str">
        <f t="shared" si="2"/>
        <v>8 - 100-110m</v>
      </c>
      <c r="O4" s="9">
        <f t="shared" si="3"/>
        <v>0.3</v>
      </c>
      <c r="P4" s="7">
        <f t="shared" si="4"/>
        <v>0.55</v>
      </c>
      <c r="Q4" s="10">
        <f t="shared" si="5"/>
        <v>31960083</v>
      </c>
      <c r="R4" s="10">
        <f t="shared" si="6"/>
        <v>58593485.5</v>
      </c>
      <c r="S4" s="13">
        <v>3.5E7</v>
      </c>
      <c r="T4" s="13" t="s">
        <v>27</v>
      </c>
      <c r="U4" s="14">
        <v>0.02</v>
      </c>
      <c r="V4" s="13">
        <v>0.15</v>
      </c>
    </row>
    <row r="5">
      <c r="A5" s="6">
        <v>1.29964669E8</v>
      </c>
      <c r="B5" s="7" t="s">
        <v>28</v>
      </c>
      <c r="C5" s="6">
        <v>9.9070205E7</v>
      </c>
      <c r="D5" s="6">
        <v>1.53439712E8</v>
      </c>
      <c r="E5" s="6">
        <v>1.8082893E7</v>
      </c>
      <c r="F5" s="6">
        <v>2181046.0</v>
      </c>
      <c r="G5" s="6">
        <v>1.043666E7</v>
      </c>
      <c r="H5" s="6">
        <v>6.5983794E7</v>
      </c>
      <c r="I5" s="6">
        <v>5.6755319E7</v>
      </c>
      <c r="J5" s="6">
        <v>1.0292807E7</v>
      </c>
      <c r="K5" s="6">
        <v>8.858767927E9</v>
      </c>
      <c r="L5" s="6">
        <v>47227.0</v>
      </c>
      <c r="M5" s="8">
        <f t="shared" si="1"/>
        <v>1844669631</v>
      </c>
      <c r="N5" s="7" t="str">
        <f t="shared" si="2"/>
        <v>7 - 90-100m</v>
      </c>
      <c r="O5" s="9">
        <f t="shared" si="3"/>
        <v>0.2</v>
      </c>
      <c r="P5" s="7">
        <f t="shared" si="4"/>
        <v>0.5</v>
      </c>
      <c r="Q5" s="10">
        <f t="shared" si="5"/>
        <v>19814041</v>
      </c>
      <c r="R5" s="10">
        <f t="shared" si="6"/>
        <v>49535102.5</v>
      </c>
      <c r="S5" s="13">
        <v>5.0E7</v>
      </c>
      <c r="T5" s="13" t="s">
        <v>29</v>
      </c>
      <c r="U5" s="14">
        <v>0.05</v>
      </c>
      <c r="V5" s="13">
        <v>0.25</v>
      </c>
    </row>
    <row r="6">
      <c r="A6" s="6">
        <v>4.0609318E7</v>
      </c>
      <c r="B6" s="7" t="s">
        <v>30</v>
      </c>
      <c r="C6" s="6">
        <v>9.7695503E7</v>
      </c>
      <c r="D6" s="6">
        <v>2.53395085E8</v>
      </c>
      <c r="E6" s="6">
        <v>8.5700249E7</v>
      </c>
      <c r="F6" s="6">
        <v>4272415.0</v>
      </c>
      <c r="G6" s="6">
        <v>5114713.0</v>
      </c>
      <c r="H6" s="6">
        <v>8.4676336E7</v>
      </c>
      <c r="I6" s="6">
        <v>7.3631372E7</v>
      </c>
      <c r="J6" s="6">
        <v>2.2162296E7</v>
      </c>
      <c r="K6" s="6">
        <v>2.7335476485E10</v>
      </c>
      <c r="L6" s="6">
        <v>244367.0</v>
      </c>
      <c r="M6" s="8">
        <f t="shared" si="1"/>
        <v>2365534532</v>
      </c>
      <c r="N6" s="7" t="str">
        <f t="shared" si="2"/>
        <v>7 - 90-100m</v>
      </c>
      <c r="O6" s="9">
        <f t="shared" si="3"/>
        <v>0.2</v>
      </c>
      <c r="P6" s="7">
        <f t="shared" si="4"/>
        <v>0.5</v>
      </c>
      <c r="Q6" s="10">
        <f t="shared" si="5"/>
        <v>19539100.6</v>
      </c>
      <c r="R6" s="10">
        <f t="shared" si="6"/>
        <v>48847751.5</v>
      </c>
      <c r="S6" s="13">
        <v>6.0E7</v>
      </c>
      <c r="T6" s="13" t="s">
        <v>31</v>
      </c>
      <c r="U6" s="14">
        <v>0.07</v>
      </c>
      <c r="V6" s="13">
        <v>0.3</v>
      </c>
    </row>
    <row r="7">
      <c r="A7" s="6">
        <v>1.08157024E8</v>
      </c>
      <c r="B7" s="7" t="s">
        <v>32</v>
      </c>
      <c r="C7" s="6">
        <v>9.7505877E7</v>
      </c>
      <c r="D7" s="6">
        <v>9.6781801E7</v>
      </c>
      <c r="E7" s="6">
        <v>5266929.0</v>
      </c>
      <c r="F7" s="6">
        <v>2953714.0</v>
      </c>
      <c r="G7" s="6">
        <v>1983382.0</v>
      </c>
      <c r="H7" s="6">
        <v>3.8294009E7</v>
      </c>
      <c r="I7" s="6">
        <v>4.8283767E7</v>
      </c>
      <c r="J7" s="6">
        <v>1.3390029E7</v>
      </c>
      <c r="K7" s="6">
        <v>1.2448235525E10</v>
      </c>
      <c r="L7" s="6">
        <v>58285.0</v>
      </c>
      <c r="M7" s="8">
        <f t="shared" si="1"/>
        <v>1363509772</v>
      </c>
      <c r="N7" s="7" t="str">
        <f t="shared" si="2"/>
        <v>7 - 90-100m</v>
      </c>
      <c r="O7" s="9">
        <f t="shared" si="3"/>
        <v>0.2</v>
      </c>
      <c r="P7" s="7">
        <f t="shared" si="4"/>
        <v>0.5</v>
      </c>
      <c r="Q7" s="10">
        <f t="shared" si="5"/>
        <v>19501175.4</v>
      </c>
      <c r="R7" s="10">
        <f t="shared" si="6"/>
        <v>48752938.5</v>
      </c>
      <c r="S7" s="13">
        <v>7.0E7</v>
      </c>
      <c r="T7" s="13" t="s">
        <v>33</v>
      </c>
      <c r="U7" s="14">
        <v>0.1</v>
      </c>
      <c r="V7" s="13">
        <v>0.35</v>
      </c>
    </row>
    <row r="8">
      <c r="A8" s="6">
        <v>4.2592009E7</v>
      </c>
      <c r="B8" s="7" t="s">
        <v>34</v>
      </c>
      <c r="C8" s="6">
        <v>9.3316031E7</v>
      </c>
      <c r="D8" s="6">
        <v>1.13427783E8</v>
      </c>
      <c r="E8" s="6">
        <v>2391666.0</v>
      </c>
      <c r="F8" s="6">
        <v>1476342.0</v>
      </c>
      <c r="G8" s="6">
        <v>5755245.0</v>
      </c>
      <c r="H8" s="6">
        <v>6.6111772E7</v>
      </c>
      <c r="I8" s="6">
        <v>3.7692758E7</v>
      </c>
      <c r="J8" s="6">
        <v>1.497514E7</v>
      </c>
      <c r="K8" s="6">
        <v>4.930100278E9</v>
      </c>
      <c r="L8" s="6">
        <v>41619.0</v>
      </c>
      <c r="M8" s="8">
        <f t="shared" si="1"/>
        <v>1441424877</v>
      </c>
      <c r="N8" s="7" t="str">
        <f t="shared" si="2"/>
        <v>7 - 90-100m</v>
      </c>
      <c r="O8" s="9">
        <f t="shared" si="3"/>
        <v>0.2</v>
      </c>
      <c r="P8" s="7">
        <f t="shared" si="4"/>
        <v>0.5</v>
      </c>
      <c r="Q8" s="10">
        <f t="shared" si="5"/>
        <v>18663206.2</v>
      </c>
      <c r="R8" s="10">
        <f t="shared" si="6"/>
        <v>46658015.5</v>
      </c>
      <c r="S8" s="13">
        <v>8.0E7</v>
      </c>
      <c r="T8" s="13" t="s">
        <v>35</v>
      </c>
      <c r="U8" s="14">
        <v>0.15</v>
      </c>
      <c r="V8" s="13">
        <v>0.4</v>
      </c>
    </row>
    <row r="9">
      <c r="A9" s="6">
        <v>6.6177991E7</v>
      </c>
      <c r="B9" s="7" t="s">
        <v>36</v>
      </c>
      <c r="C9" s="6">
        <v>9.1029858E7</v>
      </c>
      <c r="D9" s="6">
        <v>2.34958E8</v>
      </c>
      <c r="E9" s="6">
        <v>2.2149544E7</v>
      </c>
      <c r="F9" s="6">
        <v>3746360.0</v>
      </c>
      <c r="G9" s="6">
        <v>4336465.0</v>
      </c>
      <c r="H9" s="6">
        <v>1.3043158E8</v>
      </c>
      <c r="I9" s="6">
        <v>7.4294051E7</v>
      </c>
      <c r="J9" s="6">
        <v>1.8148523E7</v>
      </c>
      <c r="K9" s="6">
        <v>4.5265387695E10</v>
      </c>
      <c r="L9" s="6">
        <v>75629.0</v>
      </c>
      <c r="M9" s="8">
        <f t="shared" si="1"/>
        <v>2819465309</v>
      </c>
      <c r="N9" s="7" t="str">
        <f t="shared" si="2"/>
        <v>7 - 90-100m</v>
      </c>
      <c r="O9" s="9">
        <f t="shared" si="3"/>
        <v>0.2</v>
      </c>
      <c r="P9" s="7">
        <f t="shared" si="4"/>
        <v>0.5</v>
      </c>
      <c r="Q9" s="10">
        <f t="shared" si="5"/>
        <v>18205971.6</v>
      </c>
      <c r="R9" s="10">
        <f t="shared" si="6"/>
        <v>45514929</v>
      </c>
      <c r="S9" s="13">
        <v>9.0E7</v>
      </c>
      <c r="T9" s="13" t="s">
        <v>37</v>
      </c>
      <c r="U9" s="14">
        <v>0.2</v>
      </c>
      <c r="V9" s="13">
        <v>0.5</v>
      </c>
    </row>
    <row r="10">
      <c r="A10" s="6">
        <v>3.1942584E7</v>
      </c>
      <c r="B10" s="7" t="s">
        <v>38</v>
      </c>
      <c r="C10" s="6">
        <v>8.9831157E7</v>
      </c>
      <c r="D10" s="6">
        <v>9.5596706E7</v>
      </c>
      <c r="E10" s="6">
        <v>906723.0</v>
      </c>
      <c r="F10" s="6">
        <v>109381.0</v>
      </c>
      <c r="G10" s="6">
        <v>78080.0</v>
      </c>
      <c r="H10" s="6">
        <v>4.2448733E7</v>
      </c>
      <c r="I10" s="6">
        <v>5.2053789E7</v>
      </c>
      <c r="J10" s="6">
        <v>1.6893902E7</v>
      </c>
      <c r="K10" s="6">
        <v>1.5106189818E10</v>
      </c>
      <c r="L10" s="6">
        <v>75603.0</v>
      </c>
      <c r="M10" s="8">
        <f t="shared" si="1"/>
        <v>1466275537</v>
      </c>
      <c r="N10" s="7" t="str">
        <f t="shared" si="2"/>
        <v>6 - 80-90m</v>
      </c>
      <c r="O10" s="9">
        <f t="shared" si="3"/>
        <v>0.15</v>
      </c>
      <c r="P10" s="7">
        <f t="shared" si="4"/>
        <v>0.4</v>
      </c>
      <c r="Q10" s="10">
        <f t="shared" si="5"/>
        <v>13474673.55</v>
      </c>
      <c r="R10" s="10">
        <f t="shared" si="6"/>
        <v>35932462.8</v>
      </c>
      <c r="S10" s="13">
        <v>1.0E8</v>
      </c>
      <c r="T10" s="13" t="s">
        <v>39</v>
      </c>
      <c r="U10" s="14">
        <v>0.3</v>
      </c>
      <c r="V10" s="13">
        <v>0.55</v>
      </c>
    </row>
    <row r="11">
      <c r="A11" s="6">
        <v>1.8391674E7</v>
      </c>
      <c r="B11" s="7" t="s">
        <v>40</v>
      </c>
      <c r="C11" s="6">
        <v>8.9669062E7</v>
      </c>
      <c r="D11" s="6">
        <v>4.16943057E8</v>
      </c>
      <c r="E11" s="6">
        <v>2.75747258E8</v>
      </c>
      <c r="F11" s="6">
        <v>1237572.0</v>
      </c>
      <c r="G11" s="6">
        <v>2695167.0</v>
      </c>
      <c r="H11" s="6">
        <v>6.7776891E7</v>
      </c>
      <c r="I11" s="6">
        <v>6.9486169E7</v>
      </c>
      <c r="J11" s="6">
        <v>2.7521168E7</v>
      </c>
      <c r="K11" s="6">
        <v>3.866410643E9</v>
      </c>
      <c r="L11" s="6">
        <v>92429.0</v>
      </c>
      <c r="M11" s="8">
        <f t="shared" si="1"/>
        <v>2135897554</v>
      </c>
      <c r="N11" s="7" t="str">
        <f t="shared" si="2"/>
        <v>6 - 80-90m</v>
      </c>
      <c r="O11" s="9">
        <f t="shared" si="3"/>
        <v>0.15</v>
      </c>
      <c r="P11" s="7">
        <f t="shared" si="4"/>
        <v>0.4</v>
      </c>
      <c r="Q11" s="10">
        <f t="shared" si="5"/>
        <v>13450359.3</v>
      </c>
      <c r="R11" s="10">
        <f t="shared" si="6"/>
        <v>35867624.8</v>
      </c>
      <c r="S11" s="13">
        <v>1.1E8</v>
      </c>
      <c r="T11" s="13" t="s">
        <v>41</v>
      </c>
      <c r="U11" s="14">
        <v>0.35</v>
      </c>
      <c r="V11" s="13">
        <v>0.6</v>
      </c>
    </row>
    <row r="12">
      <c r="A12" s="6">
        <v>1.09391776E8</v>
      </c>
      <c r="B12" s="7" t="s">
        <v>42</v>
      </c>
      <c r="C12" s="6">
        <v>8.8846915E7</v>
      </c>
      <c r="D12" s="6">
        <v>4.3345434E7</v>
      </c>
      <c r="E12" s="6">
        <v>1375379.0</v>
      </c>
      <c r="F12" s="6">
        <v>455130.0</v>
      </c>
      <c r="G12" s="6">
        <v>661531.0</v>
      </c>
      <c r="H12" s="6">
        <v>2.2838927E7</v>
      </c>
      <c r="I12" s="6">
        <v>1.8014467E7</v>
      </c>
      <c r="J12" s="6">
        <v>6393285.0</v>
      </c>
      <c r="K12" s="6">
        <v>1.970126195E9</v>
      </c>
      <c r="L12" s="6">
        <v>36630.0</v>
      </c>
      <c r="M12" s="8">
        <f t="shared" si="1"/>
        <v>592510069.8</v>
      </c>
      <c r="N12" s="7" t="str">
        <f t="shared" si="2"/>
        <v>6 - 80-90m</v>
      </c>
      <c r="O12" s="9">
        <f t="shared" si="3"/>
        <v>0.15</v>
      </c>
      <c r="P12" s="7">
        <f t="shared" si="4"/>
        <v>0.4</v>
      </c>
      <c r="Q12" s="10">
        <f t="shared" si="5"/>
        <v>13327037.25</v>
      </c>
      <c r="R12" s="10">
        <f t="shared" si="6"/>
        <v>35538766</v>
      </c>
      <c r="S12" s="13">
        <v>1.2E8</v>
      </c>
      <c r="T12" s="13" t="s">
        <v>43</v>
      </c>
      <c r="U12" s="14">
        <v>0.4</v>
      </c>
      <c r="V12" s="13">
        <v>0.65</v>
      </c>
    </row>
    <row r="13">
      <c r="A13" s="6">
        <v>9.1139867E7</v>
      </c>
      <c r="B13" s="7" t="s">
        <v>44</v>
      </c>
      <c r="C13" s="6">
        <v>8.8436404E7</v>
      </c>
      <c r="D13" s="6">
        <v>3.79964328E8</v>
      </c>
      <c r="E13" s="6">
        <v>1.4082279E7</v>
      </c>
      <c r="F13" s="6">
        <v>4473592.0</v>
      </c>
      <c r="G13" s="6">
        <v>7302504.0</v>
      </c>
      <c r="H13" s="6">
        <v>2.13293632E8</v>
      </c>
      <c r="I13" s="6">
        <v>1.40812321E8</v>
      </c>
      <c r="J13" s="6">
        <v>1.8825E7</v>
      </c>
      <c r="K13" s="6">
        <v>2.0573676074E10</v>
      </c>
      <c r="L13" s="6">
        <v>58490.0</v>
      </c>
      <c r="M13" s="8">
        <f t="shared" si="1"/>
        <v>4990156396</v>
      </c>
      <c r="N13" s="7" t="str">
        <f t="shared" si="2"/>
        <v>6 - 80-90m</v>
      </c>
      <c r="O13" s="9">
        <f t="shared" si="3"/>
        <v>0.15</v>
      </c>
      <c r="P13" s="7">
        <f t="shared" si="4"/>
        <v>0.4</v>
      </c>
      <c r="Q13" s="10">
        <f t="shared" si="5"/>
        <v>13265460.6</v>
      </c>
      <c r="R13" s="10">
        <f t="shared" si="6"/>
        <v>35374561.6</v>
      </c>
      <c r="S13" s="13">
        <v>1.3E8</v>
      </c>
      <c r="T13" s="13" t="s">
        <v>45</v>
      </c>
      <c r="U13" s="14">
        <v>0.5</v>
      </c>
      <c r="V13" s="13">
        <v>0.7</v>
      </c>
    </row>
    <row r="14">
      <c r="A14" s="6">
        <v>1.39773103E8</v>
      </c>
      <c r="B14" s="7" t="s">
        <v>46</v>
      </c>
      <c r="C14" s="6">
        <v>8.7884708E7</v>
      </c>
      <c r="D14" s="6">
        <v>7.766171E7</v>
      </c>
      <c r="E14" s="6">
        <v>6871573.0</v>
      </c>
      <c r="F14" s="6">
        <v>1094000.0</v>
      </c>
      <c r="G14" s="6">
        <v>1061600.0</v>
      </c>
      <c r="H14" s="6">
        <v>2.6763606E7</v>
      </c>
      <c r="I14" s="6">
        <v>4.1870931E7</v>
      </c>
      <c r="J14" s="6">
        <v>8073430.0</v>
      </c>
      <c r="K14" s="6">
        <v>3.55046928E8</v>
      </c>
      <c r="L14" s="6">
        <v>32888.0</v>
      </c>
      <c r="M14" s="8">
        <f t="shared" si="1"/>
        <v>1112863395</v>
      </c>
      <c r="N14" s="7" t="str">
        <f t="shared" si="2"/>
        <v>6 - 80-90m</v>
      </c>
      <c r="O14" s="9">
        <f t="shared" si="3"/>
        <v>0.15</v>
      </c>
      <c r="P14" s="7">
        <f t="shared" si="4"/>
        <v>0.4</v>
      </c>
      <c r="Q14" s="10">
        <f t="shared" si="5"/>
        <v>13182706.2</v>
      </c>
      <c r="R14" s="10">
        <f t="shared" si="6"/>
        <v>35153883.2</v>
      </c>
      <c r="U14" s="14"/>
    </row>
    <row r="15">
      <c r="A15" s="6">
        <v>1.12724399E8</v>
      </c>
      <c r="B15" s="7" t="s">
        <v>47</v>
      </c>
      <c r="C15" s="6">
        <v>8.6560003E7</v>
      </c>
      <c r="D15" s="6">
        <v>6.8369387E7</v>
      </c>
      <c r="E15" s="6">
        <v>3260905.0</v>
      </c>
      <c r="F15" s="6">
        <v>2993837.0</v>
      </c>
      <c r="G15" s="6">
        <v>3698970.0</v>
      </c>
      <c r="H15" s="6">
        <v>2.3999997E7</v>
      </c>
      <c r="I15" s="6">
        <v>3.4415678E7</v>
      </c>
      <c r="J15" s="6">
        <v>9708670.0</v>
      </c>
      <c r="K15" s="6">
        <v>8.037768556E9</v>
      </c>
      <c r="L15" s="6">
        <v>52726.0</v>
      </c>
      <c r="M15" s="8">
        <f t="shared" si="1"/>
        <v>949749265</v>
      </c>
      <c r="N15" s="7" t="str">
        <f t="shared" si="2"/>
        <v>6 - 80-90m</v>
      </c>
      <c r="O15" s="9">
        <f t="shared" si="3"/>
        <v>0.15</v>
      </c>
      <c r="P15" s="7">
        <f t="shared" si="4"/>
        <v>0.4</v>
      </c>
      <c r="Q15" s="10">
        <f t="shared" si="5"/>
        <v>12984000.45</v>
      </c>
      <c r="R15" s="10">
        <f t="shared" si="6"/>
        <v>34624001.2</v>
      </c>
      <c r="U15" s="14"/>
    </row>
    <row r="16">
      <c r="A16" s="6">
        <v>8.3496837E7</v>
      </c>
      <c r="B16" s="7" t="s">
        <v>48</v>
      </c>
      <c r="C16" s="6">
        <v>8.6094371E7</v>
      </c>
      <c r="D16" s="6">
        <v>2.1093729E8</v>
      </c>
      <c r="E16" s="6">
        <v>8.4949433E7</v>
      </c>
      <c r="F16" s="6">
        <v>3884356.0</v>
      </c>
      <c r="G16" s="6">
        <v>1931887.0</v>
      </c>
      <c r="H16" s="6">
        <v>4.5735878E7</v>
      </c>
      <c r="I16" s="6">
        <v>7.4435736E7</v>
      </c>
      <c r="J16" s="6">
        <v>1.2796661E7</v>
      </c>
      <c r="K16" s="6">
        <v>1.4105656942E10</v>
      </c>
      <c r="L16" s="6">
        <v>123224.0</v>
      </c>
      <c r="M16" s="8">
        <f t="shared" si="1"/>
        <v>1978559647</v>
      </c>
      <c r="N16" s="7" t="str">
        <f t="shared" si="2"/>
        <v>6 - 80-90m</v>
      </c>
      <c r="O16" s="9">
        <f t="shared" si="3"/>
        <v>0.15</v>
      </c>
      <c r="P16" s="7">
        <f t="shared" si="4"/>
        <v>0.4</v>
      </c>
      <c r="Q16" s="10">
        <f t="shared" si="5"/>
        <v>12914155.65</v>
      </c>
      <c r="R16" s="10">
        <f t="shared" si="6"/>
        <v>34437748.4</v>
      </c>
    </row>
    <row r="17">
      <c r="A17" s="6">
        <v>1.05720743E8</v>
      </c>
      <c r="B17" s="7" t="s">
        <v>49</v>
      </c>
      <c r="C17" s="6">
        <v>8.5104994E7</v>
      </c>
      <c r="D17" s="6">
        <v>1.4377528E8</v>
      </c>
      <c r="E17" s="6">
        <v>7.4606801E7</v>
      </c>
      <c r="F17" s="6">
        <v>2105285.0</v>
      </c>
      <c r="G17" s="6">
        <v>1023398.0</v>
      </c>
      <c r="H17" s="6">
        <v>2.9307687E7</v>
      </c>
      <c r="I17" s="6">
        <v>3.6732109E7</v>
      </c>
      <c r="J17" s="6">
        <v>7356789.0</v>
      </c>
      <c r="K17" s="6">
        <v>1.024143133E9</v>
      </c>
      <c r="L17" s="6">
        <v>77625.0</v>
      </c>
      <c r="M17" s="8">
        <f t="shared" si="1"/>
        <v>1050944572</v>
      </c>
      <c r="N17" s="7" t="str">
        <f t="shared" si="2"/>
        <v>6 - 80-90m</v>
      </c>
      <c r="O17" s="9">
        <f t="shared" si="3"/>
        <v>0.15</v>
      </c>
      <c r="P17" s="7">
        <f t="shared" si="4"/>
        <v>0.4</v>
      </c>
      <c r="Q17" s="10">
        <f t="shared" si="5"/>
        <v>12765749.1</v>
      </c>
      <c r="R17" s="10">
        <f t="shared" si="6"/>
        <v>34041997.6</v>
      </c>
    </row>
    <row r="18">
      <c r="A18" s="6">
        <v>8.6179761E7</v>
      </c>
      <c r="B18" s="7" t="s">
        <v>50</v>
      </c>
      <c r="C18" s="6">
        <v>8.5056404E7</v>
      </c>
      <c r="D18" s="6">
        <v>7.1567742E7</v>
      </c>
      <c r="E18" s="6">
        <v>2868459.0</v>
      </c>
      <c r="F18" s="6">
        <v>2676172.0</v>
      </c>
      <c r="G18" s="6">
        <v>3435344.0</v>
      </c>
      <c r="H18" s="6">
        <v>3.9458135E7</v>
      </c>
      <c r="I18" s="6">
        <v>2.3129632E7</v>
      </c>
      <c r="J18" s="6">
        <v>9223233.0</v>
      </c>
      <c r="K18" s="6">
        <v>2.097089365E9</v>
      </c>
      <c r="L18" s="6">
        <v>52954.0</v>
      </c>
      <c r="M18" s="8">
        <f t="shared" si="1"/>
        <v>876841401.8</v>
      </c>
      <c r="N18" s="7" t="str">
        <f t="shared" si="2"/>
        <v>6 - 80-90m</v>
      </c>
      <c r="O18" s="9">
        <f t="shared" si="3"/>
        <v>0.15</v>
      </c>
      <c r="P18" s="7">
        <f t="shared" si="4"/>
        <v>0.4</v>
      </c>
      <c r="Q18" s="10">
        <f t="shared" si="5"/>
        <v>12758460.6</v>
      </c>
      <c r="R18" s="10">
        <f t="shared" si="6"/>
        <v>34022561.6</v>
      </c>
    </row>
    <row r="19">
      <c r="A19" s="6">
        <v>1.09522231E8</v>
      </c>
      <c r="B19" s="7" t="s">
        <v>51</v>
      </c>
      <c r="C19" s="6">
        <v>8.4898071E7</v>
      </c>
      <c r="D19" s="6">
        <v>1.37556321E8</v>
      </c>
      <c r="E19" s="6">
        <v>1.0532994E7</v>
      </c>
      <c r="F19" s="6">
        <v>1139510.0</v>
      </c>
      <c r="G19" s="6">
        <v>2215285.0</v>
      </c>
      <c r="H19" s="6">
        <v>7.1035734E7</v>
      </c>
      <c r="I19" s="6">
        <v>5.2632798E7</v>
      </c>
      <c r="J19" s="6">
        <v>1.0470231E7</v>
      </c>
      <c r="K19" s="6">
        <v>2.267938016E9</v>
      </c>
      <c r="L19" s="6">
        <v>138392.0</v>
      </c>
      <c r="M19" s="8">
        <f t="shared" si="1"/>
        <v>1776260059</v>
      </c>
      <c r="N19" s="7" t="str">
        <f t="shared" si="2"/>
        <v>6 - 80-90m</v>
      </c>
      <c r="O19" s="9">
        <f t="shared" si="3"/>
        <v>0.15</v>
      </c>
      <c r="P19" s="7">
        <f t="shared" si="4"/>
        <v>0.4</v>
      </c>
      <c r="Q19" s="10">
        <f t="shared" si="5"/>
        <v>12734710.65</v>
      </c>
      <c r="R19" s="10">
        <f t="shared" si="6"/>
        <v>33959228.4</v>
      </c>
    </row>
    <row r="20">
      <c r="A20" s="6">
        <v>3.6708028E7</v>
      </c>
      <c r="B20" s="7" t="s">
        <v>52</v>
      </c>
      <c r="C20" s="6">
        <v>8.4867011E7</v>
      </c>
      <c r="D20" s="6">
        <v>1.0255138E7</v>
      </c>
      <c r="E20" s="6">
        <v>68821.0</v>
      </c>
      <c r="F20" s="6">
        <v>51554.0</v>
      </c>
      <c r="G20" s="6">
        <v>4828.0</v>
      </c>
      <c r="H20" s="6">
        <v>2680534.0</v>
      </c>
      <c r="I20" s="6">
        <v>7449401.0</v>
      </c>
      <c r="J20" s="6">
        <v>1.5172066E7</v>
      </c>
      <c r="K20" s="6">
        <v>2.6611499171E10</v>
      </c>
      <c r="L20" s="6">
        <v>20689.0</v>
      </c>
      <c r="M20" s="8">
        <f t="shared" si="1"/>
        <v>175929544.2</v>
      </c>
      <c r="N20" s="7" t="str">
        <f t="shared" si="2"/>
        <v>6 - 80-90m</v>
      </c>
      <c r="O20" s="9">
        <f t="shared" si="3"/>
        <v>0.15</v>
      </c>
      <c r="P20" s="7">
        <f t="shared" si="4"/>
        <v>0.4</v>
      </c>
      <c r="Q20" s="10">
        <f t="shared" si="5"/>
        <v>12730051.65</v>
      </c>
      <c r="R20" s="10">
        <f t="shared" si="6"/>
        <v>33946804.4</v>
      </c>
    </row>
    <row r="21" ht="15.75" customHeight="1">
      <c r="A21" s="6">
        <v>1.23313785E8</v>
      </c>
      <c r="B21" s="7" t="s">
        <v>53</v>
      </c>
      <c r="C21" s="6">
        <v>8.4662685E7</v>
      </c>
      <c r="D21" s="6">
        <v>6.4932448E7</v>
      </c>
      <c r="E21" s="6">
        <v>1.1923495E7</v>
      </c>
      <c r="F21" s="6">
        <v>1424103.0</v>
      </c>
      <c r="G21" s="6">
        <v>3716202.0</v>
      </c>
      <c r="H21" s="6">
        <v>2.0547959E7</v>
      </c>
      <c r="I21" s="6">
        <v>2.7320689E7</v>
      </c>
      <c r="J21" s="6">
        <v>5390067.0</v>
      </c>
      <c r="K21" s="6">
        <v>2.51876349E8</v>
      </c>
      <c r="L21" s="6">
        <v>33377.0</v>
      </c>
      <c r="M21" s="8">
        <f t="shared" si="1"/>
        <v>771991083</v>
      </c>
      <c r="N21" s="7" t="str">
        <f t="shared" si="2"/>
        <v>6 - 80-90m</v>
      </c>
      <c r="O21" s="9">
        <f t="shared" si="3"/>
        <v>0.15</v>
      </c>
      <c r="P21" s="7">
        <f t="shared" si="4"/>
        <v>0.4</v>
      </c>
      <c r="Q21" s="10">
        <f t="shared" si="5"/>
        <v>12699402.75</v>
      </c>
      <c r="R21" s="10">
        <f t="shared" si="6"/>
        <v>33865074</v>
      </c>
    </row>
    <row r="22" ht="15.75" customHeight="1">
      <c r="A22" s="6">
        <v>1.5827722E7</v>
      </c>
      <c r="B22" s="7" t="s">
        <v>54</v>
      </c>
      <c r="C22" s="6">
        <v>8.4224156E7</v>
      </c>
      <c r="D22" s="6">
        <v>1.46339115E8</v>
      </c>
      <c r="E22" s="6">
        <v>4616070.0</v>
      </c>
      <c r="F22" s="6">
        <v>2993184.0</v>
      </c>
      <c r="G22" s="6">
        <v>3740782.0</v>
      </c>
      <c r="H22" s="6">
        <v>8.2584393E7</v>
      </c>
      <c r="I22" s="6">
        <v>5.2404686E7</v>
      </c>
      <c r="J22" s="6">
        <v>3.0413063E7</v>
      </c>
      <c r="K22" s="6">
        <v>1.8993633501E10</v>
      </c>
      <c r="L22" s="6">
        <v>80392.0</v>
      </c>
      <c r="M22" s="8">
        <f t="shared" si="1"/>
        <v>1895810360</v>
      </c>
      <c r="N22" s="7" t="str">
        <f t="shared" si="2"/>
        <v>6 - 80-90m</v>
      </c>
      <c r="O22" s="9">
        <f t="shared" si="3"/>
        <v>0.15</v>
      </c>
      <c r="P22" s="7">
        <f t="shared" si="4"/>
        <v>0.4</v>
      </c>
      <c r="Q22" s="10">
        <f t="shared" si="5"/>
        <v>12633623.4</v>
      </c>
      <c r="R22" s="10">
        <f t="shared" si="6"/>
        <v>33689662.4</v>
      </c>
    </row>
    <row r="23" ht="15.75" customHeight="1">
      <c r="A23" s="6">
        <v>9255230.0</v>
      </c>
      <c r="B23" s="7" t="s">
        <v>55</v>
      </c>
      <c r="C23" s="6">
        <v>8.3082795E7</v>
      </c>
      <c r="D23" s="6">
        <v>1.85214519E8</v>
      </c>
      <c r="E23" s="6">
        <v>6.8540916E7</v>
      </c>
      <c r="F23" s="6">
        <v>3775505.0</v>
      </c>
      <c r="G23" s="6">
        <v>2797667.0</v>
      </c>
      <c r="H23" s="6">
        <v>7.4627027E7</v>
      </c>
      <c r="I23" s="6">
        <v>3.5473404E7</v>
      </c>
      <c r="J23" s="6">
        <v>2.37124E7</v>
      </c>
      <c r="K23" s="6">
        <v>4.320169849E9</v>
      </c>
      <c r="L23" s="6">
        <v>54397.0</v>
      </c>
      <c r="M23" s="8">
        <f t="shared" si="1"/>
        <v>1488188211</v>
      </c>
      <c r="N23" s="7" t="str">
        <f t="shared" si="2"/>
        <v>6 - 80-90m</v>
      </c>
      <c r="O23" s="9">
        <f t="shared" si="3"/>
        <v>0.15</v>
      </c>
      <c r="P23" s="7">
        <f t="shared" si="4"/>
        <v>0.4</v>
      </c>
      <c r="Q23" s="10">
        <f t="shared" si="5"/>
        <v>12462419.25</v>
      </c>
      <c r="R23" s="10">
        <f t="shared" si="6"/>
        <v>33233118</v>
      </c>
    </row>
    <row r="24" ht="15.75" customHeight="1">
      <c r="A24" s="6">
        <v>7.8393932E7</v>
      </c>
      <c r="B24" s="7" t="s">
        <v>56</v>
      </c>
      <c r="C24" s="6">
        <v>8.3070085E7</v>
      </c>
      <c r="D24" s="6">
        <v>1.00904336E8</v>
      </c>
      <c r="E24" s="6">
        <v>2.985427E7</v>
      </c>
      <c r="F24" s="6">
        <v>544580.0</v>
      </c>
      <c r="G24" s="6">
        <v>547642.0</v>
      </c>
      <c r="H24" s="6">
        <v>3.4980038E7</v>
      </c>
      <c r="I24" s="6">
        <v>3.4977806E7</v>
      </c>
      <c r="J24" s="6">
        <v>1.342704E7</v>
      </c>
      <c r="K24" s="6">
        <v>1.580132424E10</v>
      </c>
      <c r="L24" s="6">
        <v>72017.0</v>
      </c>
      <c r="M24" s="8">
        <f t="shared" si="1"/>
        <v>1058607082</v>
      </c>
      <c r="N24" s="7" t="str">
        <f t="shared" si="2"/>
        <v>6 - 80-90m</v>
      </c>
      <c r="O24" s="9">
        <f t="shared" si="3"/>
        <v>0.15</v>
      </c>
      <c r="P24" s="7">
        <f t="shared" si="4"/>
        <v>0.4</v>
      </c>
      <c r="Q24" s="10">
        <f t="shared" si="5"/>
        <v>12460512.75</v>
      </c>
      <c r="R24" s="10">
        <f t="shared" si="6"/>
        <v>33228034</v>
      </c>
    </row>
    <row r="25" ht="15.75" customHeight="1">
      <c r="A25" s="6">
        <v>9.4277495E7</v>
      </c>
      <c r="B25" s="7" t="s">
        <v>57</v>
      </c>
      <c r="C25" s="6">
        <v>8.2894484E7</v>
      </c>
      <c r="D25" s="6">
        <v>1.03030232E8</v>
      </c>
      <c r="E25" s="6">
        <v>1.4158409E7</v>
      </c>
      <c r="F25" s="6">
        <v>4295101.0</v>
      </c>
      <c r="G25" s="6">
        <v>4271578.0</v>
      </c>
      <c r="H25" s="6">
        <v>4.2359015E7</v>
      </c>
      <c r="I25" s="6">
        <v>3.7946129E7</v>
      </c>
      <c r="J25" s="6">
        <v>6288691.0</v>
      </c>
      <c r="K25" s="6">
        <v>3.7987151E9</v>
      </c>
      <c r="L25" s="6">
        <v>68569.0</v>
      </c>
      <c r="M25" s="8">
        <f t="shared" si="1"/>
        <v>1211020926</v>
      </c>
      <c r="N25" s="7" t="str">
        <f t="shared" si="2"/>
        <v>6 - 80-90m</v>
      </c>
      <c r="O25" s="9">
        <f t="shared" si="3"/>
        <v>0.15</v>
      </c>
      <c r="P25" s="7">
        <f t="shared" si="4"/>
        <v>0.4</v>
      </c>
      <c r="Q25" s="10">
        <f t="shared" si="5"/>
        <v>12434172.6</v>
      </c>
      <c r="R25" s="10">
        <f t="shared" si="6"/>
        <v>33157793.6</v>
      </c>
    </row>
    <row r="26" ht="15.75" customHeight="1">
      <c r="A26" s="6">
        <v>1.09585806E8</v>
      </c>
      <c r="B26" s="7" t="s">
        <v>58</v>
      </c>
      <c r="C26" s="6">
        <v>8.2594723E7</v>
      </c>
      <c r="D26" s="6">
        <v>3.57650888E8</v>
      </c>
      <c r="E26" s="6">
        <v>1.8079747E7</v>
      </c>
      <c r="F26" s="6">
        <v>6327301.0</v>
      </c>
      <c r="G26" s="6">
        <v>1.1258042E7</v>
      </c>
      <c r="H26" s="6">
        <v>1.90353395E8</v>
      </c>
      <c r="I26" s="6">
        <v>1.31632403E8</v>
      </c>
      <c r="J26" s="6">
        <v>3.2720259E7</v>
      </c>
      <c r="K26" s="6">
        <v>6.6383777078E10</v>
      </c>
      <c r="L26" s="6">
        <v>81697.0</v>
      </c>
      <c r="M26" s="8">
        <f t="shared" si="1"/>
        <v>4597484729</v>
      </c>
      <c r="N26" s="7" t="str">
        <f t="shared" si="2"/>
        <v>6 - 80-90m</v>
      </c>
      <c r="O26" s="9">
        <f t="shared" si="3"/>
        <v>0.15</v>
      </c>
      <c r="P26" s="7">
        <f t="shared" si="4"/>
        <v>0.4</v>
      </c>
      <c r="Q26" s="10">
        <f t="shared" si="5"/>
        <v>12389208.45</v>
      </c>
      <c r="R26" s="10">
        <f t="shared" si="6"/>
        <v>33037889.2</v>
      </c>
    </row>
    <row r="27" ht="15.75" customHeight="1">
      <c r="A27" s="6">
        <v>9.3314941E7</v>
      </c>
      <c r="B27" s="7" t="s">
        <v>59</v>
      </c>
      <c r="C27" s="6">
        <v>8.1175874E7</v>
      </c>
      <c r="D27" s="6">
        <v>6.4699478E7</v>
      </c>
      <c r="E27" s="6">
        <v>2012651.0</v>
      </c>
      <c r="F27" s="6">
        <v>141658.0</v>
      </c>
      <c r="G27" s="6">
        <v>585670.0</v>
      </c>
      <c r="H27" s="6">
        <v>3.2064544E7</v>
      </c>
      <c r="I27" s="6">
        <v>2.9894955E7</v>
      </c>
      <c r="J27" s="6">
        <v>7701177.0</v>
      </c>
      <c r="K27" s="6">
        <v>6.92200885E8</v>
      </c>
      <c r="L27" s="6">
        <v>58547.0</v>
      </c>
      <c r="M27" s="8">
        <f t="shared" si="1"/>
        <v>921573066.2</v>
      </c>
      <c r="N27" s="7" t="str">
        <f t="shared" si="2"/>
        <v>6 - 80-90m</v>
      </c>
      <c r="O27" s="9">
        <f t="shared" si="3"/>
        <v>0.15</v>
      </c>
      <c r="P27" s="7">
        <f t="shared" si="4"/>
        <v>0.4</v>
      </c>
      <c r="Q27" s="10">
        <f t="shared" si="5"/>
        <v>12176381.1</v>
      </c>
      <c r="R27" s="10">
        <f t="shared" si="6"/>
        <v>32470349.6</v>
      </c>
    </row>
    <row r="28" ht="15.75" customHeight="1">
      <c r="A28" s="6">
        <v>1.26902412E8</v>
      </c>
      <c r="B28" s="7" t="s">
        <v>60</v>
      </c>
      <c r="C28" s="6">
        <v>8.0800713E7</v>
      </c>
      <c r="D28" s="6">
        <v>4.9563238E7</v>
      </c>
      <c r="E28" s="6">
        <v>2625424.0</v>
      </c>
      <c r="F28" s="6">
        <v>705176.0</v>
      </c>
      <c r="G28" s="6">
        <v>1125613.0</v>
      </c>
      <c r="H28" s="6">
        <v>2.1898044E7</v>
      </c>
      <c r="I28" s="6">
        <v>2.3208981E7</v>
      </c>
      <c r="J28" s="6">
        <v>6323651.0</v>
      </c>
      <c r="K28" s="6">
        <v>2.575188007E9</v>
      </c>
      <c r="L28" s="6">
        <v>58733.0</v>
      </c>
      <c r="M28" s="8">
        <f t="shared" si="1"/>
        <v>689597948.8</v>
      </c>
      <c r="N28" s="7" t="str">
        <f t="shared" si="2"/>
        <v>6 - 80-90m</v>
      </c>
      <c r="O28" s="9">
        <f t="shared" si="3"/>
        <v>0.15</v>
      </c>
      <c r="P28" s="7">
        <f t="shared" si="4"/>
        <v>0.4</v>
      </c>
      <c r="Q28" s="10">
        <f t="shared" si="5"/>
        <v>12120106.95</v>
      </c>
      <c r="R28" s="10">
        <f t="shared" si="6"/>
        <v>32320285.2</v>
      </c>
    </row>
    <row r="29" ht="15.75" customHeight="1">
      <c r="A29" s="6">
        <v>1.12074968E8</v>
      </c>
      <c r="B29" s="7" t="s">
        <v>61</v>
      </c>
      <c r="C29" s="6">
        <v>8.0605671E7</v>
      </c>
      <c r="D29" s="6">
        <v>5.8366457E7</v>
      </c>
      <c r="E29" s="6">
        <v>2070801.0</v>
      </c>
      <c r="F29" s="6">
        <v>2342056.0</v>
      </c>
      <c r="G29" s="6">
        <v>3209477.0</v>
      </c>
      <c r="H29" s="6">
        <v>2.4741727E7</v>
      </c>
      <c r="I29" s="6">
        <v>2.6002396E7</v>
      </c>
      <c r="J29" s="6">
        <v>7549848.0</v>
      </c>
      <c r="K29" s="6">
        <v>7.4851283E8</v>
      </c>
      <c r="L29" s="6">
        <v>54394.0</v>
      </c>
      <c r="M29" s="8">
        <f t="shared" si="1"/>
        <v>785401370.2</v>
      </c>
      <c r="N29" s="7" t="str">
        <f t="shared" si="2"/>
        <v>6 - 80-90m</v>
      </c>
      <c r="O29" s="9">
        <f t="shared" si="3"/>
        <v>0.15</v>
      </c>
      <c r="P29" s="7">
        <f t="shared" si="4"/>
        <v>0.4</v>
      </c>
      <c r="Q29" s="10">
        <f t="shared" si="5"/>
        <v>12090850.65</v>
      </c>
      <c r="R29" s="10">
        <f t="shared" si="6"/>
        <v>32242268.4</v>
      </c>
    </row>
    <row r="30" ht="15.75" customHeight="1">
      <c r="A30" s="6">
        <v>2.3003155E7</v>
      </c>
      <c r="B30" s="7" t="s">
        <v>62</v>
      </c>
      <c r="C30" s="6">
        <v>8.0536439E7</v>
      </c>
      <c r="D30" s="6">
        <v>2.09278102E8</v>
      </c>
      <c r="E30" s="6">
        <v>1.6980858E7</v>
      </c>
      <c r="F30" s="6">
        <v>4126056.0</v>
      </c>
      <c r="G30" s="6">
        <v>7645838.0</v>
      </c>
      <c r="H30" s="6">
        <v>1.04967704E8</v>
      </c>
      <c r="I30" s="6">
        <v>7.5557646E7</v>
      </c>
      <c r="J30" s="6">
        <v>2.1033835E7</v>
      </c>
      <c r="K30" s="6">
        <v>1.2783594602E10</v>
      </c>
      <c r="L30" s="6">
        <v>93352.0</v>
      </c>
      <c r="M30" s="8">
        <f t="shared" si="1"/>
        <v>2603061596</v>
      </c>
      <c r="N30" s="7" t="str">
        <f t="shared" si="2"/>
        <v>6 - 80-90m</v>
      </c>
      <c r="O30" s="9">
        <f t="shared" si="3"/>
        <v>0.15</v>
      </c>
      <c r="P30" s="7">
        <f t="shared" si="4"/>
        <v>0.4</v>
      </c>
      <c r="Q30" s="10">
        <f t="shared" si="5"/>
        <v>12080465.85</v>
      </c>
      <c r="R30" s="10">
        <f t="shared" si="6"/>
        <v>32214575.6</v>
      </c>
    </row>
    <row r="31" ht="15.75" customHeight="1">
      <c r="A31" s="6">
        <v>1.61173E7</v>
      </c>
      <c r="B31" s="7" t="s">
        <v>63</v>
      </c>
      <c r="C31" s="6">
        <v>8.034717E7</v>
      </c>
      <c r="D31" s="6">
        <v>3.88661357E8</v>
      </c>
      <c r="E31" s="6">
        <v>1.4190034E7</v>
      </c>
      <c r="F31" s="6">
        <v>5257875.0</v>
      </c>
      <c r="G31" s="6">
        <v>8093027.0</v>
      </c>
      <c r="H31" s="6">
        <v>1.74824242E8</v>
      </c>
      <c r="I31" s="6">
        <v>1.86296179E8</v>
      </c>
      <c r="J31" s="6">
        <v>2.4048986E7</v>
      </c>
      <c r="K31" s="6">
        <v>2.1119483343E10</v>
      </c>
      <c r="L31" s="6">
        <v>78095.0</v>
      </c>
      <c r="M31" s="8">
        <f t="shared" si="1"/>
        <v>5519891865</v>
      </c>
      <c r="N31" s="7" t="str">
        <f t="shared" si="2"/>
        <v>6 - 80-90m</v>
      </c>
      <c r="O31" s="9">
        <f t="shared" si="3"/>
        <v>0.15</v>
      </c>
      <c r="P31" s="7">
        <f t="shared" si="4"/>
        <v>0.4</v>
      </c>
      <c r="Q31" s="10">
        <f t="shared" si="5"/>
        <v>12052075.5</v>
      </c>
      <c r="R31" s="10">
        <f t="shared" si="6"/>
        <v>32138868</v>
      </c>
    </row>
    <row r="32" ht="15.75" customHeight="1">
      <c r="A32" s="6">
        <v>2.9337568E7</v>
      </c>
      <c r="B32" s="7" t="s">
        <v>64</v>
      </c>
      <c r="C32" s="6">
        <v>8.0250022E7</v>
      </c>
      <c r="D32" s="6">
        <v>2.55269539E8</v>
      </c>
      <c r="E32" s="6">
        <v>1.4567926E7</v>
      </c>
      <c r="F32" s="6">
        <v>3354681.0</v>
      </c>
      <c r="G32" s="6">
        <v>6143323.0</v>
      </c>
      <c r="H32" s="6">
        <v>1.26966261E8</v>
      </c>
      <c r="I32" s="6">
        <v>1.04237348E8</v>
      </c>
      <c r="J32" s="6">
        <v>2.6575827E7</v>
      </c>
      <c r="K32" s="6">
        <v>4.493769E9</v>
      </c>
      <c r="L32" s="6">
        <v>107735.0</v>
      </c>
      <c r="M32" s="8">
        <f t="shared" si="1"/>
        <v>3388605809</v>
      </c>
      <c r="N32" s="7" t="str">
        <f t="shared" si="2"/>
        <v>6 - 80-90m</v>
      </c>
      <c r="O32" s="9">
        <f t="shared" si="3"/>
        <v>0.15</v>
      </c>
      <c r="P32" s="7">
        <f t="shared" si="4"/>
        <v>0.4</v>
      </c>
      <c r="Q32" s="10">
        <f t="shared" si="5"/>
        <v>12037503.3</v>
      </c>
      <c r="R32" s="10">
        <f t="shared" si="6"/>
        <v>32100008.8</v>
      </c>
    </row>
    <row r="33" ht="15.75" customHeight="1">
      <c r="A33" s="6">
        <v>8.5335247E7</v>
      </c>
      <c r="B33" s="7" t="s">
        <v>65</v>
      </c>
      <c r="C33" s="6">
        <v>8.0151529E7</v>
      </c>
      <c r="D33" s="6">
        <v>1.46743982E8</v>
      </c>
      <c r="E33" s="6">
        <v>6.4318681E7</v>
      </c>
      <c r="F33" s="6">
        <v>3591029.0</v>
      </c>
      <c r="G33" s="6">
        <v>2759150.0</v>
      </c>
      <c r="H33" s="6">
        <v>4.8074169E7</v>
      </c>
      <c r="I33" s="6">
        <v>2.8000953E7</v>
      </c>
      <c r="J33" s="6">
        <v>1.4122419E7</v>
      </c>
      <c r="K33" s="6">
        <v>4.166499857E9</v>
      </c>
      <c r="L33" s="6">
        <v>52882.0</v>
      </c>
      <c r="M33" s="8">
        <f t="shared" si="1"/>
        <v>1071843144</v>
      </c>
      <c r="N33" s="7" t="str">
        <f t="shared" si="2"/>
        <v>6 - 80-90m</v>
      </c>
      <c r="O33" s="9">
        <f t="shared" si="3"/>
        <v>0.15</v>
      </c>
      <c r="P33" s="7">
        <f t="shared" si="4"/>
        <v>0.4</v>
      </c>
      <c r="Q33" s="10">
        <f t="shared" si="5"/>
        <v>12022729.35</v>
      </c>
      <c r="R33" s="10">
        <f t="shared" si="6"/>
        <v>32060611.6</v>
      </c>
    </row>
    <row r="34" ht="15.75" customHeight="1">
      <c r="A34" s="6">
        <v>9.9635254E7</v>
      </c>
      <c r="B34" s="7" t="s">
        <v>66</v>
      </c>
      <c r="C34" s="6">
        <v>7.9976204E7</v>
      </c>
      <c r="D34" s="6">
        <v>5.4157874E7</v>
      </c>
      <c r="E34" s="6">
        <v>556557.0</v>
      </c>
      <c r="F34" s="6">
        <v>221876.0</v>
      </c>
      <c r="G34" s="6">
        <v>377235.0</v>
      </c>
      <c r="H34" s="6">
        <v>1.5494643E7</v>
      </c>
      <c r="I34" s="6">
        <v>3.7507563E7</v>
      </c>
      <c r="J34" s="6">
        <v>3434517.0</v>
      </c>
      <c r="K34" s="6">
        <v>3.6963453E7</v>
      </c>
      <c r="L34" s="6">
        <v>43728.0</v>
      </c>
      <c r="M34" s="8">
        <f t="shared" si="1"/>
        <v>907161693.4</v>
      </c>
      <c r="N34" s="7" t="str">
        <f t="shared" si="2"/>
        <v>5 - 70-80m</v>
      </c>
      <c r="O34" s="9">
        <f t="shared" si="3"/>
        <v>0.1</v>
      </c>
      <c r="P34" s="7">
        <f t="shared" si="4"/>
        <v>0.35</v>
      </c>
      <c r="Q34" s="10">
        <f t="shared" si="5"/>
        <v>7997620.4</v>
      </c>
      <c r="R34" s="10">
        <f t="shared" si="6"/>
        <v>27991671.4</v>
      </c>
    </row>
    <row r="35" ht="15.75" customHeight="1">
      <c r="A35" s="6">
        <v>1.02324902E8</v>
      </c>
      <c r="B35" s="7" t="s">
        <v>67</v>
      </c>
      <c r="C35" s="6">
        <v>7.9954151E7</v>
      </c>
      <c r="D35" s="6">
        <v>1.5248277E8</v>
      </c>
      <c r="E35" s="6">
        <v>3758815.0</v>
      </c>
      <c r="F35" s="6">
        <v>1289849.0</v>
      </c>
      <c r="G35" s="6">
        <v>3430685.0</v>
      </c>
      <c r="H35" s="6">
        <v>6.1737645E7</v>
      </c>
      <c r="I35" s="6">
        <v>8.2265776E7</v>
      </c>
      <c r="J35" s="6">
        <v>1.1539543E7</v>
      </c>
      <c r="K35" s="6">
        <v>2.371372344E9</v>
      </c>
      <c r="L35" s="6">
        <v>51496.0</v>
      </c>
      <c r="M35" s="8">
        <f t="shared" si="1"/>
        <v>2279746171</v>
      </c>
      <c r="N35" s="7" t="str">
        <f t="shared" si="2"/>
        <v>5 - 70-80m</v>
      </c>
      <c r="O35" s="9">
        <f t="shared" si="3"/>
        <v>0.1</v>
      </c>
      <c r="P35" s="7">
        <f t="shared" si="4"/>
        <v>0.35</v>
      </c>
      <c r="Q35" s="10">
        <f t="shared" si="5"/>
        <v>7995415.1</v>
      </c>
      <c r="R35" s="10">
        <f t="shared" si="6"/>
        <v>27983952.85</v>
      </c>
    </row>
    <row r="36" ht="15.75" customHeight="1">
      <c r="A36" s="6">
        <v>2.3043676E7</v>
      </c>
      <c r="B36" s="7" t="s">
        <v>68</v>
      </c>
      <c r="C36" s="6">
        <v>7.9873369E7</v>
      </c>
      <c r="D36" s="6">
        <v>1.42143395E8</v>
      </c>
      <c r="E36" s="6">
        <v>6464157.0</v>
      </c>
      <c r="F36" s="6">
        <v>1665713.0</v>
      </c>
      <c r="G36" s="6">
        <v>783814.0</v>
      </c>
      <c r="H36" s="6">
        <v>5.8478263E7</v>
      </c>
      <c r="I36" s="6">
        <v>7.4751448E7</v>
      </c>
      <c r="J36" s="6">
        <v>2.3974639E7</v>
      </c>
      <c r="K36" s="6">
        <v>8.983924988E9</v>
      </c>
      <c r="L36" s="6">
        <v>137739.0</v>
      </c>
      <c r="M36" s="8">
        <f t="shared" si="1"/>
        <v>2087571103</v>
      </c>
      <c r="N36" s="7" t="str">
        <f t="shared" si="2"/>
        <v>5 - 70-80m</v>
      </c>
      <c r="O36" s="9">
        <f t="shared" si="3"/>
        <v>0.1</v>
      </c>
      <c r="P36" s="7">
        <f t="shared" si="4"/>
        <v>0.35</v>
      </c>
      <c r="Q36" s="10">
        <f t="shared" si="5"/>
        <v>7987336.9</v>
      </c>
      <c r="R36" s="10">
        <f t="shared" si="6"/>
        <v>27955679.15</v>
      </c>
    </row>
    <row r="37" ht="15.75" customHeight="1">
      <c r="A37" s="6">
        <v>2.2881513E7</v>
      </c>
      <c r="B37" s="7" t="s">
        <v>69</v>
      </c>
      <c r="C37" s="6">
        <v>7.9846226E7</v>
      </c>
      <c r="D37" s="6">
        <v>1.6272899E8</v>
      </c>
      <c r="E37" s="6">
        <v>5552195.0</v>
      </c>
      <c r="F37" s="6">
        <v>915999.0</v>
      </c>
      <c r="G37" s="6">
        <v>929551.0</v>
      </c>
      <c r="H37" s="6">
        <v>6.7634045E7</v>
      </c>
      <c r="I37" s="6">
        <v>8.76972E7</v>
      </c>
      <c r="J37" s="6">
        <v>2.4025014E7</v>
      </c>
      <c r="K37" s="6">
        <v>1.4960279257E10</v>
      </c>
      <c r="L37" s="6">
        <v>136990.0</v>
      </c>
      <c r="M37" s="8">
        <f t="shared" si="1"/>
        <v>2436945091</v>
      </c>
      <c r="N37" s="7" t="str">
        <f t="shared" si="2"/>
        <v>5 - 70-80m</v>
      </c>
      <c r="O37" s="9">
        <f t="shared" si="3"/>
        <v>0.1</v>
      </c>
      <c r="P37" s="7">
        <f t="shared" si="4"/>
        <v>0.35</v>
      </c>
      <c r="Q37" s="10">
        <f t="shared" si="5"/>
        <v>7984622.6</v>
      </c>
      <c r="R37" s="10">
        <f t="shared" si="6"/>
        <v>27946179.1</v>
      </c>
    </row>
    <row r="38" ht="15.75" customHeight="1">
      <c r="A38" s="6">
        <v>1.24244625E8</v>
      </c>
      <c r="B38" s="7" t="s">
        <v>70</v>
      </c>
      <c r="C38" s="6">
        <v>7.9709997E7</v>
      </c>
      <c r="D38" s="6">
        <v>1.04809915E8</v>
      </c>
      <c r="E38" s="6">
        <v>3.0935722E7</v>
      </c>
      <c r="F38" s="6">
        <v>1685961.0</v>
      </c>
      <c r="G38" s="6">
        <v>1966644.0</v>
      </c>
      <c r="H38" s="6">
        <v>3.3360362E7</v>
      </c>
      <c r="I38" s="6">
        <v>3.6861226E7</v>
      </c>
      <c r="J38" s="6">
        <v>1.0506452E7</v>
      </c>
      <c r="K38" s="6">
        <v>5.48050602E8</v>
      </c>
      <c r="L38" s="6">
        <v>49514.0</v>
      </c>
      <c r="M38" s="8">
        <f t="shared" si="1"/>
        <v>1088253782</v>
      </c>
      <c r="N38" s="7" t="str">
        <f t="shared" si="2"/>
        <v>5 - 70-80m</v>
      </c>
      <c r="O38" s="9">
        <f t="shared" si="3"/>
        <v>0.1</v>
      </c>
      <c r="P38" s="7">
        <f t="shared" si="4"/>
        <v>0.35</v>
      </c>
      <c r="Q38" s="10">
        <f t="shared" si="5"/>
        <v>7970999.7</v>
      </c>
      <c r="R38" s="10">
        <f t="shared" si="6"/>
        <v>27898498.95</v>
      </c>
    </row>
    <row r="39" ht="15.75" customHeight="1">
      <c r="A39" s="6">
        <v>1.24977874E8</v>
      </c>
      <c r="B39" s="7" t="s">
        <v>71</v>
      </c>
      <c r="C39" s="6">
        <v>7.9221062E7</v>
      </c>
      <c r="D39" s="6">
        <v>1.6409439E8</v>
      </c>
      <c r="E39" s="6">
        <v>1.02768739E8</v>
      </c>
      <c r="F39" s="6">
        <v>1844601.0</v>
      </c>
      <c r="G39" s="6">
        <v>4411904.0</v>
      </c>
      <c r="H39" s="6">
        <v>3.2530782E7</v>
      </c>
      <c r="I39" s="6">
        <v>2.2538364E7</v>
      </c>
      <c r="J39" s="6">
        <v>6056778.0</v>
      </c>
      <c r="K39" s="6">
        <v>7.432833174E9</v>
      </c>
      <c r="L39" s="6">
        <v>35588.0</v>
      </c>
      <c r="M39" s="8">
        <f t="shared" si="1"/>
        <v>817965665.8</v>
      </c>
      <c r="N39" s="7" t="str">
        <f t="shared" si="2"/>
        <v>5 - 70-80m</v>
      </c>
      <c r="O39" s="9">
        <f t="shared" si="3"/>
        <v>0.1</v>
      </c>
      <c r="P39" s="7">
        <f t="shared" si="4"/>
        <v>0.35</v>
      </c>
      <c r="Q39" s="10">
        <f t="shared" si="5"/>
        <v>7922106.2</v>
      </c>
      <c r="R39" s="10">
        <f t="shared" si="6"/>
        <v>27727371.7</v>
      </c>
    </row>
    <row r="40" ht="15.75" customHeight="1">
      <c r="A40" s="6">
        <v>9.194585E7</v>
      </c>
      <c r="B40" s="7" t="s">
        <v>72</v>
      </c>
      <c r="C40" s="6">
        <v>7.9140675E7</v>
      </c>
      <c r="D40" s="6">
        <v>7.2514119E7</v>
      </c>
      <c r="E40" s="6">
        <v>1.0528842E7</v>
      </c>
      <c r="F40" s="6">
        <v>933148.0</v>
      </c>
      <c r="G40" s="6">
        <v>1842099.0</v>
      </c>
      <c r="H40" s="6">
        <v>3.5756767E7</v>
      </c>
      <c r="I40" s="6">
        <v>2.3453263E7</v>
      </c>
      <c r="J40" s="6">
        <v>1.4507148E7</v>
      </c>
      <c r="K40" s="6">
        <v>4.301974208E9</v>
      </c>
      <c r="L40" s="6">
        <v>157954.0</v>
      </c>
      <c r="M40" s="8">
        <f t="shared" si="1"/>
        <v>837973390.4</v>
      </c>
      <c r="N40" s="7" t="str">
        <f t="shared" si="2"/>
        <v>5 - 70-80m</v>
      </c>
      <c r="O40" s="9">
        <f t="shared" si="3"/>
        <v>0.1</v>
      </c>
      <c r="P40" s="7">
        <f t="shared" si="4"/>
        <v>0.35</v>
      </c>
      <c r="Q40" s="10">
        <f t="shared" si="5"/>
        <v>7914067.5</v>
      </c>
      <c r="R40" s="10">
        <f t="shared" si="6"/>
        <v>27699236.25</v>
      </c>
    </row>
    <row r="41" ht="15.75" customHeight="1">
      <c r="A41" s="6">
        <v>9.3295965E7</v>
      </c>
      <c r="B41" s="7" t="s">
        <v>73</v>
      </c>
      <c r="C41" s="6">
        <v>7.8514507E7</v>
      </c>
      <c r="D41" s="6">
        <v>3.715233E7</v>
      </c>
      <c r="E41" s="6">
        <v>435328.0</v>
      </c>
      <c r="F41" s="6">
        <v>1466617.0</v>
      </c>
      <c r="G41" s="6">
        <v>903189.0</v>
      </c>
      <c r="H41" s="6">
        <v>1.4835601E7</v>
      </c>
      <c r="I41" s="6">
        <v>1.9511595E7</v>
      </c>
      <c r="J41" s="6">
        <v>1.2164163E7</v>
      </c>
      <c r="K41" s="6">
        <v>1.215073749E9</v>
      </c>
      <c r="L41" s="6">
        <v>45943.0</v>
      </c>
      <c r="M41" s="8">
        <f t="shared" si="1"/>
        <v>545220965.6</v>
      </c>
      <c r="N41" s="7" t="str">
        <f t="shared" si="2"/>
        <v>5 - 70-80m</v>
      </c>
      <c r="O41" s="9">
        <f t="shared" si="3"/>
        <v>0.1</v>
      </c>
      <c r="P41" s="7">
        <f t="shared" si="4"/>
        <v>0.35</v>
      </c>
      <c r="Q41" s="10">
        <f t="shared" si="5"/>
        <v>7851450.7</v>
      </c>
      <c r="R41" s="10">
        <f t="shared" si="6"/>
        <v>27480077.45</v>
      </c>
    </row>
    <row r="42" ht="15.75" customHeight="1">
      <c r="A42" s="6">
        <v>1.11707137E8</v>
      </c>
      <c r="B42" s="7" t="s">
        <v>74</v>
      </c>
      <c r="C42" s="6">
        <v>7.8298445E7</v>
      </c>
      <c r="D42" s="6">
        <v>3.3348466E7</v>
      </c>
      <c r="E42" s="6">
        <v>1938819.0</v>
      </c>
      <c r="F42" s="6">
        <v>1470724.0</v>
      </c>
      <c r="G42" s="6">
        <v>1828610.0</v>
      </c>
      <c r="H42" s="6">
        <v>1.1531484E7</v>
      </c>
      <c r="I42" s="6">
        <v>1.6578829E7</v>
      </c>
      <c r="J42" s="6">
        <v>6078160.0</v>
      </c>
      <c r="K42" s="6">
        <v>3.453267817E9</v>
      </c>
      <c r="L42" s="6">
        <v>63044.0</v>
      </c>
      <c r="M42" s="8">
        <f t="shared" si="1"/>
        <v>457535071.8</v>
      </c>
      <c r="N42" s="7" t="str">
        <f t="shared" si="2"/>
        <v>5 - 70-80m</v>
      </c>
      <c r="O42" s="9">
        <f t="shared" si="3"/>
        <v>0.1</v>
      </c>
      <c r="P42" s="7">
        <f t="shared" si="4"/>
        <v>0.35</v>
      </c>
      <c r="Q42" s="10">
        <f t="shared" si="5"/>
        <v>7829844.5</v>
      </c>
      <c r="R42" s="10">
        <f t="shared" si="6"/>
        <v>27404455.75</v>
      </c>
    </row>
    <row r="43" ht="15.75" customHeight="1">
      <c r="A43" s="6">
        <v>1.12758021E8</v>
      </c>
      <c r="B43" s="7" t="s">
        <v>75</v>
      </c>
      <c r="C43" s="6">
        <v>7.7912461E7</v>
      </c>
      <c r="D43" s="6">
        <v>1.36456161E8</v>
      </c>
      <c r="E43" s="6">
        <v>4675499.0</v>
      </c>
      <c r="F43" s="6">
        <v>3021380.0</v>
      </c>
      <c r="G43" s="6">
        <v>3019750.0</v>
      </c>
      <c r="H43" s="6">
        <v>5.7444009E7</v>
      </c>
      <c r="I43" s="6">
        <v>6.8295523E7</v>
      </c>
      <c r="J43" s="6">
        <v>1.0062637E7</v>
      </c>
      <c r="K43" s="6">
        <v>1.901073753E9</v>
      </c>
      <c r="L43" s="6">
        <v>37504.0</v>
      </c>
      <c r="M43" s="8">
        <f t="shared" si="1"/>
        <v>1959407410</v>
      </c>
      <c r="N43" s="7" t="str">
        <f t="shared" si="2"/>
        <v>5 - 70-80m</v>
      </c>
      <c r="O43" s="9">
        <f t="shared" si="3"/>
        <v>0.1</v>
      </c>
      <c r="P43" s="7">
        <f t="shared" si="4"/>
        <v>0.35</v>
      </c>
      <c r="Q43" s="10">
        <f t="shared" si="5"/>
        <v>7791246.1</v>
      </c>
      <c r="R43" s="10">
        <f t="shared" si="6"/>
        <v>27269361.35</v>
      </c>
    </row>
    <row r="44" ht="15.75" customHeight="1">
      <c r="A44" s="6">
        <v>1.24845422E8</v>
      </c>
      <c r="B44" s="7" t="s">
        <v>76</v>
      </c>
      <c r="C44" s="6">
        <v>7.7456543E7</v>
      </c>
      <c r="D44" s="6">
        <v>5.454954E7</v>
      </c>
      <c r="E44" s="6">
        <v>3415465.0</v>
      </c>
      <c r="F44" s="6">
        <v>965786.0</v>
      </c>
      <c r="G44" s="6">
        <v>1394359.0</v>
      </c>
      <c r="H44" s="6">
        <v>3.3084861E7</v>
      </c>
      <c r="I44" s="6">
        <v>1.5689069E7</v>
      </c>
      <c r="J44" s="6">
        <v>5148042.0</v>
      </c>
      <c r="K44" s="6">
        <v>1.0455487443E10</v>
      </c>
      <c r="L44" s="6">
        <v>84449.0</v>
      </c>
      <c r="M44" s="8">
        <f t="shared" si="1"/>
        <v>652822091</v>
      </c>
      <c r="N44" s="7" t="str">
        <f t="shared" si="2"/>
        <v>5 - 70-80m</v>
      </c>
      <c r="O44" s="9">
        <f t="shared" si="3"/>
        <v>0.1</v>
      </c>
      <c r="P44" s="7">
        <f t="shared" si="4"/>
        <v>0.35</v>
      </c>
      <c r="Q44" s="10">
        <f t="shared" si="5"/>
        <v>7745654.3</v>
      </c>
      <c r="R44" s="10">
        <f t="shared" si="6"/>
        <v>27109790.05</v>
      </c>
    </row>
    <row r="45" ht="15.75" customHeight="1">
      <c r="A45" s="6">
        <v>1.23889793E8</v>
      </c>
      <c r="B45" s="7" t="s">
        <v>77</v>
      </c>
      <c r="C45" s="6">
        <v>7.7351734E7</v>
      </c>
      <c r="D45" s="6">
        <v>7.4736976E7</v>
      </c>
      <c r="E45" s="6">
        <v>2.7956701E7</v>
      </c>
      <c r="F45" s="6">
        <v>2338192.0</v>
      </c>
      <c r="G45" s="6">
        <v>1586653.0</v>
      </c>
      <c r="H45" s="6">
        <v>2.0900193E7</v>
      </c>
      <c r="I45" s="6">
        <v>2.1955237E7</v>
      </c>
      <c r="J45" s="6">
        <v>8235933.0</v>
      </c>
      <c r="K45" s="6">
        <v>1.1339251123E10</v>
      </c>
      <c r="L45" s="6">
        <v>75105.0</v>
      </c>
      <c r="M45" s="8">
        <f t="shared" si="1"/>
        <v>664721006.2</v>
      </c>
      <c r="N45" s="7" t="str">
        <f t="shared" si="2"/>
        <v>5 - 70-80m</v>
      </c>
      <c r="O45" s="9">
        <f t="shared" si="3"/>
        <v>0.1</v>
      </c>
      <c r="P45" s="7">
        <f t="shared" si="4"/>
        <v>0.35</v>
      </c>
      <c r="Q45" s="10">
        <f t="shared" si="5"/>
        <v>7735173.4</v>
      </c>
      <c r="R45" s="10">
        <f t="shared" si="6"/>
        <v>27073106.9</v>
      </c>
    </row>
    <row r="46" ht="15.75" customHeight="1">
      <c r="A46" s="6">
        <v>1.10299425E8</v>
      </c>
      <c r="B46" s="7" t="s">
        <v>78</v>
      </c>
      <c r="C46" s="6">
        <v>7.7261783E7</v>
      </c>
      <c r="D46" s="6">
        <v>1.10584976E8</v>
      </c>
      <c r="E46" s="6">
        <v>2.4449295E7</v>
      </c>
      <c r="F46" s="6">
        <v>8614619.0</v>
      </c>
      <c r="G46" s="6">
        <v>5268314.0</v>
      </c>
      <c r="H46" s="6">
        <v>5.3532047E7</v>
      </c>
      <c r="I46" s="6">
        <v>1.8720701E7</v>
      </c>
      <c r="J46" s="6">
        <v>1.1107166E7</v>
      </c>
      <c r="K46" s="6">
        <v>5.396635487E9</v>
      </c>
      <c r="L46" s="6">
        <v>19862.0</v>
      </c>
      <c r="M46" s="8">
        <f t="shared" si="1"/>
        <v>952926843</v>
      </c>
      <c r="N46" s="7" t="str">
        <f t="shared" si="2"/>
        <v>5 - 70-80m</v>
      </c>
      <c r="O46" s="9">
        <f t="shared" si="3"/>
        <v>0.1</v>
      </c>
      <c r="P46" s="7">
        <f t="shared" si="4"/>
        <v>0.35</v>
      </c>
      <c r="Q46" s="10">
        <f t="shared" si="5"/>
        <v>7726178.3</v>
      </c>
      <c r="R46" s="10">
        <f t="shared" si="6"/>
        <v>27041624.05</v>
      </c>
    </row>
    <row r="47" ht="15.75" customHeight="1">
      <c r="A47" s="6">
        <v>1.23784874E8</v>
      </c>
      <c r="B47" s="7" t="s">
        <v>79</v>
      </c>
      <c r="C47" s="6">
        <v>7.6689126E7</v>
      </c>
      <c r="D47" s="6">
        <v>6.0895393E7</v>
      </c>
      <c r="E47" s="6">
        <v>4983030.0</v>
      </c>
      <c r="F47" s="6">
        <v>2958862.0</v>
      </c>
      <c r="G47" s="6">
        <v>3083239.0</v>
      </c>
      <c r="H47" s="6">
        <v>2.5866741E7</v>
      </c>
      <c r="I47" s="6">
        <v>2.4003521E7</v>
      </c>
      <c r="J47" s="6">
        <v>6180403.0</v>
      </c>
      <c r="K47" s="6">
        <v>4.112582469E9</v>
      </c>
      <c r="L47" s="6">
        <v>88182.0</v>
      </c>
      <c r="M47" s="8">
        <f t="shared" si="1"/>
        <v>757985116</v>
      </c>
      <c r="N47" s="7" t="str">
        <f t="shared" si="2"/>
        <v>5 - 70-80m</v>
      </c>
      <c r="O47" s="9">
        <f t="shared" si="3"/>
        <v>0.1</v>
      </c>
      <c r="P47" s="7">
        <f t="shared" si="4"/>
        <v>0.35</v>
      </c>
      <c r="Q47" s="10">
        <f t="shared" si="5"/>
        <v>7668912.6</v>
      </c>
      <c r="R47" s="10">
        <f t="shared" si="6"/>
        <v>26841194.1</v>
      </c>
    </row>
    <row r="48" ht="15.75" customHeight="1">
      <c r="A48" s="6">
        <v>9.3566316E7</v>
      </c>
      <c r="B48" s="7" t="s">
        <v>80</v>
      </c>
      <c r="C48" s="6">
        <v>7.5999965E7</v>
      </c>
      <c r="D48" s="6">
        <v>5.6401389E7</v>
      </c>
      <c r="E48" s="6">
        <v>1470591.0</v>
      </c>
      <c r="F48" s="6">
        <v>3172708.0</v>
      </c>
      <c r="G48" s="6">
        <v>1003144.0</v>
      </c>
      <c r="H48" s="6">
        <v>4.2407109E7</v>
      </c>
      <c r="I48" s="6">
        <v>8347837.0</v>
      </c>
      <c r="J48" s="6">
        <v>1.093395E7</v>
      </c>
      <c r="K48" s="6">
        <v>9.25626796E8</v>
      </c>
      <c r="L48" s="6">
        <v>60234.0</v>
      </c>
      <c r="M48" s="8">
        <f t="shared" si="1"/>
        <v>601679940.2</v>
      </c>
      <c r="N48" s="7" t="str">
        <f t="shared" si="2"/>
        <v>5 - 70-80m</v>
      </c>
      <c r="O48" s="9">
        <f t="shared" si="3"/>
        <v>0.1</v>
      </c>
      <c r="P48" s="7">
        <f t="shared" si="4"/>
        <v>0.35</v>
      </c>
      <c r="Q48" s="10">
        <f t="shared" si="5"/>
        <v>7599996.5</v>
      </c>
      <c r="R48" s="10">
        <f t="shared" si="6"/>
        <v>26599987.75</v>
      </c>
    </row>
    <row r="49" ht="15.75" customHeight="1">
      <c r="A49" s="6">
        <v>1.19713536E8</v>
      </c>
      <c r="B49" s="7" t="s">
        <v>81</v>
      </c>
      <c r="C49" s="6">
        <v>7.5587816E7</v>
      </c>
      <c r="D49" s="6">
        <v>1.92262432E8</v>
      </c>
      <c r="E49" s="6">
        <v>1.20956768E8</v>
      </c>
      <c r="F49" s="6">
        <v>2658379.0</v>
      </c>
      <c r="G49" s="6">
        <v>4985269.0</v>
      </c>
      <c r="H49" s="6">
        <v>3.5720037E7</v>
      </c>
      <c r="I49" s="6">
        <v>2.7941979E7</v>
      </c>
      <c r="J49" s="6">
        <v>1.1101864E7</v>
      </c>
      <c r="K49" s="6">
        <v>8.835979569E9</v>
      </c>
      <c r="L49" s="6">
        <v>47975.0</v>
      </c>
      <c r="M49" s="8">
        <f t="shared" si="1"/>
        <v>965489137.6</v>
      </c>
      <c r="N49" s="7" t="str">
        <f t="shared" si="2"/>
        <v>5 - 70-80m</v>
      </c>
      <c r="O49" s="9">
        <f t="shared" si="3"/>
        <v>0.1</v>
      </c>
      <c r="P49" s="7">
        <f t="shared" si="4"/>
        <v>0.35</v>
      </c>
      <c r="Q49" s="10">
        <f t="shared" si="5"/>
        <v>7558781.6</v>
      </c>
      <c r="R49" s="10">
        <f t="shared" si="6"/>
        <v>26455735.6</v>
      </c>
    </row>
    <row r="50" ht="15.75" customHeight="1">
      <c r="A50" s="6">
        <v>1.07452121E8</v>
      </c>
      <c r="B50" s="7" t="s">
        <v>82</v>
      </c>
      <c r="C50" s="6">
        <v>7.5378773E7</v>
      </c>
      <c r="D50" s="6">
        <v>4.2187787E7</v>
      </c>
      <c r="E50" s="6">
        <v>734728.0</v>
      </c>
      <c r="F50" s="6">
        <v>566748.0</v>
      </c>
      <c r="G50" s="6">
        <v>310931.0</v>
      </c>
      <c r="H50" s="6">
        <v>2.0163126E7</v>
      </c>
      <c r="I50" s="6">
        <v>2.0412254E7</v>
      </c>
      <c r="J50" s="6">
        <v>8472465.0</v>
      </c>
      <c r="K50" s="6">
        <v>6.371653383E9</v>
      </c>
      <c r="L50" s="6">
        <v>44807.0</v>
      </c>
      <c r="M50" s="8">
        <f t="shared" si="1"/>
        <v>612400505.6</v>
      </c>
      <c r="N50" s="7" t="str">
        <f t="shared" si="2"/>
        <v>5 - 70-80m</v>
      </c>
      <c r="O50" s="9">
        <f t="shared" si="3"/>
        <v>0.1</v>
      </c>
      <c r="P50" s="7">
        <f t="shared" si="4"/>
        <v>0.35</v>
      </c>
      <c r="Q50" s="10">
        <f t="shared" si="5"/>
        <v>7537877.3</v>
      </c>
      <c r="R50" s="10">
        <f t="shared" si="6"/>
        <v>26382570.55</v>
      </c>
    </row>
    <row r="51" ht="15.75" customHeight="1">
      <c r="A51" s="6">
        <v>1.08086644E8</v>
      </c>
      <c r="B51" s="7" t="s">
        <v>83</v>
      </c>
      <c r="C51" s="6">
        <v>7.5334525E7</v>
      </c>
      <c r="D51" s="6">
        <v>4.7885153E7</v>
      </c>
      <c r="E51" s="6">
        <v>2035825.0</v>
      </c>
      <c r="F51" s="6">
        <v>4209361.0</v>
      </c>
      <c r="G51" s="6">
        <v>381780.0</v>
      </c>
      <c r="H51" s="6">
        <v>1.8368095E7</v>
      </c>
      <c r="I51" s="6">
        <v>2.2890092E7</v>
      </c>
      <c r="J51" s="6">
        <v>8301627.0</v>
      </c>
      <c r="K51" s="6">
        <v>2.143979318E9</v>
      </c>
      <c r="L51" s="6">
        <v>96349.0</v>
      </c>
      <c r="M51" s="8">
        <f t="shared" si="1"/>
        <v>651835797</v>
      </c>
      <c r="N51" s="7" t="str">
        <f t="shared" si="2"/>
        <v>5 - 70-80m</v>
      </c>
      <c r="O51" s="9">
        <f t="shared" si="3"/>
        <v>0.1</v>
      </c>
      <c r="P51" s="7">
        <f t="shared" si="4"/>
        <v>0.35</v>
      </c>
      <c r="Q51" s="10">
        <f t="shared" si="5"/>
        <v>7533452.5</v>
      </c>
      <c r="R51" s="10">
        <f t="shared" si="6"/>
        <v>26367083.75</v>
      </c>
    </row>
    <row r="52" ht="15.75" customHeight="1">
      <c r="A52" s="6">
        <v>1.12159068E8</v>
      </c>
      <c r="B52" s="7" t="s">
        <v>84</v>
      </c>
      <c r="C52" s="6">
        <v>7.506537E7</v>
      </c>
      <c r="D52" s="6">
        <v>1.3578979E8</v>
      </c>
      <c r="E52" s="6">
        <v>2.693072E7</v>
      </c>
      <c r="F52" s="6">
        <v>3337437.0</v>
      </c>
      <c r="G52" s="6">
        <v>4386659.0</v>
      </c>
      <c r="H52" s="6">
        <v>5.3005989E7</v>
      </c>
      <c r="I52" s="6">
        <v>4.8128985E7</v>
      </c>
      <c r="J52" s="6">
        <v>1.1630218E7</v>
      </c>
      <c r="K52" s="6">
        <v>5.27800341E9</v>
      </c>
      <c r="L52" s="6">
        <v>80086.0</v>
      </c>
      <c r="M52" s="8">
        <f t="shared" si="1"/>
        <v>1522247244</v>
      </c>
      <c r="N52" s="7" t="str">
        <f t="shared" si="2"/>
        <v>5 - 70-80m</v>
      </c>
      <c r="O52" s="9">
        <f t="shared" si="3"/>
        <v>0.1</v>
      </c>
      <c r="P52" s="7">
        <f t="shared" si="4"/>
        <v>0.35</v>
      </c>
      <c r="Q52" s="10">
        <f t="shared" si="5"/>
        <v>7506537</v>
      </c>
      <c r="R52" s="10">
        <f t="shared" si="6"/>
        <v>26272879.5</v>
      </c>
    </row>
    <row r="53" ht="15.75" customHeight="1">
      <c r="A53" s="6">
        <v>1.09956535E8</v>
      </c>
      <c r="B53" s="7" t="s">
        <v>85</v>
      </c>
      <c r="C53" s="6">
        <v>7.485114E7</v>
      </c>
      <c r="D53" s="6">
        <v>4.9454221E7</v>
      </c>
      <c r="E53" s="6">
        <v>1448103.0</v>
      </c>
      <c r="F53" s="6">
        <v>1417869.0</v>
      </c>
      <c r="G53" s="6">
        <v>2103855.0</v>
      </c>
      <c r="H53" s="6">
        <v>1.9514598E7</v>
      </c>
      <c r="I53" s="6">
        <v>2.4969796E7</v>
      </c>
      <c r="J53" s="6">
        <v>8483422.0</v>
      </c>
      <c r="K53" s="6">
        <v>5.5497658E8</v>
      </c>
      <c r="L53" s="6">
        <v>59801.0</v>
      </c>
      <c r="M53" s="8">
        <f t="shared" si="1"/>
        <v>706082678.6</v>
      </c>
      <c r="N53" s="7" t="str">
        <f t="shared" si="2"/>
        <v>5 - 70-80m</v>
      </c>
      <c r="O53" s="9">
        <f t="shared" si="3"/>
        <v>0.1</v>
      </c>
      <c r="P53" s="7">
        <f t="shared" si="4"/>
        <v>0.35</v>
      </c>
      <c r="Q53" s="10">
        <f t="shared" si="5"/>
        <v>7485114</v>
      </c>
      <c r="R53" s="10">
        <f t="shared" si="6"/>
        <v>26197899</v>
      </c>
    </row>
    <row r="54" ht="15.75" customHeight="1">
      <c r="A54" s="6">
        <v>1.17120004E8</v>
      </c>
      <c r="B54" s="7" t="s">
        <v>86</v>
      </c>
      <c r="C54" s="6">
        <v>7.4795651E7</v>
      </c>
      <c r="D54" s="6">
        <v>4.4320096E7</v>
      </c>
      <c r="E54" s="6">
        <v>7187681.0</v>
      </c>
      <c r="F54" s="6">
        <v>1679588.0</v>
      </c>
      <c r="G54" s="6">
        <v>3180448.0</v>
      </c>
      <c r="H54" s="6">
        <v>1.862064E7</v>
      </c>
      <c r="I54" s="6">
        <v>1.3651739E7</v>
      </c>
      <c r="J54" s="6">
        <v>6774203.0</v>
      </c>
      <c r="K54" s="6">
        <v>1.821951423E9</v>
      </c>
      <c r="L54" s="6">
        <v>39653.0</v>
      </c>
      <c r="M54" s="8">
        <f t="shared" si="1"/>
        <v>476759684.2</v>
      </c>
      <c r="N54" s="7" t="str">
        <f t="shared" si="2"/>
        <v>5 - 70-80m</v>
      </c>
      <c r="O54" s="9">
        <f t="shared" si="3"/>
        <v>0.1</v>
      </c>
      <c r="P54" s="7">
        <f t="shared" si="4"/>
        <v>0.35</v>
      </c>
      <c r="Q54" s="10">
        <f t="shared" si="5"/>
        <v>7479565.1</v>
      </c>
      <c r="R54" s="10">
        <f t="shared" si="6"/>
        <v>26178477.85</v>
      </c>
    </row>
    <row r="55" ht="15.75" customHeight="1">
      <c r="A55" s="6">
        <v>1.15970538E8</v>
      </c>
      <c r="B55" s="7" t="s">
        <v>87</v>
      </c>
      <c r="C55" s="6">
        <v>7.4784301E7</v>
      </c>
      <c r="D55" s="6">
        <v>4.9211822E7</v>
      </c>
      <c r="E55" s="6">
        <v>9086713.0</v>
      </c>
      <c r="F55" s="6">
        <v>2159529.0</v>
      </c>
      <c r="G55" s="6">
        <v>2033761.0</v>
      </c>
      <c r="H55" s="6">
        <v>1.9746306E7</v>
      </c>
      <c r="I55" s="6">
        <v>1.6185513E7</v>
      </c>
      <c r="J55" s="6">
        <v>6189858.0</v>
      </c>
      <c r="K55" s="6">
        <v>4.780723434E9</v>
      </c>
      <c r="L55" s="6">
        <v>57789.0</v>
      </c>
      <c r="M55" s="8">
        <f t="shared" si="1"/>
        <v>535444764.6</v>
      </c>
      <c r="N55" s="7" t="str">
        <f t="shared" si="2"/>
        <v>5 - 70-80m</v>
      </c>
      <c r="O55" s="9">
        <f t="shared" si="3"/>
        <v>0.1</v>
      </c>
      <c r="P55" s="7">
        <f t="shared" si="4"/>
        <v>0.35</v>
      </c>
      <c r="Q55" s="10">
        <f t="shared" si="5"/>
        <v>7478430.1</v>
      </c>
      <c r="R55" s="10">
        <f t="shared" si="6"/>
        <v>26174505.35</v>
      </c>
    </row>
    <row r="56" ht="15.75" customHeight="1">
      <c r="A56" s="6">
        <v>1.24965714E8</v>
      </c>
      <c r="B56" s="7" t="s">
        <v>88</v>
      </c>
      <c r="C56" s="6">
        <v>7.4653924E7</v>
      </c>
      <c r="D56" s="6">
        <v>3.8684316E7</v>
      </c>
      <c r="E56" s="6">
        <v>310007.0</v>
      </c>
      <c r="F56" s="6">
        <v>626404.0</v>
      </c>
      <c r="G56" s="6">
        <v>207989.0</v>
      </c>
      <c r="H56" s="6">
        <v>1.3086756E7</v>
      </c>
      <c r="I56" s="6">
        <v>2.445316E7</v>
      </c>
      <c r="J56" s="6">
        <v>9658029.0</v>
      </c>
      <c r="K56" s="6">
        <v>3.82274183E8</v>
      </c>
      <c r="L56" s="6">
        <v>50792.0</v>
      </c>
      <c r="M56" s="8">
        <f t="shared" si="1"/>
        <v>622077525.4</v>
      </c>
      <c r="N56" s="7" t="str">
        <f t="shared" si="2"/>
        <v>5 - 70-80m</v>
      </c>
      <c r="O56" s="9">
        <f t="shared" si="3"/>
        <v>0.1</v>
      </c>
      <c r="P56" s="7">
        <f t="shared" si="4"/>
        <v>0.35</v>
      </c>
      <c r="Q56" s="10">
        <f t="shared" si="5"/>
        <v>7465392.4</v>
      </c>
      <c r="R56" s="10">
        <f t="shared" si="6"/>
        <v>26128873.4</v>
      </c>
    </row>
    <row r="57" ht="15.75" customHeight="1">
      <c r="A57" s="6">
        <v>1.26694799E8</v>
      </c>
      <c r="B57" s="7" t="s">
        <v>89</v>
      </c>
      <c r="C57" s="6">
        <v>7.4641172E7</v>
      </c>
      <c r="D57" s="6">
        <v>1.25619876E8</v>
      </c>
      <c r="E57" s="6">
        <v>2.5024286E7</v>
      </c>
      <c r="F57" s="6">
        <v>4490127.0</v>
      </c>
      <c r="G57" s="6">
        <v>2586479.0</v>
      </c>
      <c r="H57" s="6">
        <v>3.5667909E7</v>
      </c>
      <c r="I57" s="6">
        <v>5.7851075E7</v>
      </c>
      <c r="J57" s="6">
        <v>9830501.0</v>
      </c>
      <c r="K57" s="6">
        <v>1.702033765E9</v>
      </c>
      <c r="L57" s="6">
        <v>81526.0</v>
      </c>
      <c r="M57" s="8">
        <f t="shared" si="1"/>
        <v>1538031617</v>
      </c>
      <c r="N57" s="7" t="str">
        <f t="shared" si="2"/>
        <v>5 - 70-80m</v>
      </c>
      <c r="O57" s="9">
        <f t="shared" si="3"/>
        <v>0.1</v>
      </c>
      <c r="P57" s="7">
        <f t="shared" si="4"/>
        <v>0.35</v>
      </c>
      <c r="Q57" s="10">
        <f t="shared" si="5"/>
        <v>7464117.2</v>
      </c>
      <c r="R57" s="10">
        <f t="shared" si="6"/>
        <v>26124410.2</v>
      </c>
    </row>
    <row r="58" ht="15.75" customHeight="1">
      <c r="A58" s="6">
        <v>1.11309403E8</v>
      </c>
      <c r="B58" s="7" t="s">
        <v>90</v>
      </c>
      <c r="C58" s="6">
        <v>7.4431633E7</v>
      </c>
      <c r="D58" s="6">
        <v>8.0714303E7</v>
      </c>
      <c r="E58" s="6">
        <v>1.8047152E7</v>
      </c>
      <c r="F58" s="6">
        <v>1345373.0</v>
      </c>
      <c r="G58" s="6">
        <v>1840425.0</v>
      </c>
      <c r="H58" s="6">
        <v>2.8818129E7</v>
      </c>
      <c r="I58" s="6">
        <v>3.0663224E7</v>
      </c>
      <c r="J58" s="6">
        <v>7583443.0</v>
      </c>
      <c r="K58" s="6">
        <v>3.404042255E9</v>
      </c>
      <c r="L58" s="6">
        <v>88492.0</v>
      </c>
      <c r="M58" s="8">
        <f t="shared" si="1"/>
        <v>915107646.4</v>
      </c>
      <c r="N58" s="7" t="str">
        <f t="shared" si="2"/>
        <v>5 - 70-80m</v>
      </c>
      <c r="O58" s="9">
        <f t="shared" si="3"/>
        <v>0.1</v>
      </c>
      <c r="P58" s="7">
        <f t="shared" si="4"/>
        <v>0.35</v>
      </c>
      <c r="Q58" s="10">
        <f t="shared" si="5"/>
        <v>7443163.3</v>
      </c>
      <c r="R58" s="10">
        <f t="shared" si="6"/>
        <v>26051071.55</v>
      </c>
    </row>
    <row r="59" ht="15.75" customHeight="1">
      <c r="A59" s="6">
        <v>9805411.0</v>
      </c>
      <c r="B59" s="7" t="s">
        <v>91</v>
      </c>
      <c r="C59" s="6">
        <v>7.4063148E7</v>
      </c>
      <c r="D59" s="6">
        <v>2.3900437E7</v>
      </c>
      <c r="E59" s="6">
        <v>1278013.0</v>
      </c>
      <c r="F59" s="6">
        <v>187387.0</v>
      </c>
      <c r="G59" s="6">
        <v>396560.0</v>
      </c>
      <c r="H59" s="6">
        <v>1.2846219E7</v>
      </c>
      <c r="I59" s="6">
        <v>9192258.0</v>
      </c>
      <c r="J59" s="6">
        <v>1.5932701E7</v>
      </c>
      <c r="K59" s="6">
        <v>1.5636961461E10</v>
      </c>
      <c r="L59" s="6">
        <v>19122.0</v>
      </c>
      <c r="M59" s="8">
        <f t="shared" si="1"/>
        <v>314523966.6</v>
      </c>
      <c r="N59" s="7" t="str">
        <f t="shared" si="2"/>
        <v>5 - 70-80m</v>
      </c>
      <c r="O59" s="9">
        <f t="shared" si="3"/>
        <v>0.1</v>
      </c>
      <c r="P59" s="7">
        <f t="shared" si="4"/>
        <v>0.35</v>
      </c>
      <c r="Q59" s="10">
        <f t="shared" si="5"/>
        <v>7406314.8</v>
      </c>
      <c r="R59" s="10">
        <f t="shared" si="6"/>
        <v>25922101.8</v>
      </c>
    </row>
    <row r="60" ht="15.75" customHeight="1">
      <c r="A60" s="6">
        <v>9.6306775E7</v>
      </c>
      <c r="B60" s="7" t="s">
        <v>92</v>
      </c>
      <c r="C60" s="6">
        <v>7.3978361E7</v>
      </c>
      <c r="D60" s="6">
        <v>1.18539679E8</v>
      </c>
      <c r="E60" s="6">
        <v>8.2302538E7</v>
      </c>
      <c r="F60" s="6">
        <v>591407.0</v>
      </c>
      <c r="G60" s="6">
        <v>474474.0</v>
      </c>
      <c r="H60" s="6">
        <v>2.0235556E7</v>
      </c>
      <c r="I60" s="6">
        <v>1.4935704E7</v>
      </c>
      <c r="J60" s="6">
        <v>7849889.0</v>
      </c>
      <c r="K60" s="6">
        <v>3.757234725E9</v>
      </c>
      <c r="L60" s="6">
        <v>52276.0</v>
      </c>
      <c r="M60" s="8">
        <f t="shared" si="1"/>
        <v>520610857.6</v>
      </c>
      <c r="N60" s="7" t="str">
        <f t="shared" si="2"/>
        <v>5 - 70-80m</v>
      </c>
      <c r="O60" s="9">
        <f t="shared" si="3"/>
        <v>0.1</v>
      </c>
      <c r="P60" s="7">
        <f t="shared" si="4"/>
        <v>0.35</v>
      </c>
      <c r="Q60" s="10">
        <f t="shared" si="5"/>
        <v>7397836.1</v>
      </c>
      <c r="R60" s="10">
        <f t="shared" si="6"/>
        <v>25892426.35</v>
      </c>
    </row>
    <row r="61" ht="15.75" customHeight="1">
      <c r="A61" s="6">
        <v>129947.0</v>
      </c>
      <c r="B61" s="7" t="s">
        <v>93</v>
      </c>
      <c r="C61" s="6">
        <v>7.3960817E7</v>
      </c>
      <c r="D61" s="6">
        <v>1.18324162E8</v>
      </c>
      <c r="E61" s="6">
        <v>3535831.0</v>
      </c>
      <c r="F61" s="6">
        <v>561261.0</v>
      </c>
      <c r="G61" s="6">
        <v>1067072.0</v>
      </c>
      <c r="H61" s="6">
        <v>5.3646711E7</v>
      </c>
      <c r="I61" s="6">
        <v>5.9513287E7</v>
      </c>
      <c r="J61" s="6">
        <v>2.0433349E7</v>
      </c>
      <c r="K61" s="6">
        <v>9.416067328E9</v>
      </c>
      <c r="L61" s="6">
        <v>57914.0</v>
      </c>
      <c r="M61" s="8">
        <f t="shared" si="1"/>
        <v>1732830826</v>
      </c>
      <c r="N61" s="7" t="str">
        <f t="shared" si="2"/>
        <v>5 - 70-80m</v>
      </c>
      <c r="O61" s="9">
        <f t="shared" si="3"/>
        <v>0.1</v>
      </c>
      <c r="P61" s="7">
        <f t="shared" si="4"/>
        <v>0.35</v>
      </c>
      <c r="Q61" s="10">
        <f t="shared" si="5"/>
        <v>7396081.7</v>
      </c>
      <c r="R61" s="10">
        <f t="shared" si="6"/>
        <v>25886285.95</v>
      </c>
    </row>
    <row r="62" ht="15.75" customHeight="1">
      <c r="A62" s="6">
        <v>2.1704129E7</v>
      </c>
      <c r="B62" s="7" t="s">
        <v>94</v>
      </c>
      <c r="C62" s="6">
        <v>7.3769592E7</v>
      </c>
      <c r="D62" s="6">
        <v>1.3041059E8</v>
      </c>
      <c r="E62" s="6">
        <v>4.5882873E7</v>
      </c>
      <c r="F62" s="6">
        <v>3703657.0</v>
      </c>
      <c r="G62" s="6">
        <v>2542152.0</v>
      </c>
      <c r="H62" s="6">
        <v>6.2692789E7</v>
      </c>
      <c r="I62" s="6">
        <v>1.5589119E7</v>
      </c>
      <c r="J62" s="6">
        <v>1.3892942E7</v>
      </c>
      <c r="K62" s="6">
        <v>2.509069887E9</v>
      </c>
      <c r="L62" s="6">
        <v>32861.0</v>
      </c>
      <c r="M62" s="8">
        <f t="shared" si="1"/>
        <v>965462766.6</v>
      </c>
      <c r="N62" s="7" t="str">
        <f t="shared" si="2"/>
        <v>5 - 70-80m</v>
      </c>
      <c r="O62" s="9">
        <f t="shared" si="3"/>
        <v>0.1</v>
      </c>
      <c r="P62" s="7">
        <f t="shared" si="4"/>
        <v>0.35</v>
      </c>
      <c r="Q62" s="10">
        <f t="shared" si="5"/>
        <v>7376959.2</v>
      </c>
      <c r="R62" s="10">
        <f t="shared" si="6"/>
        <v>25819357.2</v>
      </c>
    </row>
    <row r="63" ht="15.75" customHeight="1">
      <c r="A63" s="6">
        <v>1.1021815E8</v>
      </c>
      <c r="B63" s="7" t="s">
        <v>95</v>
      </c>
      <c r="C63" s="6">
        <v>7.3480005E7</v>
      </c>
      <c r="D63" s="6">
        <v>9.2334767E7</v>
      </c>
      <c r="E63" s="6">
        <v>6.0859214E7</v>
      </c>
      <c r="F63" s="6">
        <v>1242273.0</v>
      </c>
      <c r="G63" s="6">
        <v>665921.0</v>
      </c>
      <c r="H63" s="6">
        <v>1.6546878E7</v>
      </c>
      <c r="I63" s="6">
        <v>1.3020481E7</v>
      </c>
      <c r="J63" s="6">
        <v>9576324.0</v>
      </c>
      <c r="K63" s="6">
        <v>2.720758975E9</v>
      </c>
      <c r="L63" s="6">
        <v>49738.0</v>
      </c>
      <c r="M63" s="8">
        <f t="shared" si="1"/>
        <v>443198472.8</v>
      </c>
      <c r="N63" s="7" t="str">
        <f t="shared" si="2"/>
        <v>5 - 70-80m</v>
      </c>
      <c r="O63" s="9">
        <f t="shared" si="3"/>
        <v>0.1</v>
      </c>
      <c r="P63" s="7">
        <f t="shared" si="4"/>
        <v>0.35</v>
      </c>
      <c r="Q63" s="10">
        <f t="shared" si="5"/>
        <v>7348000.5</v>
      </c>
      <c r="R63" s="10">
        <f t="shared" si="6"/>
        <v>25718001.75</v>
      </c>
    </row>
    <row r="64" ht="15.75" customHeight="1">
      <c r="A64" s="6">
        <v>7.1885615E7</v>
      </c>
      <c r="B64" s="7" t="s">
        <v>96</v>
      </c>
      <c r="C64" s="6">
        <v>7.3344202E7</v>
      </c>
      <c r="D64" s="6">
        <v>4.0543282E7</v>
      </c>
      <c r="E64" s="6">
        <v>2540121.0</v>
      </c>
      <c r="F64" s="6">
        <v>474796.0</v>
      </c>
      <c r="G64" s="6">
        <v>913046.0</v>
      </c>
      <c r="H64" s="6">
        <v>2.2098172E7</v>
      </c>
      <c r="I64" s="6">
        <v>1.4517147E7</v>
      </c>
      <c r="J64" s="6">
        <v>1.0115706E7</v>
      </c>
      <c r="K64" s="6">
        <v>2.502413847E9</v>
      </c>
      <c r="L64" s="6">
        <v>59495.0</v>
      </c>
      <c r="M64" s="8">
        <f t="shared" si="1"/>
        <v>516434460.2</v>
      </c>
      <c r="N64" s="7" t="str">
        <f t="shared" si="2"/>
        <v>5 - 70-80m</v>
      </c>
      <c r="O64" s="9">
        <f t="shared" si="3"/>
        <v>0.1</v>
      </c>
      <c r="P64" s="7">
        <f t="shared" si="4"/>
        <v>0.35</v>
      </c>
      <c r="Q64" s="10">
        <f t="shared" si="5"/>
        <v>7334420.2</v>
      </c>
      <c r="R64" s="10">
        <f t="shared" si="6"/>
        <v>25670470.7</v>
      </c>
    </row>
    <row r="65" ht="15.75" customHeight="1">
      <c r="A65" s="6">
        <v>1.25875493E8</v>
      </c>
      <c r="B65" s="7" t="s">
        <v>97</v>
      </c>
      <c r="C65" s="6">
        <v>7.3207132E7</v>
      </c>
      <c r="D65" s="6">
        <v>8.5781529E7</v>
      </c>
      <c r="E65" s="6">
        <v>2.9979731E7</v>
      </c>
      <c r="F65" s="6">
        <v>1171354.0</v>
      </c>
      <c r="G65" s="6">
        <v>1551997.0</v>
      </c>
      <c r="H65" s="6">
        <v>3.0340167E7</v>
      </c>
      <c r="I65" s="6">
        <v>2.273828E7</v>
      </c>
      <c r="J65" s="6">
        <v>7507644.0</v>
      </c>
      <c r="K65" s="6">
        <v>6.070489373E9</v>
      </c>
      <c r="L65" s="6">
        <v>102819.0</v>
      </c>
      <c r="M65" s="8">
        <f t="shared" si="1"/>
        <v>772713912.2</v>
      </c>
      <c r="N65" s="7" t="str">
        <f t="shared" si="2"/>
        <v>5 - 70-80m</v>
      </c>
      <c r="O65" s="9">
        <f t="shared" si="3"/>
        <v>0.1</v>
      </c>
      <c r="P65" s="7">
        <f t="shared" si="4"/>
        <v>0.35</v>
      </c>
      <c r="Q65" s="10">
        <f t="shared" si="5"/>
        <v>7320713.2</v>
      </c>
      <c r="R65" s="10">
        <f t="shared" si="6"/>
        <v>25622496.2</v>
      </c>
    </row>
    <row r="66" ht="15.75" customHeight="1">
      <c r="A66" s="6">
        <v>1.08546413E8</v>
      </c>
      <c r="B66" s="7" t="s">
        <v>98</v>
      </c>
      <c r="C66" s="6">
        <v>7.3050208E7</v>
      </c>
      <c r="D66" s="6">
        <v>9.7499122E7</v>
      </c>
      <c r="E66" s="6">
        <v>1.6131487E7</v>
      </c>
      <c r="F66" s="6">
        <v>933060.0</v>
      </c>
      <c r="G66" s="6">
        <v>1638487.0</v>
      </c>
      <c r="H66" s="6">
        <v>3.5883329E7</v>
      </c>
      <c r="I66" s="6">
        <v>4.2912759E7</v>
      </c>
      <c r="J66" s="6">
        <v>1.3736313E7</v>
      </c>
      <c r="K66" s="6">
        <v>4.73153391E8</v>
      </c>
      <c r="L66" s="6">
        <v>47431.0</v>
      </c>
      <c r="M66" s="8">
        <f t="shared" si="1"/>
        <v>1228734835</v>
      </c>
      <c r="N66" s="7" t="str">
        <f t="shared" si="2"/>
        <v>5 - 70-80m</v>
      </c>
      <c r="O66" s="9">
        <f t="shared" si="3"/>
        <v>0.1</v>
      </c>
      <c r="P66" s="7">
        <f t="shared" si="4"/>
        <v>0.35</v>
      </c>
      <c r="Q66" s="10">
        <f t="shared" si="5"/>
        <v>7305020.8</v>
      </c>
      <c r="R66" s="10">
        <f t="shared" si="6"/>
        <v>25567572.8</v>
      </c>
    </row>
    <row r="67" ht="15.75" customHeight="1">
      <c r="A67" s="6">
        <v>8.1408009E7</v>
      </c>
      <c r="B67" s="7" t="s">
        <v>99</v>
      </c>
      <c r="C67" s="6">
        <v>7.302236E7</v>
      </c>
      <c r="D67" s="6">
        <v>4.6294083E7</v>
      </c>
      <c r="E67" s="6">
        <v>849043.0</v>
      </c>
      <c r="F67" s="6">
        <v>193308.0</v>
      </c>
      <c r="G67" s="6">
        <v>250668.0</v>
      </c>
      <c r="H67" s="6">
        <v>2.1538133E7</v>
      </c>
      <c r="I67" s="6">
        <v>2.3462931E7</v>
      </c>
      <c r="J67" s="6">
        <v>1.3811076E7</v>
      </c>
      <c r="K67" s="6">
        <v>3.228874039E9</v>
      </c>
      <c r="L67" s="6">
        <v>28851.0</v>
      </c>
      <c r="M67" s="8">
        <f t="shared" si="1"/>
        <v>686199046.6</v>
      </c>
      <c r="N67" s="7" t="str">
        <f t="shared" si="2"/>
        <v>5 - 70-80m</v>
      </c>
      <c r="O67" s="9">
        <f t="shared" si="3"/>
        <v>0.1</v>
      </c>
      <c r="P67" s="7">
        <f t="shared" si="4"/>
        <v>0.35</v>
      </c>
      <c r="Q67" s="10">
        <f t="shared" si="5"/>
        <v>7302236</v>
      </c>
      <c r="R67" s="10">
        <f t="shared" si="6"/>
        <v>25557826</v>
      </c>
    </row>
    <row r="68" ht="15.75" customHeight="1">
      <c r="A68" s="6">
        <v>1.24331838E8</v>
      </c>
      <c r="B68" s="7" t="s">
        <v>100</v>
      </c>
      <c r="C68" s="6">
        <v>7.2812913E7</v>
      </c>
      <c r="D68" s="6">
        <v>1.1785441E7</v>
      </c>
      <c r="E68" s="6">
        <v>617002.0</v>
      </c>
      <c r="F68" s="6">
        <v>153262.0</v>
      </c>
      <c r="G68" s="6">
        <v>209017.0</v>
      </c>
      <c r="H68" s="6">
        <v>4969333.0</v>
      </c>
      <c r="I68" s="6">
        <v>5836827.0</v>
      </c>
      <c r="J68" s="6">
        <v>7615044.0</v>
      </c>
      <c r="K68" s="6">
        <v>8.3567593E8</v>
      </c>
      <c r="L68" s="6">
        <v>17497.0</v>
      </c>
      <c r="M68" s="8">
        <f t="shared" si="1"/>
        <v>167695862.4</v>
      </c>
      <c r="N68" s="7" t="str">
        <f t="shared" si="2"/>
        <v>5 - 70-80m</v>
      </c>
      <c r="O68" s="9">
        <f t="shared" si="3"/>
        <v>0.1</v>
      </c>
      <c r="P68" s="7">
        <f t="shared" si="4"/>
        <v>0.35</v>
      </c>
      <c r="Q68" s="10">
        <f t="shared" si="5"/>
        <v>7281291.3</v>
      </c>
      <c r="R68" s="10">
        <f t="shared" si="6"/>
        <v>25484519.55</v>
      </c>
    </row>
    <row r="69" ht="15.75" customHeight="1">
      <c r="A69" s="6">
        <v>1.14598851E8</v>
      </c>
      <c r="B69" s="7" t="s">
        <v>101</v>
      </c>
      <c r="C69" s="6">
        <v>7.2707989E7</v>
      </c>
      <c r="D69" s="6">
        <v>1.4020087E7</v>
      </c>
      <c r="E69" s="6">
        <v>1155620.0</v>
      </c>
      <c r="F69" s="6">
        <v>330027.0</v>
      </c>
      <c r="G69" s="6">
        <v>1166444.0</v>
      </c>
      <c r="H69" s="6">
        <v>7516683.0</v>
      </c>
      <c r="I69" s="6">
        <v>3851313.0</v>
      </c>
      <c r="J69" s="6">
        <v>4807854.0</v>
      </c>
      <c r="K69" s="6">
        <v>2.179010565E9</v>
      </c>
      <c r="L69" s="6">
        <v>29285.0</v>
      </c>
      <c r="M69" s="8">
        <f t="shared" si="1"/>
        <v>157750044</v>
      </c>
      <c r="N69" s="7" t="str">
        <f t="shared" si="2"/>
        <v>5 - 70-80m</v>
      </c>
      <c r="O69" s="9">
        <f t="shared" si="3"/>
        <v>0.1</v>
      </c>
      <c r="P69" s="7">
        <f t="shared" si="4"/>
        <v>0.35</v>
      </c>
      <c r="Q69" s="10">
        <f t="shared" si="5"/>
        <v>7270798.9</v>
      </c>
      <c r="R69" s="10">
        <f t="shared" si="6"/>
        <v>25447796.15</v>
      </c>
    </row>
    <row r="70" ht="15.75" customHeight="1">
      <c r="A70" s="6">
        <v>1.14562077E8</v>
      </c>
      <c r="B70" s="7" t="s">
        <v>102</v>
      </c>
      <c r="C70" s="6">
        <v>7.2593668E7</v>
      </c>
      <c r="D70" s="6">
        <v>1.24722108E8</v>
      </c>
      <c r="E70" s="6">
        <v>6.9585095E7</v>
      </c>
      <c r="F70" s="6">
        <v>3228309.0</v>
      </c>
      <c r="G70" s="6">
        <v>2394966.0</v>
      </c>
      <c r="H70" s="6">
        <v>2.2901251E7</v>
      </c>
      <c r="I70" s="6">
        <v>2.6612487E7</v>
      </c>
      <c r="J70" s="6">
        <v>9194587.0</v>
      </c>
      <c r="K70" s="6">
        <v>5.790400499E9</v>
      </c>
      <c r="L70" s="6">
        <v>54627.0</v>
      </c>
      <c r="M70" s="8">
        <f t="shared" si="1"/>
        <v>791215751</v>
      </c>
      <c r="N70" s="7" t="str">
        <f t="shared" si="2"/>
        <v>5 - 70-80m</v>
      </c>
      <c r="O70" s="9">
        <f t="shared" si="3"/>
        <v>0.1</v>
      </c>
      <c r="P70" s="7">
        <f t="shared" si="4"/>
        <v>0.35</v>
      </c>
      <c r="Q70" s="10">
        <f t="shared" si="5"/>
        <v>7259366.8</v>
      </c>
      <c r="R70" s="10">
        <f t="shared" si="6"/>
        <v>25407783.8</v>
      </c>
    </row>
    <row r="71" ht="15.75" customHeight="1">
      <c r="A71" s="6">
        <v>1.17910813E8</v>
      </c>
      <c r="B71" s="7" t="s">
        <v>103</v>
      </c>
      <c r="C71" s="6">
        <v>7.2249975E7</v>
      </c>
      <c r="D71" s="6">
        <v>4.9446283E7</v>
      </c>
      <c r="E71" s="6">
        <v>1034186.0</v>
      </c>
      <c r="F71" s="6">
        <v>2260600.0</v>
      </c>
      <c r="G71" s="6">
        <v>1374221.0</v>
      </c>
      <c r="H71" s="6">
        <v>2.3953691E7</v>
      </c>
      <c r="I71" s="6">
        <v>2.0823585E7</v>
      </c>
      <c r="J71" s="6">
        <v>9892605.0</v>
      </c>
      <c r="K71" s="6">
        <v>4.9392823E7</v>
      </c>
      <c r="L71" s="6">
        <v>44224.0</v>
      </c>
      <c r="M71" s="8">
        <f t="shared" si="1"/>
        <v>666233531.2</v>
      </c>
      <c r="N71" s="7" t="str">
        <f t="shared" si="2"/>
        <v>5 - 70-80m</v>
      </c>
      <c r="O71" s="9">
        <f t="shared" si="3"/>
        <v>0.1</v>
      </c>
      <c r="P71" s="7">
        <f t="shared" si="4"/>
        <v>0.35</v>
      </c>
      <c r="Q71" s="10">
        <f t="shared" si="5"/>
        <v>7224997.5</v>
      </c>
      <c r="R71" s="10">
        <f t="shared" si="6"/>
        <v>25287491.25</v>
      </c>
    </row>
    <row r="72" ht="15.75" customHeight="1">
      <c r="A72" s="6">
        <v>5.8266301E7</v>
      </c>
      <c r="B72" s="7" t="s">
        <v>104</v>
      </c>
      <c r="C72" s="6">
        <v>7.2103736E7</v>
      </c>
      <c r="D72" s="6">
        <v>2.53650255E8</v>
      </c>
      <c r="E72" s="6">
        <v>3.4124614E7</v>
      </c>
      <c r="F72" s="6">
        <v>2147646.0</v>
      </c>
      <c r="G72" s="6">
        <v>6953425.0</v>
      </c>
      <c r="H72" s="6">
        <v>1.28285825E8</v>
      </c>
      <c r="I72" s="6">
        <v>8.2138745E7</v>
      </c>
      <c r="J72" s="6">
        <v>1.3231902E7</v>
      </c>
      <c r="K72" s="6">
        <v>2.0701802855E10</v>
      </c>
      <c r="L72" s="6">
        <v>138792.0</v>
      </c>
      <c r="M72" s="8">
        <f t="shared" si="1"/>
        <v>2964567065</v>
      </c>
      <c r="N72" s="7" t="str">
        <f t="shared" si="2"/>
        <v>5 - 70-80m</v>
      </c>
      <c r="O72" s="9">
        <f t="shared" si="3"/>
        <v>0.1</v>
      </c>
      <c r="P72" s="7">
        <f t="shared" si="4"/>
        <v>0.35</v>
      </c>
      <c r="Q72" s="10">
        <f t="shared" si="5"/>
        <v>7210373.6</v>
      </c>
      <c r="R72" s="10">
        <f t="shared" si="6"/>
        <v>25236307.6</v>
      </c>
    </row>
    <row r="73" ht="15.75" customHeight="1">
      <c r="A73" s="6">
        <v>1.24330555E8</v>
      </c>
      <c r="B73" s="7" t="s">
        <v>105</v>
      </c>
      <c r="C73" s="6">
        <v>7.2094913E7</v>
      </c>
      <c r="D73" s="6">
        <v>1.54833613E8</v>
      </c>
      <c r="E73" s="6">
        <v>8.5120909E7</v>
      </c>
      <c r="F73" s="6">
        <v>2445196.0</v>
      </c>
      <c r="G73" s="6">
        <v>2756408.0</v>
      </c>
      <c r="H73" s="6">
        <v>3.1428741E7</v>
      </c>
      <c r="I73" s="6">
        <v>3.3082359E7</v>
      </c>
      <c r="J73" s="6">
        <v>1.1976179E7</v>
      </c>
      <c r="K73" s="6">
        <v>1.962140317E9</v>
      </c>
      <c r="L73" s="6">
        <v>82514.0</v>
      </c>
      <c r="M73" s="8">
        <f t="shared" si="1"/>
        <v>1008874796</v>
      </c>
      <c r="N73" s="7" t="str">
        <f t="shared" si="2"/>
        <v>5 - 70-80m</v>
      </c>
      <c r="O73" s="9">
        <f t="shared" si="3"/>
        <v>0.1</v>
      </c>
      <c r="P73" s="7">
        <f t="shared" si="4"/>
        <v>0.35</v>
      </c>
      <c r="Q73" s="10">
        <f t="shared" si="5"/>
        <v>7209491.3</v>
      </c>
      <c r="R73" s="10">
        <f t="shared" si="6"/>
        <v>25233219.55</v>
      </c>
    </row>
    <row r="74" ht="15.75" customHeight="1">
      <c r="A74" s="6">
        <v>4.1167338E7</v>
      </c>
      <c r="B74" s="7" t="s">
        <v>106</v>
      </c>
      <c r="C74" s="6">
        <v>7.1570407E7</v>
      </c>
      <c r="D74" s="6">
        <v>1.9659965E8</v>
      </c>
      <c r="E74" s="6">
        <v>1.12604876E8</v>
      </c>
      <c r="F74" s="6">
        <v>1446198.0</v>
      </c>
      <c r="G74" s="6">
        <v>1099826.0</v>
      </c>
      <c r="H74" s="6">
        <v>3.1815824E7</v>
      </c>
      <c r="I74" s="6">
        <v>4.9632926E7</v>
      </c>
      <c r="J74" s="6">
        <v>1.2950265E7</v>
      </c>
      <c r="K74" s="6">
        <v>5.483941635E9</v>
      </c>
      <c r="L74" s="6">
        <v>55943.0</v>
      </c>
      <c r="M74" s="8">
        <f t="shared" si="1"/>
        <v>1340629435</v>
      </c>
      <c r="N74" s="7" t="str">
        <f t="shared" si="2"/>
        <v>5 - 70-80m</v>
      </c>
      <c r="O74" s="9">
        <f t="shared" si="3"/>
        <v>0.1</v>
      </c>
      <c r="P74" s="7">
        <f t="shared" si="4"/>
        <v>0.35</v>
      </c>
      <c r="Q74" s="10">
        <f t="shared" si="5"/>
        <v>7157040.7</v>
      </c>
      <c r="R74" s="10">
        <f t="shared" si="6"/>
        <v>25049642.45</v>
      </c>
    </row>
    <row r="75" ht="15.75" customHeight="1">
      <c r="A75" s="6">
        <v>1.1528264E8</v>
      </c>
      <c r="B75" s="7" t="s">
        <v>107</v>
      </c>
      <c r="C75" s="6">
        <v>7.1002915E7</v>
      </c>
      <c r="D75" s="6">
        <v>3.0273822E7</v>
      </c>
      <c r="E75" s="6">
        <v>270146.0</v>
      </c>
      <c r="F75" s="6">
        <v>106052.0</v>
      </c>
      <c r="G75" s="6">
        <v>233006.0</v>
      </c>
      <c r="H75" s="6">
        <v>1.0519559E7</v>
      </c>
      <c r="I75" s="6">
        <v>1.9145059E7</v>
      </c>
      <c r="J75" s="6">
        <v>7985155.0</v>
      </c>
      <c r="K75" s="6">
        <v>1.146138057E9</v>
      </c>
      <c r="L75" s="6">
        <v>46475.0</v>
      </c>
      <c r="M75" s="8">
        <f t="shared" si="1"/>
        <v>489294927.2</v>
      </c>
      <c r="N75" s="7" t="str">
        <f t="shared" si="2"/>
        <v>5 - 70-80m</v>
      </c>
      <c r="O75" s="9">
        <f t="shared" si="3"/>
        <v>0.1</v>
      </c>
      <c r="P75" s="7">
        <f t="shared" si="4"/>
        <v>0.35</v>
      </c>
      <c r="Q75" s="10">
        <f t="shared" si="5"/>
        <v>7100291.5</v>
      </c>
      <c r="R75" s="10">
        <f t="shared" si="6"/>
        <v>24851020.25</v>
      </c>
    </row>
    <row r="76" ht="15.75" customHeight="1">
      <c r="A76" s="6">
        <v>9.1962637E7</v>
      </c>
      <c r="B76" s="7" t="s">
        <v>108</v>
      </c>
      <c r="C76" s="6">
        <v>7.0904572E7</v>
      </c>
      <c r="D76" s="6">
        <v>4.4763495E7</v>
      </c>
      <c r="E76" s="6">
        <v>1270051.0</v>
      </c>
      <c r="F76" s="6">
        <v>719367.0</v>
      </c>
      <c r="G76" s="6">
        <v>362368.0</v>
      </c>
      <c r="H76" s="6">
        <v>1.7947467E7</v>
      </c>
      <c r="I76" s="6">
        <v>2.4464242E7</v>
      </c>
      <c r="J76" s="6">
        <v>1.1489473E7</v>
      </c>
      <c r="K76" s="6">
        <v>1.363228227E9</v>
      </c>
      <c r="L76" s="6">
        <v>93332.0</v>
      </c>
      <c r="M76" s="8">
        <f t="shared" si="1"/>
        <v>671901726.2</v>
      </c>
      <c r="N76" s="7" t="str">
        <f t="shared" si="2"/>
        <v>5 - 70-80m</v>
      </c>
      <c r="O76" s="9">
        <f t="shared" si="3"/>
        <v>0.1</v>
      </c>
      <c r="P76" s="7">
        <f t="shared" si="4"/>
        <v>0.35</v>
      </c>
      <c r="Q76" s="10">
        <f t="shared" si="5"/>
        <v>7090457.2</v>
      </c>
      <c r="R76" s="10">
        <f t="shared" si="6"/>
        <v>24816600.2</v>
      </c>
    </row>
    <row r="77" ht="15.75" customHeight="1">
      <c r="A77" s="6">
        <v>6.190805E7</v>
      </c>
      <c r="B77" s="7" t="s">
        <v>109</v>
      </c>
      <c r="C77" s="6">
        <v>7.0850136E7</v>
      </c>
      <c r="D77" s="6">
        <v>1.41881158E8</v>
      </c>
      <c r="E77" s="6">
        <v>7.247521E7</v>
      </c>
      <c r="F77" s="6">
        <v>1764270.0</v>
      </c>
      <c r="G77" s="6">
        <v>1201382.0</v>
      </c>
      <c r="H77" s="6">
        <v>3.5791463E7</v>
      </c>
      <c r="I77" s="6">
        <v>3.0648833E7</v>
      </c>
      <c r="J77" s="6">
        <v>1.4701524E7</v>
      </c>
      <c r="K77" s="6">
        <v>5.41446236E9</v>
      </c>
      <c r="L77" s="6">
        <v>65350.0</v>
      </c>
      <c r="M77" s="8">
        <f t="shared" si="1"/>
        <v>993720400</v>
      </c>
      <c r="N77" s="7" t="str">
        <f t="shared" si="2"/>
        <v>5 - 70-80m</v>
      </c>
      <c r="O77" s="9">
        <f t="shared" si="3"/>
        <v>0.1</v>
      </c>
      <c r="P77" s="7">
        <f t="shared" si="4"/>
        <v>0.35</v>
      </c>
      <c r="Q77" s="10">
        <f t="shared" si="5"/>
        <v>7085013.6</v>
      </c>
      <c r="R77" s="10">
        <f t="shared" si="6"/>
        <v>24797547.6</v>
      </c>
    </row>
    <row r="78" ht="15.75" customHeight="1">
      <c r="A78" s="6">
        <v>1.24116182E8</v>
      </c>
      <c r="B78" s="7" t="s">
        <v>110</v>
      </c>
      <c r="C78" s="6">
        <v>7.0826112E7</v>
      </c>
      <c r="D78" s="6">
        <v>7.56795E7</v>
      </c>
      <c r="E78" s="6">
        <v>789431.0</v>
      </c>
      <c r="F78" s="6">
        <v>1352832.0</v>
      </c>
      <c r="G78" s="6">
        <v>1584687.0</v>
      </c>
      <c r="H78" s="6">
        <v>2.658018E7</v>
      </c>
      <c r="I78" s="6">
        <v>4.537237E7</v>
      </c>
      <c r="J78" s="6">
        <v>6510538.0</v>
      </c>
      <c r="K78" s="6">
        <v>8.55395681E8</v>
      </c>
      <c r="L78" s="6">
        <v>59750.0</v>
      </c>
      <c r="M78" s="8">
        <f t="shared" si="1"/>
        <v>1182451498</v>
      </c>
      <c r="N78" s="7" t="str">
        <f t="shared" si="2"/>
        <v>5 - 70-80m</v>
      </c>
      <c r="O78" s="9">
        <f t="shared" si="3"/>
        <v>0.1</v>
      </c>
      <c r="P78" s="7">
        <f t="shared" si="4"/>
        <v>0.35</v>
      </c>
      <c r="Q78" s="10">
        <f t="shared" si="5"/>
        <v>7082611.2</v>
      </c>
      <c r="R78" s="10">
        <f t="shared" si="6"/>
        <v>24789139.2</v>
      </c>
    </row>
    <row r="79" ht="15.75" customHeight="1">
      <c r="A79" s="6">
        <v>1.25943194E8</v>
      </c>
      <c r="B79" s="7" t="s">
        <v>111</v>
      </c>
      <c r="C79" s="6">
        <v>7.0749304E7</v>
      </c>
      <c r="D79" s="6">
        <v>7.6910244E7</v>
      </c>
      <c r="E79" s="6">
        <v>1.3382815E7</v>
      </c>
      <c r="F79" s="6">
        <v>1085103.0</v>
      </c>
      <c r="G79" s="6">
        <v>1796715.0</v>
      </c>
      <c r="H79" s="6">
        <v>3.5284728E7</v>
      </c>
      <c r="I79" s="6">
        <v>2.5360883E7</v>
      </c>
      <c r="J79" s="6">
        <v>9158067.0</v>
      </c>
      <c r="K79" s="6">
        <v>6.523369594E9</v>
      </c>
      <c r="L79" s="6">
        <v>83050.0</v>
      </c>
      <c r="M79" s="8">
        <f t="shared" si="1"/>
        <v>872098569</v>
      </c>
      <c r="N79" s="7" t="str">
        <f t="shared" si="2"/>
        <v>5 - 70-80m</v>
      </c>
      <c r="O79" s="9">
        <f t="shared" si="3"/>
        <v>0.1</v>
      </c>
      <c r="P79" s="7">
        <f t="shared" si="4"/>
        <v>0.35</v>
      </c>
      <c r="Q79" s="10">
        <f t="shared" si="5"/>
        <v>7074930.4</v>
      </c>
      <c r="R79" s="10">
        <f t="shared" si="6"/>
        <v>24762256.4</v>
      </c>
    </row>
    <row r="80" ht="15.75" customHeight="1">
      <c r="A80" s="6">
        <v>9.0749846E7</v>
      </c>
      <c r="B80" s="7" t="s">
        <v>112</v>
      </c>
      <c r="C80" s="6">
        <v>7.0603678E7</v>
      </c>
      <c r="D80" s="6">
        <v>1.37772269E8</v>
      </c>
      <c r="E80" s="6">
        <v>1.7962772E7</v>
      </c>
      <c r="F80" s="6">
        <v>4369126.0</v>
      </c>
      <c r="G80" s="6">
        <v>6492799.0</v>
      </c>
      <c r="H80" s="6">
        <v>7.8101996E7</v>
      </c>
      <c r="I80" s="6">
        <v>3.0845576E7</v>
      </c>
      <c r="J80" s="6">
        <v>1.3017432E7</v>
      </c>
      <c r="K80" s="6">
        <v>4.0736319813E10</v>
      </c>
      <c r="L80" s="6">
        <v>107324.0</v>
      </c>
      <c r="M80" s="8">
        <f t="shared" si="1"/>
        <v>1436233482</v>
      </c>
      <c r="N80" s="7" t="str">
        <f t="shared" si="2"/>
        <v>5 - 70-80m</v>
      </c>
      <c r="O80" s="9">
        <f t="shared" si="3"/>
        <v>0.1</v>
      </c>
      <c r="P80" s="7">
        <f t="shared" si="4"/>
        <v>0.35</v>
      </c>
      <c r="Q80" s="10">
        <f t="shared" si="5"/>
        <v>7060367.8</v>
      </c>
      <c r="R80" s="10">
        <f t="shared" si="6"/>
        <v>24711287.3</v>
      </c>
    </row>
    <row r="81" ht="15.75" customHeight="1">
      <c r="A81" s="6">
        <v>2.2881932E7</v>
      </c>
      <c r="B81" s="7" t="s">
        <v>113</v>
      </c>
      <c r="C81" s="6">
        <v>7.0535847E7</v>
      </c>
      <c r="D81" s="6">
        <v>1.49461667E8</v>
      </c>
      <c r="E81" s="6">
        <v>3911767.0</v>
      </c>
      <c r="F81" s="6">
        <v>1048102.0</v>
      </c>
      <c r="G81" s="6">
        <v>1614575.0</v>
      </c>
      <c r="H81" s="6">
        <v>7.3279391E7</v>
      </c>
      <c r="I81" s="6">
        <v>6.9607832E7</v>
      </c>
      <c r="J81" s="6">
        <v>2.827785E7</v>
      </c>
      <c r="K81" s="6">
        <v>1.2430516209E10</v>
      </c>
      <c r="L81" s="6">
        <v>133825.0</v>
      </c>
      <c r="M81" s="8">
        <f t="shared" si="1"/>
        <v>2134287407</v>
      </c>
      <c r="N81" s="7" t="str">
        <f t="shared" si="2"/>
        <v>5 - 70-80m</v>
      </c>
      <c r="O81" s="9">
        <f t="shared" si="3"/>
        <v>0.1</v>
      </c>
      <c r="P81" s="7">
        <f t="shared" si="4"/>
        <v>0.35</v>
      </c>
      <c r="Q81" s="10">
        <f t="shared" si="5"/>
        <v>7053584.7</v>
      </c>
      <c r="R81" s="10">
        <f t="shared" si="6"/>
        <v>24687546.45</v>
      </c>
    </row>
    <row r="82" ht="15.75" customHeight="1">
      <c r="A82" s="6">
        <v>8.7054587E7</v>
      </c>
      <c r="B82" s="7" t="s">
        <v>114</v>
      </c>
      <c r="C82" s="6">
        <v>7.036692E7</v>
      </c>
      <c r="D82" s="6">
        <v>8.6320937E7</v>
      </c>
      <c r="E82" s="6">
        <v>1.2273423E7</v>
      </c>
      <c r="F82" s="6">
        <v>913876.0</v>
      </c>
      <c r="G82" s="6">
        <v>459142.0</v>
      </c>
      <c r="H82" s="6">
        <v>2.928995E7</v>
      </c>
      <c r="I82" s="6">
        <v>4.3384546E7</v>
      </c>
      <c r="J82" s="6">
        <v>8507701.0</v>
      </c>
      <c r="K82" s="6">
        <v>2.563478798E9</v>
      </c>
      <c r="L82" s="6">
        <v>131349.0</v>
      </c>
      <c r="M82" s="8">
        <f t="shared" si="1"/>
        <v>1166709425</v>
      </c>
      <c r="N82" s="7" t="str">
        <f t="shared" si="2"/>
        <v>5 - 70-80m</v>
      </c>
      <c r="O82" s="9">
        <f t="shared" si="3"/>
        <v>0.1</v>
      </c>
      <c r="P82" s="7">
        <f t="shared" si="4"/>
        <v>0.35</v>
      </c>
      <c r="Q82" s="10">
        <f t="shared" si="5"/>
        <v>7036692</v>
      </c>
      <c r="R82" s="10">
        <f t="shared" si="6"/>
        <v>24628422</v>
      </c>
    </row>
    <row r="83" ht="15.75" customHeight="1">
      <c r="A83" s="6">
        <v>1.11956793E8</v>
      </c>
      <c r="B83" s="7" t="s">
        <v>115</v>
      </c>
      <c r="C83" s="6">
        <v>7.0309546E7</v>
      </c>
      <c r="D83" s="6">
        <v>4.0740349E7</v>
      </c>
      <c r="E83" s="6">
        <v>2020591.0</v>
      </c>
      <c r="F83" s="6">
        <v>1907249.0</v>
      </c>
      <c r="G83" s="6">
        <v>1698058.0</v>
      </c>
      <c r="H83" s="6">
        <v>1.5534755E7</v>
      </c>
      <c r="I83" s="6">
        <v>1.9579696E7</v>
      </c>
      <c r="J83" s="6">
        <v>1.0246659E7</v>
      </c>
      <c r="K83" s="6">
        <v>6.163476353E9</v>
      </c>
      <c r="L83" s="6">
        <v>9697.0</v>
      </c>
      <c r="M83" s="8">
        <f t="shared" si="1"/>
        <v>557952318.2</v>
      </c>
      <c r="N83" s="7" t="str">
        <f t="shared" si="2"/>
        <v>5 - 70-80m</v>
      </c>
      <c r="O83" s="9">
        <f t="shared" si="3"/>
        <v>0.1</v>
      </c>
      <c r="P83" s="7">
        <f t="shared" si="4"/>
        <v>0.35</v>
      </c>
      <c r="Q83" s="10">
        <f t="shared" si="5"/>
        <v>7030954.6</v>
      </c>
      <c r="R83" s="10">
        <f t="shared" si="6"/>
        <v>24608341.1</v>
      </c>
    </row>
    <row r="84" ht="15.75" customHeight="1">
      <c r="A84" s="6">
        <v>1.10002847E8</v>
      </c>
      <c r="B84" s="7" t="s">
        <v>116</v>
      </c>
      <c r="C84" s="6">
        <v>6.9974503E7</v>
      </c>
      <c r="D84" s="6">
        <v>4.571676E7</v>
      </c>
      <c r="E84" s="6">
        <v>1504313.0</v>
      </c>
      <c r="F84" s="6">
        <v>1113069.0</v>
      </c>
      <c r="G84" s="6">
        <v>1042252.0</v>
      </c>
      <c r="H84" s="6">
        <v>2.2131075E7</v>
      </c>
      <c r="I84" s="6">
        <v>1.9926051E7</v>
      </c>
      <c r="J84" s="6">
        <v>7994706.0</v>
      </c>
      <c r="K84" s="6">
        <v>1.3460022142E10</v>
      </c>
      <c r="L84" s="6">
        <v>60105.0</v>
      </c>
      <c r="M84" s="8">
        <f t="shared" si="1"/>
        <v>626527778.6</v>
      </c>
      <c r="N84" s="7" t="str">
        <f t="shared" si="2"/>
        <v>4 - 60-70m</v>
      </c>
      <c r="O84" s="9">
        <f t="shared" si="3"/>
        <v>0.07</v>
      </c>
      <c r="P84" s="7">
        <f t="shared" si="4"/>
        <v>0.3</v>
      </c>
      <c r="Q84" s="10">
        <f t="shared" si="5"/>
        <v>4898215.21</v>
      </c>
      <c r="R84" s="10">
        <f t="shared" si="6"/>
        <v>20992350.9</v>
      </c>
    </row>
    <row r="85" ht="15.75" customHeight="1">
      <c r="A85" s="6">
        <v>1.09537272E8</v>
      </c>
      <c r="B85" s="7" t="s">
        <v>117</v>
      </c>
      <c r="C85" s="6">
        <v>6.9940875E7</v>
      </c>
      <c r="D85" s="6">
        <v>1.59229825E8</v>
      </c>
      <c r="E85" s="6">
        <v>5.633903E7</v>
      </c>
      <c r="F85" s="6">
        <v>6369454.0</v>
      </c>
      <c r="G85" s="6">
        <v>4902851.0</v>
      </c>
      <c r="H85" s="6">
        <v>5.2081947E7</v>
      </c>
      <c r="I85" s="6">
        <v>3.9536543E7</v>
      </c>
      <c r="J85" s="6">
        <v>7256334.0</v>
      </c>
      <c r="K85" s="6">
        <v>9.530243487E9</v>
      </c>
      <c r="L85" s="6">
        <v>68501.0</v>
      </c>
      <c r="M85" s="8">
        <f t="shared" si="1"/>
        <v>1355168448</v>
      </c>
      <c r="N85" s="7" t="str">
        <f t="shared" si="2"/>
        <v>4 - 60-70m</v>
      </c>
      <c r="O85" s="9">
        <f t="shared" si="3"/>
        <v>0.07</v>
      </c>
      <c r="P85" s="7">
        <f t="shared" si="4"/>
        <v>0.3</v>
      </c>
      <c r="Q85" s="10">
        <f t="shared" si="5"/>
        <v>4895861.25</v>
      </c>
      <c r="R85" s="10">
        <f t="shared" si="6"/>
        <v>20982262.5</v>
      </c>
    </row>
    <row r="86" ht="15.75" customHeight="1">
      <c r="A86" s="6">
        <v>1.10293377E8</v>
      </c>
      <c r="B86" s="7" t="s">
        <v>118</v>
      </c>
      <c r="C86" s="6">
        <v>6.9891773E7</v>
      </c>
      <c r="D86" s="6">
        <v>2.26908184E8</v>
      </c>
      <c r="E86" s="6">
        <v>4.40315E7</v>
      </c>
      <c r="F86" s="6">
        <v>4654340.0</v>
      </c>
      <c r="G86" s="6">
        <v>3832179.0</v>
      </c>
      <c r="H86" s="6">
        <v>8.4666282E7</v>
      </c>
      <c r="I86" s="6">
        <v>8.9723883E7</v>
      </c>
      <c r="J86" s="6">
        <v>1.3257417E7</v>
      </c>
      <c r="K86" s="6">
        <v>8.306363698E9</v>
      </c>
      <c r="L86" s="6">
        <v>71983.0</v>
      </c>
      <c r="M86" s="8">
        <f t="shared" si="1"/>
        <v>2674584176</v>
      </c>
      <c r="N86" s="7" t="str">
        <f t="shared" si="2"/>
        <v>4 - 60-70m</v>
      </c>
      <c r="O86" s="9">
        <f t="shared" si="3"/>
        <v>0.07</v>
      </c>
      <c r="P86" s="7">
        <f t="shared" si="4"/>
        <v>0.3</v>
      </c>
      <c r="Q86" s="10">
        <f t="shared" si="5"/>
        <v>4892424.11</v>
      </c>
      <c r="R86" s="10">
        <f t="shared" si="6"/>
        <v>20967531.9</v>
      </c>
    </row>
    <row r="87" ht="15.75" customHeight="1">
      <c r="A87" s="6">
        <v>1.09081071E8</v>
      </c>
      <c r="B87" s="7" t="s">
        <v>119</v>
      </c>
      <c r="C87" s="6">
        <v>6.9878556E7</v>
      </c>
      <c r="D87" s="6">
        <v>2.4640154E7</v>
      </c>
      <c r="E87" s="6">
        <v>983677.0</v>
      </c>
      <c r="F87" s="6">
        <v>1060385.0</v>
      </c>
      <c r="G87" s="6">
        <v>849401.0</v>
      </c>
      <c r="H87" s="6">
        <v>1.3027655E7</v>
      </c>
      <c r="I87" s="6">
        <v>8719036.0</v>
      </c>
      <c r="J87" s="6">
        <v>9554236.0</v>
      </c>
      <c r="K87" s="6">
        <v>2.411326575E9</v>
      </c>
      <c r="L87" s="6">
        <v>72013.0</v>
      </c>
      <c r="M87" s="8">
        <f t="shared" si="1"/>
        <v>310372379.4</v>
      </c>
      <c r="N87" s="7" t="str">
        <f t="shared" si="2"/>
        <v>4 - 60-70m</v>
      </c>
      <c r="O87" s="9">
        <f t="shared" si="3"/>
        <v>0.07</v>
      </c>
      <c r="P87" s="7">
        <f t="shared" si="4"/>
        <v>0.3</v>
      </c>
      <c r="Q87" s="10">
        <f t="shared" si="5"/>
        <v>4891498.92</v>
      </c>
      <c r="R87" s="10">
        <f t="shared" si="6"/>
        <v>20963566.8</v>
      </c>
    </row>
    <row r="88" ht="15.75" customHeight="1">
      <c r="A88" s="6">
        <v>9.8503035E7</v>
      </c>
      <c r="B88" s="7" t="s">
        <v>120</v>
      </c>
      <c r="C88" s="6">
        <v>6.9832934E7</v>
      </c>
      <c r="D88" s="6">
        <v>7.9736536E7</v>
      </c>
      <c r="E88" s="6">
        <v>3112028.0</v>
      </c>
      <c r="F88" s="6">
        <v>1614314.0</v>
      </c>
      <c r="G88" s="6">
        <v>2760826.0</v>
      </c>
      <c r="H88" s="6">
        <v>4.348519E7</v>
      </c>
      <c r="I88" s="6">
        <v>2.8764178E7</v>
      </c>
      <c r="J88" s="6">
        <v>7548705.0</v>
      </c>
      <c r="K88" s="6">
        <v>9.976519899E9</v>
      </c>
      <c r="L88" s="6">
        <v>138000.0</v>
      </c>
      <c r="M88" s="8">
        <f t="shared" si="1"/>
        <v>1025029798</v>
      </c>
      <c r="N88" s="7" t="str">
        <f t="shared" si="2"/>
        <v>4 - 60-70m</v>
      </c>
      <c r="O88" s="9">
        <f t="shared" si="3"/>
        <v>0.07</v>
      </c>
      <c r="P88" s="7">
        <f t="shared" si="4"/>
        <v>0.3</v>
      </c>
      <c r="Q88" s="10">
        <f t="shared" si="5"/>
        <v>4888305.38</v>
      </c>
      <c r="R88" s="10">
        <f t="shared" si="6"/>
        <v>20949880.2</v>
      </c>
    </row>
    <row r="89" ht="15.75" customHeight="1">
      <c r="A89" s="6">
        <v>1.23765437E8</v>
      </c>
      <c r="B89" s="7" t="s">
        <v>121</v>
      </c>
      <c r="C89" s="6">
        <v>6.9753989E7</v>
      </c>
      <c r="D89" s="6">
        <v>1.74687952E8</v>
      </c>
      <c r="E89" s="6">
        <v>9.70026E7</v>
      </c>
      <c r="F89" s="6">
        <v>2479143.0</v>
      </c>
      <c r="G89" s="6">
        <v>8474440.0</v>
      </c>
      <c r="H89" s="6">
        <v>4.0652368E7</v>
      </c>
      <c r="I89" s="6">
        <v>2.6079401E7</v>
      </c>
      <c r="J89" s="6">
        <v>9141448.0</v>
      </c>
      <c r="K89" s="6">
        <v>3.212366149E9</v>
      </c>
      <c r="L89" s="6">
        <v>74149.0</v>
      </c>
      <c r="M89" s="8">
        <f t="shared" si="1"/>
        <v>986368266</v>
      </c>
      <c r="N89" s="7" t="str">
        <f t="shared" si="2"/>
        <v>4 - 60-70m</v>
      </c>
      <c r="O89" s="9">
        <f t="shared" si="3"/>
        <v>0.07</v>
      </c>
      <c r="P89" s="7">
        <f t="shared" si="4"/>
        <v>0.3</v>
      </c>
      <c r="Q89" s="10">
        <f t="shared" si="5"/>
        <v>4882779.23</v>
      </c>
      <c r="R89" s="10">
        <f t="shared" si="6"/>
        <v>20926196.7</v>
      </c>
    </row>
    <row r="90" ht="15.75" customHeight="1">
      <c r="A90" s="6">
        <v>1.11798858E8</v>
      </c>
      <c r="B90" s="7" t="s">
        <v>122</v>
      </c>
      <c r="C90" s="6">
        <v>6.9731829E7</v>
      </c>
      <c r="D90" s="6">
        <v>3.3384522E7</v>
      </c>
      <c r="E90" s="6">
        <v>1329304.0</v>
      </c>
      <c r="F90" s="6">
        <v>4022366.0</v>
      </c>
      <c r="G90" s="6">
        <v>3321886.0</v>
      </c>
      <c r="H90" s="6">
        <v>1.5987791E7</v>
      </c>
      <c r="I90" s="6">
        <v>8723175.0</v>
      </c>
      <c r="J90" s="6">
        <v>8410040.0</v>
      </c>
      <c r="K90" s="6">
        <v>1.521241284E9</v>
      </c>
      <c r="L90" s="6">
        <v>55095.0</v>
      </c>
      <c r="M90" s="8">
        <f t="shared" si="1"/>
        <v>355939546.8</v>
      </c>
      <c r="N90" s="7" t="str">
        <f t="shared" si="2"/>
        <v>4 - 60-70m</v>
      </c>
      <c r="O90" s="9">
        <f t="shared" si="3"/>
        <v>0.07</v>
      </c>
      <c r="P90" s="7">
        <f t="shared" si="4"/>
        <v>0.3</v>
      </c>
      <c r="Q90" s="10">
        <f t="shared" si="5"/>
        <v>4881228.03</v>
      </c>
      <c r="R90" s="10">
        <f t="shared" si="6"/>
        <v>20919548.7</v>
      </c>
    </row>
    <row r="91" ht="15.75" customHeight="1">
      <c r="A91" s="6">
        <v>8.5565058E7</v>
      </c>
      <c r="B91" s="7" t="s">
        <v>123</v>
      </c>
      <c r="C91" s="6">
        <v>6.9646246E7</v>
      </c>
      <c r="D91" s="6">
        <v>5.5404906E7</v>
      </c>
      <c r="E91" s="6">
        <v>1476078.0</v>
      </c>
      <c r="F91" s="6">
        <v>776673.0</v>
      </c>
      <c r="G91" s="6">
        <v>638022.0</v>
      </c>
      <c r="H91" s="6">
        <v>2.7122353E7</v>
      </c>
      <c r="I91" s="6">
        <v>2.539178E7</v>
      </c>
      <c r="J91" s="6">
        <v>1.1263817E7</v>
      </c>
      <c r="K91" s="6">
        <v>9.138589978E9</v>
      </c>
      <c r="L91" s="6">
        <v>108103.0</v>
      </c>
      <c r="M91" s="8">
        <f t="shared" si="1"/>
        <v>783459779.6</v>
      </c>
      <c r="N91" s="7" t="str">
        <f t="shared" si="2"/>
        <v>4 - 60-70m</v>
      </c>
      <c r="O91" s="9">
        <f t="shared" si="3"/>
        <v>0.07</v>
      </c>
      <c r="P91" s="7">
        <f t="shared" si="4"/>
        <v>0.3</v>
      </c>
      <c r="Q91" s="10">
        <f t="shared" si="5"/>
        <v>4875237.22</v>
      </c>
      <c r="R91" s="10">
        <f t="shared" si="6"/>
        <v>20893873.8</v>
      </c>
    </row>
    <row r="92" ht="15.75" customHeight="1">
      <c r="A92" s="6">
        <v>8.599454E7</v>
      </c>
      <c r="B92" s="7" t="s">
        <v>124</v>
      </c>
      <c r="C92" s="6">
        <v>6.9605443E7</v>
      </c>
      <c r="D92" s="6">
        <v>5.3281696E7</v>
      </c>
      <c r="E92" s="6">
        <v>1642357.0</v>
      </c>
      <c r="F92" s="6">
        <v>1380040.0</v>
      </c>
      <c r="G92" s="6">
        <v>705884.0</v>
      </c>
      <c r="H92" s="6">
        <v>2.3602647E7</v>
      </c>
      <c r="I92" s="6">
        <v>2.5950768E7</v>
      </c>
      <c r="J92" s="6">
        <v>1.4581735E7</v>
      </c>
      <c r="K92" s="6">
        <v>8.987364674E9</v>
      </c>
      <c r="L92" s="6">
        <v>112422.0</v>
      </c>
      <c r="M92" s="8">
        <f t="shared" si="1"/>
        <v>760953917.4</v>
      </c>
      <c r="N92" s="7" t="str">
        <f t="shared" si="2"/>
        <v>4 - 60-70m</v>
      </c>
      <c r="O92" s="9">
        <f t="shared" si="3"/>
        <v>0.07</v>
      </c>
      <c r="P92" s="7">
        <f t="shared" si="4"/>
        <v>0.3</v>
      </c>
      <c r="Q92" s="10">
        <f t="shared" si="5"/>
        <v>4872381.01</v>
      </c>
      <c r="R92" s="10">
        <f t="shared" si="6"/>
        <v>20881632.9</v>
      </c>
    </row>
    <row r="93" ht="15.75" customHeight="1">
      <c r="A93" s="6">
        <v>1.11910441E8</v>
      </c>
      <c r="B93" s="7" t="s">
        <v>125</v>
      </c>
      <c r="C93" s="6">
        <v>6.9540521E7</v>
      </c>
      <c r="D93" s="6">
        <v>1.43773723E8</v>
      </c>
      <c r="E93" s="6">
        <v>9112178.0</v>
      </c>
      <c r="F93" s="6">
        <v>3735040.0</v>
      </c>
      <c r="G93" s="6">
        <v>4777753.0</v>
      </c>
      <c r="H93" s="6">
        <v>5.9469601E7</v>
      </c>
      <c r="I93" s="6">
        <v>6.6679151E7</v>
      </c>
      <c r="J93" s="6">
        <v>1.1290156E7</v>
      </c>
      <c r="K93" s="6">
        <v>5.495413192E9</v>
      </c>
      <c r="L93" s="6">
        <v>88311.0</v>
      </c>
      <c r="M93" s="8">
        <f t="shared" si="1"/>
        <v>1956682558</v>
      </c>
      <c r="N93" s="7" t="str">
        <f t="shared" si="2"/>
        <v>4 - 60-70m</v>
      </c>
      <c r="O93" s="9">
        <f t="shared" si="3"/>
        <v>0.07</v>
      </c>
      <c r="P93" s="7">
        <f t="shared" si="4"/>
        <v>0.3</v>
      </c>
      <c r="Q93" s="10">
        <f t="shared" si="5"/>
        <v>4867836.47</v>
      </c>
      <c r="R93" s="10">
        <f t="shared" si="6"/>
        <v>20862156.3</v>
      </c>
    </row>
    <row r="94" ht="15.75" customHeight="1">
      <c r="A94" s="6">
        <v>1.10817083E8</v>
      </c>
      <c r="B94" s="7" t="s">
        <v>126</v>
      </c>
      <c r="C94" s="6">
        <v>6.9512935E7</v>
      </c>
      <c r="D94" s="6">
        <v>2.25185918E8</v>
      </c>
      <c r="E94" s="6">
        <v>6833616.0</v>
      </c>
      <c r="F94" s="6">
        <v>3091050.0</v>
      </c>
      <c r="G94" s="6">
        <v>3866571.0</v>
      </c>
      <c r="H94" s="6">
        <v>1.07421963E8</v>
      </c>
      <c r="I94" s="6">
        <v>1.03972718E8</v>
      </c>
      <c r="J94" s="6">
        <v>9028187.0</v>
      </c>
      <c r="K94" s="6">
        <v>6.727839617E9</v>
      </c>
      <c r="L94" s="6">
        <v>70857.0</v>
      </c>
      <c r="M94" s="8">
        <f t="shared" si="1"/>
        <v>3176689097</v>
      </c>
      <c r="N94" s="7" t="str">
        <f t="shared" si="2"/>
        <v>4 - 60-70m</v>
      </c>
      <c r="O94" s="9">
        <f t="shared" si="3"/>
        <v>0.07</v>
      </c>
      <c r="P94" s="7">
        <f t="shared" si="4"/>
        <v>0.3</v>
      </c>
      <c r="Q94" s="10">
        <f t="shared" si="5"/>
        <v>4865905.45</v>
      </c>
      <c r="R94" s="10">
        <f t="shared" si="6"/>
        <v>20853880.5</v>
      </c>
    </row>
    <row r="95" ht="15.75" customHeight="1">
      <c r="A95" s="6">
        <v>1.20390244E8</v>
      </c>
      <c r="B95" s="7" t="s">
        <v>127</v>
      </c>
      <c r="C95" s="6">
        <v>6.949303E7</v>
      </c>
      <c r="D95" s="6">
        <v>7.6144081E7</v>
      </c>
      <c r="E95" s="6">
        <v>3.387666E7</v>
      </c>
      <c r="F95" s="6">
        <v>1083137.0</v>
      </c>
      <c r="G95" s="6">
        <v>1468452.0</v>
      </c>
      <c r="H95" s="6">
        <v>1.5868264E7</v>
      </c>
      <c r="I95" s="6">
        <v>2.3847568E7</v>
      </c>
      <c r="J95" s="6">
        <v>7753363.0</v>
      </c>
      <c r="K95" s="6">
        <v>2.658285698E9</v>
      </c>
      <c r="L95" s="6">
        <v>83524.0</v>
      </c>
      <c r="M95" s="8">
        <f t="shared" si="1"/>
        <v>650449414</v>
      </c>
      <c r="N95" s="7" t="str">
        <f t="shared" si="2"/>
        <v>4 - 60-70m</v>
      </c>
      <c r="O95" s="9">
        <f t="shared" si="3"/>
        <v>0.07</v>
      </c>
      <c r="P95" s="7">
        <f t="shared" si="4"/>
        <v>0.3</v>
      </c>
      <c r="Q95" s="10">
        <f t="shared" si="5"/>
        <v>4864512.1</v>
      </c>
      <c r="R95" s="10">
        <f t="shared" si="6"/>
        <v>20847909</v>
      </c>
    </row>
    <row r="96" ht="15.75" customHeight="1">
      <c r="A96" s="6">
        <v>1.09427298E8</v>
      </c>
      <c r="B96" s="7" t="s">
        <v>128</v>
      </c>
      <c r="C96" s="6">
        <v>6.9215955E7</v>
      </c>
      <c r="D96" s="6">
        <v>7.0215605E7</v>
      </c>
      <c r="E96" s="6">
        <v>4330359.0</v>
      </c>
      <c r="F96" s="6">
        <v>1700035.0</v>
      </c>
      <c r="G96" s="6">
        <v>3661056.0</v>
      </c>
      <c r="H96" s="6">
        <v>4.6411886E7</v>
      </c>
      <c r="I96" s="6">
        <v>1.4112269E7</v>
      </c>
      <c r="J96" s="6">
        <v>5743775.0</v>
      </c>
      <c r="K96" s="6">
        <v>6.9657872995E10</v>
      </c>
      <c r="L96" s="6">
        <v>93186.0</v>
      </c>
      <c r="M96" s="8">
        <f t="shared" si="1"/>
        <v>765274605.8</v>
      </c>
      <c r="N96" s="7" t="str">
        <f t="shared" si="2"/>
        <v>4 - 60-70m</v>
      </c>
      <c r="O96" s="9">
        <f t="shared" si="3"/>
        <v>0.07</v>
      </c>
      <c r="P96" s="7">
        <f t="shared" si="4"/>
        <v>0.3</v>
      </c>
      <c r="Q96" s="10">
        <f t="shared" si="5"/>
        <v>4845116.85</v>
      </c>
      <c r="R96" s="10">
        <f t="shared" si="6"/>
        <v>20764786.5</v>
      </c>
    </row>
    <row r="97" ht="15.75" customHeight="1">
      <c r="A97" s="6">
        <v>8.4808785E7</v>
      </c>
      <c r="B97" s="7" t="s">
        <v>129</v>
      </c>
      <c r="C97" s="6">
        <v>6.9157934E7</v>
      </c>
      <c r="D97" s="6">
        <v>3.5476467E7</v>
      </c>
      <c r="E97" s="6">
        <v>561720.0</v>
      </c>
      <c r="F97" s="6">
        <v>553984.0</v>
      </c>
      <c r="G97" s="6">
        <v>643147.0</v>
      </c>
      <c r="H97" s="6">
        <v>1.2489883E7</v>
      </c>
      <c r="I97" s="6">
        <v>2.1227733E7</v>
      </c>
      <c r="J97" s="6">
        <v>8422071.0</v>
      </c>
      <c r="K97" s="6">
        <v>2.729499546E9</v>
      </c>
      <c r="L97" s="6">
        <v>64978.0</v>
      </c>
      <c r="M97" s="8">
        <f t="shared" si="1"/>
        <v>553246390</v>
      </c>
      <c r="N97" s="7" t="str">
        <f t="shared" si="2"/>
        <v>4 - 60-70m</v>
      </c>
      <c r="O97" s="9">
        <f t="shared" si="3"/>
        <v>0.07</v>
      </c>
      <c r="P97" s="7">
        <f t="shared" si="4"/>
        <v>0.3</v>
      </c>
      <c r="Q97" s="10">
        <f t="shared" si="5"/>
        <v>4841055.38</v>
      </c>
      <c r="R97" s="10">
        <f t="shared" si="6"/>
        <v>20747380.2</v>
      </c>
    </row>
    <row r="98" ht="15.75" customHeight="1">
      <c r="A98" s="6">
        <v>1.12515014E8</v>
      </c>
      <c r="B98" s="7" t="s">
        <v>130</v>
      </c>
      <c r="C98" s="6">
        <v>6.910718E7</v>
      </c>
      <c r="D98" s="6">
        <v>2.5933627E7</v>
      </c>
      <c r="E98" s="6">
        <v>1281657.0</v>
      </c>
      <c r="F98" s="6">
        <v>2112254.0</v>
      </c>
      <c r="G98" s="6">
        <v>925802.0</v>
      </c>
      <c r="H98" s="6">
        <v>1.2857148E7</v>
      </c>
      <c r="I98" s="6">
        <v>8756766.0</v>
      </c>
      <c r="J98" s="6">
        <v>8095299.0</v>
      </c>
      <c r="K98" s="6">
        <v>1.03744698E9</v>
      </c>
      <c r="L98" s="6">
        <v>68655.0</v>
      </c>
      <c r="M98" s="8">
        <f t="shared" si="1"/>
        <v>311890847.4</v>
      </c>
      <c r="N98" s="7" t="str">
        <f t="shared" si="2"/>
        <v>4 - 60-70m</v>
      </c>
      <c r="O98" s="9">
        <f t="shared" si="3"/>
        <v>0.07</v>
      </c>
      <c r="P98" s="7">
        <f t="shared" si="4"/>
        <v>0.3</v>
      </c>
      <c r="Q98" s="10">
        <f t="shared" si="5"/>
        <v>4837502.6</v>
      </c>
      <c r="R98" s="10">
        <f t="shared" si="6"/>
        <v>20732154</v>
      </c>
    </row>
    <row r="99" ht="15.75" customHeight="1">
      <c r="A99" s="6">
        <v>1.11677428E8</v>
      </c>
      <c r="B99" s="7" t="s">
        <v>131</v>
      </c>
      <c r="C99" s="6">
        <v>6.9055776E7</v>
      </c>
      <c r="D99" s="6">
        <v>1.4556536E7</v>
      </c>
      <c r="E99" s="6">
        <v>498091.0</v>
      </c>
      <c r="F99" s="6">
        <v>1429389.0</v>
      </c>
      <c r="G99" s="6">
        <v>402161.0</v>
      </c>
      <c r="H99" s="6">
        <v>4554764.0</v>
      </c>
      <c r="I99" s="6">
        <v>7672131.0</v>
      </c>
      <c r="J99" s="6">
        <v>5883878.0</v>
      </c>
      <c r="K99" s="6">
        <v>3.497870195E9</v>
      </c>
      <c r="L99" s="6">
        <v>47641.0</v>
      </c>
      <c r="M99" s="8">
        <f t="shared" si="1"/>
        <v>203557300.2</v>
      </c>
      <c r="N99" s="7" t="str">
        <f t="shared" si="2"/>
        <v>4 - 60-70m</v>
      </c>
      <c r="O99" s="9">
        <f t="shared" si="3"/>
        <v>0.07</v>
      </c>
      <c r="P99" s="7">
        <f t="shared" si="4"/>
        <v>0.3</v>
      </c>
      <c r="Q99" s="10">
        <f t="shared" si="5"/>
        <v>4833904.32</v>
      </c>
      <c r="R99" s="10">
        <f t="shared" si="6"/>
        <v>20716732.8</v>
      </c>
    </row>
    <row r="100" ht="15.75" customHeight="1">
      <c r="A100" s="6">
        <v>8.7641071E7</v>
      </c>
      <c r="B100" s="7" t="s">
        <v>132</v>
      </c>
      <c r="C100" s="6">
        <v>6.9020877E7</v>
      </c>
      <c r="D100" s="6">
        <v>1.4567944E7</v>
      </c>
      <c r="E100" s="6">
        <v>589014.0</v>
      </c>
      <c r="F100" s="6">
        <v>1709325.0</v>
      </c>
      <c r="G100" s="6">
        <v>103751.0</v>
      </c>
      <c r="H100" s="6">
        <v>8472327.0</v>
      </c>
      <c r="I100" s="6">
        <v>3693527.0</v>
      </c>
      <c r="J100" s="6">
        <v>1.0404985E7</v>
      </c>
      <c r="K100" s="6">
        <v>4.376798929E9</v>
      </c>
      <c r="L100" s="6">
        <v>46000.0</v>
      </c>
      <c r="M100" s="8">
        <f t="shared" si="1"/>
        <v>162545266.8</v>
      </c>
      <c r="N100" s="7" t="str">
        <f t="shared" si="2"/>
        <v>4 - 60-70m</v>
      </c>
      <c r="O100" s="9">
        <f t="shared" si="3"/>
        <v>0.07</v>
      </c>
      <c r="P100" s="7">
        <f t="shared" si="4"/>
        <v>0.3</v>
      </c>
      <c r="Q100" s="10">
        <f t="shared" si="5"/>
        <v>4831461.39</v>
      </c>
      <c r="R100" s="10">
        <f t="shared" si="6"/>
        <v>20706263.1</v>
      </c>
    </row>
    <row r="101" ht="15.75" customHeight="1">
      <c r="A101" s="6">
        <v>1.19821268E8</v>
      </c>
      <c r="B101" s="7" t="s">
        <v>133</v>
      </c>
      <c r="C101" s="6">
        <v>6.9004191E7</v>
      </c>
      <c r="D101" s="6">
        <v>4.6431957E7</v>
      </c>
      <c r="E101" s="6">
        <v>1732988.0</v>
      </c>
      <c r="F101" s="6">
        <v>1239135.0</v>
      </c>
      <c r="G101" s="6">
        <v>1357837.0</v>
      </c>
      <c r="H101" s="6">
        <v>2.2060403E7</v>
      </c>
      <c r="I101" s="6">
        <v>2.0041594E7</v>
      </c>
      <c r="J101" s="6">
        <v>6582587.0</v>
      </c>
      <c r="K101" s="6">
        <v>8.22792139E8</v>
      </c>
      <c r="L101" s="6">
        <v>53522.0</v>
      </c>
      <c r="M101" s="8">
        <f t="shared" si="1"/>
        <v>629692125.6</v>
      </c>
      <c r="N101" s="7" t="str">
        <f t="shared" si="2"/>
        <v>4 - 60-70m</v>
      </c>
      <c r="O101" s="9">
        <f t="shared" si="3"/>
        <v>0.07</v>
      </c>
      <c r="P101" s="7">
        <f t="shared" si="4"/>
        <v>0.3</v>
      </c>
      <c r="Q101" s="10">
        <f t="shared" si="5"/>
        <v>4830293.37</v>
      </c>
      <c r="R101" s="10">
        <f t="shared" si="6"/>
        <v>20701257.3</v>
      </c>
    </row>
    <row r="102" ht="15.75" customHeight="1">
      <c r="A102" s="6">
        <v>1.24366114E8</v>
      </c>
      <c r="B102" s="7" t="s">
        <v>134</v>
      </c>
      <c r="C102" s="6">
        <v>6.8803392E7</v>
      </c>
      <c r="D102" s="6">
        <v>3.056644E7</v>
      </c>
      <c r="E102" s="6">
        <v>2219976.0</v>
      </c>
      <c r="F102" s="6">
        <v>837060.0</v>
      </c>
      <c r="G102" s="6">
        <v>1521460.0</v>
      </c>
      <c r="H102" s="6">
        <v>1.797772E7</v>
      </c>
      <c r="I102" s="6">
        <v>8010224.0</v>
      </c>
      <c r="J102" s="6">
        <v>6843917.0</v>
      </c>
      <c r="K102" s="6">
        <v>1.783375E9</v>
      </c>
      <c r="L102" s="6">
        <v>21235.0</v>
      </c>
      <c r="M102" s="8">
        <f t="shared" si="1"/>
        <v>348185635.2</v>
      </c>
      <c r="N102" s="7" t="str">
        <f t="shared" si="2"/>
        <v>4 - 60-70m</v>
      </c>
      <c r="O102" s="9">
        <f t="shared" si="3"/>
        <v>0.07</v>
      </c>
      <c r="P102" s="7">
        <f t="shared" si="4"/>
        <v>0.3</v>
      </c>
      <c r="Q102" s="10">
        <f t="shared" si="5"/>
        <v>4816237.44</v>
      </c>
      <c r="R102" s="10">
        <f t="shared" si="6"/>
        <v>20641017.6</v>
      </c>
    </row>
    <row r="103" ht="15.75" customHeight="1">
      <c r="A103" s="6">
        <v>8.5989252E7</v>
      </c>
      <c r="B103" s="7" t="s">
        <v>135</v>
      </c>
      <c r="C103" s="6">
        <v>6.8719771E7</v>
      </c>
      <c r="D103" s="6">
        <v>6.8866619E7</v>
      </c>
      <c r="E103" s="6">
        <v>2.4089559E7</v>
      </c>
      <c r="F103" s="6">
        <v>1251589.0</v>
      </c>
      <c r="G103" s="6">
        <v>736245.0</v>
      </c>
      <c r="H103" s="6">
        <v>2.1071236E7</v>
      </c>
      <c r="I103" s="6">
        <v>2.171799E7</v>
      </c>
      <c r="J103" s="6">
        <v>1.0179196E7</v>
      </c>
      <c r="K103" s="6">
        <v>2.925680821E9</v>
      </c>
      <c r="L103" s="6">
        <v>41343.0</v>
      </c>
      <c r="M103" s="8">
        <f t="shared" si="1"/>
        <v>655338229.8</v>
      </c>
      <c r="N103" s="7" t="str">
        <f t="shared" si="2"/>
        <v>4 - 60-70m</v>
      </c>
      <c r="O103" s="9">
        <f t="shared" si="3"/>
        <v>0.07</v>
      </c>
      <c r="P103" s="7">
        <f t="shared" si="4"/>
        <v>0.3</v>
      </c>
      <c r="Q103" s="10">
        <f t="shared" si="5"/>
        <v>4810383.97</v>
      </c>
      <c r="R103" s="10">
        <f t="shared" si="6"/>
        <v>20615931.3</v>
      </c>
    </row>
    <row r="104" ht="15.75" customHeight="1">
      <c r="A104" s="6">
        <v>1.12785052E8</v>
      </c>
      <c r="B104" s="7" t="s">
        <v>136</v>
      </c>
      <c r="C104" s="6">
        <v>6.8616516E7</v>
      </c>
      <c r="D104" s="6">
        <v>1.21129784E8</v>
      </c>
      <c r="E104" s="6">
        <v>6.0971542E7</v>
      </c>
      <c r="F104" s="6">
        <v>734029.0</v>
      </c>
      <c r="G104" s="6">
        <v>2180748.0</v>
      </c>
      <c r="H104" s="6">
        <v>2.7830205E7</v>
      </c>
      <c r="I104" s="6">
        <v>2.941326E7</v>
      </c>
      <c r="J104" s="6">
        <v>8305727.0</v>
      </c>
      <c r="K104" s="6">
        <v>1.735793128E9</v>
      </c>
      <c r="L104" s="6">
        <v>31608.0</v>
      </c>
      <c r="M104" s="8">
        <f t="shared" si="1"/>
        <v>888952608.4</v>
      </c>
      <c r="N104" s="7" t="str">
        <f t="shared" si="2"/>
        <v>4 - 60-70m</v>
      </c>
      <c r="O104" s="9">
        <f t="shared" si="3"/>
        <v>0.07</v>
      </c>
      <c r="P104" s="7">
        <f t="shared" si="4"/>
        <v>0.3</v>
      </c>
      <c r="Q104" s="10">
        <f t="shared" si="5"/>
        <v>4803156.12</v>
      </c>
      <c r="R104" s="10">
        <f t="shared" si="6"/>
        <v>20584954.8</v>
      </c>
    </row>
    <row r="105" ht="15.75" customHeight="1">
      <c r="A105" s="6">
        <v>1.1827646E8</v>
      </c>
      <c r="B105" s="7" t="s">
        <v>137</v>
      </c>
      <c r="C105" s="6">
        <v>6.8564922E7</v>
      </c>
      <c r="D105" s="6">
        <v>7.2714462E7</v>
      </c>
      <c r="E105" s="6">
        <v>1.5141704E7</v>
      </c>
      <c r="F105" s="6">
        <v>4500336.0</v>
      </c>
      <c r="G105" s="6">
        <v>7157276.0</v>
      </c>
      <c r="H105" s="6">
        <v>3.2760817E7</v>
      </c>
      <c r="I105" s="6">
        <v>1.3154329E7</v>
      </c>
      <c r="J105" s="6">
        <v>6882937.0</v>
      </c>
      <c r="K105" s="6">
        <v>4.174238267E9</v>
      </c>
      <c r="L105" s="6">
        <v>26312.0</v>
      </c>
      <c r="M105" s="8">
        <f t="shared" si="1"/>
        <v>631352866.8</v>
      </c>
      <c r="N105" s="7" t="str">
        <f t="shared" si="2"/>
        <v>4 - 60-70m</v>
      </c>
      <c r="O105" s="9">
        <f t="shared" si="3"/>
        <v>0.07</v>
      </c>
      <c r="P105" s="7">
        <f t="shared" si="4"/>
        <v>0.3</v>
      </c>
      <c r="Q105" s="10">
        <f t="shared" si="5"/>
        <v>4799544.54</v>
      </c>
      <c r="R105" s="10">
        <f t="shared" si="6"/>
        <v>20569476.6</v>
      </c>
    </row>
    <row r="106" ht="15.75" customHeight="1">
      <c r="A106" s="6">
        <v>1.12186585E8</v>
      </c>
      <c r="B106" s="7" t="s">
        <v>138</v>
      </c>
      <c r="C106" s="6">
        <v>6.8407985E7</v>
      </c>
      <c r="D106" s="6">
        <v>4.8888777E7</v>
      </c>
      <c r="E106" s="6">
        <v>3975083.0</v>
      </c>
      <c r="F106" s="6">
        <v>1550138.0</v>
      </c>
      <c r="G106" s="6">
        <v>2084305.0</v>
      </c>
      <c r="H106" s="6">
        <v>2.5973165E7</v>
      </c>
      <c r="I106" s="6">
        <v>1.5306086E7</v>
      </c>
      <c r="J106" s="6">
        <v>7596678.0</v>
      </c>
      <c r="K106" s="6">
        <v>5.992459056E9</v>
      </c>
      <c r="L106" s="6">
        <v>25333.0</v>
      </c>
      <c r="M106" s="8">
        <f t="shared" si="1"/>
        <v>578085882.6</v>
      </c>
      <c r="N106" s="7" t="str">
        <f t="shared" si="2"/>
        <v>4 - 60-70m</v>
      </c>
      <c r="O106" s="9">
        <f t="shared" si="3"/>
        <v>0.07</v>
      </c>
      <c r="P106" s="7">
        <f t="shared" si="4"/>
        <v>0.3</v>
      </c>
      <c r="Q106" s="10">
        <f t="shared" si="5"/>
        <v>4788558.95</v>
      </c>
      <c r="R106" s="10">
        <f t="shared" si="6"/>
        <v>20522395.5</v>
      </c>
    </row>
    <row r="107" ht="15.75" customHeight="1">
      <c r="A107" s="6">
        <v>1.11930447E8</v>
      </c>
      <c r="B107" s="7" t="s">
        <v>139</v>
      </c>
      <c r="C107" s="6">
        <v>6.8295903E7</v>
      </c>
      <c r="D107" s="6">
        <v>1.22461248E8</v>
      </c>
      <c r="E107" s="6">
        <v>5.0818308E7</v>
      </c>
      <c r="F107" s="6">
        <v>3922606.0</v>
      </c>
      <c r="G107" s="6">
        <v>1933922.0</v>
      </c>
      <c r="H107" s="6">
        <v>3.643207E7</v>
      </c>
      <c r="I107" s="6">
        <v>2.9354342E7</v>
      </c>
      <c r="J107" s="6">
        <v>1.3283058E7</v>
      </c>
      <c r="K107" s="6">
        <v>1.7819308399E10</v>
      </c>
      <c r="L107" s="6">
        <v>57654.0</v>
      </c>
      <c r="M107" s="8">
        <f t="shared" si="1"/>
        <v>977152101.6</v>
      </c>
      <c r="N107" s="7" t="str">
        <f t="shared" si="2"/>
        <v>4 - 60-70m</v>
      </c>
      <c r="O107" s="9">
        <f t="shared" si="3"/>
        <v>0.07</v>
      </c>
      <c r="P107" s="7">
        <f t="shared" si="4"/>
        <v>0.3</v>
      </c>
      <c r="Q107" s="10">
        <f t="shared" si="5"/>
        <v>4780713.21</v>
      </c>
      <c r="R107" s="10">
        <f t="shared" si="6"/>
        <v>20488770.9</v>
      </c>
    </row>
    <row r="108" ht="15.75" customHeight="1">
      <c r="A108" s="6">
        <v>1.10268284E8</v>
      </c>
      <c r="B108" s="7" t="s">
        <v>140</v>
      </c>
      <c r="C108" s="6">
        <v>6.8206328E7</v>
      </c>
      <c r="D108" s="6">
        <v>4.5782046E7</v>
      </c>
      <c r="E108" s="6">
        <v>2924376.0</v>
      </c>
      <c r="F108" s="6">
        <v>3201536.0</v>
      </c>
      <c r="G108" s="6">
        <v>1773534.0</v>
      </c>
      <c r="H108" s="6">
        <v>2.0543724E7</v>
      </c>
      <c r="I108" s="6">
        <v>1.7338876E7</v>
      </c>
      <c r="J108" s="6">
        <v>7311262.0</v>
      </c>
      <c r="K108" s="6">
        <v>4.569166076E9</v>
      </c>
      <c r="L108" s="6">
        <v>97883.0</v>
      </c>
      <c r="M108" s="8">
        <f t="shared" si="1"/>
        <v>566296843.2</v>
      </c>
      <c r="N108" s="7" t="str">
        <f t="shared" si="2"/>
        <v>4 - 60-70m</v>
      </c>
      <c r="O108" s="9">
        <f t="shared" si="3"/>
        <v>0.07</v>
      </c>
      <c r="P108" s="7">
        <f t="shared" si="4"/>
        <v>0.3</v>
      </c>
      <c r="Q108" s="10">
        <f t="shared" si="5"/>
        <v>4774442.96</v>
      </c>
      <c r="R108" s="10">
        <f t="shared" si="6"/>
        <v>20461898.4</v>
      </c>
    </row>
    <row r="109" ht="15.75" customHeight="1">
      <c r="A109" s="6">
        <v>9.9837273E7</v>
      </c>
      <c r="B109" s="7" t="s">
        <v>141</v>
      </c>
      <c r="C109" s="6">
        <v>6.8151537E7</v>
      </c>
      <c r="D109" s="6">
        <v>4.0321772E7</v>
      </c>
      <c r="E109" s="6">
        <v>1712590.0</v>
      </c>
      <c r="F109" s="6">
        <v>298780.0</v>
      </c>
      <c r="G109" s="6">
        <v>1108639.0</v>
      </c>
      <c r="H109" s="6">
        <v>1.8396256E7</v>
      </c>
      <c r="I109" s="6">
        <v>1.8805507E7</v>
      </c>
      <c r="J109" s="6">
        <v>6842054.0</v>
      </c>
      <c r="K109" s="6">
        <v>8.7454585E9</v>
      </c>
      <c r="L109" s="6">
        <v>61380.0</v>
      </c>
      <c r="M109" s="8">
        <f t="shared" si="1"/>
        <v>565447334</v>
      </c>
      <c r="N109" s="7" t="str">
        <f t="shared" si="2"/>
        <v>4 - 60-70m</v>
      </c>
      <c r="O109" s="9">
        <f t="shared" si="3"/>
        <v>0.07</v>
      </c>
      <c r="P109" s="7">
        <f t="shared" si="4"/>
        <v>0.3</v>
      </c>
      <c r="Q109" s="10">
        <f t="shared" si="5"/>
        <v>4770607.59</v>
      </c>
      <c r="R109" s="10">
        <f t="shared" si="6"/>
        <v>20445461.1</v>
      </c>
    </row>
    <row r="110" ht="15.75" customHeight="1">
      <c r="A110" s="6">
        <v>7.7111465E7</v>
      </c>
      <c r="B110" s="7" t="s">
        <v>142</v>
      </c>
      <c r="C110" s="6">
        <v>6.7982041E7</v>
      </c>
      <c r="D110" s="6">
        <v>1.03508104E8</v>
      </c>
      <c r="E110" s="6">
        <v>1.5504456E7</v>
      </c>
      <c r="F110" s="6">
        <v>3297972.0</v>
      </c>
      <c r="G110" s="6">
        <v>3532129.0</v>
      </c>
      <c r="H110" s="6">
        <v>5.8310539E7</v>
      </c>
      <c r="I110" s="6">
        <v>2.2863008E7</v>
      </c>
      <c r="J110" s="6">
        <v>9761704.0</v>
      </c>
      <c r="K110" s="6">
        <v>2.8514071866E10</v>
      </c>
      <c r="L110" s="6">
        <v>53751.0</v>
      </c>
      <c r="M110" s="8">
        <f t="shared" si="1"/>
        <v>1064190901</v>
      </c>
      <c r="N110" s="7" t="str">
        <f t="shared" si="2"/>
        <v>4 - 60-70m</v>
      </c>
      <c r="O110" s="9">
        <f t="shared" si="3"/>
        <v>0.07</v>
      </c>
      <c r="P110" s="7">
        <f t="shared" si="4"/>
        <v>0.3</v>
      </c>
      <c r="Q110" s="10">
        <f t="shared" si="5"/>
        <v>4758742.87</v>
      </c>
      <c r="R110" s="10">
        <f t="shared" si="6"/>
        <v>20394612.3</v>
      </c>
    </row>
    <row r="111" ht="15.75" customHeight="1">
      <c r="A111" s="6">
        <v>1.7342475E7</v>
      </c>
      <c r="B111" s="7" t="s">
        <v>143</v>
      </c>
      <c r="C111" s="6">
        <v>6.7884496E7</v>
      </c>
      <c r="D111" s="6">
        <v>2.790954E7</v>
      </c>
      <c r="E111" s="6">
        <v>386574.0</v>
      </c>
      <c r="F111" s="6">
        <v>289969.0</v>
      </c>
      <c r="G111" s="6">
        <v>993455.0</v>
      </c>
      <c r="H111" s="6">
        <v>1.8330974E7</v>
      </c>
      <c r="I111" s="6">
        <v>7908568.0</v>
      </c>
      <c r="J111" s="6">
        <v>6955196.0</v>
      </c>
      <c r="K111" s="6">
        <v>5.908723429E9</v>
      </c>
      <c r="L111" s="6">
        <v>43683.0</v>
      </c>
      <c r="M111" s="8">
        <f t="shared" si="1"/>
        <v>346112172.8</v>
      </c>
      <c r="N111" s="7" t="str">
        <f t="shared" si="2"/>
        <v>4 - 60-70m</v>
      </c>
      <c r="O111" s="9">
        <f t="shared" si="3"/>
        <v>0.07</v>
      </c>
      <c r="P111" s="7">
        <f t="shared" si="4"/>
        <v>0.3</v>
      </c>
      <c r="Q111" s="10">
        <f t="shared" si="5"/>
        <v>4751914.72</v>
      </c>
      <c r="R111" s="10">
        <f t="shared" si="6"/>
        <v>20365348.8</v>
      </c>
    </row>
    <row r="112" ht="15.75" customHeight="1">
      <c r="A112" s="6">
        <v>1.11987301E8</v>
      </c>
      <c r="B112" s="7" t="s">
        <v>144</v>
      </c>
      <c r="C112" s="6">
        <v>6.7760999E7</v>
      </c>
      <c r="D112" s="6">
        <v>3.2843056E7</v>
      </c>
      <c r="E112" s="6">
        <v>2516701.0</v>
      </c>
      <c r="F112" s="6">
        <v>1145270.0</v>
      </c>
      <c r="G112" s="6">
        <v>386584.0</v>
      </c>
      <c r="H112" s="6">
        <v>1.4214893E7</v>
      </c>
      <c r="I112" s="6">
        <v>1.4579608E7</v>
      </c>
      <c r="J112" s="6">
        <v>8604335.0</v>
      </c>
      <c r="K112" s="6">
        <v>2.11200001E8</v>
      </c>
      <c r="L112" s="6">
        <v>68917.0</v>
      </c>
      <c r="M112" s="8">
        <f t="shared" si="1"/>
        <v>438081306.2</v>
      </c>
      <c r="N112" s="7" t="str">
        <f t="shared" si="2"/>
        <v>4 - 60-70m</v>
      </c>
      <c r="O112" s="9">
        <f t="shared" si="3"/>
        <v>0.07</v>
      </c>
      <c r="P112" s="7">
        <f t="shared" si="4"/>
        <v>0.3</v>
      </c>
      <c r="Q112" s="10">
        <f t="shared" si="5"/>
        <v>4743269.93</v>
      </c>
      <c r="R112" s="10">
        <f t="shared" si="6"/>
        <v>20328299.7</v>
      </c>
    </row>
    <row r="113" ht="15.75" customHeight="1">
      <c r="A113" s="6">
        <v>1.1050589E8</v>
      </c>
      <c r="B113" s="7" t="s">
        <v>145</v>
      </c>
      <c r="C113" s="6">
        <v>6.7722933E7</v>
      </c>
      <c r="D113" s="6">
        <v>3.0328186E7</v>
      </c>
      <c r="E113" s="6">
        <v>1010650.0</v>
      </c>
      <c r="F113" s="6">
        <v>909659.0</v>
      </c>
      <c r="G113" s="6">
        <v>1091830.0</v>
      </c>
      <c r="H113" s="6">
        <v>1.1660055E7</v>
      </c>
      <c r="I113" s="6">
        <v>1.5655992E7</v>
      </c>
      <c r="J113" s="6">
        <v>9292303.0</v>
      </c>
      <c r="K113" s="6">
        <v>2.589375593E9</v>
      </c>
      <c r="L113" s="6">
        <v>30654.0</v>
      </c>
      <c r="M113" s="8">
        <f t="shared" si="1"/>
        <v>436109158</v>
      </c>
      <c r="N113" s="7" t="str">
        <f t="shared" si="2"/>
        <v>4 - 60-70m</v>
      </c>
      <c r="O113" s="9">
        <f t="shared" si="3"/>
        <v>0.07</v>
      </c>
      <c r="P113" s="7">
        <f t="shared" si="4"/>
        <v>0.3</v>
      </c>
      <c r="Q113" s="10">
        <f t="shared" si="5"/>
        <v>4740605.31</v>
      </c>
      <c r="R113" s="10">
        <f t="shared" si="6"/>
        <v>20316879.9</v>
      </c>
    </row>
    <row r="114" ht="15.75" customHeight="1">
      <c r="A114" s="6">
        <v>1.09383444E8</v>
      </c>
      <c r="B114" s="7" t="s">
        <v>146</v>
      </c>
      <c r="C114" s="6">
        <v>6.7670072E7</v>
      </c>
      <c r="D114" s="6">
        <v>7.4365603E7</v>
      </c>
      <c r="E114" s="6">
        <v>3440709.0</v>
      </c>
      <c r="F114" s="6">
        <v>9573275.0</v>
      </c>
      <c r="G114" s="6">
        <v>2847987.0</v>
      </c>
      <c r="H114" s="6">
        <v>2.6348188E7</v>
      </c>
      <c r="I114" s="6">
        <v>3.2155444E7</v>
      </c>
      <c r="J114" s="6">
        <v>7522469.0</v>
      </c>
      <c r="K114" s="6">
        <v>2.56687481E9</v>
      </c>
      <c r="L114" s="6">
        <v>35244.0</v>
      </c>
      <c r="M114" s="8">
        <f t="shared" si="1"/>
        <v>937817399.8</v>
      </c>
      <c r="N114" s="7" t="str">
        <f t="shared" si="2"/>
        <v>4 - 60-70m</v>
      </c>
      <c r="O114" s="9">
        <f t="shared" si="3"/>
        <v>0.07</v>
      </c>
      <c r="P114" s="7">
        <f t="shared" si="4"/>
        <v>0.3</v>
      </c>
      <c r="Q114" s="10">
        <f t="shared" si="5"/>
        <v>4736905.04</v>
      </c>
      <c r="R114" s="10">
        <f t="shared" si="6"/>
        <v>20301021.6</v>
      </c>
    </row>
    <row r="115" ht="15.75" customHeight="1">
      <c r="A115" s="6">
        <v>1.08990047E8</v>
      </c>
      <c r="B115" s="7" t="s">
        <v>147</v>
      </c>
      <c r="C115" s="6">
        <v>6.7494473E7</v>
      </c>
      <c r="D115" s="6">
        <v>6.7257434E7</v>
      </c>
      <c r="E115" s="6">
        <v>1470975.0</v>
      </c>
      <c r="F115" s="6">
        <v>1383454.0</v>
      </c>
      <c r="G115" s="6">
        <v>1374810.0</v>
      </c>
      <c r="H115" s="6">
        <v>2.4947677E7</v>
      </c>
      <c r="I115" s="6">
        <v>3.8080518E7</v>
      </c>
      <c r="J115" s="6">
        <v>1.2869266E7</v>
      </c>
      <c r="K115" s="6">
        <v>2.325665252E9</v>
      </c>
      <c r="L115" s="6">
        <v>69969.0</v>
      </c>
      <c r="M115" s="8">
        <f t="shared" si="1"/>
        <v>1019647473</v>
      </c>
      <c r="N115" s="7" t="str">
        <f t="shared" si="2"/>
        <v>4 - 60-70m</v>
      </c>
      <c r="O115" s="9">
        <f t="shared" si="3"/>
        <v>0.07</v>
      </c>
      <c r="P115" s="7">
        <f t="shared" si="4"/>
        <v>0.3</v>
      </c>
      <c r="Q115" s="10">
        <f t="shared" si="5"/>
        <v>4724613.11</v>
      </c>
      <c r="R115" s="10">
        <f t="shared" si="6"/>
        <v>20248341.9</v>
      </c>
    </row>
    <row r="116" ht="15.75" customHeight="1">
      <c r="A116" s="6">
        <v>1.12070815E8</v>
      </c>
      <c r="B116" s="7" t="s">
        <v>148</v>
      </c>
      <c r="C116" s="6">
        <v>6.7441264E7</v>
      </c>
      <c r="D116" s="6">
        <v>7822645.0</v>
      </c>
      <c r="E116" s="6">
        <v>524003.0</v>
      </c>
      <c r="F116" s="6">
        <v>631489.0</v>
      </c>
      <c r="G116" s="6">
        <v>655663.0</v>
      </c>
      <c r="H116" s="6">
        <v>3467275.0</v>
      </c>
      <c r="I116" s="6">
        <v>2544215.0</v>
      </c>
      <c r="J116" s="6">
        <v>4707884.0</v>
      </c>
      <c r="K116" s="6">
        <v>3.545067036E9</v>
      </c>
      <c r="L116" s="6">
        <v>46243.0</v>
      </c>
      <c r="M116" s="8">
        <f t="shared" si="1"/>
        <v>89547480.6</v>
      </c>
      <c r="N116" s="7" t="str">
        <f t="shared" si="2"/>
        <v>4 - 60-70m</v>
      </c>
      <c r="O116" s="9">
        <f t="shared" si="3"/>
        <v>0.07</v>
      </c>
      <c r="P116" s="7">
        <f t="shared" si="4"/>
        <v>0.3</v>
      </c>
      <c r="Q116" s="10">
        <f t="shared" si="5"/>
        <v>4720888.48</v>
      </c>
      <c r="R116" s="10">
        <f t="shared" si="6"/>
        <v>20232379.2</v>
      </c>
    </row>
    <row r="117" ht="15.75" customHeight="1">
      <c r="A117" s="6">
        <v>1.14573907E8</v>
      </c>
      <c r="B117" s="7" t="s">
        <v>149</v>
      </c>
      <c r="C117" s="6">
        <v>6.7174924E7</v>
      </c>
      <c r="D117" s="6">
        <v>9.0243033E7</v>
      </c>
      <c r="E117" s="6">
        <v>1.4379555E7</v>
      </c>
      <c r="F117" s="6">
        <v>3192553.0</v>
      </c>
      <c r="G117" s="6">
        <v>1602132.0</v>
      </c>
      <c r="H117" s="6">
        <v>2.822812E7</v>
      </c>
      <c r="I117" s="6">
        <v>4.2840673E7</v>
      </c>
      <c r="J117" s="6">
        <v>1.1224716E7</v>
      </c>
      <c r="K117" s="6">
        <v>5.691427799E9</v>
      </c>
      <c r="L117" s="6">
        <v>84448.0</v>
      </c>
      <c r="M117" s="8">
        <f t="shared" si="1"/>
        <v>1154764205</v>
      </c>
      <c r="N117" s="7" t="str">
        <f t="shared" si="2"/>
        <v>4 - 60-70m</v>
      </c>
      <c r="O117" s="9">
        <f t="shared" si="3"/>
        <v>0.07</v>
      </c>
      <c r="P117" s="7">
        <f t="shared" si="4"/>
        <v>0.3</v>
      </c>
      <c r="Q117" s="10">
        <f t="shared" si="5"/>
        <v>4702244.68</v>
      </c>
      <c r="R117" s="10">
        <f t="shared" si="6"/>
        <v>20152477.2</v>
      </c>
    </row>
    <row r="118" ht="15.75" customHeight="1">
      <c r="A118" s="6">
        <v>1.09509964E8</v>
      </c>
      <c r="B118" s="7" t="s">
        <v>150</v>
      </c>
      <c r="C118" s="6">
        <v>6.7172984E7</v>
      </c>
      <c r="D118" s="6">
        <v>2.2900138E7</v>
      </c>
      <c r="E118" s="6">
        <v>505354.0</v>
      </c>
      <c r="F118" s="6">
        <v>205929.0</v>
      </c>
      <c r="G118" s="6">
        <v>120554.0</v>
      </c>
      <c r="H118" s="6">
        <v>1.0207811E7</v>
      </c>
      <c r="I118" s="6">
        <v>1.186049E7</v>
      </c>
      <c r="J118" s="6">
        <v>8472192.0</v>
      </c>
      <c r="K118" s="6">
        <v>7.6561835E7</v>
      </c>
      <c r="L118" s="6">
        <v>73504.0</v>
      </c>
      <c r="M118" s="8">
        <f t="shared" si="1"/>
        <v>340283054.8</v>
      </c>
      <c r="N118" s="7" t="str">
        <f t="shared" si="2"/>
        <v>4 - 60-70m</v>
      </c>
      <c r="O118" s="9">
        <f t="shared" si="3"/>
        <v>0.07</v>
      </c>
      <c r="P118" s="7">
        <f t="shared" si="4"/>
        <v>0.3</v>
      </c>
      <c r="Q118" s="10">
        <f t="shared" si="5"/>
        <v>4702108.88</v>
      </c>
      <c r="R118" s="10">
        <f t="shared" si="6"/>
        <v>20151895.2</v>
      </c>
    </row>
    <row r="119" ht="15.75" customHeight="1">
      <c r="A119" s="6">
        <v>1.4054375E7</v>
      </c>
      <c r="B119" s="7" t="s">
        <v>151</v>
      </c>
      <c r="C119" s="6">
        <v>6.7097945E7</v>
      </c>
      <c r="D119" s="6">
        <v>8.0619258E7</v>
      </c>
      <c r="E119" s="6">
        <v>2.4980178E7</v>
      </c>
      <c r="F119" s="6">
        <v>815805.0</v>
      </c>
      <c r="G119" s="6">
        <v>506004.0</v>
      </c>
      <c r="H119" s="6">
        <v>3.2965876E7</v>
      </c>
      <c r="I119" s="6">
        <v>2.1351395E7</v>
      </c>
      <c r="J119" s="6">
        <v>1.5049833E7</v>
      </c>
      <c r="K119" s="6">
        <v>5.0851756E9</v>
      </c>
      <c r="L119" s="6">
        <v>47030.0</v>
      </c>
      <c r="M119" s="8">
        <f t="shared" si="1"/>
        <v>765338321.6</v>
      </c>
      <c r="N119" s="7" t="str">
        <f t="shared" si="2"/>
        <v>4 - 60-70m</v>
      </c>
      <c r="O119" s="9">
        <f t="shared" si="3"/>
        <v>0.07</v>
      </c>
      <c r="P119" s="7">
        <f t="shared" si="4"/>
        <v>0.3</v>
      </c>
      <c r="Q119" s="10">
        <f t="shared" si="5"/>
        <v>4696856.15</v>
      </c>
      <c r="R119" s="10">
        <f t="shared" si="6"/>
        <v>20129383.5</v>
      </c>
    </row>
    <row r="120" ht="15.75" customHeight="1">
      <c r="A120" s="6">
        <v>1.45270376E8</v>
      </c>
      <c r="B120" s="7" t="s">
        <v>152</v>
      </c>
      <c r="C120" s="6">
        <v>6.7026393E7</v>
      </c>
      <c r="D120" s="6">
        <v>9.074696E7</v>
      </c>
      <c r="E120" s="6">
        <v>1.7120711E7</v>
      </c>
      <c r="F120" s="6">
        <v>4377961.0</v>
      </c>
      <c r="G120" s="6">
        <v>1.3870211E7</v>
      </c>
      <c r="H120" s="6">
        <v>3.7763698E7</v>
      </c>
      <c r="I120" s="6">
        <v>1.7614379E7</v>
      </c>
      <c r="J120" s="6">
        <v>6386483.0</v>
      </c>
      <c r="K120" s="6">
        <v>1.077976553E10</v>
      </c>
      <c r="L120" s="6">
        <v>61033.0</v>
      </c>
      <c r="M120" s="8">
        <f t="shared" si="1"/>
        <v>797585468.2</v>
      </c>
      <c r="N120" s="7" t="str">
        <f t="shared" si="2"/>
        <v>4 - 60-70m</v>
      </c>
      <c r="O120" s="9">
        <f t="shared" si="3"/>
        <v>0.07</v>
      </c>
      <c r="P120" s="7">
        <f t="shared" si="4"/>
        <v>0.3</v>
      </c>
      <c r="Q120" s="10">
        <f t="shared" si="5"/>
        <v>4691847.51</v>
      </c>
      <c r="R120" s="10">
        <f t="shared" si="6"/>
        <v>20107917.9</v>
      </c>
    </row>
    <row r="121" ht="15.75" customHeight="1">
      <c r="A121" s="6">
        <v>4.0699002E7</v>
      </c>
      <c r="B121" s="7" t="s">
        <v>153</v>
      </c>
      <c r="C121" s="6">
        <v>6.6927721E7</v>
      </c>
      <c r="D121" s="6">
        <v>1.165061E7</v>
      </c>
      <c r="E121" s="6">
        <v>128371.0</v>
      </c>
      <c r="F121" s="6">
        <v>179727.0</v>
      </c>
      <c r="G121" s="6">
        <v>71616.0</v>
      </c>
      <c r="H121" s="6">
        <v>3727480.0</v>
      </c>
      <c r="I121" s="6">
        <v>7543416.0</v>
      </c>
      <c r="J121" s="6">
        <v>1.6619987E7</v>
      </c>
      <c r="K121" s="6">
        <v>9.9302656E8</v>
      </c>
      <c r="L121" s="6">
        <v>29079.0</v>
      </c>
      <c r="M121" s="8">
        <f t="shared" si="1"/>
        <v>188814712.2</v>
      </c>
      <c r="N121" s="7" t="str">
        <f t="shared" si="2"/>
        <v>4 - 60-70m</v>
      </c>
      <c r="O121" s="9">
        <f t="shared" si="3"/>
        <v>0.07</v>
      </c>
      <c r="P121" s="7">
        <f t="shared" si="4"/>
        <v>0.3</v>
      </c>
      <c r="Q121" s="10">
        <f t="shared" si="5"/>
        <v>4684940.47</v>
      </c>
      <c r="R121" s="10">
        <f t="shared" si="6"/>
        <v>20078316.3</v>
      </c>
    </row>
    <row r="122" ht="15.75" customHeight="1">
      <c r="A122" s="6">
        <v>8.5939152E7</v>
      </c>
      <c r="B122" s="7" t="s">
        <v>154</v>
      </c>
      <c r="C122" s="6">
        <v>6.6829826E7</v>
      </c>
      <c r="D122" s="6">
        <v>3.0416833E7</v>
      </c>
      <c r="E122" s="6">
        <v>1142823.0</v>
      </c>
      <c r="F122" s="6">
        <v>1487673.0</v>
      </c>
      <c r="G122" s="6">
        <v>1082415.0</v>
      </c>
      <c r="H122" s="6">
        <v>1.7384289E7</v>
      </c>
      <c r="I122" s="6">
        <v>9319633.0</v>
      </c>
      <c r="J122" s="6">
        <v>1.0665982E7</v>
      </c>
      <c r="K122" s="6">
        <v>3.725223219E9</v>
      </c>
      <c r="L122" s="6">
        <v>45736.0</v>
      </c>
      <c r="M122" s="8">
        <f t="shared" si="1"/>
        <v>367769120.6</v>
      </c>
      <c r="N122" s="7" t="str">
        <f t="shared" si="2"/>
        <v>4 - 60-70m</v>
      </c>
      <c r="O122" s="9">
        <f t="shared" si="3"/>
        <v>0.07</v>
      </c>
      <c r="P122" s="7">
        <f t="shared" si="4"/>
        <v>0.3</v>
      </c>
      <c r="Q122" s="10">
        <f t="shared" si="5"/>
        <v>4678087.82</v>
      </c>
      <c r="R122" s="10">
        <f t="shared" si="6"/>
        <v>20048947.8</v>
      </c>
    </row>
    <row r="123" ht="15.75" customHeight="1">
      <c r="A123" s="6">
        <v>1.43378368E8</v>
      </c>
      <c r="B123" s="7" t="s">
        <v>155</v>
      </c>
      <c r="C123" s="6">
        <v>6.6810393E7</v>
      </c>
      <c r="D123" s="6">
        <v>5.6639319E7</v>
      </c>
      <c r="E123" s="6">
        <v>6988072.0</v>
      </c>
      <c r="F123" s="6">
        <v>2676109.0</v>
      </c>
      <c r="G123" s="6">
        <v>3265238.0</v>
      </c>
      <c r="H123" s="6">
        <v>2.6460311E7</v>
      </c>
      <c r="I123" s="6">
        <v>1.7249589E7</v>
      </c>
      <c r="J123" s="6">
        <v>5631807.0</v>
      </c>
      <c r="K123" s="6">
        <v>1.746885048E9</v>
      </c>
      <c r="L123" s="6">
        <v>29286.0</v>
      </c>
      <c r="M123" s="8">
        <f t="shared" si="1"/>
        <v>629405674.4</v>
      </c>
      <c r="N123" s="7" t="str">
        <f t="shared" si="2"/>
        <v>4 - 60-70m</v>
      </c>
      <c r="O123" s="9">
        <f t="shared" si="3"/>
        <v>0.07</v>
      </c>
      <c r="P123" s="7">
        <f t="shared" si="4"/>
        <v>0.3</v>
      </c>
      <c r="Q123" s="10">
        <f t="shared" si="5"/>
        <v>4676727.51</v>
      </c>
      <c r="R123" s="10">
        <f t="shared" si="6"/>
        <v>20043117.9</v>
      </c>
    </row>
    <row r="124" ht="15.75" customHeight="1">
      <c r="A124" s="6">
        <v>1.10291102E8</v>
      </c>
      <c r="B124" s="7" t="s">
        <v>156</v>
      </c>
      <c r="C124" s="6">
        <v>6.6764889E7</v>
      </c>
      <c r="D124" s="6">
        <v>3.8548341E7</v>
      </c>
      <c r="E124" s="6">
        <v>2627917.0</v>
      </c>
      <c r="F124" s="6">
        <v>1304946.0</v>
      </c>
      <c r="G124" s="6">
        <v>1315743.0</v>
      </c>
      <c r="H124" s="6">
        <v>1.6640318E7</v>
      </c>
      <c r="I124" s="6">
        <v>1.6659417E7</v>
      </c>
      <c r="J124" s="6">
        <v>7192052.0</v>
      </c>
      <c r="K124" s="6">
        <v>1.446996765E9</v>
      </c>
      <c r="L124" s="6">
        <v>25680.0</v>
      </c>
      <c r="M124" s="8">
        <f t="shared" si="1"/>
        <v>507989967.4</v>
      </c>
      <c r="N124" s="7" t="str">
        <f t="shared" si="2"/>
        <v>4 - 60-70m</v>
      </c>
      <c r="O124" s="9">
        <f t="shared" si="3"/>
        <v>0.07</v>
      </c>
      <c r="P124" s="7">
        <f t="shared" si="4"/>
        <v>0.3</v>
      </c>
      <c r="Q124" s="10">
        <f t="shared" si="5"/>
        <v>4673542.23</v>
      </c>
      <c r="R124" s="10">
        <f t="shared" si="6"/>
        <v>20029466.7</v>
      </c>
    </row>
    <row r="125" ht="15.75" customHeight="1">
      <c r="A125" s="6">
        <v>1.09582996E8</v>
      </c>
      <c r="B125" s="7" t="s">
        <v>157</v>
      </c>
      <c r="C125" s="6">
        <v>6.6384537E7</v>
      </c>
      <c r="D125" s="6">
        <v>3.3352333E7</v>
      </c>
      <c r="E125" s="6">
        <v>2614207.0</v>
      </c>
      <c r="F125" s="6">
        <v>1787742.0</v>
      </c>
      <c r="G125" s="6">
        <v>2057009.0</v>
      </c>
      <c r="H125" s="6">
        <v>1.4706598E7</v>
      </c>
      <c r="I125" s="6">
        <v>1.2186777E7</v>
      </c>
      <c r="J125" s="6">
        <v>9676470.0</v>
      </c>
      <c r="K125" s="6">
        <v>5.24862156E8</v>
      </c>
      <c r="L125" s="6">
        <v>72632.0</v>
      </c>
      <c r="M125" s="8">
        <f t="shared" si="1"/>
        <v>403127881.4</v>
      </c>
      <c r="N125" s="7" t="str">
        <f t="shared" si="2"/>
        <v>4 - 60-70m</v>
      </c>
      <c r="O125" s="9">
        <f t="shared" si="3"/>
        <v>0.07</v>
      </c>
      <c r="P125" s="7">
        <f t="shared" si="4"/>
        <v>0.3</v>
      </c>
      <c r="Q125" s="10">
        <f t="shared" si="5"/>
        <v>4646917.59</v>
      </c>
      <c r="R125" s="10">
        <f t="shared" si="6"/>
        <v>19915361.1</v>
      </c>
    </row>
    <row r="126" ht="15.75" customHeight="1">
      <c r="A126" s="6">
        <v>1.2419706E8</v>
      </c>
      <c r="B126" s="7" t="s">
        <v>158</v>
      </c>
      <c r="C126" s="6">
        <v>6.631347E7</v>
      </c>
      <c r="D126" s="6">
        <v>3.5693638E7</v>
      </c>
      <c r="E126" s="6">
        <v>3709633.0</v>
      </c>
      <c r="F126" s="6">
        <v>2208674.0</v>
      </c>
      <c r="G126" s="6">
        <v>3559324.0</v>
      </c>
      <c r="H126" s="6">
        <v>1.6495331E7</v>
      </c>
      <c r="I126" s="6">
        <v>9720676.0</v>
      </c>
      <c r="J126" s="6">
        <v>6482831.0</v>
      </c>
      <c r="K126" s="6">
        <v>4.162542495E9</v>
      </c>
      <c r="L126" s="6">
        <v>31433.0</v>
      </c>
      <c r="M126" s="8">
        <f t="shared" si="1"/>
        <v>378763400.6</v>
      </c>
      <c r="N126" s="7" t="str">
        <f t="shared" si="2"/>
        <v>4 - 60-70m</v>
      </c>
      <c r="O126" s="9">
        <f t="shared" si="3"/>
        <v>0.07</v>
      </c>
      <c r="P126" s="7">
        <f t="shared" si="4"/>
        <v>0.3</v>
      </c>
      <c r="Q126" s="10">
        <f t="shared" si="5"/>
        <v>4641942.9</v>
      </c>
      <c r="R126" s="10">
        <f t="shared" si="6"/>
        <v>19894041</v>
      </c>
    </row>
    <row r="127" ht="15.75" customHeight="1">
      <c r="A127" s="6">
        <v>1.12195368E8</v>
      </c>
      <c r="B127" s="7" t="s">
        <v>159</v>
      </c>
      <c r="C127" s="6">
        <v>6.6157003E7</v>
      </c>
      <c r="D127" s="6">
        <v>5.6339828E7</v>
      </c>
      <c r="E127" s="6">
        <v>3396853.0</v>
      </c>
      <c r="F127" s="6">
        <v>783534.0</v>
      </c>
      <c r="G127" s="6">
        <v>528826.0</v>
      </c>
      <c r="H127" s="6">
        <v>2.8553171E7</v>
      </c>
      <c r="I127" s="6">
        <v>2.3077444E7</v>
      </c>
      <c r="J127" s="6">
        <v>5791104.0</v>
      </c>
      <c r="K127" s="6">
        <v>3.41291926E8</v>
      </c>
      <c r="L127" s="6">
        <v>32407.0</v>
      </c>
      <c r="M127" s="15">
        <f t="shared" si="1"/>
        <v>751442332.6</v>
      </c>
      <c r="N127" s="16" t="str">
        <f t="shared" si="2"/>
        <v>4 - 60-70m</v>
      </c>
      <c r="O127" s="17">
        <f t="shared" si="3"/>
        <v>0.07</v>
      </c>
      <c r="P127" s="16">
        <f t="shared" si="4"/>
        <v>0.3</v>
      </c>
      <c r="Q127" s="18">
        <f t="shared" si="5"/>
        <v>4630990.21</v>
      </c>
      <c r="R127" s="18">
        <f t="shared" si="6"/>
        <v>19847100.9</v>
      </c>
      <c r="S127" s="19"/>
      <c r="T127" s="19"/>
      <c r="U127" s="19"/>
      <c r="V127" s="19"/>
    </row>
    <row r="128" ht="15.75" customHeight="1">
      <c r="A128" s="6">
        <v>1.2340042E8</v>
      </c>
      <c r="B128" s="7" t="s">
        <v>160</v>
      </c>
      <c r="C128" s="6">
        <v>6.6108396E7</v>
      </c>
      <c r="D128" s="6">
        <v>2.494358E7</v>
      </c>
      <c r="E128" s="6">
        <v>1886552.0</v>
      </c>
      <c r="F128" s="6">
        <v>1951389.0</v>
      </c>
      <c r="G128" s="6">
        <v>882396.0</v>
      </c>
      <c r="H128" s="6">
        <v>1.3331319E7</v>
      </c>
      <c r="I128" s="6">
        <v>6891924.0</v>
      </c>
      <c r="J128" s="6">
        <v>6105300.0</v>
      </c>
      <c r="K128" s="6">
        <v>1.6435941E9</v>
      </c>
      <c r="L128" s="6">
        <v>71053.0</v>
      </c>
      <c r="M128" s="8">
        <f t="shared" si="1"/>
        <v>278961342.4</v>
      </c>
      <c r="N128" s="7" t="str">
        <f t="shared" si="2"/>
        <v>4 - 60-70m</v>
      </c>
      <c r="O128" s="9">
        <f t="shared" si="3"/>
        <v>0.07</v>
      </c>
      <c r="P128" s="7">
        <f t="shared" si="4"/>
        <v>0.3</v>
      </c>
      <c r="Q128" s="10">
        <f t="shared" si="5"/>
        <v>4627587.72</v>
      </c>
      <c r="R128" s="10">
        <f t="shared" si="6"/>
        <v>19832518.8</v>
      </c>
    </row>
    <row r="129" ht="15.75" customHeight="1">
      <c r="A129" s="6">
        <v>1.22691013E8</v>
      </c>
      <c r="B129" s="7" t="s">
        <v>161</v>
      </c>
      <c r="C129" s="6">
        <v>6.5637456E7</v>
      </c>
      <c r="D129" s="6">
        <v>6.5323141E7</v>
      </c>
      <c r="E129" s="6">
        <v>7943442.0</v>
      </c>
      <c r="F129" s="6">
        <v>1248870.0</v>
      </c>
      <c r="G129" s="6">
        <v>967496.0</v>
      </c>
      <c r="H129" s="6">
        <v>2.8799782E7</v>
      </c>
      <c r="I129" s="6">
        <v>2.6363551E7</v>
      </c>
      <c r="J129" s="6">
        <v>8097241.0</v>
      </c>
      <c r="K129" s="6">
        <v>2.7042E9</v>
      </c>
      <c r="L129" s="6">
        <v>55339.0</v>
      </c>
      <c r="M129" s="8">
        <f t="shared" si="1"/>
        <v>823225252.4</v>
      </c>
      <c r="N129" s="7" t="str">
        <f t="shared" si="2"/>
        <v>4 - 60-70m</v>
      </c>
      <c r="O129" s="9">
        <f t="shared" si="3"/>
        <v>0.07</v>
      </c>
      <c r="P129" s="7">
        <f t="shared" si="4"/>
        <v>0.3</v>
      </c>
      <c r="Q129" s="10">
        <f t="shared" si="5"/>
        <v>4594621.92</v>
      </c>
      <c r="R129" s="10">
        <f t="shared" si="6"/>
        <v>19691236.8</v>
      </c>
    </row>
    <row r="130" ht="15.75" customHeight="1">
      <c r="A130" s="6">
        <v>1.16667216E8</v>
      </c>
      <c r="B130" s="7" t="s">
        <v>162</v>
      </c>
      <c r="C130" s="6">
        <v>6.5136634E7</v>
      </c>
      <c r="D130" s="6">
        <v>1.16127013E8</v>
      </c>
      <c r="E130" s="6">
        <v>6.0169482E7</v>
      </c>
      <c r="F130" s="6">
        <v>9027133.0</v>
      </c>
      <c r="G130" s="6">
        <v>1718309.0</v>
      </c>
      <c r="H130" s="6">
        <v>2.2423766E7</v>
      </c>
      <c r="I130" s="6">
        <v>2.2788323E7</v>
      </c>
      <c r="J130" s="6">
        <v>6207268.0</v>
      </c>
      <c r="K130" s="6">
        <v>2.202488489E9</v>
      </c>
      <c r="L130" s="6">
        <v>31577.0</v>
      </c>
      <c r="M130" s="8">
        <f t="shared" si="1"/>
        <v>716965518.4</v>
      </c>
      <c r="N130" s="7" t="str">
        <f t="shared" si="2"/>
        <v>4 - 60-70m</v>
      </c>
      <c r="O130" s="9">
        <f t="shared" si="3"/>
        <v>0.07</v>
      </c>
      <c r="P130" s="7">
        <f t="shared" si="4"/>
        <v>0.3</v>
      </c>
      <c r="Q130" s="10">
        <f t="shared" si="5"/>
        <v>4559564.38</v>
      </c>
      <c r="R130" s="10">
        <f t="shared" si="6"/>
        <v>19540990.2</v>
      </c>
    </row>
    <row r="131" ht="15.75" customHeight="1">
      <c r="A131" s="6">
        <v>1.1270062E8</v>
      </c>
      <c r="B131" s="7" t="s">
        <v>163</v>
      </c>
      <c r="C131" s="6">
        <v>6.5023818E7</v>
      </c>
      <c r="D131" s="6">
        <v>1.2767973E8</v>
      </c>
      <c r="E131" s="6">
        <v>7471601.0</v>
      </c>
      <c r="F131" s="6">
        <v>2795163.0</v>
      </c>
      <c r="G131" s="6">
        <v>4826028.0</v>
      </c>
      <c r="H131" s="6">
        <v>5.5191074E7</v>
      </c>
      <c r="I131" s="6">
        <v>5.7395864E7</v>
      </c>
      <c r="J131" s="6">
        <v>8645972.0</v>
      </c>
      <c r="K131" s="6">
        <v>1.962451931E9</v>
      </c>
      <c r="L131" s="6">
        <v>49183.0</v>
      </c>
      <c r="M131" s="8">
        <f t="shared" si="1"/>
        <v>1726216778</v>
      </c>
      <c r="N131" s="7" t="str">
        <f t="shared" si="2"/>
        <v>4 - 60-70m</v>
      </c>
      <c r="O131" s="9">
        <f t="shared" si="3"/>
        <v>0.07</v>
      </c>
      <c r="P131" s="7">
        <f t="shared" si="4"/>
        <v>0.3</v>
      </c>
      <c r="Q131" s="10">
        <f t="shared" si="5"/>
        <v>4551667.26</v>
      </c>
      <c r="R131" s="10">
        <f t="shared" si="6"/>
        <v>19507145.4</v>
      </c>
    </row>
    <row r="132" ht="15.75" customHeight="1">
      <c r="A132" s="6">
        <v>8.7116195E7</v>
      </c>
      <c r="B132" s="7" t="s">
        <v>164</v>
      </c>
      <c r="C132" s="6">
        <v>6.5009423E7</v>
      </c>
      <c r="D132" s="6">
        <v>1.24841857E8</v>
      </c>
      <c r="E132" s="6">
        <v>9120104.0</v>
      </c>
      <c r="F132" s="6">
        <v>2248656.0</v>
      </c>
      <c r="G132" s="6">
        <v>2780549.0</v>
      </c>
      <c r="H132" s="6">
        <v>6.0846192E7</v>
      </c>
      <c r="I132" s="6">
        <v>4.9846356E7</v>
      </c>
      <c r="J132" s="6">
        <v>1.2660469E7</v>
      </c>
      <c r="K132" s="6">
        <v>1.4007827646E10</v>
      </c>
      <c r="L132" s="6">
        <v>109448.0</v>
      </c>
      <c r="M132" s="8">
        <f t="shared" si="1"/>
        <v>1622832569</v>
      </c>
      <c r="N132" s="7" t="str">
        <f t="shared" si="2"/>
        <v>4 - 60-70m</v>
      </c>
      <c r="O132" s="9">
        <f t="shared" si="3"/>
        <v>0.07</v>
      </c>
      <c r="P132" s="7">
        <f t="shared" si="4"/>
        <v>0.3</v>
      </c>
      <c r="Q132" s="10">
        <f t="shared" si="5"/>
        <v>4550659.61</v>
      </c>
      <c r="R132" s="10">
        <f t="shared" si="6"/>
        <v>19502826.9</v>
      </c>
    </row>
    <row r="133" ht="15.75" customHeight="1">
      <c r="A133" s="6">
        <v>8.6528164E7</v>
      </c>
      <c r="B133" s="7" t="s">
        <v>165</v>
      </c>
      <c r="C133" s="6">
        <v>6.5005293E7</v>
      </c>
      <c r="D133" s="6">
        <v>3.6941105E7</v>
      </c>
      <c r="E133" s="6">
        <v>1345098.0</v>
      </c>
      <c r="F133" s="6">
        <v>575349.0</v>
      </c>
      <c r="G133" s="6">
        <v>533824.0</v>
      </c>
      <c r="H133" s="6">
        <v>1.9242912E7</v>
      </c>
      <c r="I133" s="6">
        <v>1.5243922E7</v>
      </c>
      <c r="J133" s="6">
        <v>1.0730625E7</v>
      </c>
      <c r="K133" s="6">
        <v>3.126185207E9</v>
      </c>
      <c r="L133" s="6">
        <v>38476.0</v>
      </c>
      <c r="M133" s="8">
        <f t="shared" si="1"/>
        <v>500862573.6</v>
      </c>
      <c r="N133" s="7" t="str">
        <f t="shared" si="2"/>
        <v>4 - 60-70m</v>
      </c>
      <c r="O133" s="9">
        <f t="shared" si="3"/>
        <v>0.07</v>
      </c>
      <c r="P133" s="7">
        <f t="shared" si="4"/>
        <v>0.3</v>
      </c>
      <c r="Q133" s="10">
        <f t="shared" si="5"/>
        <v>4550370.51</v>
      </c>
      <c r="R133" s="10">
        <f t="shared" si="6"/>
        <v>19501587.9</v>
      </c>
    </row>
    <row r="134" ht="15.75" customHeight="1">
      <c r="A134" s="6">
        <v>8.7085675E7</v>
      </c>
      <c r="B134" s="7" t="s">
        <v>166</v>
      </c>
      <c r="C134" s="6">
        <v>6.4970761E7</v>
      </c>
      <c r="D134" s="6">
        <v>4.6551291E7</v>
      </c>
      <c r="E134" s="6">
        <v>3173711.0</v>
      </c>
      <c r="F134" s="6">
        <v>1189897.0</v>
      </c>
      <c r="G134" s="6">
        <v>896863.0</v>
      </c>
      <c r="H134" s="6">
        <v>1.8075005E7</v>
      </c>
      <c r="I134" s="6">
        <v>2.3215815E7</v>
      </c>
      <c r="J134" s="6">
        <v>9667149.0</v>
      </c>
      <c r="K134" s="6">
        <v>1.2211396762E10</v>
      </c>
      <c r="L134" s="6">
        <v>114049.0</v>
      </c>
      <c r="M134" s="8">
        <f t="shared" si="1"/>
        <v>651668338.2</v>
      </c>
      <c r="N134" s="7" t="str">
        <f t="shared" si="2"/>
        <v>4 - 60-70m</v>
      </c>
      <c r="O134" s="9">
        <f t="shared" si="3"/>
        <v>0.07</v>
      </c>
      <c r="P134" s="7">
        <f t="shared" si="4"/>
        <v>0.3</v>
      </c>
      <c r="Q134" s="10">
        <f t="shared" si="5"/>
        <v>4547953.27</v>
      </c>
      <c r="R134" s="10">
        <f t="shared" si="6"/>
        <v>19491228.3</v>
      </c>
    </row>
    <row r="135" ht="15.75" customHeight="1">
      <c r="A135" s="6">
        <v>1.24531366E8</v>
      </c>
      <c r="B135" s="7" t="s">
        <v>167</v>
      </c>
      <c r="C135" s="6">
        <v>6.4874812E7</v>
      </c>
      <c r="D135" s="6">
        <v>1.19239717E8</v>
      </c>
      <c r="E135" s="6">
        <v>4.3283849E7</v>
      </c>
      <c r="F135" s="6">
        <v>3568208.0</v>
      </c>
      <c r="G135" s="6">
        <v>5953752.0</v>
      </c>
      <c r="H135" s="6">
        <v>4.271411E7</v>
      </c>
      <c r="I135" s="6">
        <v>2.3719798E7</v>
      </c>
      <c r="J135" s="6">
        <v>7321542.0</v>
      </c>
      <c r="K135" s="6">
        <v>9.378566298E9</v>
      </c>
      <c r="L135" s="6">
        <v>75419.0</v>
      </c>
      <c r="M135" s="8">
        <f t="shared" si="1"/>
        <v>941145253.8</v>
      </c>
      <c r="N135" s="7" t="str">
        <f t="shared" si="2"/>
        <v>4 - 60-70m</v>
      </c>
      <c r="O135" s="9">
        <f t="shared" si="3"/>
        <v>0.07</v>
      </c>
      <c r="P135" s="7">
        <f t="shared" si="4"/>
        <v>0.3</v>
      </c>
      <c r="Q135" s="10">
        <f t="shared" si="5"/>
        <v>4541236.84</v>
      </c>
      <c r="R135" s="10">
        <f t="shared" si="6"/>
        <v>19462443.6</v>
      </c>
    </row>
    <row r="136" ht="15.75" customHeight="1">
      <c r="A136" s="6">
        <v>1.09361996E8</v>
      </c>
      <c r="B136" s="7" t="s">
        <v>168</v>
      </c>
      <c r="C136" s="6">
        <v>6.4840377E7</v>
      </c>
      <c r="D136" s="6">
        <v>7.0451114E7</v>
      </c>
      <c r="E136" s="6">
        <v>2685199.0</v>
      </c>
      <c r="F136" s="6">
        <v>1697781.0</v>
      </c>
      <c r="G136" s="6">
        <v>4930332.0</v>
      </c>
      <c r="H136" s="6">
        <v>3.1248082E7</v>
      </c>
      <c r="I136" s="6">
        <v>2.988972E7</v>
      </c>
      <c r="J136" s="6">
        <v>9526080.0</v>
      </c>
      <c r="K136" s="6">
        <v>5.603673724E9</v>
      </c>
      <c r="L136" s="6">
        <v>78480.0</v>
      </c>
      <c r="M136" s="8">
        <f t="shared" si="1"/>
        <v>933929149.8</v>
      </c>
      <c r="N136" s="7" t="str">
        <f t="shared" si="2"/>
        <v>4 - 60-70m</v>
      </c>
      <c r="O136" s="9">
        <f t="shared" si="3"/>
        <v>0.07</v>
      </c>
      <c r="P136" s="7">
        <f t="shared" si="4"/>
        <v>0.3</v>
      </c>
      <c r="Q136" s="10">
        <f t="shared" si="5"/>
        <v>4538826.39</v>
      </c>
      <c r="R136" s="10">
        <f t="shared" si="6"/>
        <v>19452113.1</v>
      </c>
    </row>
    <row r="137" ht="15.75" customHeight="1">
      <c r="A137" s="6">
        <v>1.24489096E8</v>
      </c>
      <c r="B137" s="7" t="s">
        <v>169</v>
      </c>
      <c r="C137" s="6">
        <v>6.4785284E7</v>
      </c>
      <c r="D137" s="6">
        <v>1.5809845E7</v>
      </c>
      <c r="E137" s="6">
        <v>812982.0</v>
      </c>
      <c r="F137" s="6">
        <v>567264.0</v>
      </c>
      <c r="G137" s="6">
        <v>150762.0</v>
      </c>
      <c r="H137" s="6">
        <v>7193280.0</v>
      </c>
      <c r="I137" s="6">
        <v>7085557.0</v>
      </c>
      <c r="J137" s="6">
        <v>7114931.0</v>
      </c>
      <c r="K137" s="6">
        <v>4.4170832E7</v>
      </c>
      <c r="L137" s="6">
        <v>33323.0</v>
      </c>
      <c r="M137" s="8">
        <f t="shared" si="1"/>
        <v>215544112.4</v>
      </c>
      <c r="N137" s="7" t="str">
        <f t="shared" si="2"/>
        <v>4 - 60-70m</v>
      </c>
      <c r="O137" s="9">
        <f t="shared" si="3"/>
        <v>0.07</v>
      </c>
      <c r="P137" s="7">
        <f t="shared" si="4"/>
        <v>0.3</v>
      </c>
      <c r="Q137" s="10">
        <f t="shared" si="5"/>
        <v>4534969.88</v>
      </c>
      <c r="R137" s="10">
        <f t="shared" si="6"/>
        <v>19435585.2</v>
      </c>
    </row>
    <row r="138" ht="15.75" customHeight="1">
      <c r="A138" s="6">
        <v>1.10926617E8</v>
      </c>
      <c r="B138" s="7" t="s">
        <v>170</v>
      </c>
      <c r="C138" s="6">
        <v>6.4529141E7</v>
      </c>
      <c r="D138" s="6">
        <v>1.5881917E7</v>
      </c>
      <c r="E138" s="6">
        <v>485288.0</v>
      </c>
      <c r="F138" s="6">
        <v>770730.0</v>
      </c>
      <c r="G138" s="6">
        <v>181368.0</v>
      </c>
      <c r="H138" s="6">
        <v>8325483.0</v>
      </c>
      <c r="I138" s="6">
        <v>6119048.0</v>
      </c>
      <c r="J138" s="6">
        <v>6867977.0</v>
      </c>
      <c r="K138" s="6">
        <v>1.978265803E9</v>
      </c>
      <c r="L138" s="6">
        <v>17137.0</v>
      </c>
      <c r="M138" s="8">
        <f t="shared" si="1"/>
        <v>207999779.6</v>
      </c>
      <c r="N138" s="7" t="str">
        <f t="shared" si="2"/>
        <v>4 - 60-70m</v>
      </c>
      <c r="O138" s="9">
        <f t="shared" si="3"/>
        <v>0.07</v>
      </c>
      <c r="P138" s="7">
        <f t="shared" si="4"/>
        <v>0.3</v>
      </c>
      <c r="Q138" s="10">
        <f t="shared" si="5"/>
        <v>4517039.87</v>
      </c>
      <c r="R138" s="10">
        <f t="shared" si="6"/>
        <v>19358742.3</v>
      </c>
    </row>
    <row r="139" ht="15.75" customHeight="1">
      <c r="A139" s="6">
        <v>1.08960573E8</v>
      </c>
      <c r="B139" s="7" t="s">
        <v>171</v>
      </c>
      <c r="C139" s="6">
        <v>6.4468484E7</v>
      </c>
      <c r="D139" s="6">
        <v>3.2916658E7</v>
      </c>
      <c r="E139" s="6">
        <v>394674.0</v>
      </c>
      <c r="F139" s="6">
        <v>203646.0</v>
      </c>
      <c r="G139" s="6">
        <v>222790.0</v>
      </c>
      <c r="H139" s="6">
        <v>1.2176745E7</v>
      </c>
      <c r="I139" s="6">
        <v>1.9918803E7</v>
      </c>
      <c r="J139" s="6">
        <v>6865249.0</v>
      </c>
      <c r="K139" s="6">
        <v>3.73069027E8</v>
      </c>
      <c r="L139" s="6">
        <v>54311.0</v>
      </c>
      <c r="M139" s="8">
        <f t="shared" si="1"/>
        <v>521520896.8</v>
      </c>
      <c r="N139" s="7" t="str">
        <f t="shared" si="2"/>
        <v>4 - 60-70m</v>
      </c>
      <c r="O139" s="9">
        <f t="shared" si="3"/>
        <v>0.07</v>
      </c>
      <c r="P139" s="7">
        <f t="shared" si="4"/>
        <v>0.3</v>
      </c>
      <c r="Q139" s="10">
        <f t="shared" si="5"/>
        <v>4512793.88</v>
      </c>
      <c r="R139" s="10">
        <f t="shared" si="6"/>
        <v>19340545.2</v>
      </c>
    </row>
    <row r="140" ht="15.75" customHeight="1">
      <c r="A140" s="6">
        <v>1.24475012E8</v>
      </c>
      <c r="B140" s="7" t="s">
        <v>172</v>
      </c>
      <c r="C140" s="6">
        <v>6.369711E7</v>
      </c>
      <c r="D140" s="6">
        <v>4.0267838E7</v>
      </c>
      <c r="E140" s="6">
        <v>7863601.0</v>
      </c>
      <c r="F140" s="6">
        <v>553128.0</v>
      </c>
      <c r="G140" s="6">
        <v>580891.0</v>
      </c>
      <c r="H140" s="6">
        <v>1.7192772E7</v>
      </c>
      <c r="I140" s="6">
        <v>1.4077446E7</v>
      </c>
      <c r="J140" s="6">
        <v>5781950.0</v>
      </c>
      <c r="K140" s="6">
        <v>3.449619201E9</v>
      </c>
      <c r="L140" s="6">
        <v>33917.0</v>
      </c>
      <c r="M140" s="8">
        <f t="shared" si="1"/>
        <v>458479180.2</v>
      </c>
      <c r="N140" s="7" t="str">
        <f t="shared" si="2"/>
        <v>4 - 60-70m</v>
      </c>
      <c r="O140" s="9">
        <f t="shared" si="3"/>
        <v>0.07</v>
      </c>
      <c r="P140" s="7">
        <f t="shared" si="4"/>
        <v>0.3</v>
      </c>
      <c r="Q140" s="10">
        <f t="shared" si="5"/>
        <v>4458797.7</v>
      </c>
      <c r="R140" s="10">
        <f t="shared" si="6"/>
        <v>19109133</v>
      </c>
    </row>
    <row r="141" ht="15.75" customHeight="1">
      <c r="A141" s="6">
        <v>1.24336707E8</v>
      </c>
      <c r="B141" s="7" t="s">
        <v>173</v>
      </c>
      <c r="C141" s="6">
        <v>6.3340646E7</v>
      </c>
      <c r="D141" s="6">
        <v>1.7931368E7</v>
      </c>
      <c r="E141" s="6">
        <v>1318295.0</v>
      </c>
      <c r="F141" s="6">
        <v>2497753.0</v>
      </c>
      <c r="G141" s="6">
        <v>956974.0</v>
      </c>
      <c r="H141" s="6">
        <v>1.0536679E7</v>
      </c>
      <c r="I141" s="6">
        <v>2621667.0</v>
      </c>
      <c r="J141" s="6">
        <v>2360973.0</v>
      </c>
      <c r="K141" s="6">
        <v>9.27833989E8</v>
      </c>
      <c r="L141" s="6">
        <v>18598.0</v>
      </c>
      <c r="M141" s="8">
        <f t="shared" si="1"/>
        <v>166887191</v>
      </c>
      <c r="N141" s="7" t="str">
        <f t="shared" si="2"/>
        <v>4 - 60-70m</v>
      </c>
      <c r="O141" s="9">
        <f t="shared" si="3"/>
        <v>0.07</v>
      </c>
      <c r="P141" s="7">
        <f t="shared" si="4"/>
        <v>0.3</v>
      </c>
      <c r="Q141" s="10">
        <f t="shared" si="5"/>
        <v>4433845.22</v>
      </c>
      <c r="R141" s="10">
        <f t="shared" si="6"/>
        <v>19002193.8</v>
      </c>
    </row>
    <row r="142" ht="15.75" customHeight="1">
      <c r="A142" s="6">
        <v>8.6145814E7</v>
      </c>
      <c r="B142" s="7" t="s">
        <v>174</v>
      </c>
      <c r="C142" s="6">
        <v>6.3175454E7</v>
      </c>
      <c r="D142" s="6">
        <v>6.7476077E7</v>
      </c>
      <c r="E142" s="6">
        <v>2685154.0</v>
      </c>
      <c r="F142" s="6">
        <v>5808875.0</v>
      </c>
      <c r="G142" s="6">
        <v>5921481.0</v>
      </c>
      <c r="H142" s="6">
        <v>3.0382132E7</v>
      </c>
      <c r="I142" s="6">
        <v>2.2678435E7</v>
      </c>
      <c r="J142" s="6">
        <v>1.6362235E7</v>
      </c>
      <c r="K142" s="6">
        <v>5.99875899E8</v>
      </c>
      <c r="L142" s="6">
        <v>45210.0</v>
      </c>
      <c r="M142" s="8">
        <f t="shared" si="1"/>
        <v>793230724.8</v>
      </c>
      <c r="N142" s="7" t="str">
        <f t="shared" si="2"/>
        <v>4 - 60-70m</v>
      </c>
      <c r="O142" s="9">
        <f t="shared" si="3"/>
        <v>0.07</v>
      </c>
      <c r="P142" s="7">
        <f t="shared" si="4"/>
        <v>0.3</v>
      </c>
      <c r="Q142" s="10">
        <f t="shared" si="5"/>
        <v>4422281.78</v>
      </c>
      <c r="R142" s="10">
        <f t="shared" si="6"/>
        <v>18952636.2</v>
      </c>
    </row>
    <row r="143" ht="15.75" customHeight="1">
      <c r="A143" s="6">
        <v>1.25808818E8</v>
      </c>
      <c r="B143" s="7" t="s">
        <v>175</v>
      </c>
      <c r="C143" s="6">
        <v>6.2751201E7</v>
      </c>
      <c r="D143" s="6">
        <v>9602783.0</v>
      </c>
      <c r="E143" s="6">
        <v>274128.0</v>
      </c>
      <c r="F143" s="6">
        <v>480069.0</v>
      </c>
      <c r="G143" s="6">
        <v>421832.0</v>
      </c>
      <c r="H143" s="6">
        <v>3331500.0</v>
      </c>
      <c r="I143" s="6">
        <v>5095254.0</v>
      </c>
      <c r="J143" s="6">
        <v>2499477.0</v>
      </c>
      <c r="K143" s="6">
        <v>5.199163E8</v>
      </c>
      <c r="L143" s="6">
        <v>25259.0</v>
      </c>
      <c r="M143" s="8">
        <f t="shared" si="1"/>
        <v>137922371.6</v>
      </c>
      <c r="N143" s="7" t="str">
        <f t="shared" si="2"/>
        <v>4 - 60-70m</v>
      </c>
      <c r="O143" s="9">
        <f t="shared" si="3"/>
        <v>0.07</v>
      </c>
      <c r="P143" s="7">
        <f t="shared" si="4"/>
        <v>0.3</v>
      </c>
      <c r="Q143" s="10">
        <f t="shared" si="5"/>
        <v>4392584.07</v>
      </c>
      <c r="R143" s="10">
        <f t="shared" si="6"/>
        <v>18825360.3</v>
      </c>
    </row>
    <row r="144" ht="15.75" customHeight="1">
      <c r="A144" s="6">
        <v>1.10102205E8</v>
      </c>
      <c r="B144" s="7" t="s">
        <v>176</v>
      </c>
      <c r="C144" s="6">
        <v>6.2273879E7</v>
      </c>
      <c r="D144" s="6">
        <v>3.374474E7</v>
      </c>
      <c r="E144" s="6">
        <v>4433870.0</v>
      </c>
      <c r="F144" s="6">
        <v>1305423.0</v>
      </c>
      <c r="G144" s="6">
        <v>1011199.0</v>
      </c>
      <c r="H144" s="6">
        <v>1.90032E7</v>
      </c>
      <c r="I144" s="6">
        <v>7991048.0</v>
      </c>
      <c r="J144" s="6">
        <v>7641609.0</v>
      </c>
      <c r="K144" s="6">
        <v>5.126692335E9</v>
      </c>
      <c r="L144" s="6">
        <v>31130.0</v>
      </c>
      <c r="M144" s="8">
        <f t="shared" si="1"/>
        <v>357395376</v>
      </c>
      <c r="N144" s="7" t="str">
        <f t="shared" si="2"/>
        <v>4 - 60-70m</v>
      </c>
      <c r="O144" s="9">
        <f t="shared" si="3"/>
        <v>0.07</v>
      </c>
      <c r="P144" s="7">
        <f t="shared" si="4"/>
        <v>0.3</v>
      </c>
      <c r="Q144" s="10">
        <f t="shared" si="5"/>
        <v>4359171.53</v>
      </c>
      <c r="R144" s="10">
        <f t="shared" si="6"/>
        <v>18682163.7</v>
      </c>
    </row>
    <row r="145" ht="15.75" customHeight="1">
      <c r="A145" s="6">
        <v>5.0535004E7</v>
      </c>
      <c r="B145" s="7" t="s">
        <v>177</v>
      </c>
      <c r="C145" s="6">
        <v>6.1915976E7</v>
      </c>
      <c r="D145" s="6">
        <v>2.8287492E7</v>
      </c>
      <c r="E145" s="6">
        <v>1759746.0</v>
      </c>
      <c r="F145" s="6">
        <v>351195.0</v>
      </c>
      <c r="G145" s="6">
        <v>629057.0</v>
      </c>
      <c r="H145" s="6">
        <v>8263188.0</v>
      </c>
      <c r="I145" s="6">
        <v>1.7284306E7</v>
      </c>
      <c r="J145" s="6">
        <v>4129585.0</v>
      </c>
      <c r="K145" s="6">
        <v>3.24462202E8</v>
      </c>
      <c r="L145" s="6">
        <v>36046.0</v>
      </c>
      <c r="M145" s="8">
        <f t="shared" si="1"/>
        <v>431888567.2</v>
      </c>
      <c r="N145" s="7" t="str">
        <f t="shared" si="2"/>
        <v>4 - 60-70m</v>
      </c>
      <c r="O145" s="9">
        <f t="shared" si="3"/>
        <v>0.07</v>
      </c>
      <c r="P145" s="7">
        <f t="shared" si="4"/>
        <v>0.3</v>
      </c>
      <c r="Q145" s="10">
        <f t="shared" si="5"/>
        <v>4334118.32</v>
      </c>
      <c r="R145" s="10">
        <f t="shared" si="6"/>
        <v>18574792.8</v>
      </c>
    </row>
    <row r="146" ht="15.75" customHeight="1">
      <c r="A146" s="6">
        <v>1.38872704E8</v>
      </c>
      <c r="B146" s="7" t="s">
        <v>178</v>
      </c>
      <c r="C146" s="6">
        <v>6.1886949E7</v>
      </c>
      <c r="D146" s="6">
        <v>1.04756293E8</v>
      </c>
      <c r="E146" s="6">
        <v>2.9706909E7</v>
      </c>
      <c r="F146" s="6">
        <v>7321898.0</v>
      </c>
      <c r="G146" s="6">
        <v>7007145.0</v>
      </c>
      <c r="H146" s="6">
        <v>5.8028126E7</v>
      </c>
      <c r="I146" s="6">
        <v>2692215.0</v>
      </c>
      <c r="J146" s="6">
        <v>6728200.0</v>
      </c>
      <c r="K146" s="6">
        <v>3.972030551E9</v>
      </c>
      <c r="L146" s="6">
        <v>23210.0</v>
      </c>
      <c r="M146" s="8">
        <f t="shared" si="1"/>
        <v>682739317.8</v>
      </c>
      <c r="N146" s="7" t="str">
        <f t="shared" si="2"/>
        <v>4 - 60-70m</v>
      </c>
      <c r="O146" s="9">
        <f t="shared" si="3"/>
        <v>0.07</v>
      </c>
      <c r="P146" s="7">
        <f t="shared" si="4"/>
        <v>0.3</v>
      </c>
      <c r="Q146" s="10">
        <f t="shared" si="5"/>
        <v>4332086.43</v>
      </c>
      <c r="R146" s="10">
        <f t="shared" si="6"/>
        <v>18566084.7</v>
      </c>
    </row>
    <row r="147" ht="15.75" customHeight="1">
      <c r="A147" s="6">
        <v>6.9160447E7</v>
      </c>
      <c r="B147" s="7" t="s">
        <v>179</v>
      </c>
      <c r="C147" s="6">
        <v>6.1708929E7</v>
      </c>
      <c r="D147" s="6">
        <v>7.5539066E7</v>
      </c>
      <c r="E147" s="6">
        <v>1.8549491E7</v>
      </c>
      <c r="F147" s="6">
        <v>3288619.0</v>
      </c>
      <c r="G147" s="6">
        <v>4000032.0</v>
      </c>
      <c r="H147" s="6">
        <v>3.6799027E7</v>
      </c>
      <c r="I147" s="6">
        <v>1.2901897E7</v>
      </c>
      <c r="J147" s="6">
        <v>8826552.0</v>
      </c>
      <c r="K147" s="6">
        <v>1.3145063249E10</v>
      </c>
      <c r="L147" s="6">
        <v>69251.0</v>
      </c>
      <c r="M147" s="8">
        <f t="shared" si="1"/>
        <v>652315474.2</v>
      </c>
      <c r="N147" s="7" t="str">
        <f t="shared" si="2"/>
        <v>4 - 60-70m</v>
      </c>
      <c r="O147" s="9">
        <f t="shared" si="3"/>
        <v>0.07</v>
      </c>
      <c r="P147" s="7">
        <f t="shared" si="4"/>
        <v>0.3</v>
      </c>
      <c r="Q147" s="10">
        <f t="shared" si="5"/>
        <v>4319625.03</v>
      </c>
      <c r="R147" s="10">
        <f t="shared" si="6"/>
        <v>18512678.7</v>
      </c>
    </row>
    <row r="148" ht="15.75" customHeight="1">
      <c r="A148" s="6">
        <v>1.17347852E8</v>
      </c>
      <c r="B148" s="7" t="s">
        <v>180</v>
      </c>
      <c r="C148" s="6">
        <v>6.1338402E7</v>
      </c>
      <c r="D148" s="6">
        <v>4.2496761E7</v>
      </c>
      <c r="E148" s="6">
        <v>9868387.0</v>
      </c>
      <c r="F148" s="6">
        <v>3350420.0</v>
      </c>
      <c r="G148" s="6">
        <v>3064216.0</v>
      </c>
      <c r="H148" s="6">
        <v>1.832279E7</v>
      </c>
      <c r="I148" s="6">
        <v>7890948.0</v>
      </c>
      <c r="J148" s="6">
        <v>1.140885E7</v>
      </c>
      <c r="K148" s="6">
        <v>2.688943261E9</v>
      </c>
      <c r="L148" s="6">
        <v>30105.0</v>
      </c>
      <c r="M148" s="8">
        <f t="shared" si="1"/>
        <v>361978241.4</v>
      </c>
      <c r="N148" s="7" t="str">
        <f t="shared" si="2"/>
        <v>4 - 60-70m</v>
      </c>
      <c r="O148" s="9">
        <f t="shared" si="3"/>
        <v>0.07</v>
      </c>
      <c r="P148" s="7">
        <f t="shared" si="4"/>
        <v>0.3</v>
      </c>
      <c r="Q148" s="10">
        <f t="shared" si="5"/>
        <v>4293688.14</v>
      </c>
      <c r="R148" s="10">
        <f t="shared" si="6"/>
        <v>18401520.6</v>
      </c>
    </row>
    <row r="149" ht="15.75" customHeight="1">
      <c r="A149" s="6">
        <v>8.3624843E7</v>
      </c>
      <c r="B149" s="7" t="s">
        <v>181</v>
      </c>
      <c r="C149" s="6">
        <v>6.1286342E7</v>
      </c>
      <c r="D149" s="6">
        <v>6.4688979E7</v>
      </c>
      <c r="E149" s="6">
        <v>5213835.0</v>
      </c>
      <c r="F149" s="6">
        <v>2357054.0</v>
      </c>
      <c r="G149" s="6">
        <v>2990840.0</v>
      </c>
      <c r="H149" s="6">
        <v>2.8745872E7</v>
      </c>
      <c r="I149" s="6">
        <v>2.5381378E7</v>
      </c>
      <c r="J149" s="6">
        <v>1.0786362E7</v>
      </c>
      <c r="K149" s="6">
        <v>1.853074509E10</v>
      </c>
      <c r="L149" s="6">
        <v>71223.0</v>
      </c>
      <c r="M149" s="8">
        <f t="shared" si="1"/>
        <v>812806515</v>
      </c>
      <c r="N149" s="7" t="str">
        <f t="shared" si="2"/>
        <v>4 - 60-70m</v>
      </c>
      <c r="O149" s="9">
        <f t="shared" si="3"/>
        <v>0.07</v>
      </c>
      <c r="P149" s="7">
        <f t="shared" si="4"/>
        <v>0.3</v>
      </c>
      <c r="Q149" s="10">
        <f t="shared" si="5"/>
        <v>4290043.94</v>
      </c>
      <c r="R149" s="10">
        <f t="shared" si="6"/>
        <v>18385902.6</v>
      </c>
    </row>
    <row r="150" ht="15.75" customHeight="1">
      <c r="A150" s="6">
        <v>1.23748488E8</v>
      </c>
      <c r="B150" s="7" t="s">
        <v>182</v>
      </c>
      <c r="C150" s="6">
        <v>6.0757111E7</v>
      </c>
      <c r="D150" s="6">
        <v>3.4071886E7</v>
      </c>
      <c r="E150" s="6">
        <v>1.0605605E7</v>
      </c>
      <c r="F150" s="6">
        <v>426671.0</v>
      </c>
      <c r="G150" s="6">
        <v>345133.0</v>
      </c>
      <c r="H150" s="6">
        <v>1.274731E7</v>
      </c>
      <c r="I150" s="6">
        <v>9947167.0</v>
      </c>
      <c r="J150" s="6">
        <v>6183273.0</v>
      </c>
      <c r="K150" s="6">
        <v>2.333526841E9</v>
      </c>
      <c r="L150" s="6">
        <v>36220.0</v>
      </c>
      <c r="M150" s="8">
        <f t="shared" si="1"/>
        <v>330771435</v>
      </c>
      <c r="N150" s="7" t="str">
        <f t="shared" si="2"/>
        <v>4 - 60-70m</v>
      </c>
      <c r="O150" s="9">
        <f t="shared" si="3"/>
        <v>0.07</v>
      </c>
      <c r="P150" s="7">
        <f t="shared" si="4"/>
        <v>0.3</v>
      </c>
      <c r="Q150" s="10">
        <f t="shared" si="5"/>
        <v>4252997.77</v>
      </c>
      <c r="R150" s="10">
        <f t="shared" si="6"/>
        <v>18227133.3</v>
      </c>
    </row>
    <row r="151" ht="15.75" customHeight="1">
      <c r="A151" s="6">
        <v>1.09396992E8</v>
      </c>
      <c r="B151" s="7" t="s">
        <v>183</v>
      </c>
      <c r="C151" s="6">
        <v>6.0470199E7</v>
      </c>
      <c r="D151" s="6">
        <v>4.9397792E7</v>
      </c>
      <c r="E151" s="6">
        <v>1900756.0</v>
      </c>
      <c r="F151" s="6">
        <v>729310.0</v>
      </c>
      <c r="G151" s="6">
        <v>2830924.0</v>
      </c>
      <c r="H151" s="6">
        <v>2.0748597E7</v>
      </c>
      <c r="I151" s="6">
        <v>2.3188205E7</v>
      </c>
      <c r="J151" s="6">
        <v>1.0138055E7</v>
      </c>
      <c r="K151" s="6">
        <v>3.724100777E9</v>
      </c>
      <c r="L151" s="6">
        <v>35123.0</v>
      </c>
      <c r="M151" s="8">
        <f t="shared" si="1"/>
        <v>684412537.2</v>
      </c>
      <c r="N151" s="7" t="str">
        <f t="shared" si="2"/>
        <v>4 - 60-70m</v>
      </c>
      <c r="O151" s="9">
        <f t="shared" si="3"/>
        <v>0.07</v>
      </c>
      <c r="P151" s="7">
        <f t="shared" si="4"/>
        <v>0.3</v>
      </c>
      <c r="Q151" s="10">
        <f t="shared" si="5"/>
        <v>4232913.93</v>
      </c>
      <c r="R151" s="10">
        <f t="shared" si="6"/>
        <v>18141059.7</v>
      </c>
    </row>
    <row r="152" ht="15.75" customHeight="1">
      <c r="A152" s="6">
        <v>5.9329891E7</v>
      </c>
      <c r="B152" s="7" t="s">
        <v>184</v>
      </c>
      <c r="C152" s="6">
        <v>6.0334868E7</v>
      </c>
      <c r="D152" s="6">
        <v>3.2561668E7</v>
      </c>
      <c r="E152" s="6">
        <v>2612677.0</v>
      </c>
      <c r="F152" s="6">
        <v>282074.0</v>
      </c>
      <c r="G152" s="6">
        <v>411832.0</v>
      </c>
      <c r="H152" s="6">
        <v>1.1411391E7</v>
      </c>
      <c r="I152" s="6">
        <v>1.7843694E7</v>
      </c>
      <c r="J152" s="6">
        <v>1.2396592E7</v>
      </c>
      <c r="K152" s="6">
        <v>1.711777588E9</v>
      </c>
      <c r="L152" s="6">
        <v>85453.0</v>
      </c>
      <c r="M152" s="8">
        <f t="shared" si="1"/>
        <v>473721801.4</v>
      </c>
      <c r="N152" s="7" t="str">
        <f t="shared" si="2"/>
        <v>4 - 60-70m</v>
      </c>
      <c r="O152" s="9">
        <f t="shared" si="3"/>
        <v>0.07</v>
      </c>
      <c r="P152" s="7">
        <f t="shared" si="4"/>
        <v>0.3</v>
      </c>
      <c r="Q152" s="10">
        <f t="shared" si="5"/>
        <v>4223440.76</v>
      </c>
      <c r="R152" s="10">
        <f t="shared" si="6"/>
        <v>18100460.4</v>
      </c>
    </row>
    <row r="153" ht="15.75" customHeight="1">
      <c r="A153" s="6">
        <v>1.49834822E8</v>
      </c>
      <c r="B153" s="7" t="s">
        <v>185</v>
      </c>
      <c r="C153" s="6">
        <v>6.0129672E7</v>
      </c>
      <c r="D153" s="6">
        <v>2.4933605E7</v>
      </c>
      <c r="E153" s="6">
        <v>1391227.0</v>
      </c>
      <c r="F153" s="6">
        <v>1844391.0</v>
      </c>
      <c r="G153" s="6">
        <v>1358433.0</v>
      </c>
      <c r="H153" s="6">
        <v>1.3029357E7</v>
      </c>
      <c r="I153" s="6">
        <v>7310197.0</v>
      </c>
      <c r="J153" s="6">
        <v>4726531.0</v>
      </c>
      <c r="K153" s="6">
        <v>8.84436694E8</v>
      </c>
      <c r="L153" s="6">
        <v>22080.0</v>
      </c>
      <c r="M153" s="8">
        <f t="shared" si="1"/>
        <v>285898269.4</v>
      </c>
      <c r="N153" s="7" t="str">
        <f t="shared" si="2"/>
        <v>4 - 60-70m</v>
      </c>
      <c r="O153" s="9">
        <f t="shared" si="3"/>
        <v>0.07</v>
      </c>
      <c r="P153" s="7">
        <f t="shared" si="4"/>
        <v>0.3</v>
      </c>
      <c r="Q153" s="10">
        <f t="shared" si="5"/>
        <v>4209077.04</v>
      </c>
      <c r="R153" s="10">
        <f t="shared" si="6"/>
        <v>18038901.6</v>
      </c>
    </row>
    <row r="154" ht="15.75" customHeight="1">
      <c r="A154" s="6">
        <v>1.1271716E8</v>
      </c>
      <c r="B154" s="7" t="s">
        <v>186</v>
      </c>
      <c r="C154" s="6">
        <v>5.9994253E7</v>
      </c>
      <c r="D154" s="6">
        <v>3.8030711E7</v>
      </c>
      <c r="E154" s="6">
        <v>6654155.0</v>
      </c>
      <c r="F154" s="6">
        <v>904233.0</v>
      </c>
      <c r="G154" s="6">
        <v>621519.0</v>
      </c>
      <c r="H154" s="6">
        <v>1.536028E7</v>
      </c>
      <c r="I154" s="6">
        <v>1.4490524E7</v>
      </c>
      <c r="J154" s="6">
        <v>9204851.0</v>
      </c>
      <c r="K154" s="6">
        <v>1.832236308E9</v>
      </c>
      <c r="L154" s="6">
        <v>73882.0</v>
      </c>
      <c r="M154" s="8">
        <f t="shared" si="1"/>
        <v>449038653</v>
      </c>
      <c r="N154" s="7" t="str">
        <f t="shared" si="2"/>
        <v>3 - 50-60m</v>
      </c>
      <c r="O154" s="9">
        <f t="shared" si="3"/>
        <v>0.05</v>
      </c>
      <c r="P154" s="7">
        <f t="shared" si="4"/>
        <v>0.25</v>
      </c>
      <c r="Q154" s="10">
        <f t="shared" si="5"/>
        <v>2999712.65</v>
      </c>
      <c r="R154" s="10">
        <f t="shared" si="6"/>
        <v>14998563.25</v>
      </c>
    </row>
    <row r="155" ht="15.75" customHeight="1">
      <c r="A155" s="6">
        <v>1.12065568E8</v>
      </c>
      <c r="B155" s="7" t="s">
        <v>187</v>
      </c>
      <c r="C155" s="6">
        <v>5.9426794E7</v>
      </c>
      <c r="D155" s="6">
        <v>3.3527306E7</v>
      </c>
      <c r="E155" s="6">
        <v>1112020.0</v>
      </c>
      <c r="F155" s="6">
        <v>2239413.0</v>
      </c>
      <c r="G155" s="6">
        <v>2379771.0</v>
      </c>
      <c r="H155" s="6">
        <v>1.755161E7</v>
      </c>
      <c r="I155" s="6">
        <v>1.0244492E7</v>
      </c>
      <c r="J155" s="6">
        <v>1.0902426E7</v>
      </c>
      <c r="K155" s="6">
        <v>3.845487459E9</v>
      </c>
      <c r="L155" s="6">
        <v>68270.0</v>
      </c>
      <c r="M155" s="8">
        <f t="shared" si="1"/>
        <v>394626254</v>
      </c>
      <c r="N155" s="7" t="str">
        <f t="shared" si="2"/>
        <v>3 - 50-60m</v>
      </c>
      <c r="O155" s="9">
        <f t="shared" si="3"/>
        <v>0.05</v>
      </c>
      <c r="P155" s="7">
        <f t="shared" si="4"/>
        <v>0.25</v>
      </c>
      <c r="Q155" s="10">
        <f t="shared" si="5"/>
        <v>2971339.7</v>
      </c>
      <c r="R155" s="10">
        <f t="shared" si="6"/>
        <v>14856698.5</v>
      </c>
    </row>
    <row r="156" ht="15.75" customHeight="1">
      <c r="A156" s="6">
        <v>1.17771688E8</v>
      </c>
      <c r="B156" s="7" t="s">
        <v>188</v>
      </c>
      <c r="C156" s="6">
        <v>5.9314661E7</v>
      </c>
      <c r="D156" s="6">
        <v>1.9985383E7</v>
      </c>
      <c r="E156" s="6">
        <v>3206468.0</v>
      </c>
      <c r="F156" s="6">
        <v>456124.0</v>
      </c>
      <c r="G156" s="6">
        <v>353151.0</v>
      </c>
      <c r="H156" s="6">
        <v>8782827.0</v>
      </c>
      <c r="I156" s="6">
        <v>7186813.0</v>
      </c>
      <c r="J156" s="6">
        <v>3716993.0</v>
      </c>
      <c r="K156" s="6">
        <v>7.11609985E8</v>
      </c>
      <c r="L156" s="6">
        <v>37227.0</v>
      </c>
      <c r="M156" s="8">
        <f t="shared" si="1"/>
        <v>234530675.6</v>
      </c>
      <c r="N156" s="7" t="str">
        <f t="shared" si="2"/>
        <v>3 - 50-60m</v>
      </c>
      <c r="O156" s="9">
        <f t="shared" si="3"/>
        <v>0.05</v>
      </c>
      <c r="P156" s="7">
        <f t="shared" si="4"/>
        <v>0.25</v>
      </c>
      <c r="Q156" s="10">
        <f t="shared" si="5"/>
        <v>2965733.05</v>
      </c>
      <c r="R156" s="10">
        <f t="shared" si="6"/>
        <v>14828665.25</v>
      </c>
    </row>
    <row r="157" ht="15.75" customHeight="1">
      <c r="A157" s="6">
        <v>6.069421E7</v>
      </c>
      <c r="B157" s="7" t="s">
        <v>189</v>
      </c>
      <c r="C157" s="6">
        <v>5.9272813E7</v>
      </c>
      <c r="D157" s="6">
        <v>1.0230332E7</v>
      </c>
      <c r="E157" s="6">
        <v>821810.0</v>
      </c>
      <c r="F157" s="6">
        <v>101386.0</v>
      </c>
      <c r="G157" s="6">
        <v>2080.0</v>
      </c>
      <c r="H157" s="6">
        <v>4507737.0</v>
      </c>
      <c r="I157" s="6">
        <v>4797319.0</v>
      </c>
      <c r="J157" s="6">
        <v>8741661.0</v>
      </c>
      <c r="K157" s="6">
        <v>3.2048749104E10</v>
      </c>
      <c r="L157" s="6">
        <v>10066.0</v>
      </c>
      <c r="M157" s="8">
        <f t="shared" si="1"/>
        <v>141399204</v>
      </c>
      <c r="N157" s="7" t="str">
        <f t="shared" si="2"/>
        <v>3 - 50-60m</v>
      </c>
      <c r="O157" s="9">
        <f t="shared" si="3"/>
        <v>0.05</v>
      </c>
      <c r="P157" s="7">
        <f t="shared" si="4"/>
        <v>0.25</v>
      </c>
      <c r="Q157" s="10">
        <f t="shared" si="5"/>
        <v>2963640.65</v>
      </c>
      <c r="R157" s="10">
        <f t="shared" si="6"/>
        <v>14818203.25</v>
      </c>
    </row>
    <row r="158" ht="15.75" customHeight="1">
      <c r="A158" s="6">
        <v>1.09185599E8</v>
      </c>
      <c r="B158" s="7" t="s">
        <v>190</v>
      </c>
      <c r="C158" s="6">
        <v>5.9158405E7</v>
      </c>
      <c r="D158" s="6">
        <v>5074038.0</v>
      </c>
      <c r="E158" s="6">
        <v>289452.0</v>
      </c>
      <c r="F158" s="6">
        <v>759034.0</v>
      </c>
      <c r="G158" s="6">
        <v>301188.0</v>
      </c>
      <c r="H158" s="6">
        <v>2350228.0</v>
      </c>
      <c r="I158" s="6">
        <v>1374136.0</v>
      </c>
      <c r="J158" s="6">
        <v>5498222.0</v>
      </c>
      <c r="K158" s="6">
        <v>2.656230686E9</v>
      </c>
      <c r="L158" s="6">
        <v>42988.0</v>
      </c>
      <c r="M158" s="8">
        <f t="shared" si="1"/>
        <v>53765710.4</v>
      </c>
      <c r="N158" s="7" t="str">
        <f t="shared" si="2"/>
        <v>3 - 50-60m</v>
      </c>
      <c r="O158" s="9">
        <f t="shared" si="3"/>
        <v>0.05</v>
      </c>
      <c r="P158" s="7">
        <f t="shared" si="4"/>
        <v>0.25</v>
      </c>
      <c r="Q158" s="10">
        <f t="shared" si="5"/>
        <v>2957920.25</v>
      </c>
      <c r="R158" s="10">
        <f t="shared" si="6"/>
        <v>14789601.25</v>
      </c>
    </row>
    <row r="159" ht="15.75" customHeight="1">
      <c r="A159" s="6">
        <v>1.12764818E8</v>
      </c>
      <c r="B159" s="7" t="s">
        <v>191</v>
      </c>
      <c r="C159" s="6">
        <v>5.9124049E7</v>
      </c>
      <c r="D159" s="6">
        <v>2.320539E7</v>
      </c>
      <c r="E159" s="6">
        <v>724595.0</v>
      </c>
      <c r="F159" s="6">
        <v>801779.0</v>
      </c>
      <c r="G159" s="6">
        <v>1426346.0</v>
      </c>
      <c r="H159" s="6">
        <v>1.071575E7</v>
      </c>
      <c r="I159" s="6">
        <v>9536920.0</v>
      </c>
      <c r="J159" s="6">
        <v>8807350.0</v>
      </c>
      <c r="K159" s="6">
        <v>5.50771128E8</v>
      </c>
      <c r="L159" s="6">
        <v>26572.0</v>
      </c>
      <c r="M159" s="8">
        <f t="shared" si="1"/>
        <v>305349761</v>
      </c>
      <c r="N159" s="7" t="str">
        <f t="shared" si="2"/>
        <v>3 - 50-60m</v>
      </c>
      <c r="O159" s="9">
        <f t="shared" si="3"/>
        <v>0.05</v>
      </c>
      <c r="P159" s="7">
        <f t="shared" si="4"/>
        <v>0.25</v>
      </c>
      <c r="Q159" s="10">
        <f t="shared" si="5"/>
        <v>2956202.45</v>
      </c>
      <c r="R159" s="10">
        <f t="shared" si="6"/>
        <v>14781012.25</v>
      </c>
    </row>
    <row r="160" ht="15.75" customHeight="1">
      <c r="A160" s="6">
        <v>1.11241582E8</v>
      </c>
      <c r="B160" s="7" t="s">
        <v>192</v>
      </c>
      <c r="C160" s="6">
        <v>5.8555571E7</v>
      </c>
      <c r="D160" s="6">
        <v>1.536978E7</v>
      </c>
      <c r="E160" s="6">
        <v>106781.0</v>
      </c>
      <c r="F160" s="6">
        <v>73321.0</v>
      </c>
      <c r="G160" s="6">
        <v>141272.0</v>
      </c>
      <c r="H160" s="6">
        <v>7478049.0</v>
      </c>
      <c r="I160" s="6">
        <v>7570357.0</v>
      </c>
      <c r="J160" s="6">
        <v>5456211.0</v>
      </c>
      <c r="K160" s="6">
        <v>6.55774084E8</v>
      </c>
      <c r="L160" s="6">
        <v>52371.0</v>
      </c>
      <c r="M160" s="8">
        <f t="shared" si="1"/>
        <v>226920716.2</v>
      </c>
      <c r="N160" s="7" t="str">
        <f t="shared" si="2"/>
        <v>3 - 50-60m</v>
      </c>
      <c r="O160" s="9">
        <f t="shared" si="3"/>
        <v>0.05</v>
      </c>
      <c r="P160" s="7">
        <f t="shared" si="4"/>
        <v>0.25</v>
      </c>
      <c r="Q160" s="10">
        <f t="shared" si="5"/>
        <v>2927778.55</v>
      </c>
      <c r="R160" s="10">
        <f t="shared" si="6"/>
        <v>14638892.75</v>
      </c>
    </row>
    <row r="161" ht="15.75" customHeight="1">
      <c r="A161" s="6">
        <v>6.9444462E7</v>
      </c>
      <c r="B161" s="7" t="s">
        <v>193</v>
      </c>
      <c r="C161" s="6">
        <v>5.8264512E7</v>
      </c>
      <c r="D161" s="6">
        <v>1.7960627E7</v>
      </c>
      <c r="E161" s="6">
        <v>823049.0</v>
      </c>
      <c r="F161" s="6">
        <v>573009.0</v>
      </c>
      <c r="G161" s="6">
        <v>372587.0</v>
      </c>
      <c r="H161" s="6">
        <v>1.0727598E7</v>
      </c>
      <c r="I161" s="6">
        <v>5464384.0</v>
      </c>
      <c r="J161" s="6">
        <v>8848283.0</v>
      </c>
      <c r="K161" s="6">
        <v>3.688961165E9</v>
      </c>
      <c r="L161" s="6">
        <v>46519.0</v>
      </c>
      <c r="M161" s="8">
        <f t="shared" si="1"/>
        <v>219364635.8</v>
      </c>
      <c r="N161" s="7" t="str">
        <f t="shared" si="2"/>
        <v>3 - 50-60m</v>
      </c>
      <c r="O161" s="9">
        <f t="shared" si="3"/>
        <v>0.05</v>
      </c>
      <c r="P161" s="7">
        <f t="shared" si="4"/>
        <v>0.25</v>
      </c>
      <c r="Q161" s="10">
        <f t="shared" si="5"/>
        <v>2913225.6</v>
      </c>
      <c r="R161" s="10">
        <f t="shared" si="6"/>
        <v>14566128</v>
      </c>
    </row>
    <row r="162" ht="15.75" customHeight="1">
      <c r="A162" s="6">
        <v>8.3627209E7</v>
      </c>
      <c r="B162" s="7" t="s">
        <v>194</v>
      </c>
      <c r="C162" s="6">
        <v>5.8140603E7</v>
      </c>
      <c r="D162" s="6">
        <v>1.7211612E7</v>
      </c>
      <c r="E162" s="6">
        <v>6762168.0</v>
      </c>
      <c r="F162" s="6">
        <v>491256.0</v>
      </c>
      <c r="G162" s="6">
        <v>936810.0</v>
      </c>
      <c r="H162" s="6">
        <v>4234671.0</v>
      </c>
      <c r="I162" s="6">
        <v>4786707.0</v>
      </c>
      <c r="J162" s="6">
        <v>8380150.0</v>
      </c>
      <c r="K162" s="6">
        <v>7.518929667E9</v>
      </c>
      <c r="L162" s="6">
        <v>21332.0</v>
      </c>
      <c r="M162" s="8">
        <f t="shared" si="1"/>
        <v>144163035.6</v>
      </c>
      <c r="N162" s="7" t="str">
        <f t="shared" si="2"/>
        <v>3 - 50-60m</v>
      </c>
      <c r="O162" s="9">
        <f t="shared" si="3"/>
        <v>0.05</v>
      </c>
      <c r="P162" s="7">
        <f t="shared" si="4"/>
        <v>0.25</v>
      </c>
      <c r="Q162" s="10">
        <f t="shared" si="5"/>
        <v>2907030.15</v>
      </c>
      <c r="R162" s="10">
        <f t="shared" si="6"/>
        <v>14535150.75</v>
      </c>
    </row>
    <row r="163" ht="15.75" customHeight="1">
      <c r="A163" s="6">
        <v>1.10105238E8</v>
      </c>
      <c r="B163" s="7" t="s">
        <v>195</v>
      </c>
      <c r="C163" s="6">
        <v>5.797338E7</v>
      </c>
      <c r="D163" s="6">
        <v>3.9991595E7</v>
      </c>
      <c r="E163" s="6">
        <v>3157069.0</v>
      </c>
      <c r="F163" s="6">
        <v>833548.0</v>
      </c>
      <c r="G163" s="6">
        <v>775011.0</v>
      </c>
      <c r="H163" s="6">
        <v>1.9130823E7</v>
      </c>
      <c r="I163" s="6">
        <v>1.6095144E7</v>
      </c>
      <c r="J163" s="6">
        <v>6910730.0</v>
      </c>
      <c r="K163" s="6">
        <v>2.254514156E9</v>
      </c>
      <c r="L163" s="6">
        <v>35502.0</v>
      </c>
      <c r="M163" s="8">
        <f t="shared" si="1"/>
        <v>518609663.8</v>
      </c>
      <c r="N163" s="7" t="str">
        <f t="shared" si="2"/>
        <v>3 - 50-60m</v>
      </c>
      <c r="O163" s="9">
        <f t="shared" si="3"/>
        <v>0.05</v>
      </c>
      <c r="P163" s="7">
        <f t="shared" si="4"/>
        <v>0.25</v>
      </c>
      <c r="Q163" s="10">
        <f t="shared" si="5"/>
        <v>2898669</v>
      </c>
      <c r="R163" s="10">
        <f t="shared" si="6"/>
        <v>14493345</v>
      </c>
    </row>
    <row r="164" ht="15.75" customHeight="1">
      <c r="A164" s="6">
        <v>1.15616613E8</v>
      </c>
      <c r="B164" s="7" t="s">
        <v>196</v>
      </c>
      <c r="C164" s="6">
        <v>5.7851711E7</v>
      </c>
      <c r="D164" s="6">
        <v>1.2850178E7</v>
      </c>
      <c r="E164" s="6">
        <v>895303.0</v>
      </c>
      <c r="F164" s="6">
        <v>1059784.0</v>
      </c>
      <c r="G164" s="6">
        <v>71210.0</v>
      </c>
      <c r="H164" s="6">
        <v>5832130.0</v>
      </c>
      <c r="I164" s="6">
        <v>4991751.0</v>
      </c>
      <c r="J164" s="6">
        <v>8497986.0</v>
      </c>
      <c r="K164" s="6">
        <v>5.75962921E8</v>
      </c>
      <c r="L164" s="6">
        <v>34767.0</v>
      </c>
      <c r="M164" s="8">
        <f t="shared" si="1"/>
        <v>160739788.6</v>
      </c>
      <c r="N164" s="7" t="str">
        <f t="shared" si="2"/>
        <v>3 - 50-60m</v>
      </c>
      <c r="O164" s="9">
        <f t="shared" si="3"/>
        <v>0.05</v>
      </c>
      <c r="P164" s="7">
        <f t="shared" si="4"/>
        <v>0.25</v>
      </c>
      <c r="Q164" s="10">
        <f t="shared" si="5"/>
        <v>2892585.55</v>
      </c>
      <c r="R164" s="10">
        <f t="shared" si="6"/>
        <v>14462927.75</v>
      </c>
    </row>
    <row r="165" ht="15.75" customHeight="1">
      <c r="A165" s="6">
        <v>5.0600792E7</v>
      </c>
      <c r="B165" s="7" t="s">
        <v>197</v>
      </c>
      <c r="C165" s="6">
        <v>5.7648313E7</v>
      </c>
      <c r="D165" s="6">
        <v>3.7980272E7</v>
      </c>
      <c r="E165" s="6">
        <v>8562271.0</v>
      </c>
      <c r="F165" s="6">
        <v>769273.0</v>
      </c>
      <c r="G165" s="6">
        <v>2359524.0</v>
      </c>
      <c r="H165" s="6">
        <v>1.6186109E7</v>
      </c>
      <c r="I165" s="6">
        <v>1.0103095E7</v>
      </c>
      <c r="J165" s="6">
        <v>1.1169898E7</v>
      </c>
      <c r="K165" s="6">
        <v>1.022874184E10</v>
      </c>
      <c r="L165" s="6">
        <v>41948.0</v>
      </c>
      <c r="M165" s="8">
        <f t="shared" si="1"/>
        <v>376612086.2</v>
      </c>
      <c r="N165" s="7" t="str">
        <f t="shared" si="2"/>
        <v>3 - 50-60m</v>
      </c>
      <c r="O165" s="9">
        <f t="shared" si="3"/>
        <v>0.05</v>
      </c>
      <c r="P165" s="7">
        <f t="shared" si="4"/>
        <v>0.25</v>
      </c>
      <c r="Q165" s="10">
        <f t="shared" si="5"/>
        <v>2882415.65</v>
      </c>
      <c r="R165" s="10">
        <f t="shared" si="6"/>
        <v>14412078.25</v>
      </c>
    </row>
    <row r="166" ht="15.75" customHeight="1">
      <c r="A166" s="6">
        <v>1.24404877E8</v>
      </c>
      <c r="B166" s="7" t="s">
        <v>198</v>
      </c>
      <c r="C166" s="6">
        <v>5.7405827E7</v>
      </c>
      <c r="D166" s="6">
        <v>1.6220088E7</v>
      </c>
      <c r="E166" s="6">
        <v>926269.0</v>
      </c>
      <c r="F166" s="6">
        <v>241059.0</v>
      </c>
      <c r="G166" s="6">
        <v>782720.0</v>
      </c>
      <c r="H166" s="6">
        <v>1.0430755E7</v>
      </c>
      <c r="I166" s="6">
        <v>3839285.0</v>
      </c>
      <c r="J166" s="6">
        <v>8829003.0</v>
      </c>
      <c r="K166" s="6">
        <v>1.670231301E9</v>
      </c>
      <c r="L166" s="6">
        <v>24416.0</v>
      </c>
      <c r="M166" s="8">
        <f t="shared" si="1"/>
        <v>184891501.8</v>
      </c>
      <c r="N166" s="7" t="str">
        <f t="shared" si="2"/>
        <v>3 - 50-60m</v>
      </c>
      <c r="O166" s="9">
        <f t="shared" si="3"/>
        <v>0.05</v>
      </c>
      <c r="P166" s="7">
        <f t="shared" si="4"/>
        <v>0.25</v>
      </c>
      <c r="Q166" s="10">
        <f t="shared" si="5"/>
        <v>2870291.35</v>
      </c>
      <c r="R166" s="10">
        <f t="shared" si="6"/>
        <v>14351456.75</v>
      </c>
    </row>
    <row r="167" ht="15.75" customHeight="1">
      <c r="A167" s="6">
        <v>1.25128986E8</v>
      </c>
      <c r="B167" s="7" t="s">
        <v>199</v>
      </c>
      <c r="C167" s="6">
        <v>5.7359661E7</v>
      </c>
      <c r="D167" s="6">
        <v>2.4887562E7</v>
      </c>
      <c r="E167" s="6">
        <v>4104129.0</v>
      </c>
      <c r="F167" s="6">
        <v>1297871.0</v>
      </c>
      <c r="G167" s="6">
        <v>1391466.0</v>
      </c>
      <c r="H167" s="6">
        <v>1.3605471E7</v>
      </c>
      <c r="I167" s="6">
        <v>4488625.0</v>
      </c>
      <c r="J167" s="6">
        <v>4964409.0</v>
      </c>
      <c r="K167" s="6">
        <v>6.501693887E9</v>
      </c>
      <c r="L167" s="6">
        <v>83882.0</v>
      </c>
      <c r="M167" s="8">
        <f t="shared" si="1"/>
        <v>234809641.8</v>
      </c>
      <c r="N167" s="7" t="str">
        <f t="shared" si="2"/>
        <v>3 - 50-60m</v>
      </c>
      <c r="O167" s="9">
        <f t="shared" si="3"/>
        <v>0.05</v>
      </c>
      <c r="P167" s="7">
        <f t="shared" si="4"/>
        <v>0.25</v>
      </c>
      <c r="Q167" s="10">
        <f t="shared" si="5"/>
        <v>2867983.05</v>
      </c>
      <c r="R167" s="10">
        <f t="shared" si="6"/>
        <v>14339915.25</v>
      </c>
    </row>
    <row r="168" ht="15.75" customHeight="1">
      <c r="A168" s="6">
        <v>1.23614791E8</v>
      </c>
      <c r="B168" s="7" t="s">
        <v>200</v>
      </c>
      <c r="C168" s="6">
        <v>5.7132046E7</v>
      </c>
      <c r="D168" s="6">
        <v>9.2554886E7</v>
      </c>
      <c r="E168" s="6">
        <v>8236476.0</v>
      </c>
      <c r="F168" s="6">
        <v>2682750.0</v>
      </c>
      <c r="G168" s="6">
        <v>3487632.0</v>
      </c>
      <c r="H168" s="6">
        <v>4.4805032E7</v>
      </c>
      <c r="I168" s="6">
        <v>3.3342996E7</v>
      </c>
      <c r="J168" s="6">
        <v>1.5199756E7</v>
      </c>
      <c r="K168" s="6">
        <v>8.77888686E8</v>
      </c>
      <c r="L168" s="6">
        <v>112155.0</v>
      </c>
      <c r="M168" s="8">
        <f t="shared" si="1"/>
        <v>1135873563</v>
      </c>
      <c r="N168" s="7" t="str">
        <f t="shared" si="2"/>
        <v>3 - 50-60m</v>
      </c>
      <c r="O168" s="9">
        <f t="shared" si="3"/>
        <v>0.05</v>
      </c>
      <c r="P168" s="7">
        <f t="shared" si="4"/>
        <v>0.25</v>
      </c>
      <c r="Q168" s="10">
        <f t="shared" si="5"/>
        <v>2856602.3</v>
      </c>
      <c r="R168" s="10">
        <f t="shared" si="6"/>
        <v>14283011.5</v>
      </c>
    </row>
    <row r="169" ht="15.75" customHeight="1">
      <c r="A169" s="6">
        <v>1.5696944E7</v>
      </c>
      <c r="B169" s="7" t="s">
        <v>201</v>
      </c>
      <c r="C169" s="6">
        <v>5.6997252E7</v>
      </c>
      <c r="D169" s="6">
        <v>4.1206208E7</v>
      </c>
      <c r="E169" s="6">
        <v>1595140.0</v>
      </c>
      <c r="F169" s="6">
        <v>1403094.0</v>
      </c>
      <c r="G169" s="6">
        <v>1492112.0</v>
      </c>
      <c r="H169" s="6">
        <v>2.2486948E7</v>
      </c>
      <c r="I169" s="6">
        <v>1.4228914E7</v>
      </c>
      <c r="J169" s="6">
        <v>1.1224293E7</v>
      </c>
      <c r="K169" s="6">
        <v>7.703534632E9</v>
      </c>
      <c r="L169" s="6">
        <v>30503.0</v>
      </c>
      <c r="M169" s="8">
        <f t="shared" si="1"/>
        <v>518541424</v>
      </c>
      <c r="N169" s="7" t="str">
        <f t="shared" si="2"/>
        <v>3 - 50-60m</v>
      </c>
      <c r="O169" s="9">
        <f t="shared" si="3"/>
        <v>0.05</v>
      </c>
      <c r="P169" s="7">
        <f t="shared" si="4"/>
        <v>0.25</v>
      </c>
      <c r="Q169" s="10">
        <f t="shared" si="5"/>
        <v>2849862.6</v>
      </c>
      <c r="R169" s="10">
        <f t="shared" si="6"/>
        <v>14249313</v>
      </c>
    </row>
    <row r="170" ht="15.75" customHeight="1">
      <c r="A170" s="6">
        <v>1.37574974E8</v>
      </c>
      <c r="B170" s="7" t="s">
        <v>202</v>
      </c>
      <c r="C170" s="6">
        <v>5.691608E7</v>
      </c>
      <c r="D170" s="6">
        <v>3.9768132E7</v>
      </c>
      <c r="E170" s="6">
        <v>6084353.0</v>
      </c>
      <c r="F170" s="6">
        <v>4397214.0</v>
      </c>
      <c r="G170" s="6">
        <v>3209432.0</v>
      </c>
      <c r="H170" s="6">
        <v>1.9476564E7</v>
      </c>
      <c r="I170" s="6">
        <v>6600569.0</v>
      </c>
      <c r="J170" s="6">
        <v>4424520.0</v>
      </c>
      <c r="K170" s="6">
        <v>7.20156153E8</v>
      </c>
      <c r="L170" s="6">
        <v>31098.0</v>
      </c>
      <c r="M170" s="8">
        <f t="shared" si="1"/>
        <v>349626046.6</v>
      </c>
      <c r="N170" s="7" t="str">
        <f t="shared" si="2"/>
        <v>3 - 50-60m</v>
      </c>
      <c r="O170" s="9">
        <f t="shared" si="3"/>
        <v>0.05</v>
      </c>
      <c r="P170" s="7">
        <f t="shared" si="4"/>
        <v>0.25</v>
      </c>
      <c r="Q170" s="10">
        <f t="shared" si="5"/>
        <v>2845804</v>
      </c>
      <c r="R170" s="10">
        <f t="shared" si="6"/>
        <v>14229020</v>
      </c>
    </row>
    <row r="171" ht="15.75" customHeight="1">
      <c r="A171" s="6">
        <v>1.10016382E8</v>
      </c>
      <c r="B171" s="7" t="s">
        <v>203</v>
      </c>
      <c r="C171" s="6">
        <v>5.6704976E7</v>
      </c>
      <c r="D171" s="6">
        <v>2.7097571E7</v>
      </c>
      <c r="E171" s="6">
        <v>838765.0</v>
      </c>
      <c r="F171" s="6">
        <v>921766.0</v>
      </c>
      <c r="G171" s="6">
        <v>620346.0</v>
      </c>
      <c r="H171" s="6">
        <v>1.2168091E7</v>
      </c>
      <c r="I171" s="6">
        <v>1.2548603E7</v>
      </c>
      <c r="J171" s="6">
        <v>9603955.0</v>
      </c>
      <c r="K171" s="6">
        <v>1.036538126E9</v>
      </c>
      <c r="L171" s="6">
        <v>29632.0</v>
      </c>
      <c r="M171" s="8">
        <f t="shared" si="1"/>
        <v>377145639</v>
      </c>
      <c r="N171" s="7" t="str">
        <f t="shared" si="2"/>
        <v>3 - 50-60m</v>
      </c>
      <c r="O171" s="9">
        <f t="shared" si="3"/>
        <v>0.05</v>
      </c>
      <c r="P171" s="7">
        <f t="shared" si="4"/>
        <v>0.25</v>
      </c>
      <c r="Q171" s="10">
        <f t="shared" si="5"/>
        <v>2835248.8</v>
      </c>
      <c r="R171" s="10">
        <f t="shared" si="6"/>
        <v>14176244</v>
      </c>
    </row>
    <row r="172" ht="15.75" customHeight="1">
      <c r="A172" s="6">
        <v>1.1227666E8</v>
      </c>
      <c r="B172" s="7" t="s">
        <v>204</v>
      </c>
      <c r="C172" s="6">
        <v>5.6539144E7</v>
      </c>
      <c r="D172" s="6">
        <v>5.8139054E7</v>
      </c>
      <c r="E172" s="6">
        <v>1.5139009E7</v>
      </c>
      <c r="F172" s="6">
        <v>1989386.0</v>
      </c>
      <c r="G172" s="6">
        <v>2451759.0</v>
      </c>
      <c r="H172" s="6">
        <v>2.0147753E7</v>
      </c>
      <c r="I172" s="6">
        <v>1.8411147E7</v>
      </c>
      <c r="J172" s="6">
        <v>3270679.0</v>
      </c>
      <c r="K172" s="6">
        <v>1.94553807E8</v>
      </c>
      <c r="L172" s="6">
        <v>42290.0</v>
      </c>
      <c r="M172" s="8">
        <f t="shared" si="1"/>
        <v>586514079.8</v>
      </c>
      <c r="N172" s="7" t="str">
        <f t="shared" si="2"/>
        <v>3 - 50-60m</v>
      </c>
      <c r="O172" s="9">
        <f t="shared" si="3"/>
        <v>0.05</v>
      </c>
      <c r="P172" s="7">
        <f t="shared" si="4"/>
        <v>0.25</v>
      </c>
      <c r="Q172" s="10">
        <f t="shared" si="5"/>
        <v>2826957.2</v>
      </c>
      <c r="R172" s="10">
        <f t="shared" si="6"/>
        <v>14134786</v>
      </c>
    </row>
    <row r="173" ht="15.75" customHeight="1">
      <c r="A173" s="6">
        <v>9.3178475E7</v>
      </c>
      <c r="B173" s="7" t="s">
        <v>205</v>
      </c>
      <c r="C173" s="6">
        <v>5.6408755E7</v>
      </c>
      <c r="D173" s="6">
        <v>1.0971627E7</v>
      </c>
      <c r="E173" s="6">
        <v>397821.0</v>
      </c>
      <c r="F173" s="6">
        <v>434893.0</v>
      </c>
      <c r="G173" s="6">
        <v>145452.0</v>
      </c>
      <c r="H173" s="6">
        <v>2850148.0</v>
      </c>
      <c r="I173" s="6">
        <v>7143313.0</v>
      </c>
      <c r="J173" s="6">
        <v>8037868.0</v>
      </c>
      <c r="K173" s="6">
        <v>1.34707509E8</v>
      </c>
      <c r="L173" s="6">
        <v>5435.0</v>
      </c>
      <c r="M173" s="8">
        <f t="shared" si="1"/>
        <v>172898898.2</v>
      </c>
      <c r="N173" s="7" t="str">
        <f t="shared" si="2"/>
        <v>3 - 50-60m</v>
      </c>
      <c r="O173" s="9">
        <f t="shared" si="3"/>
        <v>0.05</v>
      </c>
      <c r="P173" s="7">
        <f t="shared" si="4"/>
        <v>0.25</v>
      </c>
      <c r="Q173" s="10">
        <f t="shared" si="5"/>
        <v>2820437.75</v>
      </c>
      <c r="R173" s="10">
        <f t="shared" si="6"/>
        <v>14102188.75</v>
      </c>
    </row>
    <row r="174" ht="15.75" customHeight="1">
      <c r="A174" s="6">
        <v>1.20856535E8</v>
      </c>
      <c r="B174" s="7" t="s">
        <v>206</v>
      </c>
      <c r="C174" s="6">
        <v>5.6255234E7</v>
      </c>
      <c r="D174" s="6">
        <v>1.3681892E7</v>
      </c>
      <c r="E174" s="6">
        <v>300642.0</v>
      </c>
      <c r="F174" s="6">
        <v>309317.0</v>
      </c>
      <c r="G174" s="6">
        <v>578343.0</v>
      </c>
      <c r="H174" s="6">
        <v>8340181.0</v>
      </c>
      <c r="I174" s="6">
        <v>4153409.0</v>
      </c>
      <c r="J174" s="6">
        <v>9706303.0</v>
      </c>
      <c r="K174" s="6">
        <v>3.23022844E8</v>
      </c>
      <c r="L174" s="6">
        <v>8529.0</v>
      </c>
      <c r="M174" s="8">
        <f t="shared" si="1"/>
        <v>169462124.4</v>
      </c>
      <c r="N174" s="7" t="str">
        <f t="shared" si="2"/>
        <v>3 - 50-60m</v>
      </c>
      <c r="O174" s="9">
        <f t="shared" si="3"/>
        <v>0.05</v>
      </c>
      <c r="P174" s="7">
        <f t="shared" si="4"/>
        <v>0.25</v>
      </c>
      <c r="Q174" s="10">
        <f t="shared" si="5"/>
        <v>2812761.7</v>
      </c>
      <c r="R174" s="10">
        <f t="shared" si="6"/>
        <v>14063808.5</v>
      </c>
    </row>
    <row r="175" ht="15.75" customHeight="1">
      <c r="A175" s="6">
        <v>9.4819708E7</v>
      </c>
      <c r="B175" s="7" t="s">
        <v>207</v>
      </c>
      <c r="C175" s="6">
        <v>5.624907E7</v>
      </c>
      <c r="D175" s="6">
        <v>3.4124594E7</v>
      </c>
      <c r="E175" s="6">
        <v>1293627.0</v>
      </c>
      <c r="F175" s="6">
        <v>562525.0</v>
      </c>
      <c r="G175" s="6">
        <v>1185127.0</v>
      </c>
      <c r="H175" s="6">
        <v>2.7798019E7</v>
      </c>
      <c r="I175" s="6">
        <v>3285296.0</v>
      </c>
      <c r="J175" s="6">
        <v>1.3443765E7</v>
      </c>
      <c r="K175" s="6">
        <v>2.562748435E9</v>
      </c>
      <c r="L175" s="6">
        <v>36744.0</v>
      </c>
      <c r="M175" s="8">
        <f t="shared" si="1"/>
        <v>349810393.4</v>
      </c>
      <c r="N175" s="7" t="str">
        <f t="shared" si="2"/>
        <v>3 - 50-60m</v>
      </c>
      <c r="O175" s="9">
        <f t="shared" si="3"/>
        <v>0.05</v>
      </c>
      <c r="P175" s="7">
        <f t="shared" si="4"/>
        <v>0.25</v>
      </c>
      <c r="Q175" s="10">
        <f t="shared" si="5"/>
        <v>2812453.5</v>
      </c>
      <c r="R175" s="10">
        <f t="shared" si="6"/>
        <v>14062267.5</v>
      </c>
    </row>
    <row r="176" ht="15.75" customHeight="1">
      <c r="A176" s="6">
        <v>1.13258186E8</v>
      </c>
      <c r="B176" s="7" t="s">
        <v>208</v>
      </c>
      <c r="C176" s="6">
        <v>5.6247625E7</v>
      </c>
      <c r="D176" s="6">
        <v>8.0773029E7</v>
      </c>
      <c r="E176" s="6">
        <v>1.883775E7</v>
      </c>
      <c r="F176" s="6">
        <v>3.0149833E7</v>
      </c>
      <c r="G176" s="6">
        <v>1.0642692E7</v>
      </c>
      <c r="H176" s="6">
        <v>1.1398745E7</v>
      </c>
      <c r="I176" s="6">
        <v>9744009.0</v>
      </c>
      <c r="J176" s="6">
        <v>7355798.0</v>
      </c>
      <c r="K176" s="6">
        <v>8.18682766E8</v>
      </c>
      <c r="L176" s="6">
        <v>75067.0</v>
      </c>
      <c r="M176" s="8">
        <f t="shared" si="1"/>
        <v>415505614</v>
      </c>
      <c r="N176" s="7" t="str">
        <f t="shared" si="2"/>
        <v>3 - 50-60m</v>
      </c>
      <c r="O176" s="9">
        <f t="shared" si="3"/>
        <v>0.05</v>
      </c>
      <c r="P176" s="7">
        <f t="shared" si="4"/>
        <v>0.25</v>
      </c>
      <c r="Q176" s="10">
        <f t="shared" si="5"/>
        <v>2812381.25</v>
      </c>
      <c r="R176" s="10">
        <f t="shared" si="6"/>
        <v>14061906.25</v>
      </c>
    </row>
    <row r="177" ht="15.75" customHeight="1">
      <c r="A177" s="6">
        <v>1.10818348E8</v>
      </c>
      <c r="B177" s="7" t="s">
        <v>209</v>
      </c>
      <c r="C177" s="6">
        <v>5.6238173E7</v>
      </c>
      <c r="D177" s="6">
        <v>7610133.0</v>
      </c>
      <c r="E177" s="6">
        <v>170252.0</v>
      </c>
      <c r="F177" s="6">
        <v>213552.0</v>
      </c>
      <c r="G177" s="6">
        <v>274338.0</v>
      </c>
      <c r="H177" s="6">
        <v>3772647.0</v>
      </c>
      <c r="I177" s="6">
        <v>3179344.0</v>
      </c>
      <c r="J177" s="6">
        <v>4588050.0</v>
      </c>
      <c r="K177" s="6">
        <v>1.07420385E8</v>
      </c>
      <c r="L177" s="6">
        <v>15067.0</v>
      </c>
      <c r="M177" s="8">
        <f t="shared" si="1"/>
        <v>102871856.4</v>
      </c>
      <c r="N177" s="7" t="str">
        <f t="shared" si="2"/>
        <v>3 - 50-60m</v>
      </c>
      <c r="O177" s="9">
        <f t="shared" si="3"/>
        <v>0.05</v>
      </c>
      <c r="P177" s="7">
        <f t="shared" si="4"/>
        <v>0.25</v>
      </c>
      <c r="Q177" s="10">
        <f t="shared" si="5"/>
        <v>2811908.65</v>
      </c>
      <c r="R177" s="10">
        <f t="shared" si="6"/>
        <v>14059543.25</v>
      </c>
    </row>
    <row r="178" ht="15.75" customHeight="1">
      <c r="A178" s="6">
        <v>1.12663937E8</v>
      </c>
      <c r="B178" s="7" t="s">
        <v>210</v>
      </c>
      <c r="C178" s="6">
        <v>5.5806337E7</v>
      </c>
      <c r="D178" s="6">
        <v>3.6136479E7</v>
      </c>
      <c r="E178" s="6">
        <v>1.5969521E7</v>
      </c>
      <c r="F178" s="6">
        <v>798523.0</v>
      </c>
      <c r="G178" s="6">
        <v>902228.0</v>
      </c>
      <c r="H178" s="6">
        <v>1.2454978E7</v>
      </c>
      <c r="I178" s="6">
        <v>6011229.0</v>
      </c>
      <c r="J178" s="6">
        <v>9772146.0</v>
      </c>
      <c r="K178" s="6">
        <v>3.969192506E9</v>
      </c>
      <c r="L178" s="6">
        <v>48309.0</v>
      </c>
      <c r="M178" s="8">
        <f t="shared" si="1"/>
        <v>253174222.2</v>
      </c>
      <c r="N178" s="7" t="str">
        <f t="shared" si="2"/>
        <v>3 - 50-60m</v>
      </c>
      <c r="O178" s="9">
        <f t="shared" si="3"/>
        <v>0.05</v>
      </c>
      <c r="P178" s="7">
        <f t="shared" si="4"/>
        <v>0.25</v>
      </c>
      <c r="Q178" s="10">
        <f t="shared" si="5"/>
        <v>2790316.85</v>
      </c>
      <c r="R178" s="10">
        <f t="shared" si="6"/>
        <v>13951584.25</v>
      </c>
    </row>
    <row r="179" ht="15.75" customHeight="1">
      <c r="A179" s="6">
        <v>1.2427174E8</v>
      </c>
      <c r="B179" s="7" t="s">
        <v>211</v>
      </c>
      <c r="C179" s="6">
        <v>5.5415118E7</v>
      </c>
      <c r="D179" s="6">
        <v>3.7026182E7</v>
      </c>
      <c r="E179" s="6">
        <v>3605357.0</v>
      </c>
      <c r="F179" s="6">
        <v>2291081.0</v>
      </c>
      <c r="G179" s="6">
        <v>2371710.0</v>
      </c>
      <c r="H179" s="6">
        <v>2.2782748E7</v>
      </c>
      <c r="I179" s="6">
        <v>5975286.0</v>
      </c>
      <c r="J179" s="6">
        <v>1.0051379E7</v>
      </c>
      <c r="K179" s="6">
        <v>4.095081112E9</v>
      </c>
      <c r="L179" s="6">
        <v>30010.0</v>
      </c>
      <c r="M179" s="8">
        <f t="shared" si="1"/>
        <v>362123273.4</v>
      </c>
      <c r="N179" s="7" t="str">
        <f t="shared" si="2"/>
        <v>3 - 50-60m</v>
      </c>
      <c r="O179" s="9">
        <f t="shared" si="3"/>
        <v>0.05</v>
      </c>
      <c r="P179" s="7">
        <f t="shared" si="4"/>
        <v>0.25</v>
      </c>
      <c r="Q179" s="10">
        <f t="shared" si="5"/>
        <v>2770755.9</v>
      </c>
      <c r="R179" s="10">
        <f t="shared" si="6"/>
        <v>13853779.5</v>
      </c>
    </row>
    <row r="180" ht="15.75" customHeight="1">
      <c r="A180" s="6">
        <v>1.4518273E7</v>
      </c>
      <c r="B180" s="7" t="s">
        <v>212</v>
      </c>
      <c r="C180" s="6">
        <v>5.5378067E7</v>
      </c>
      <c r="D180" s="6">
        <v>3.7058026E8</v>
      </c>
      <c r="E180" s="6">
        <v>8.1167228E7</v>
      </c>
      <c r="F180" s="6">
        <v>6650259.0</v>
      </c>
      <c r="G180" s="6">
        <v>1.2642558E7</v>
      </c>
      <c r="H180" s="6">
        <v>1.92660649E8</v>
      </c>
      <c r="I180" s="6">
        <v>7.7459566E7</v>
      </c>
      <c r="J180" s="6">
        <v>2.3615077E7</v>
      </c>
      <c r="K180" s="6">
        <v>1.5719655857E10</v>
      </c>
      <c r="L180" s="6">
        <v>152582.0</v>
      </c>
      <c r="M180" s="8">
        <f t="shared" si="1"/>
        <v>3555902006</v>
      </c>
      <c r="N180" s="7" t="str">
        <f t="shared" si="2"/>
        <v>3 - 50-60m</v>
      </c>
      <c r="O180" s="9">
        <f t="shared" si="3"/>
        <v>0.05</v>
      </c>
      <c r="P180" s="7">
        <f t="shared" si="4"/>
        <v>0.25</v>
      </c>
      <c r="Q180" s="10">
        <f t="shared" si="5"/>
        <v>2768903.35</v>
      </c>
      <c r="R180" s="10">
        <f t="shared" si="6"/>
        <v>13844516.75</v>
      </c>
    </row>
    <row r="181" ht="15.75" customHeight="1">
      <c r="A181" s="6">
        <v>8.9203496E7</v>
      </c>
      <c r="B181" s="7" t="s">
        <v>213</v>
      </c>
      <c r="C181" s="6">
        <v>5.5165959E7</v>
      </c>
      <c r="D181" s="6">
        <v>6.9237146E7</v>
      </c>
      <c r="E181" s="6">
        <v>8061133.0</v>
      </c>
      <c r="F181" s="6">
        <v>1917988.0</v>
      </c>
      <c r="G181" s="6">
        <v>2180457.0</v>
      </c>
      <c r="H181" s="6">
        <v>4.0458125E7</v>
      </c>
      <c r="I181" s="6">
        <v>1.6619443E7</v>
      </c>
      <c r="J181" s="6">
        <v>1.3631778E7</v>
      </c>
      <c r="K181" s="6">
        <v>1.369106719E9</v>
      </c>
      <c r="L181" s="6">
        <v>115732.0</v>
      </c>
      <c r="M181" s="8">
        <f t="shared" si="1"/>
        <v>751140140.6</v>
      </c>
      <c r="N181" s="7" t="str">
        <f t="shared" si="2"/>
        <v>3 - 50-60m</v>
      </c>
      <c r="O181" s="9">
        <f t="shared" si="3"/>
        <v>0.05</v>
      </c>
      <c r="P181" s="7">
        <f t="shared" si="4"/>
        <v>0.25</v>
      </c>
      <c r="Q181" s="10">
        <f t="shared" si="5"/>
        <v>2758297.95</v>
      </c>
      <c r="R181" s="10">
        <f t="shared" si="6"/>
        <v>13791489.75</v>
      </c>
    </row>
    <row r="182" ht="15.75" customHeight="1">
      <c r="A182" s="6">
        <v>1.16672444E8</v>
      </c>
      <c r="B182" s="7" t="s">
        <v>214</v>
      </c>
      <c r="C182" s="6">
        <v>5.4956256E7</v>
      </c>
      <c r="D182" s="6">
        <v>7453163.0</v>
      </c>
      <c r="E182" s="6">
        <v>145237.0</v>
      </c>
      <c r="F182" s="6">
        <v>336737.0</v>
      </c>
      <c r="G182" s="6">
        <v>313291.0</v>
      </c>
      <c r="H182" s="6">
        <v>4263908.0</v>
      </c>
      <c r="I182" s="6">
        <v>2393990.0</v>
      </c>
      <c r="J182" s="6">
        <v>5697903.0</v>
      </c>
      <c r="K182" s="6">
        <v>9.8689106E7</v>
      </c>
      <c r="L182" s="6">
        <v>38494.0</v>
      </c>
      <c r="M182" s="8">
        <f t="shared" si="1"/>
        <v>92474565.4</v>
      </c>
      <c r="N182" s="7" t="str">
        <f t="shared" si="2"/>
        <v>3 - 50-60m</v>
      </c>
      <c r="O182" s="9">
        <f t="shared" si="3"/>
        <v>0.05</v>
      </c>
      <c r="P182" s="7">
        <f t="shared" si="4"/>
        <v>0.25</v>
      </c>
      <c r="Q182" s="10">
        <f t="shared" si="5"/>
        <v>2747812.8</v>
      </c>
      <c r="R182" s="10">
        <f t="shared" si="6"/>
        <v>13739064</v>
      </c>
    </row>
    <row r="183" ht="15.75" customHeight="1">
      <c r="A183" s="6">
        <v>9.1071226E7</v>
      </c>
      <c r="B183" s="7" t="s">
        <v>215</v>
      </c>
      <c r="C183" s="6">
        <v>5.4911187E7</v>
      </c>
      <c r="D183" s="6">
        <v>1.6052331E7</v>
      </c>
      <c r="E183" s="6">
        <v>1688138.0</v>
      </c>
      <c r="F183" s="6">
        <v>165214.0</v>
      </c>
      <c r="G183" s="6">
        <v>41680.0</v>
      </c>
      <c r="H183" s="6">
        <v>4623867.0</v>
      </c>
      <c r="I183" s="6">
        <v>9533432.0</v>
      </c>
      <c r="J183" s="6">
        <v>5351207.0</v>
      </c>
      <c r="K183" s="6">
        <v>7.5143377E7</v>
      </c>
      <c r="L183" s="6">
        <v>22330.0</v>
      </c>
      <c r="M183" s="8">
        <f t="shared" si="1"/>
        <v>237742085.6</v>
      </c>
      <c r="N183" s="7" t="str">
        <f t="shared" si="2"/>
        <v>3 - 50-60m</v>
      </c>
      <c r="O183" s="9">
        <f t="shared" si="3"/>
        <v>0.05</v>
      </c>
      <c r="P183" s="7">
        <f t="shared" si="4"/>
        <v>0.25</v>
      </c>
      <c r="Q183" s="10">
        <f t="shared" si="5"/>
        <v>2745559.35</v>
      </c>
      <c r="R183" s="10">
        <f t="shared" si="6"/>
        <v>13727796.75</v>
      </c>
    </row>
    <row r="184" ht="15.75" customHeight="1">
      <c r="A184" s="6">
        <v>8.4739435E7</v>
      </c>
      <c r="B184" s="7" t="s">
        <v>216</v>
      </c>
      <c r="C184" s="6">
        <v>5.4708496E7</v>
      </c>
      <c r="D184" s="6">
        <v>2.5692923E7</v>
      </c>
      <c r="E184" s="6">
        <v>1956715.0</v>
      </c>
      <c r="F184" s="6">
        <v>1207718.0</v>
      </c>
      <c r="G184" s="6">
        <v>3080724.0</v>
      </c>
      <c r="H184" s="6">
        <v>9758332.0</v>
      </c>
      <c r="I184" s="6">
        <v>9689434.0</v>
      </c>
      <c r="J184" s="6">
        <v>4996787.0</v>
      </c>
      <c r="K184" s="6">
        <v>7.944085004E9</v>
      </c>
      <c r="L184" s="6">
        <v>19050.0</v>
      </c>
      <c r="M184" s="8">
        <f t="shared" si="1"/>
        <v>306501675</v>
      </c>
      <c r="N184" s="7" t="str">
        <f t="shared" si="2"/>
        <v>3 - 50-60m</v>
      </c>
      <c r="O184" s="9">
        <f t="shared" si="3"/>
        <v>0.05</v>
      </c>
      <c r="P184" s="7">
        <f t="shared" si="4"/>
        <v>0.25</v>
      </c>
      <c r="Q184" s="10">
        <f t="shared" si="5"/>
        <v>2735424.8</v>
      </c>
      <c r="R184" s="10">
        <f t="shared" si="6"/>
        <v>13677124</v>
      </c>
    </row>
    <row r="185" ht="15.75" customHeight="1">
      <c r="A185" s="6">
        <v>1.12665082E8</v>
      </c>
      <c r="B185" s="7" t="s">
        <v>217</v>
      </c>
      <c r="C185" s="6">
        <v>5.4646838E7</v>
      </c>
      <c r="D185" s="6">
        <v>2.8797986E7</v>
      </c>
      <c r="E185" s="6">
        <v>2441080.0</v>
      </c>
      <c r="F185" s="6">
        <v>2993385.0</v>
      </c>
      <c r="G185" s="6">
        <v>3103879.0</v>
      </c>
      <c r="H185" s="6">
        <v>1.3303999E7</v>
      </c>
      <c r="I185" s="6">
        <v>6955643.0</v>
      </c>
      <c r="J185" s="6">
        <v>1.3493157E7</v>
      </c>
      <c r="K185" s="6">
        <v>2.1895282E7</v>
      </c>
      <c r="L185" s="6">
        <v>34989.0</v>
      </c>
      <c r="M185" s="8">
        <f t="shared" si="1"/>
        <v>291043352</v>
      </c>
      <c r="N185" s="7" t="str">
        <f t="shared" si="2"/>
        <v>3 - 50-60m</v>
      </c>
      <c r="O185" s="9">
        <f t="shared" si="3"/>
        <v>0.05</v>
      </c>
      <c r="P185" s="7">
        <f t="shared" si="4"/>
        <v>0.25</v>
      </c>
      <c r="Q185" s="10">
        <f t="shared" si="5"/>
        <v>2732341.9</v>
      </c>
      <c r="R185" s="10">
        <f t="shared" si="6"/>
        <v>13661709.5</v>
      </c>
    </row>
    <row r="186" ht="15.75" customHeight="1">
      <c r="A186" s="6">
        <v>7.2411243E7</v>
      </c>
      <c r="B186" s="7" t="s">
        <v>218</v>
      </c>
      <c r="C186" s="6">
        <v>5.451968E7</v>
      </c>
      <c r="D186" s="6">
        <v>5.4553991E7</v>
      </c>
      <c r="E186" s="6">
        <v>9078671.0</v>
      </c>
      <c r="F186" s="6">
        <v>2469132.0</v>
      </c>
      <c r="G186" s="6">
        <v>2037215.0</v>
      </c>
      <c r="H186" s="6">
        <v>3.0262127E7</v>
      </c>
      <c r="I186" s="6">
        <v>1.0706846E7</v>
      </c>
      <c r="J186" s="6">
        <v>1.0866932E7</v>
      </c>
      <c r="K186" s="6">
        <v>1.502969781E9</v>
      </c>
      <c r="L186" s="6">
        <v>69324.0</v>
      </c>
      <c r="M186" s="8">
        <f t="shared" si="1"/>
        <v>531661048.2</v>
      </c>
      <c r="N186" s="7" t="str">
        <f t="shared" si="2"/>
        <v>3 - 50-60m</v>
      </c>
      <c r="O186" s="9">
        <f t="shared" si="3"/>
        <v>0.05</v>
      </c>
      <c r="P186" s="7">
        <f t="shared" si="4"/>
        <v>0.25</v>
      </c>
      <c r="Q186" s="10">
        <f t="shared" si="5"/>
        <v>2725984</v>
      </c>
      <c r="R186" s="10">
        <f t="shared" si="6"/>
        <v>13629920</v>
      </c>
    </row>
    <row r="187" ht="15.75" customHeight="1">
      <c r="A187" s="6">
        <v>1.10863658E8</v>
      </c>
      <c r="B187" s="7" t="s">
        <v>219</v>
      </c>
      <c r="C187" s="6">
        <v>5.449292E7</v>
      </c>
      <c r="D187" s="6">
        <v>1.7136712E7</v>
      </c>
      <c r="E187" s="6">
        <v>102609.0</v>
      </c>
      <c r="F187" s="6">
        <v>316919.0</v>
      </c>
      <c r="G187" s="6">
        <v>51479.0</v>
      </c>
      <c r="H187" s="6">
        <v>9279732.0</v>
      </c>
      <c r="I187" s="6">
        <v>7385973.0</v>
      </c>
      <c r="J187" s="6">
        <v>8269746.0</v>
      </c>
      <c r="K187" s="6">
        <v>7.292162767E9</v>
      </c>
      <c r="L187" s="6">
        <v>42928.0</v>
      </c>
      <c r="M187" s="8">
        <f t="shared" si="1"/>
        <v>241377055.8</v>
      </c>
      <c r="N187" s="7" t="str">
        <f t="shared" si="2"/>
        <v>3 - 50-60m</v>
      </c>
      <c r="O187" s="9">
        <f t="shared" si="3"/>
        <v>0.05</v>
      </c>
      <c r="P187" s="7">
        <f t="shared" si="4"/>
        <v>0.25</v>
      </c>
      <c r="Q187" s="10">
        <f t="shared" si="5"/>
        <v>2724646</v>
      </c>
      <c r="R187" s="10">
        <f t="shared" si="6"/>
        <v>13623230</v>
      </c>
    </row>
    <row r="188" ht="15.75" customHeight="1">
      <c r="A188" s="6">
        <v>7.527129E7</v>
      </c>
      <c r="B188" s="7" t="s">
        <v>220</v>
      </c>
      <c r="C188" s="6">
        <v>5.4415081E7</v>
      </c>
      <c r="D188" s="6">
        <v>2.6211575E7</v>
      </c>
      <c r="E188" s="6">
        <v>1.1872086E7</v>
      </c>
      <c r="F188" s="6">
        <v>876652.0</v>
      </c>
      <c r="G188" s="6">
        <v>1758227.0</v>
      </c>
      <c r="H188" s="6">
        <v>7553132.0</v>
      </c>
      <c r="I188" s="6">
        <v>4151478.0</v>
      </c>
      <c r="J188" s="6">
        <v>5966741.0</v>
      </c>
      <c r="K188" s="6">
        <v>9.810236834E9</v>
      </c>
      <c r="L188" s="6">
        <v>13378.0</v>
      </c>
      <c r="M188" s="8">
        <f t="shared" si="1"/>
        <v>169721509.2</v>
      </c>
      <c r="N188" s="7" t="str">
        <f t="shared" si="2"/>
        <v>3 - 50-60m</v>
      </c>
      <c r="O188" s="9">
        <f t="shared" si="3"/>
        <v>0.05</v>
      </c>
      <c r="P188" s="7">
        <f t="shared" si="4"/>
        <v>0.25</v>
      </c>
      <c r="Q188" s="10">
        <f t="shared" si="5"/>
        <v>2720754.05</v>
      </c>
      <c r="R188" s="10">
        <f t="shared" si="6"/>
        <v>13603770.25</v>
      </c>
    </row>
    <row r="189" ht="15.75" customHeight="1">
      <c r="A189" s="6">
        <v>6.3881366E7</v>
      </c>
      <c r="B189" s="7" t="s">
        <v>221</v>
      </c>
      <c r="C189" s="6">
        <v>5.4370866E7</v>
      </c>
      <c r="D189" s="6">
        <v>5976854.0</v>
      </c>
      <c r="E189" s="6">
        <v>210893.0</v>
      </c>
      <c r="F189" s="6">
        <v>584131.0</v>
      </c>
      <c r="G189" s="6">
        <v>0.0</v>
      </c>
      <c r="H189" s="6">
        <v>2733662.0</v>
      </c>
      <c r="I189" s="6">
        <v>2448168.0</v>
      </c>
      <c r="J189" s="6">
        <v>7064906.0</v>
      </c>
      <c r="K189" s="6">
        <v>3.4096796791E10</v>
      </c>
      <c r="L189" s="6">
        <v>11511.0</v>
      </c>
      <c r="M189" s="8">
        <f t="shared" si="1"/>
        <v>77510420.6</v>
      </c>
      <c r="N189" s="7" t="str">
        <f t="shared" si="2"/>
        <v>3 - 50-60m</v>
      </c>
      <c r="O189" s="9">
        <f t="shared" si="3"/>
        <v>0.05</v>
      </c>
      <c r="P189" s="7">
        <f t="shared" si="4"/>
        <v>0.25</v>
      </c>
      <c r="Q189" s="10">
        <f t="shared" si="5"/>
        <v>2718543.3</v>
      </c>
      <c r="R189" s="10">
        <f t="shared" si="6"/>
        <v>13592716.5</v>
      </c>
    </row>
    <row r="190" ht="15.75" customHeight="1">
      <c r="A190" s="6">
        <v>1.23780677E8</v>
      </c>
      <c r="B190" s="7" t="s">
        <v>222</v>
      </c>
      <c r="C190" s="6">
        <v>5.4299534E7</v>
      </c>
      <c r="D190" s="6">
        <v>1.20174485E8</v>
      </c>
      <c r="E190" s="6">
        <v>8.4700624E7</v>
      </c>
      <c r="F190" s="6">
        <v>2356353.0</v>
      </c>
      <c r="G190" s="6">
        <v>1480092.0</v>
      </c>
      <c r="H190" s="6">
        <v>2.0102817E7</v>
      </c>
      <c r="I190" s="6">
        <v>1.1534599E7</v>
      </c>
      <c r="J190" s="6">
        <v>8269732.0</v>
      </c>
      <c r="K190" s="6">
        <v>1.3502144093E10</v>
      </c>
      <c r="L190" s="6">
        <v>43457.0</v>
      </c>
      <c r="M190" s="8">
        <f t="shared" si="1"/>
        <v>459293348.8</v>
      </c>
      <c r="N190" s="7" t="str">
        <f t="shared" si="2"/>
        <v>3 - 50-60m</v>
      </c>
      <c r="O190" s="9">
        <f t="shared" si="3"/>
        <v>0.05</v>
      </c>
      <c r="P190" s="7">
        <f t="shared" si="4"/>
        <v>0.25</v>
      </c>
      <c r="Q190" s="10">
        <f t="shared" si="5"/>
        <v>2714976.7</v>
      </c>
      <c r="R190" s="10">
        <f t="shared" si="6"/>
        <v>13574883.5</v>
      </c>
    </row>
    <row r="191" ht="15.75" customHeight="1">
      <c r="A191" s="6">
        <v>1.2314853E8</v>
      </c>
      <c r="B191" s="7" t="s">
        <v>223</v>
      </c>
      <c r="C191" s="6">
        <v>5.4187695E7</v>
      </c>
      <c r="D191" s="6">
        <v>1.6795187E7</v>
      </c>
      <c r="E191" s="6">
        <v>2498727.0</v>
      </c>
      <c r="F191" s="6">
        <v>886148.0</v>
      </c>
      <c r="G191" s="6">
        <v>218243.0</v>
      </c>
      <c r="H191" s="6">
        <v>6529264.0</v>
      </c>
      <c r="I191" s="6">
        <v>6662805.0</v>
      </c>
      <c r="J191" s="6">
        <v>4967353.0</v>
      </c>
      <c r="K191" s="6">
        <v>2.522006467E9</v>
      </c>
      <c r="L191" s="6">
        <v>41270.0</v>
      </c>
      <c r="M191" s="8">
        <f t="shared" si="1"/>
        <v>201693753.4</v>
      </c>
      <c r="N191" s="7" t="str">
        <f t="shared" si="2"/>
        <v>3 - 50-60m</v>
      </c>
      <c r="O191" s="9">
        <f t="shared" si="3"/>
        <v>0.05</v>
      </c>
      <c r="P191" s="7">
        <f t="shared" si="4"/>
        <v>0.25</v>
      </c>
      <c r="Q191" s="10">
        <f t="shared" si="5"/>
        <v>2709384.75</v>
      </c>
      <c r="R191" s="10">
        <f t="shared" si="6"/>
        <v>13546923.75</v>
      </c>
    </row>
    <row r="192" ht="15.75" customHeight="1">
      <c r="A192" s="6">
        <v>1.24913275E8</v>
      </c>
      <c r="B192" s="7" t="s">
        <v>224</v>
      </c>
      <c r="C192" s="6">
        <v>5.4027593E7</v>
      </c>
      <c r="D192" s="6">
        <v>1.0823766E7</v>
      </c>
      <c r="E192" s="6">
        <v>1197120.0</v>
      </c>
      <c r="F192" s="6">
        <v>488585.0</v>
      </c>
      <c r="G192" s="6">
        <v>713815.0</v>
      </c>
      <c r="H192" s="6">
        <v>4534290.0</v>
      </c>
      <c r="I192" s="6">
        <v>3889956.0</v>
      </c>
      <c r="J192" s="6">
        <v>7174811.0</v>
      </c>
      <c r="K192" s="6">
        <v>6.00577954E8</v>
      </c>
      <c r="L192" s="6">
        <v>41915.0</v>
      </c>
      <c r="M192" s="8">
        <f t="shared" si="1"/>
        <v>127213874</v>
      </c>
      <c r="N192" s="7" t="str">
        <f t="shared" si="2"/>
        <v>3 - 50-60m</v>
      </c>
      <c r="O192" s="9">
        <f t="shared" si="3"/>
        <v>0.05</v>
      </c>
      <c r="P192" s="7">
        <f t="shared" si="4"/>
        <v>0.25</v>
      </c>
      <c r="Q192" s="10">
        <f t="shared" si="5"/>
        <v>2701379.65</v>
      </c>
      <c r="R192" s="10">
        <f t="shared" si="6"/>
        <v>13506898.25</v>
      </c>
    </row>
    <row r="193" ht="15.75" customHeight="1">
      <c r="A193" s="6">
        <v>1.12342114E8</v>
      </c>
      <c r="B193" s="7" t="s">
        <v>225</v>
      </c>
      <c r="C193" s="6">
        <v>5.3824048E7</v>
      </c>
      <c r="D193" s="6">
        <v>2.4639385E7</v>
      </c>
      <c r="E193" s="6">
        <v>474125.0</v>
      </c>
      <c r="F193" s="6">
        <v>921813.0</v>
      </c>
      <c r="G193" s="6">
        <v>2509409.0</v>
      </c>
      <c r="H193" s="6">
        <v>9506411.0</v>
      </c>
      <c r="I193" s="6">
        <v>1.1227627E7</v>
      </c>
      <c r="J193" s="6">
        <v>1.0298032E7</v>
      </c>
      <c r="K193" s="6">
        <v>1.584929428E9</v>
      </c>
      <c r="L193" s="6">
        <v>54298.0</v>
      </c>
      <c r="M193" s="8">
        <f t="shared" si="1"/>
        <v>331592737</v>
      </c>
      <c r="N193" s="7" t="str">
        <f t="shared" si="2"/>
        <v>3 - 50-60m</v>
      </c>
      <c r="O193" s="9">
        <f t="shared" si="3"/>
        <v>0.05</v>
      </c>
      <c r="P193" s="7">
        <f t="shared" si="4"/>
        <v>0.25</v>
      </c>
      <c r="Q193" s="10">
        <f t="shared" si="5"/>
        <v>2691202.4</v>
      </c>
      <c r="R193" s="10">
        <f t="shared" si="6"/>
        <v>13456012</v>
      </c>
    </row>
    <row r="194" ht="15.75" customHeight="1">
      <c r="A194" s="6">
        <v>1.18665397E8</v>
      </c>
      <c r="B194" s="7" t="s">
        <v>226</v>
      </c>
      <c r="C194" s="6">
        <v>5.3811666E7</v>
      </c>
      <c r="D194" s="6">
        <v>2.4865429E7</v>
      </c>
      <c r="E194" s="6">
        <v>2453179.0</v>
      </c>
      <c r="F194" s="6">
        <v>758287.0</v>
      </c>
      <c r="G194" s="6">
        <v>1159009.0</v>
      </c>
      <c r="H194" s="6">
        <v>1.0328854E7</v>
      </c>
      <c r="I194" s="6">
        <v>1.01661E7</v>
      </c>
      <c r="J194" s="6">
        <v>8382382.0</v>
      </c>
      <c r="K194" s="6">
        <v>1.87842375E8</v>
      </c>
      <c r="L194" s="6">
        <v>34119.0</v>
      </c>
      <c r="M194" s="8">
        <f t="shared" si="1"/>
        <v>313253785.8</v>
      </c>
      <c r="N194" s="7" t="str">
        <f t="shared" si="2"/>
        <v>3 - 50-60m</v>
      </c>
      <c r="O194" s="9">
        <f t="shared" si="3"/>
        <v>0.05</v>
      </c>
      <c r="P194" s="7">
        <f t="shared" si="4"/>
        <v>0.25</v>
      </c>
      <c r="Q194" s="10">
        <f t="shared" si="5"/>
        <v>2690583.3</v>
      </c>
      <c r="R194" s="10">
        <f t="shared" si="6"/>
        <v>13452916.5</v>
      </c>
    </row>
    <row r="195" ht="15.75" customHeight="1">
      <c r="A195" s="6">
        <v>7.6599086E7</v>
      </c>
      <c r="B195" s="7" t="s">
        <v>227</v>
      </c>
      <c r="C195" s="6">
        <v>5.3617976E7</v>
      </c>
      <c r="D195" s="6">
        <v>3.194945E7</v>
      </c>
      <c r="E195" s="6">
        <v>9203807.0</v>
      </c>
      <c r="F195" s="6">
        <v>538814.0</v>
      </c>
      <c r="G195" s="6">
        <v>715873.0</v>
      </c>
      <c r="H195" s="6">
        <v>1.5626749E7</v>
      </c>
      <c r="I195" s="6">
        <v>5864207.0</v>
      </c>
      <c r="J195" s="6">
        <v>1.0291607E7</v>
      </c>
      <c r="K195" s="6">
        <v>1.4009687935E10</v>
      </c>
      <c r="L195" s="6">
        <v>41701.0</v>
      </c>
      <c r="M195" s="8">
        <f t="shared" si="1"/>
        <v>279333511.4</v>
      </c>
      <c r="N195" s="7" t="str">
        <f t="shared" si="2"/>
        <v>3 - 50-60m</v>
      </c>
      <c r="O195" s="9">
        <f t="shared" si="3"/>
        <v>0.05</v>
      </c>
      <c r="P195" s="7">
        <f t="shared" si="4"/>
        <v>0.25</v>
      </c>
      <c r="Q195" s="10">
        <f t="shared" si="5"/>
        <v>2680898.8</v>
      </c>
      <c r="R195" s="10">
        <f t="shared" si="6"/>
        <v>13404494</v>
      </c>
    </row>
    <row r="196" ht="15.75" customHeight="1">
      <c r="A196" s="6">
        <v>8.6707945E7</v>
      </c>
      <c r="B196" s="7" t="s">
        <v>228</v>
      </c>
      <c r="C196" s="6">
        <v>5.3396026E7</v>
      </c>
      <c r="D196" s="6">
        <v>3.410771E7</v>
      </c>
      <c r="E196" s="6">
        <v>4348114.0</v>
      </c>
      <c r="F196" s="6">
        <v>745342.0</v>
      </c>
      <c r="G196" s="6">
        <v>692719.0</v>
      </c>
      <c r="H196" s="6">
        <v>1.3481158E7</v>
      </c>
      <c r="I196" s="6">
        <v>1.4840377E7</v>
      </c>
      <c r="J196" s="6">
        <v>1.060278E7</v>
      </c>
      <c r="K196" s="6">
        <v>5.413001007E9</v>
      </c>
      <c r="L196" s="6">
        <v>148582.0</v>
      </c>
      <c r="M196" s="8">
        <f t="shared" si="1"/>
        <v>436750302.8</v>
      </c>
      <c r="N196" s="7" t="str">
        <f t="shared" si="2"/>
        <v>3 - 50-60m</v>
      </c>
      <c r="O196" s="9">
        <f t="shared" si="3"/>
        <v>0.05</v>
      </c>
      <c r="P196" s="7">
        <f t="shared" si="4"/>
        <v>0.25</v>
      </c>
      <c r="Q196" s="10">
        <f t="shared" si="5"/>
        <v>2669801.3</v>
      </c>
      <c r="R196" s="10">
        <f t="shared" si="6"/>
        <v>13349006.5</v>
      </c>
    </row>
    <row r="197" ht="15.75" customHeight="1">
      <c r="A197" s="6">
        <v>1.121174E8</v>
      </c>
      <c r="B197" s="7" t="s">
        <v>229</v>
      </c>
      <c r="C197" s="6">
        <v>5.3340052E7</v>
      </c>
      <c r="D197" s="6">
        <v>1.9415205E7</v>
      </c>
      <c r="E197" s="6">
        <v>1819666.0</v>
      </c>
      <c r="F197" s="6">
        <v>1958749.0</v>
      </c>
      <c r="G197" s="6">
        <v>936374.0</v>
      </c>
      <c r="H197" s="6">
        <v>7703850.0</v>
      </c>
      <c r="I197" s="6">
        <v>6996566.0</v>
      </c>
      <c r="J197" s="6">
        <v>9875863.0</v>
      </c>
      <c r="K197" s="6">
        <v>3.02346075E8</v>
      </c>
      <c r="L197" s="6">
        <v>46252.0</v>
      </c>
      <c r="M197" s="8">
        <f t="shared" si="1"/>
        <v>224996747.2</v>
      </c>
      <c r="N197" s="7" t="str">
        <f t="shared" si="2"/>
        <v>3 - 50-60m</v>
      </c>
      <c r="O197" s="9">
        <f t="shared" si="3"/>
        <v>0.05</v>
      </c>
      <c r="P197" s="7">
        <f t="shared" si="4"/>
        <v>0.25</v>
      </c>
      <c r="Q197" s="10">
        <f t="shared" si="5"/>
        <v>2667002.6</v>
      </c>
      <c r="R197" s="10">
        <f t="shared" si="6"/>
        <v>13335013</v>
      </c>
    </row>
    <row r="198" ht="15.75" customHeight="1">
      <c r="A198" s="6">
        <v>2.5001646E7</v>
      </c>
      <c r="B198" s="7" t="s">
        <v>230</v>
      </c>
      <c r="C198" s="6">
        <v>5.3325969E7</v>
      </c>
      <c r="D198" s="6">
        <v>7631050.0</v>
      </c>
      <c r="E198" s="6">
        <v>208773.0</v>
      </c>
      <c r="F198" s="6">
        <v>127106.0</v>
      </c>
      <c r="G198" s="6">
        <v>91838.0</v>
      </c>
      <c r="H198" s="6">
        <v>3060696.0</v>
      </c>
      <c r="I198" s="6">
        <v>4142637.0</v>
      </c>
      <c r="J198" s="6">
        <v>9778439.0</v>
      </c>
      <c r="K198" s="6">
        <v>9.254961138E9</v>
      </c>
      <c r="L198" s="6">
        <v>16018.0</v>
      </c>
      <c r="M198" s="8">
        <f t="shared" si="1"/>
        <v>114123018.6</v>
      </c>
      <c r="N198" s="7" t="str">
        <f t="shared" si="2"/>
        <v>3 - 50-60m</v>
      </c>
      <c r="O198" s="9">
        <f t="shared" si="3"/>
        <v>0.05</v>
      </c>
      <c r="P198" s="7">
        <f t="shared" si="4"/>
        <v>0.25</v>
      </c>
      <c r="Q198" s="10">
        <f t="shared" si="5"/>
        <v>2666298.45</v>
      </c>
      <c r="R198" s="10">
        <f t="shared" si="6"/>
        <v>13331492.25</v>
      </c>
    </row>
    <row r="199" ht="15.75" customHeight="1">
      <c r="A199" s="6">
        <v>1.11043203E8</v>
      </c>
      <c r="B199" s="7" t="s">
        <v>231</v>
      </c>
      <c r="C199" s="6">
        <v>5.3161965E7</v>
      </c>
      <c r="D199" s="6">
        <v>1.2650801E7</v>
      </c>
      <c r="E199" s="6">
        <v>4440356.0</v>
      </c>
      <c r="F199" s="6">
        <v>120169.0</v>
      </c>
      <c r="G199" s="6">
        <v>34602.0</v>
      </c>
      <c r="H199" s="6">
        <v>4027336.0</v>
      </c>
      <c r="I199" s="6">
        <v>4028338.0</v>
      </c>
      <c r="J199" s="6">
        <v>4586258.0</v>
      </c>
      <c r="K199" s="6">
        <v>1.110323245E10</v>
      </c>
      <c r="L199" s="6">
        <v>23143.0</v>
      </c>
      <c r="M199" s="8">
        <f t="shared" si="1"/>
        <v>122106937.2</v>
      </c>
      <c r="N199" s="7" t="str">
        <f t="shared" si="2"/>
        <v>3 - 50-60m</v>
      </c>
      <c r="O199" s="9">
        <f t="shared" si="3"/>
        <v>0.05</v>
      </c>
      <c r="P199" s="7">
        <f t="shared" si="4"/>
        <v>0.25</v>
      </c>
      <c r="Q199" s="10">
        <f t="shared" si="5"/>
        <v>2658098.25</v>
      </c>
      <c r="R199" s="10">
        <f t="shared" si="6"/>
        <v>13290491.25</v>
      </c>
    </row>
    <row r="200" ht="15.75" customHeight="1">
      <c r="A200" s="6">
        <v>8.5969197E7</v>
      </c>
      <c r="B200" s="7" t="s">
        <v>232</v>
      </c>
      <c r="C200" s="6">
        <v>5.2951867E7</v>
      </c>
      <c r="D200" s="6">
        <v>1.6008293E7</v>
      </c>
      <c r="E200" s="6">
        <v>1633075.0</v>
      </c>
      <c r="F200" s="6">
        <v>3128210.0</v>
      </c>
      <c r="G200" s="6">
        <v>4170385.0</v>
      </c>
      <c r="H200" s="6">
        <v>5343329.0</v>
      </c>
      <c r="I200" s="6">
        <v>1733294.0</v>
      </c>
      <c r="J200" s="6">
        <v>1.108008E7</v>
      </c>
      <c r="K200" s="6">
        <v>2.166877702E9</v>
      </c>
      <c r="L200" s="6">
        <v>33028.0</v>
      </c>
      <c r="M200" s="8">
        <f t="shared" si="1"/>
        <v>111363745</v>
      </c>
      <c r="N200" s="7" t="str">
        <f t="shared" si="2"/>
        <v>3 - 50-60m</v>
      </c>
      <c r="O200" s="9">
        <f t="shared" si="3"/>
        <v>0.05</v>
      </c>
      <c r="P200" s="7">
        <f t="shared" si="4"/>
        <v>0.25</v>
      </c>
      <c r="Q200" s="10">
        <f t="shared" si="5"/>
        <v>2647593.35</v>
      </c>
      <c r="R200" s="10">
        <f t="shared" si="6"/>
        <v>13237966.75</v>
      </c>
    </row>
    <row r="201" ht="15.75" customHeight="1">
      <c r="A201" s="6">
        <v>5.2774309E7</v>
      </c>
      <c r="B201" s="7" t="s">
        <v>233</v>
      </c>
      <c r="C201" s="6">
        <v>5.2232492E7</v>
      </c>
      <c r="D201" s="6">
        <v>2.2920353E7</v>
      </c>
      <c r="E201" s="6">
        <v>2757983.0</v>
      </c>
      <c r="F201" s="6">
        <v>1801731.0</v>
      </c>
      <c r="G201" s="6">
        <v>2267064.0</v>
      </c>
      <c r="H201" s="6">
        <v>1.3418356E7</v>
      </c>
      <c r="I201" s="6">
        <v>2675219.0</v>
      </c>
      <c r="J201" s="6">
        <v>1.4396245E7</v>
      </c>
      <c r="K201" s="6">
        <v>2.1029748448E10</v>
      </c>
      <c r="L201" s="6">
        <v>14057.0</v>
      </c>
      <c r="M201" s="8">
        <f t="shared" si="1"/>
        <v>200911254.6</v>
      </c>
      <c r="N201" s="7" t="str">
        <f t="shared" si="2"/>
        <v>3 - 50-60m</v>
      </c>
      <c r="O201" s="9">
        <f t="shared" si="3"/>
        <v>0.05</v>
      </c>
      <c r="P201" s="7">
        <f t="shared" si="4"/>
        <v>0.25</v>
      </c>
      <c r="Q201" s="10">
        <f t="shared" si="5"/>
        <v>2611624.6</v>
      </c>
      <c r="R201" s="10">
        <f t="shared" si="6"/>
        <v>13058123</v>
      </c>
    </row>
    <row r="202" ht="15.75" customHeight="1">
      <c r="A202" s="6">
        <v>1.24378742E8</v>
      </c>
      <c r="B202" s="7" t="s">
        <v>234</v>
      </c>
      <c r="C202" s="6">
        <v>5.2165182E7</v>
      </c>
      <c r="D202" s="6">
        <v>1.6620078E7</v>
      </c>
      <c r="E202" s="6">
        <v>4041840.0</v>
      </c>
      <c r="F202" s="6">
        <v>1389435.0</v>
      </c>
      <c r="G202" s="6">
        <v>365221.0</v>
      </c>
      <c r="H202" s="6">
        <v>7087643.0</v>
      </c>
      <c r="I202" s="6">
        <v>3735939.0</v>
      </c>
      <c r="J202" s="6">
        <v>1.0357441E7</v>
      </c>
      <c r="K202" s="6">
        <v>6.5E7</v>
      </c>
      <c r="L202" s="6">
        <v>24020.0</v>
      </c>
      <c r="M202" s="8">
        <f t="shared" si="1"/>
        <v>150643332</v>
      </c>
      <c r="N202" s="7" t="str">
        <f t="shared" si="2"/>
        <v>3 - 50-60m</v>
      </c>
      <c r="O202" s="9">
        <f t="shared" si="3"/>
        <v>0.05</v>
      </c>
      <c r="P202" s="7">
        <f t="shared" si="4"/>
        <v>0.25</v>
      </c>
      <c r="Q202" s="10">
        <f t="shared" si="5"/>
        <v>2608259.1</v>
      </c>
      <c r="R202" s="10">
        <f t="shared" si="6"/>
        <v>13041295.5</v>
      </c>
    </row>
    <row r="203" ht="15.75" customHeight="1">
      <c r="A203" s="6">
        <v>1.236837E8</v>
      </c>
      <c r="B203" s="7" t="s">
        <v>235</v>
      </c>
      <c r="C203" s="6">
        <v>5.1884714E7</v>
      </c>
      <c r="D203" s="6">
        <v>2.7478608E7</v>
      </c>
      <c r="E203" s="6">
        <v>3660846.0</v>
      </c>
      <c r="F203" s="6">
        <v>623296.0</v>
      </c>
      <c r="G203" s="6">
        <v>683366.0</v>
      </c>
      <c r="H203" s="6">
        <v>1.2640491E7</v>
      </c>
      <c r="I203" s="6">
        <v>9870609.0</v>
      </c>
      <c r="J203" s="6">
        <v>6321104.0</v>
      </c>
      <c r="K203" s="6">
        <v>3.285903796E9</v>
      </c>
      <c r="L203" s="6">
        <v>58810.0</v>
      </c>
      <c r="M203" s="8">
        <f t="shared" si="1"/>
        <v>328529315.2</v>
      </c>
      <c r="N203" s="7" t="str">
        <f t="shared" si="2"/>
        <v>3 - 50-60m</v>
      </c>
      <c r="O203" s="9">
        <f t="shared" si="3"/>
        <v>0.05</v>
      </c>
      <c r="P203" s="7">
        <f t="shared" si="4"/>
        <v>0.25</v>
      </c>
      <c r="Q203" s="10">
        <f t="shared" si="5"/>
        <v>2594235.7</v>
      </c>
      <c r="R203" s="10">
        <f t="shared" si="6"/>
        <v>12971178.5</v>
      </c>
    </row>
    <row r="204" ht="15.75" customHeight="1">
      <c r="A204" s="6">
        <v>1.26117048E8</v>
      </c>
      <c r="B204" s="7" t="s">
        <v>236</v>
      </c>
      <c r="C204" s="6">
        <v>5.1846537E7</v>
      </c>
      <c r="D204" s="6">
        <v>6935481.0</v>
      </c>
      <c r="E204" s="6">
        <v>217007.0</v>
      </c>
      <c r="F204" s="6">
        <v>497912.0</v>
      </c>
      <c r="G204" s="6">
        <v>177207.0</v>
      </c>
      <c r="H204" s="6">
        <v>2754533.0</v>
      </c>
      <c r="I204" s="6">
        <v>3288822.0</v>
      </c>
      <c r="J204" s="6">
        <v>5002512.0</v>
      </c>
      <c r="K204" s="6">
        <v>8.30001E8</v>
      </c>
      <c r="L204" s="6">
        <v>18431.0</v>
      </c>
      <c r="M204" s="8">
        <f t="shared" si="1"/>
        <v>95069823.4</v>
      </c>
      <c r="N204" s="7" t="str">
        <f t="shared" si="2"/>
        <v>3 - 50-60m</v>
      </c>
      <c r="O204" s="9">
        <f t="shared" si="3"/>
        <v>0.05</v>
      </c>
      <c r="P204" s="7">
        <f t="shared" si="4"/>
        <v>0.25</v>
      </c>
      <c r="Q204" s="10">
        <f t="shared" si="5"/>
        <v>2592326.85</v>
      </c>
      <c r="R204" s="10">
        <f t="shared" si="6"/>
        <v>12961634.25</v>
      </c>
    </row>
    <row r="205" ht="15.75" customHeight="1">
      <c r="A205" s="6">
        <v>1.12004239E8</v>
      </c>
      <c r="B205" s="7" t="s">
        <v>237</v>
      </c>
      <c r="C205" s="6">
        <v>5.1716702E7</v>
      </c>
      <c r="D205" s="6">
        <v>7136018.0</v>
      </c>
      <c r="E205" s="6">
        <v>175624.0</v>
      </c>
      <c r="F205" s="6">
        <v>291002.0</v>
      </c>
      <c r="G205" s="6">
        <v>108907.0</v>
      </c>
      <c r="H205" s="6">
        <v>1937429.0</v>
      </c>
      <c r="I205" s="6">
        <v>4623056.0</v>
      </c>
      <c r="J205" s="6">
        <v>5616205.0</v>
      </c>
      <c r="K205" s="6">
        <v>3.56529023E8</v>
      </c>
      <c r="L205" s="6">
        <v>19009.0</v>
      </c>
      <c r="M205" s="8">
        <f t="shared" si="1"/>
        <v>112888166.8</v>
      </c>
      <c r="N205" s="7" t="str">
        <f t="shared" si="2"/>
        <v>3 - 50-60m</v>
      </c>
      <c r="O205" s="9">
        <f t="shared" si="3"/>
        <v>0.05</v>
      </c>
      <c r="P205" s="7">
        <f t="shared" si="4"/>
        <v>0.25</v>
      </c>
      <c r="Q205" s="10">
        <f t="shared" si="5"/>
        <v>2585835.1</v>
      </c>
      <c r="R205" s="10">
        <f t="shared" si="6"/>
        <v>12929175.5</v>
      </c>
    </row>
    <row r="206" ht="15.75" customHeight="1">
      <c r="A206" s="6">
        <v>1.12017736E8</v>
      </c>
      <c r="B206" s="7" t="s">
        <v>238</v>
      </c>
      <c r="C206" s="6">
        <v>5.1646954E7</v>
      </c>
      <c r="D206" s="6">
        <v>1.8374775E7</v>
      </c>
      <c r="E206" s="6">
        <v>645710.0</v>
      </c>
      <c r="F206" s="6">
        <v>697894.0</v>
      </c>
      <c r="G206" s="6">
        <v>328218.0</v>
      </c>
      <c r="H206" s="6">
        <v>8315309.0</v>
      </c>
      <c r="I206" s="6">
        <v>8387644.0</v>
      </c>
      <c r="J206" s="6">
        <v>7800204.0</v>
      </c>
      <c r="K206" s="6">
        <v>6.02999032E8</v>
      </c>
      <c r="L206" s="6">
        <v>38759.0</v>
      </c>
      <c r="M206" s="8">
        <f t="shared" si="1"/>
        <v>253743772</v>
      </c>
      <c r="N206" s="7" t="str">
        <f t="shared" si="2"/>
        <v>3 - 50-60m</v>
      </c>
      <c r="O206" s="9">
        <f t="shared" si="3"/>
        <v>0.05</v>
      </c>
      <c r="P206" s="7">
        <f t="shared" si="4"/>
        <v>0.25</v>
      </c>
      <c r="Q206" s="10">
        <f t="shared" si="5"/>
        <v>2582347.7</v>
      </c>
      <c r="R206" s="10">
        <f t="shared" si="6"/>
        <v>12911738.5</v>
      </c>
    </row>
    <row r="207" ht="15.75" customHeight="1">
      <c r="A207" s="6">
        <v>1.55153504E8</v>
      </c>
      <c r="B207" s="7" t="s">
        <v>239</v>
      </c>
      <c r="C207" s="6">
        <v>5.153344E7</v>
      </c>
      <c r="D207" s="6">
        <v>2.2166526E7</v>
      </c>
      <c r="E207" s="6">
        <v>3712833.0</v>
      </c>
      <c r="F207" s="6">
        <v>1595003.0</v>
      </c>
      <c r="G207" s="6">
        <v>1426664.0</v>
      </c>
      <c r="H207" s="6">
        <v>1.0778447E7</v>
      </c>
      <c r="I207" s="6">
        <v>4653579.0</v>
      </c>
      <c r="J207" s="6">
        <v>3805467.0</v>
      </c>
      <c r="K207" s="6">
        <v>8.5000102E7</v>
      </c>
      <c r="L207" s="6">
        <v>54431.0</v>
      </c>
      <c r="M207" s="8">
        <f t="shared" si="1"/>
        <v>210495278.6</v>
      </c>
      <c r="N207" s="7" t="str">
        <f t="shared" si="2"/>
        <v>3 - 50-60m</v>
      </c>
      <c r="O207" s="9">
        <f t="shared" si="3"/>
        <v>0.05</v>
      </c>
      <c r="P207" s="7">
        <f t="shared" si="4"/>
        <v>0.25</v>
      </c>
      <c r="Q207" s="10">
        <f t="shared" si="5"/>
        <v>2576672</v>
      </c>
      <c r="R207" s="10">
        <f t="shared" si="6"/>
        <v>12883360</v>
      </c>
    </row>
    <row r="208" ht="15.75" customHeight="1">
      <c r="A208" s="6">
        <v>1.24473441E8</v>
      </c>
      <c r="B208" s="7" t="s">
        <v>240</v>
      </c>
      <c r="C208" s="6">
        <v>5.144853E7</v>
      </c>
      <c r="D208" s="6">
        <v>8061559.0</v>
      </c>
      <c r="E208" s="6">
        <v>649640.0</v>
      </c>
      <c r="F208" s="6">
        <v>949404.0</v>
      </c>
      <c r="G208" s="6">
        <v>423131.0</v>
      </c>
      <c r="H208" s="6">
        <v>3260218.0</v>
      </c>
      <c r="I208" s="6">
        <v>2779166.0</v>
      </c>
      <c r="J208" s="6">
        <v>6726504.0</v>
      </c>
      <c r="K208" s="6">
        <v>3.8298499E7</v>
      </c>
      <c r="L208" s="6">
        <v>29718.0</v>
      </c>
      <c r="M208" s="8">
        <f t="shared" si="1"/>
        <v>91906760</v>
      </c>
      <c r="N208" s="7" t="str">
        <f t="shared" si="2"/>
        <v>3 - 50-60m</v>
      </c>
      <c r="O208" s="9">
        <f t="shared" si="3"/>
        <v>0.05</v>
      </c>
      <c r="P208" s="7">
        <f t="shared" si="4"/>
        <v>0.25</v>
      </c>
      <c r="Q208" s="10">
        <f t="shared" si="5"/>
        <v>2572426.5</v>
      </c>
      <c r="R208" s="10">
        <f t="shared" si="6"/>
        <v>12862132.5</v>
      </c>
    </row>
    <row r="209" ht="15.75" customHeight="1">
      <c r="A209" s="6">
        <v>1.85941511E8</v>
      </c>
      <c r="B209" s="7" t="s">
        <v>241</v>
      </c>
      <c r="C209" s="6">
        <v>5.133983E7</v>
      </c>
      <c r="D209" s="6">
        <v>1.5222118E7</v>
      </c>
      <c r="E209" s="6">
        <v>214029.0</v>
      </c>
      <c r="F209" s="6">
        <v>388263.0</v>
      </c>
      <c r="G209" s="6">
        <v>581279.0</v>
      </c>
      <c r="H209" s="6">
        <v>8526270.0</v>
      </c>
      <c r="I209" s="6">
        <v>5512277.0</v>
      </c>
      <c r="J209" s="6">
        <v>6350806.0</v>
      </c>
      <c r="K209" s="6">
        <v>3.668228518E9</v>
      </c>
      <c r="L209" s="6">
        <v>35510.0</v>
      </c>
      <c r="M209" s="8">
        <f t="shared" si="1"/>
        <v>198652687.8</v>
      </c>
      <c r="N209" s="7" t="str">
        <f t="shared" si="2"/>
        <v>3 - 50-60m</v>
      </c>
      <c r="O209" s="9">
        <f t="shared" si="3"/>
        <v>0.05</v>
      </c>
      <c r="P209" s="7">
        <f t="shared" si="4"/>
        <v>0.25</v>
      </c>
      <c r="Q209" s="10">
        <f t="shared" si="5"/>
        <v>2566991.5</v>
      </c>
      <c r="R209" s="10">
        <f t="shared" si="6"/>
        <v>12834957.5</v>
      </c>
    </row>
    <row r="210" ht="15.75" customHeight="1">
      <c r="A210" s="6">
        <v>2.3108048E7</v>
      </c>
      <c r="B210" s="7" t="s">
        <v>242</v>
      </c>
      <c r="C210" s="6">
        <v>5.0974715E7</v>
      </c>
      <c r="D210" s="6">
        <v>1769162.0</v>
      </c>
      <c r="E210" s="6">
        <v>0.0</v>
      </c>
      <c r="F210" s="6">
        <v>2319.0</v>
      </c>
      <c r="G210" s="6">
        <v>0.0</v>
      </c>
      <c r="H210" s="6">
        <v>1288790.0</v>
      </c>
      <c r="I210" s="6">
        <v>478053.0</v>
      </c>
      <c r="J210" s="6">
        <v>5157227.0</v>
      </c>
      <c r="K210" s="6">
        <v>2.8552647348E10</v>
      </c>
      <c r="L210" s="6">
        <v>7574.0</v>
      </c>
      <c r="M210" s="8">
        <f t="shared" si="1"/>
        <v>22453598</v>
      </c>
      <c r="N210" s="7" t="str">
        <f t="shared" si="2"/>
        <v>3 - 50-60m</v>
      </c>
      <c r="O210" s="9">
        <f t="shared" si="3"/>
        <v>0.05</v>
      </c>
      <c r="P210" s="7">
        <f t="shared" si="4"/>
        <v>0.25</v>
      </c>
      <c r="Q210" s="10">
        <f t="shared" si="5"/>
        <v>2548735.75</v>
      </c>
      <c r="R210" s="10">
        <f t="shared" si="6"/>
        <v>12743678.75</v>
      </c>
    </row>
    <row r="211" ht="15.75" customHeight="1">
      <c r="A211" s="6">
        <v>1.10852581E8</v>
      </c>
      <c r="B211" s="7" t="s">
        <v>243</v>
      </c>
      <c r="C211" s="6">
        <v>5.0946328E7</v>
      </c>
      <c r="D211" s="6">
        <v>6699338.0</v>
      </c>
      <c r="E211" s="6">
        <v>229127.0</v>
      </c>
      <c r="F211" s="6">
        <v>506462.0</v>
      </c>
      <c r="G211" s="6">
        <v>157915.0</v>
      </c>
      <c r="H211" s="6">
        <v>2806076.0</v>
      </c>
      <c r="I211" s="6">
        <v>2999758.0</v>
      </c>
      <c r="J211" s="6">
        <v>6325244.0</v>
      </c>
      <c r="K211" s="6">
        <v>3.679487069E9</v>
      </c>
      <c r="L211" s="6">
        <v>31287.0</v>
      </c>
      <c r="M211" s="8">
        <f t="shared" si="1"/>
        <v>89746329.4</v>
      </c>
      <c r="N211" s="7" t="str">
        <f t="shared" si="2"/>
        <v>3 - 50-60m</v>
      </c>
      <c r="O211" s="9">
        <f t="shared" si="3"/>
        <v>0.05</v>
      </c>
      <c r="P211" s="7">
        <f t="shared" si="4"/>
        <v>0.25</v>
      </c>
      <c r="Q211" s="10">
        <f t="shared" si="5"/>
        <v>2547316.4</v>
      </c>
      <c r="R211" s="10">
        <f t="shared" si="6"/>
        <v>12736582</v>
      </c>
    </row>
    <row r="212" ht="15.75" customHeight="1">
      <c r="A212" s="6">
        <v>1.24383835E8</v>
      </c>
      <c r="B212" s="7" t="s">
        <v>244</v>
      </c>
      <c r="C212" s="6">
        <v>5.0900813E7</v>
      </c>
      <c r="D212" s="6">
        <v>8663711.0</v>
      </c>
      <c r="E212" s="6">
        <v>106969.0</v>
      </c>
      <c r="F212" s="6">
        <v>211609.0</v>
      </c>
      <c r="G212" s="6">
        <v>977168.0</v>
      </c>
      <c r="H212" s="6">
        <v>5786969.0</v>
      </c>
      <c r="I212" s="6">
        <v>1580996.0</v>
      </c>
      <c r="J212" s="6">
        <v>4491120.0</v>
      </c>
      <c r="K212" s="6">
        <v>1.247653355E9</v>
      </c>
      <c r="L212" s="6">
        <v>19901.0</v>
      </c>
      <c r="M212" s="8">
        <f t="shared" si="1"/>
        <v>93842893.8</v>
      </c>
      <c r="N212" s="7" t="str">
        <f t="shared" si="2"/>
        <v>3 - 50-60m</v>
      </c>
      <c r="O212" s="9">
        <f t="shared" si="3"/>
        <v>0.05</v>
      </c>
      <c r="P212" s="7">
        <f t="shared" si="4"/>
        <v>0.25</v>
      </c>
      <c r="Q212" s="10">
        <f t="shared" si="5"/>
        <v>2545040.65</v>
      </c>
      <c r="R212" s="10">
        <f t="shared" si="6"/>
        <v>12725203.25</v>
      </c>
    </row>
    <row r="213" ht="15.75" customHeight="1">
      <c r="A213" s="6">
        <v>1.31998579E8</v>
      </c>
      <c r="B213" s="7" t="s">
        <v>245</v>
      </c>
      <c r="C213" s="6">
        <v>5.0212262E7</v>
      </c>
      <c r="D213" s="6">
        <v>7241759.0</v>
      </c>
      <c r="E213" s="6">
        <v>1621688.0</v>
      </c>
      <c r="F213" s="6">
        <v>1529588.0</v>
      </c>
      <c r="G213" s="6">
        <v>325242.0</v>
      </c>
      <c r="H213" s="6">
        <v>2512907.0</v>
      </c>
      <c r="I213" s="6">
        <v>1252334.0</v>
      </c>
      <c r="J213" s="6">
        <v>5057298.0</v>
      </c>
      <c r="K213" s="6">
        <v>4.75640929E8</v>
      </c>
      <c r="L213" s="6">
        <v>24492.0</v>
      </c>
      <c r="M213" s="8">
        <f t="shared" si="1"/>
        <v>54860231.6</v>
      </c>
      <c r="N213" s="7" t="str">
        <f t="shared" si="2"/>
        <v>3 - 50-60m</v>
      </c>
      <c r="O213" s="9">
        <f t="shared" si="3"/>
        <v>0.05</v>
      </c>
      <c r="P213" s="7">
        <f t="shared" si="4"/>
        <v>0.25</v>
      </c>
      <c r="Q213" s="10">
        <f t="shared" si="5"/>
        <v>2510613.1</v>
      </c>
      <c r="R213" s="10">
        <f t="shared" si="6"/>
        <v>12553065.5</v>
      </c>
    </row>
    <row r="214" ht="15.75" customHeight="1">
      <c r="A214" s="6">
        <v>1.12086447E8</v>
      </c>
      <c r="B214" s="7" t="s">
        <v>246</v>
      </c>
      <c r="C214" s="6">
        <v>5.0076921E7</v>
      </c>
      <c r="D214" s="6">
        <v>1.201796E7</v>
      </c>
      <c r="E214" s="6">
        <v>1515626.0</v>
      </c>
      <c r="F214" s="6">
        <v>2344651.0</v>
      </c>
      <c r="G214" s="6">
        <v>1403643.0</v>
      </c>
      <c r="H214" s="6">
        <v>3722369.0</v>
      </c>
      <c r="I214" s="6">
        <v>3031671.0</v>
      </c>
      <c r="J214" s="6">
        <v>1.1727161E7</v>
      </c>
      <c r="K214" s="6">
        <v>4.7483813E7</v>
      </c>
      <c r="L214" s="6">
        <v>20475.0</v>
      </c>
      <c r="M214" s="8">
        <f t="shared" si="1"/>
        <v>108464109.2</v>
      </c>
      <c r="N214" s="7" t="str">
        <f t="shared" si="2"/>
        <v>3 - 50-60m</v>
      </c>
      <c r="O214" s="9">
        <f t="shared" si="3"/>
        <v>0.05</v>
      </c>
      <c r="P214" s="7">
        <f t="shared" si="4"/>
        <v>0.25</v>
      </c>
      <c r="Q214" s="10">
        <f t="shared" si="5"/>
        <v>2503846.05</v>
      </c>
      <c r="R214" s="10">
        <f t="shared" si="6"/>
        <v>12519230.25</v>
      </c>
    </row>
    <row r="215" ht="15.75" customHeight="1">
      <c r="A215" s="6">
        <v>1.10941061E8</v>
      </c>
      <c r="B215" s="7" t="s">
        <v>247</v>
      </c>
      <c r="C215" s="6">
        <v>5.0048871E7</v>
      </c>
      <c r="D215" s="6">
        <v>7548913.0</v>
      </c>
      <c r="E215" s="6">
        <v>143960.0</v>
      </c>
      <c r="F215" s="6">
        <v>267258.0</v>
      </c>
      <c r="G215" s="6">
        <v>96728.0</v>
      </c>
      <c r="H215" s="6">
        <v>3952897.0</v>
      </c>
      <c r="I215" s="6">
        <v>3088070.0</v>
      </c>
      <c r="J215" s="6">
        <v>8750642.0</v>
      </c>
      <c r="K215" s="6">
        <v>5.436255003E9</v>
      </c>
      <c r="L215" s="6">
        <v>51543.0</v>
      </c>
      <c r="M215" s="8">
        <f t="shared" si="1"/>
        <v>102240590</v>
      </c>
      <c r="N215" s="7" t="str">
        <f t="shared" si="2"/>
        <v>3 - 50-60m</v>
      </c>
      <c r="O215" s="9">
        <f t="shared" si="3"/>
        <v>0.05</v>
      </c>
      <c r="P215" s="7">
        <f t="shared" si="4"/>
        <v>0.25</v>
      </c>
      <c r="Q215" s="10">
        <f t="shared" si="5"/>
        <v>2502443.55</v>
      </c>
      <c r="R215" s="10">
        <f t="shared" si="6"/>
        <v>12512217.75</v>
      </c>
    </row>
    <row r="216" ht="15.75" customHeight="1">
      <c r="A216" s="6">
        <v>1.38953038E8</v>
      </c>
      <c r="B216" s="7" t="s">
        <v>248</v>
      </c>
      <c r="C216" s="6">
        <v>5.000418E7</v>
      </c>
      <c r="D216" s="6">
        <v>3468139.0</v>
      </c>
      <c r="E216" s="6">
        <v>14173.0</v>
      </c>
      <c r="F216" s="6">
        <v>14996.0</v>
      </c>
      <c r="G216" s="6">
        <v>63893.0</v>
      </c>
      <c r="H216" s="6">
        <v>1696000.0</v>
      </c>
      <c r="I216" s="6">
        <v>1679077.0</v>
      </c>
      <c r="J216" s="6">
        <v>3622207.0</v>
      </c>
      <c r="K216" s="6">
        <v>5.3853662E7</v>
      </c>
      <c r="L216" s="6">
        <v>17734.0</v>
      </c>
      <c r="M216" s="8">
        <f t="shared" si="1"/>
        <v>50829938.6</v>
      </c>
      <c r="N216" s="7" t="str">
        <f t="shared" si="2"/>
        <v>3 - 50-60m</v>
      </c>
      <c r="O216" s="9">
        <f t="shared" si="3"/>
        <v>0.05</v>
      </c>
      <c r="P216" s="7">
        <f t="shared" si="4"/>
        <v>0.25</v>
      </c>
      <c r="Q216" s="10">
        <f t="shared" si="5"/>
        <v>2500209</v>
      </c>
      <c r="R216" s="10">
        <f t="shared" si="6"/>
        <v>12501045</v>
      </c>
    </row>
    <row r="217" ht="15.75" customHeight="1">
      <c r="A217" s="6">
        <v>1.10952456E8</v>
      </c>
      <c r="B217" s="7" t="s">
        <v>249</v>
      </c>
      <c r="C217" s="6">
        <v>4.9894157E7</v>
      </c>
      <c r="D217" s="6">
        <v>1.8055792E7</v>
      </c>
      <c r="E217" s="6">
        <v>146913.0</v>
      </c>
      <c r="F217" s="6">
        <v>57394.0</v>
      </c>
      <c r="G217" s="6">
        <v>409290.0</v>
      </c>
      <c r="H217" s="6">
        <v>7302309.0</v>
      </c>
      <c r="I217" s="6">
        <v>1.0139886E7</v>
      </c>
      <c r="J217" s="6">
        <v>4946956.0</v>
      </c>
      <c r="K217" s="6">
        <v>7.6026479E8</v>
      </c>
      <c r="L217" s="6">
        <v>24193.0</v>
      </c>
      <c r="M217" s="8">
        <f t="shared" si="1"/>
        <v>277602140.6</v>
      </c>
      <c r="N217" s="7" t="str">
        <f t="shared" si="2"/>
        <v>2 - 35-50m</v>
      </c>
      <c r="O217" s="9">
        <f t="shared" si="3"/>
        <v>0.02</v>
      </c>
      <c r="P217" s="7">
        <f t="shared" si="4"/>
        <v>0.15</v>
      </c>
      <c r="Q217" s="10">
        <f t="shared" si="5"/>
        <v>997883.14</v>
      </c>
      <c r="R217" s="10">
        <f t="shared" si="6"/>
        <v>7484123.55</v>
      </c>
    </row>
    <row r="218" ht="15.75" customHeight="1">
      <c r="A218" s="6">
        <v>1.24003501E8</v>
      </c>
      <c r="B218" s="7" t="s">
        <v>250</v>
      </c>
      <c r="C218" s="6">
        <v>4.9892563E7</v>
      </c>
      <c r="D218" s="6">
        <v>1.8904464E7</v>
      </c>
      <c r="E218" s="6">
        <v>2446643.0</v>
      </c>
      <c r="F218" s="6">
        <v>4600271.0</v>
      </c>
      <c r="G218" s="6">
        <v>863107.0</v>
      </c>
      <c r="H218" s="6">
        <v>5429097.0</v>
      </c>
      <c r="I218" s="6">
        <v>5565346.0</v>
      </c>
      <c r="J218" s="6">
        <v>6208678.0</v>
      </c>
      <c r="K218" s="6">
        <v>1.783233732E9</v>
      </c>
      <c r="L218" s="6">
        <v>25504.0</v>
      </c>
      <c r="M218" s="8">
        <f t="shared" si="1"/>
        <v>178740188.6</v>
      </c>
      <c r="N218" s="7" t="str">
        <f t="shared" si="2"/>
        <v>2 - 35-50m</v>
      </c>
      <c r="O218" s="9">
        <f t="shared" si="3"/>
        <v>0.02</v>
      </c>
      <c r="P218" s="7">
        <f t="shared" si="4"/>
        <v>0.15</v>
      </c>
      <c r="Q218" s="10">
        <f t="shared" si="5"/>
        <v>997851.26</v>
      </c>
      <c r="R218" s="10">
        <f t="shared" si="6"/>
        <v>7483884.45</v>
      </c>
    </row>
    <row r="219" ht="15.75" customHeight="1">
      <c r="A219" s="6">
        <v>1.40476172E8</v>
      </c>
      <c r="B219" s="7" t="s">
        <v>251</v>
      </c>
      <c r="C219" s="6">
        <v>4.9872085E7</v>
      </c>
      <c r="D219" s="6">
        <v>6436168.0</v>
      </c>
      <c r="E219" s="6">
        <v>604854.0</v>
      </c>
      <c r="F219" s="6">
        <v>786255.0</v>
      </c>
      <c r="G219" s="6">
        <v>153892.0</v>
      </c>
      <c r="H219" s="6">
        <v>3175704.0</v>
      </c>
      <c r="I219" s="6">
        <v>1715463.0</v>
      </c>
      <c r="J219" s="6">
        <v>3342861.0</v>
      </c>
      <c r="K219" s="6">
        <v>2.9515516E8</v>
      </c>
      <c r="L219" s="6">
        <v>31368.0</v>
      </c>
      <c r="M219" s="8">
        <f t="shared" si="1"/>
        <v>68375348.8</v>
      </c>
      <c r="N219" s="7" t="str">
        <f t="shared" si="2"/>
        <v>2 - 35-50m</v>
      </c>
      <c r="O219" s="9">
        <f t="shared" si="3"/>
        <v>0.02</v>
      </c>
      <c r="P219" s="7">
        <f t="shared" si="4"/>
        <v>0.15</v>
      </c>
      <c r="Q219" s="10">
        <f t="shared" si="5"/>
        <v>997441.7</v>
      </c>
      <c r="R219" s="10">
        <f t="shared" si="6"/>
        <v>7480812.75</v>
      </c>
    </row>
    <row r="220" ht="15.75" customHeight="1">
      <c r="A220" s="6">
        <v>1.24324773E8</v>
      </c>
      <c r="B220" s="7" t="s">
        <v>252</v>
      </c>
      <c r="C220" s="6">
        <v>4.9856102E7</v>
      </c>
      <c r="D220" s="6">
        <v>4060074.0</v>
      </c>
      <c r="E220" s="6">
        <v>85501.0</v>
      </c>
      <c r="F220" s="6">
        <v>363449.0</v>
      </c>
      <c r="G220" s="6">
        <v>365122.0</v>
      </c>
      <c r="H220" s="6">
        <v>1850569.0</v>
      </c>
      <c r="I220" s="6">
        <v>1395433.0</v>
      </c>
      <c r="J220" s="6">
        <v>6849567.0</v>
      </c>
      <c r="K220" s="6">
        <v>2.12243584E8</v>
      </c>
      <c r="L220" s="6">
        <v>35159.0</v>
      </c>
      <c r="M220" s="8">
        <f t="shared" si="1"/>
        <v>48618836.2</v>
      </c>
      <c r="N220" s="7" t="str">
        <f t="shared" si="2"/>
        <v>2 - 35-50m</v>
      </c>
      <c r="O220" s="9">
        <f t="shared" si="3"/>
        <v>0.02</v>
      </c>
      <c r="P220" s="7">
        <f t="shared" si="4"/>
        <v>0.15</v>
      </c>
      <c r="Q220" s="10">
        <f t="shared" si="5"/>
        <v>997122.04</v>
      </c>
      <c r="R220" s="10">
        <f t="shared" si="6"/>
        <v>7478415.3</v>
      </c>
    </row>
    <row r="221" ht="15.75" customHeight="1">
      <c r="A221" s="6">
        <v>1.21875427E8</v>
      </c>
      <c r="B221" s="7" t="s">
        <v>253</v>
      </c>
      <c r="C221" s="6">
        <v>4.9737336E7</v>
      </c>
      <c r="D221" s="6">
        <v>3.4350672E7</v>
      </c>
      <c r="E221" s="6">
        <v>1.0426962E7</v>
      </c>
      <c r="F221" s="6">
        <v>1449500.0</v>
      </c>
      <c r="G221" s="6">
        <v>612370.0</v>
      </c>
      <c r="H221" s="6">
        <v>1.0440154E7</v>
      </c>
      <c r="I221" s="6">
        <v>1.1421686E7</v>
      </c>
      <c r="J221" s="6">
        <v>7668943.0</v>
      </c>
      <c r="K221" s="6">
        <v>1.990770102E9</v>
      </c>
      <c r="L221" s="6">
        <v>60967.0</v>
      </c>
      <c r="M221" s="8">
        <f t="shared" si="1"/>
        <v>340269132.4</v>
      </c>
      <c r="N221" s="7" t="str">
        <f t="shared" si="2"/>
        <v>2 - 35-50m</v>
      </c>
      <c r="O221" s="9">
        <f t="shared" si="3"/>
        <v>0.02</v>
      </c>
      <c r="P221" s="7">
        <f t="shared" si="4"/>
        <v>0.15</v>
      </c>
      <c r="Q221" s="10">
        <f t="shared" si="5"/>
        <v>994746.72</v>
      </c>
      <c r="R221" s="10">
        <f t="shared" si="6"/>
        <v>7460600.4</v>
      </c>
    </row>
    <row r="222" ht="15.75" customHeight="1">
      <c r="A222" s="6">
        <v>1.10884711E8</v>
      </c>
      <c r="B222" s="7" t="s">
        <v>254</v>
      </c>
      <c r="C222" s="6">
        <v>4.9697429E7</v>
      </c>
      <c r="D222" s="6">
        <v>1.994014E7</v>
      </c>
      <c r="E222" s="6">
        <v>979053.0</v>
      </c>
      <c r="F222" s="6">
        <v>476676.0</v>
      </c>
      <c r="G222" s="6">
        <v>1069276.0</v>
      </c>
      <c r="H222" s="6">
        <v>7750393.0</v>
      </c>
      <c r="I222" s="6">
        <v>9664742.0</v>
      </c>
      <c r="J222" s="6">
        <v>6835594.0</v>
      </c>
      <c r="K222" s="6">
        <v>5.768273261E9</v>
      </c>
      <c r="L222" s="6">
        <v>27226.0</v>
      </c>
      <c r="M222" s="8">
        <f t="shared" si="1"/>
        <v>276225036.6</v>
      </c>
      <c r="N222" s="7" t="str">
        <f t="shared" si="2"/>
        <v>2 - 35-50m</v>
      </c>
      <c r="O222" s="9">
        <f t="shared" si="3"/>
        <v>0.02</v>
      </c>
      <c r="P222" s="7">
        <f t="shared" si="4"/>
        <v>0.15</v>
      </c>
      <c r="Q222" s="10">
        <f t="shared" si="5"/>
        <v>993948.58</v>
      </c>
      <c r="R222" s="10">
        <f t="shared" si="6"/>
        <v>7454614.35</v>
      </c>
    </row>
    <row r="223" ht="15.75" customHeight="1">
      <c r="A223" s="6">
        <v>9.5508554E7</v>
      </c>
      <c r="B223" s="7" t="s">
        <v>255</v>
      </c>
      <c r="C223" s="6">
        <v>4.9634376E7</v>
      </c>
      <c r="D223" s="6">
        <v>4107709.0</v>
      </c>
      <c r="E223" s="6">
        <v>238752.0</v>
      </c>
      <c r="F223" s="6">
        <v>315704.0</v>
      </c>
      <c r="G223" s="6">
        <v>73240.0</v>
      </c>
      <c r="H223" s="6">
        <v>2200775.0</v>
      </c>
      <c r="I223" s="6">
        <v>1279238.0</v>
      </c>
      <c r="J223" s="6">
        <v>2844230.0</v>
      </c>
      <c r="K223" s="6">
        <v>2.308206042E9</v>
      </c>
      <c r="L223" s="6">
        <v>8689.0</v>
      </c>
      <c r="M223" s="8">
        <f t="shared" si="1"/>
        <v>48564628.4</v>
      </c>
      <c r="N223" s="7" t="str">
        <f t="shared" si="2"/>
        <v>2 - 35-50m</v>
      </c>
      <c r="O223" s="9">
        <f t="shared" si="3"/>
        <v>0.02</v>
      </c>
      <c r="P223" s="7">
        <f t="shared" si="4"/>
        <v>0.15</v>
      </c>
      <c r="Q223" s="10">
        <f t="shared" si="5"/>
        <v>992687.52</v>
      </c>
      <c r="R223" s="10">
        <f t="shared" si="6"/>
        <v>7445156.4</v>
      </c>
    </row>
    <row r="224" ht="15.75" customHeight="1">
      <c r="A224" s="6">
        <v>1.23899518E8</v>
      </c>
      <c r="B224" s="7" t="s">
        <v>256</v>
      </c>
      <c r="C224" s="6">
        <v>4.9561983E7</v>
      </c>
      <c r="D224" s="6">
        <v>1.4424302E7</v>
      </c>
      <c r="E224" s="6">
        <v>2738080.0</v>
      </c>
      <c r="F224" s="6">
        <v>1027933.0</v>
      </c>
      <c r="G224" s="6">
        <v>849814.0</v>
      </c>
      <c r="H224" s="6">
        <v>5609309.0</v>
      </c>
      <c r="I224" s="6">
        <v>4199166.0</v>
      </c>
      <c r="J224" s="6">
        <v>6891956.0</v>
      </c>
      <c r="K224" s="6">
        <v>1.948846531E9</v>
      </c>
      <c r="L224" s="6">
        <v>11553.0</v>
      </c>
      <c r="M224" s="8">
        <f t="shared" si="1"/>
        <v>146079148</v>
      </c>
      <c r="N224" s="7" t="str">
        <f t="shared" si="2"/>
        <v>2 - 35-50m</v>
      </c>
      <c r="O224" s="9">
        <f t="shared" si="3"/>
        <v>0.02</v>
      </c>
      <c r="P224" s="7">
        <f t="shared" si="4"/>
        <v>0.15</v>
      </c>
      <c r="Q224" s="10">
        <f t="shared" si="5"/>
        <v>991239.66</v>
      </c>
      <c r="R224" s="10">
        <f t="shared" si="6"/>
        <v>7434297.45</v>
      </c>
    </row>
    <row r="225" ht="15.75" customHeight="1">
      <c r="A225" s="6">
        <v>9.5406665E7</v>
      </c>
      <c r="B225" s="7" t="s">
        <v>257</v>
      </c>
      <c r="C225" s="6">
        <v>4.9473913E7</v>
      </c>
      <c r="D225" s="6">
        <v>1.1406661E7</v>
      </c>
      <c r="E225" s="6">
        <v>1344681.0</v>
      </c>
      <c r="F225" s="6">
        <v>289693.0</v>
      </c>
      <c r="G225" s="6">
        <v>507230.0</v>
      </c>
      <c r="H225" s="6">
        <v>8041356.0</v>
      </c>
      <c r="I225" s="6">
        <v>1223701.0</v>
      </c>
      <c r="J225" s="6">
        <v>1.0829381E7</v>
      </c>
      <c r="K225" s="6">
        <v>5.363175823E9</v>
      </c>
      <c r="L225" s="6">
        <v>16417.0</v>
      </c>
      <c r="M225" s="8">
        <f t="shared" si="1"/>
        <v>107764822.2</v>
      </c>
      <c r="N225" s="7" t="str">
        <f t="shared" si="2"/>
        <v>2 - 35-50m</v>
      </c>
      <c r="O225" s="9">
        <f t="shared" si="3"/>
        <v>0.02</v>
      </c>
      <c r="P225" s="7">
        <f t="shared" si="4"/>
        <v>0.15</v>
      </c>
      <c r="Q225" s="10">
        <f t="shared" si="5"/>
        <v>989478.26</v>
      </c>
      <c r="R225" s="10">
        <f t="shared" si="6"/>
        <v>7421086.95</v>
      </c>
    </row>
    <row r="226" ht="15.75" customHeight="1">
      <c r="A226" s="6">
        <v>1.09161606E8</v>
      </c>
      <c r="B226" s="7" t="s">
        <v>258</v>
      </c>
      <c r="C226" s="6">
        <v>4.9387892E7</v>
      </c>
      <c r="D226" s="6">
        <v>8637987.0</v>
      </c>
      <c r="E226" s="6">
        <v>478265.0</v>
      </c>
      <c r="F226" s="6">
        <v>910625.0</v>
      </c>
      <c r="G226" s="6">
        <v>770456.0</v>
      </c>
      <c r="H226" s="6">
        <v>4668301.0</v>
      </c>
      <c r="I226" s="6">
        <v>1810340.0</v>
      </c>
      <c r="J226" s="6">
        <v>9174598.0</v>
      </c>
      <c r="K226" s="6">
        <v>1.0442659E8</v>
      </c>
      <c r="L226" s="6">
        <v>23584.0</v>
      </c>
      <c r="M226" s="8">
        <f t="shared" si="1"/>
        <v>87888537</v>
      </c>
      <c r="N226" s="7" t="str">
        <f t="shared" si="2"/>
        <v>2 - 35-50m</v>
      </c>
      <c r="O226" s="9">
        <f t="shared" si="3"/>
        <v>0.02</v>
      </c>
      <c r="P226" s="7">
        <f t="shared" si="4"/>
        <v>0.15</v>
      </c>
      <c r="Q226" s="10">
        <f t="shared" si="5"/>
        <v>987757.84</v>
      </c>
      <c r="R226" s="10">
        <f t="shared" si="6"/>
        <v>7408183.8</v>
      </c>
    </row>
    <row r="227" ht="15.75" customHeight="1">
      <c r="A227" s="6">
        <v>1.24972452E8</v>
      </c>
      <c r="B227" s="7" t="s">
        <v>259</v>
      </c>
      <c r="C227" s="6">
        <v>4.9070305E7</v>
      </c>
      <c r="D227" s="6">
        <v>5008439.0</v>
      </c>
      <c r="E227" s="6">
        <v>294416.0</v>
      </c>
      <c r="F227" s="6">
        <v>481775.0</v>
      </c>
      <c r="G227" s="6">
        <v>313220.0</v>
      </c>
      <c r="H227" s="6">
        <v>2339066.0</v>
      </c>
      <c r="I227" s="6">
        <v>1579962.0</v>
      </c>
      <c r="J227" s="6">
        <v>6140929.0</v>
      </c>
      <c r="K227" s="6">
        <v>1.65137418E8</v>
      </c>
      <c r="L227" s="6">
        <v>18887.0</v>
      </c>
      <c r="M227" s="8">
        <f t="shared" si="1"/>
        <v>57265213.2</v>
      </c>
      <c r="N227" s="7" t="str">
        <f t="shared" si="2"/>
        <v>2 - 35-50m</v>
      </c>
      <c r="O227" s="9">
        <f t="shared" si="3"/>
        <v>0.02</v>
      </c>
      <c r="P227" s="7">
        <f t="shared" si="4"/>
        <v>0.15</v>
      </c>
      <c r="Q227" s="10">
        <f t="shared" si="5"/>
        <v>981406.1</v>
      </c>
      <c r="R227" s="10">
        <f t="shared" si="6"/>
        <v>7360545.75</v>
      </c>
    </row>
    <row r="228" ht="15.75" customHeight="1">
      <c r="A228" s="6">
        <v>1.30843898E8</v>
      </c>
      <c r="B228" s="7" t="s">
        <v>260</v>
      </c>
      <c r="C228" s="6">
        <v>4.8874082E7</v>
      </c>
      <c r="D228" s="6">
        <v>1.166907E7</v>
      </c>
      <c r="E228" s="6">
        <v>233142.0</v>
      </c>
      <c r="F228" s="6">
        <v>273883.0</v>
      </c>
      <c r="G228" s="6">
        <v>866871.0</v>
      </c>
      <c r="H228" s="6">
        <v>4644669.0</v>
      </c>
      <c r="I228" s="6">
        <v>5650505.0</v>
      </c>
      <c r="J228" s="6">
        <v>4717586.0</v>
      </c>
      <c r="K228" s="6">
        <v>7.362234577E9</v>
      </c>
      <c r="L228" s="6">
        <v>23693.0</v>
      </c>
      <c r="M228" s="8">
        <f t="shared" si="1"/>
        <v>163518668.4</v>
      </c>
      <c r="N228" s="7" t="str">
        <f t="shared" si="2"/>
        <v>2 - 35-50m</v>
      </c>
      <c r="O228" s="9">
        <f t="shared" si="3"/>
        <v>0.02</v>
      </c>
      <c r="P228" s="7">
        <f t="shared" si="4"/>
        <v>0.15</v>
      </c>
      <c r="Q228" s="10">
        <f t="shared" si="5"/>
        <v>977481.64</v>
      </c>
      <c r="R228" s="10">
        <f t="shared" si="6"/>
        <v>7331112.3</v>
      </c>
    </row>
    <row r="229" ht="15.75" customHeight="1">
      <c r="A229" s="6">
        <v>9.1691532E7</v>
      </c>
      <c r="B229" s="7" t="s">
        <v>261</v>
      </c>
      <c r="C229" s="6">
        <v>4.8720968E7</v>
      </c>
      <c r="D229" s="6">
        <v>1.2171503E7</v>
      </c>
      <c r="E229" s="6">
        <v>331854.0</v>
      </c>
      <c r="F229" s="6">
        <v>355560.0</v>
      </c>
      <c r="G229" s="6">
        <v>62215.0</v>
      </c>
      <c r="H229" s="6">
        <v>4150862.0</v>
      </c>
      <c r="I229" s="6">
        <v>7271012.0</v>
      </c>
      <c r="J229" s="6">
        <v>4999112.0</v>
      </c>
      <c r="K229" s="6">
        <v>5.509627E8</v>
      </c>
      <c r="L229" s="6">
        <v>23657.0</v>
      </c>
      <c r="M229" s="8">
        <f t="shared" si="1"/>
        <v>187955210.8</v>
      </c>
      <c r="N229" s="7" t="str">
        <f t="shared" si="2"/>
        <v>2 - 35-50m</v>
      </c>
      <c r="O229" s="9">
        <f t="shared" si="3"/>
        <v>0.02</v>
      </c>
      <c r="P229" s="7">
        <f t="shared" si="4"/>
        <v>0.15</v>
      </c>
      <c r="Q229" s="10">
        <f t="shared" si="5"/>
        <v>974419.36</v>
      </c>
      <c r="R229" s="10">
        <f t="shared" si="6"/>
        <v>7308145.2</v>
      </c>
    </row>
    <row r="230" ht="15.75" customHeight="1">
      <c r="A230" s="6">
        <v>1.12163293E8</v>
      </c>
      <c r="B230" s="7" t="s">
        <v>262</v>
      </c>
      <c r="C230" s="6">
        <v>4.854032E7</v>
      </c>
      <c r="D230" s="6">
        <v>1.6065304E7</v>
      </c>
      <c r="E230" s="6">
        <v>589498.0</v>
      </c>
      <c r="F230" s="6">
        <v>901747.0</v>
      </c>
      <c r="G230" s="6">
        <v>692905.0</v>
      </c>
      <c r="H230" s="6">
        <v>6054549.0</v>
      </c>
      <c r="I230" s="6">
        <v>7826605.0</v>
      </c>
      <c r="J230" s="6">
        <v>6838452.0</v>
      </c>
      <c r="K230" s="6">
        <v>7.226988093E9</v>
      </c>
      <c r="L230" s="6">
        <v>38881.0</v>
      </c>
      <c r="M230" s="8">
        <f t="shared" si="1"/>
        <v>221770603.6</v>
      </c>
      <c r="N230" s="7" t="str">
        <f t="shared" si="2"/>
        <v>2 - 35-50m</v>
      </c>
      <c r="O230" s="9">
        <f t="shared" si="3"/>
        <v>0.02</v>
      </c>
      <c r="P230" s="7">
        <f t="shared" si="4"/>
        <v>0.15</v>
      </c>
      <c r="Q230" s="10">
        <f t="shared" si="5"/>
        <v>970806.4</v>
      </c>
      <c r="R230" s="10">
        <f t="shared" si="6"/>
        <v>7281048</v>
      </c>
    </row>
    <row r="231" ht="15.75" customHeight="1">
      <c r="A231" s="6">
        <v>1.10821258E8</v>
      </c>
      <c r="B231" s="7" t="s">
        <v>263</v>
      </c>
      <c r="C231" s="6">
        <v>4.8387116E7</v>
      </c>
      <c r="D231" s="6">
        <v>1.2551572E7</v>
      </c>
      <c r="E231" s="6">
        <v>295933.0</v>
      </c>
      <c r="F231" s="6">
        <v>196023.0</v>
      </c>
      <c r="G231" s="6">
        <v>70941.0</v>
      </c>
      <c r="H231" s="6">
        <v>5964145.0</v>
      </c>
      <c r="I231" s="6">
        <v>6024530.0</v>
      </c>
      <c r="J231" s="6">
        <v>4159670.0</v>
      </c>
      <c r="K231" s="6">
        <v>6.45465989E8</v>
      </c>
      <c r="L231" s="6">
        <v>32648.0</v>
      </c>
      <c r="M231" s="8">
        <f t="shared" si="1"/>
        <v>180867046.6</v>
      </c>
      <c r="N231" s="7" t="str">
        <f t="shared" si="2"/>
        <v>2 - 35-50m</v>
      </c>
      <c r="O231" s="9">
        <f t="shared" si="3"/>
        <v>0.02</v>
      </c>
      <c r="P231" s="7">
        <f t="shared" si="4"/>
        <v>0.15</v>
      </c>
      <c r="Q231" s="10">
        <f t="shared" si="5"/>
        <v>967742.32</v>
      </c>
      <c r="R231" s="10">
        <f t="shared" si="6"/>
        <v>7258067.4</v>
      </c>
    </row>
    <row r="232" ht="15.75" customHeight="1">
      <c r="A232" s="6">
        <v>1.24970189E8</v>
      </c>
      <c r="B232" s="7" t="s">
        <v>264</v>
      </c>
      <c r="C232" s="6">
        <v>4.8375988E7</v>
      </c>
      <c r="D232" s="6">
        <v>1.6667985E7</v>
      </c>
      <c r="E232" s="6">
        <v>1177635.0</v>
      </c>
      <c r="F232" s="6">
        <v>827617.0</v>
      </c>
      <c r="G232" s="6">
        <v>1696933.0</v>
      </c>
      <c r="H232" s="6">
        <v>8702874.0</v>
      </c>
      <c r="I232" s="6">
        <v>4262926.0</v>
      </c>
      <c r="J232" s="6">
        <v>6682968.0</v>
      </c>
      <c r="K232" s="6">
        <v>2.322439694E9</v>
      </c>
      <c r="L232" s="6">
        <v>42020.0</v>
      </c>
      <c r="M232" s="8">
        <f t="shared" si="1"/>
        <v>180965753</v>
      </c>
      <c r="N232" s="7" t="str">
        <f t="shared" si="2"/>
        <v>2 - 35-50m</v>
      </c>
      <c r="O232" s="9">
        <f t="shared" si="3"/>
        <v>0.02</v>
      </c>
      <c r="P232" s="7">
        <f t="shared" si="4"/>
        <v>0.15</v>
      </c>
      <c r="Q232" s="10">
        <f t="shared" si="5"/>
        <v>967519.76</v>
      </c>
      <c r="R232" s="10">
        <f t="shared" si="6"/>
        <v>7256398.2</v>
      </c>
    </row>
    <row r="233" ht="15.75" customHeight="1">
      <c r="A233" s="6">
        <v>9.4757308E7</v>
      </c>
      <c r="B233" s="7" t="s">
        <v>265</v>
      </c>
      <c r="C233" s="6">
        <v>4.8279837E7</v>
      </c>
      <c r="D233" s="6">
        <v>1.0695525E7</v>
      </c>
      <c r="E233" s="6">
        <v>621828.0</v>
      </c>
      <c r="F233" s="6">
        <v>500221.0</v>
      </c>
      <c r="G233" s="6">
        <v>1172484.0</v>
      </c>
      <c r="H233" s="6">
        <v>5630997.0</v>
      </c>
      <c r="I233" s="6">
        <v>2769995.0</v>
      </c>
      <c r="J233" s="6">
        <v>4186063.0</v>
      </c>
      <c r="K233" s="6">
        <v>1.273530387E9</v>
      </c>
      <c r="L233" s="6">
        <v>16249.0</v>
      </c>
      <c r="M233" s="8">
        <f t="shared" si="1"/>
        <v>117524613.6</v>
      </c>
      <c r="N233" s="7" t="str">
        <f t="shared" si="2"/>
        <v>2 - 35-50m</v>
      </c>
      <c r="O233" s="9">
        <f t="shared" si="3"/>
        <v>0.02</v>
      </c>
      <c r="P233" s="7">
        <f t="shared" si="4"/>
        <v>0.15</v>
      </c>
      <c r="Q233" s="10">
        <f t="shared" si="5"/>
        <v>965596.74</v>
      </c>
      <c r="R233" s="10">
        <f t="shared" si="6"/>
        <v>7241975.55</v>
      </c>
    </row>
    <row r="234" ht="15.75" customHeight="1">
      <c r="A234" s="6">
        <v>1.24382618E8</v>
      </c>
      <c r="B234" s="7" t="s">
        <v>266</v>
      </c>
      <c r="C234" s="6">
        <v>4.7598686E7</v>
      </c>
      <c r="D234" s="6">
        <v>9452810.0</v>
      </c>
      <c r="E234" s="6">
        <v>735469.0</v>
      </c>
      <c r="F234" s="6">
        <v>1001324.0</v>
      </c>
      <c r="G234" s="6">
        <v>738890.0</v>
      </c>
      <c r="H234" s="6">
        <v>4810427.0</v>
      </c>
      <c r="I234" s="6">
        <v>2166700.0</v>
      </c>
      <c r="J234" s="6">
        <v>7051751.0</v>
      </c>
      <c r="K234" s="6">
        <v>1.09017518E9</v>
      </c>
      <c r="L234" s="6">
        <v>89749.0</v>
      </c>
      <c r="M234" s="8">
        <f t="shared" si="1"/>
        <v>96543571.8</v>
      </c>
      <c r="N234" s="7" t="str">
        <f t="shared" si="2"/>
        <v>2 - 35-50m</v>
      </c>
      <c r="O234" s="9">
        <f t="shared" si="3"/>
        <v>0.02</v>
      </c>
      <c r="P234" s="7">
        <f t="shared" si="4"/>
        <v>0.15</v>
      </c>
      <c r="Q234" s="10">
        <f t="shared" si="5"/>
        <v>951973.72</v>
      </c>
      <c r="R234" s="10">
        <f t="shared" si="6"/>
        <v>7139802.9</v>
      </c>
    </row>
    <row r="235" ht="15.75" customHeight="1">
      <c r="A235" s="6">
        <v>1.24646257E8</v>
      </c>
      <c r="B235" s="7" t="s">
        <v>267</v>
      </c>
      <c r="C235" s="6">
        <v>4.6971217E7</v>
      </c>
      <c r="D235" s="6">
        <v>3.7523995E7</v>
      </c>
      <c r="E235" s="6">
        <v>8733629.0</v>
      </c>
      <c r="F235" s="6">
        <v>443358.0</v>
      </c>
      <c r="G235" s="6">
        <v>318197.0</v>
      </c>
      <c r="H235" s="6">
        <v>1.8929249E7</v>
      </c>
      <c r="I235" s="6">
        <v>9099562.0</v>
      </c>
      <c r="J235" s="6">
        <v>8717969.0</v>
      </c>
      <c r="K235" s="6">
        <v>1.066239148E9</v>
      </c>
      <c r="L235" s="6">
        <v>57118.0</v>
      </c>
      <c r="M235" s="8">
        <f t="shared" si="1"/>
        <v>375189959.8</v>
      </c>
      <c r="N235" s="7" t="str">
        <f t="shared" si="2"/>
        <v>2 - 35-50m</v>
      </c>
      <c r="O235" s="9">
        <f t="shared" si="3"/>
        <v>0.02</v>
      </c>
      <c r="P235" s="7">
        <f t="shared" si="4"/>
        <v>0.15</v>
      </c>
      <c r="Q235" s="10">
        <f t="shared" si="5"/>
        <v>939424.34</v>
      </c>
      <c r="R235" s="10">
        <f t="shared" si="6"/>
        <v>7045682.55</v>
      </c>
    </row>
    <row r="236" ht="15.75" customHeight="1">
      <c r="A236" s="6">
        <v>1.30878583E8</v>
      </c>
      <c r="B236" s="7" t="s">
        <v>268</v>
      </c>
      <c r="C236" s="6">
        <v>4.6748363E7</v>
      </c>
      <c r="D236" s="6">
        <v>2.7233469E7</v>
      </c>
      <c r="E236" s="6">
        <v>2485557.0</v>
      </c>
      <c r="F236" s="6">
        <v>223418.0</v>
      </c>
      <c r="G236" s="6">
        <v>414925.0</v>
      </c>
      <c r="H236" s="6">
        <v>1.8237551E7</v>
      </c>
      <c r="I236" s="6">
        <v>5872018.0</v>
      </c>
      <c r="J236" s="6">
        <v>5671681.0</v>
      </c>
      <c r="K236" s="6">
        <v>1.734264E9</v>
      </c>
      <c r="L236" s="6">
        <v>54127.0</v>
      </c>
      <c r="M236" s="8">
        <f t="shared" si="1"/>
        <v>302419517.4</v>
      </c>
      <c r="N236" s="7" t="str">
        <f t="shared" si="2"/>
        <v>2 - 35-50m</v>
      </c>
      <c r="O236" s="9">
        <f t="shared" si="3"/>
        <v>0.02</v>
      </c>
      <c r="P236" s="7">
        <f t="shared" si="4"/>
        <v>0.15</v>
      </c>
      <c r="Q236" s="10">
        <f t="shared" si="5"/>
        <v>934967.26</v>
      </c>
      <c r="R236" s="10">
        <f t="shared" si="6"/>
        <v>7012254.45</v>
      </c>
    </row>
    <row r="237" ht="15.75" customHeight="1">
      <c r="A237" s="6">
        <v>1.23573821E8</v>
      </c>
      <c r="B237" s="7" t="s">
        <v>269</v>
      </c>
      <c r="C237" s="6">
        <v>4.6688519E7</v>
      </c>
      <c r="D237" s="6">
        <v>1.291536E7</v>
      </c>
      <c r="E237" s="6">
        <v>1462599.0</v>
      </c>
      <c r="F237" s="6">
        <v>352369.0</v>
      </c>
      <c r="G237" s="6">
        <v>105085.0</v>
      </c>
      <c r="H237" s="6">
        <v>5949565.0</v>
      </c>
      <c r="I237" s="6">
        <v>5045742.0</v>
      </c>
      <c r="J237" s="6">
        <v>7464465.0</v>
      </c>
      <c r="K237" s="6">
        <v>3.34493108E8</v>
      </c>
      <c r="L237" s="6">
        <v>32059.0</v>
      </c>
      <c r="M237" s="8">
        <f t="shared" si="1"/>
        <v>161828087.8</v>
      </c>
      <c r="N237" s="7" t="str">
        <f t="shared" si="2"/>
        <v>2 - 35-50m</v>
      </c>
      <c r="O237" s="9">
        <f t="shared" si="3"/>
        <v>0.02</v>
      </c>
      <c r="P237" s="7">
        <f t="shared" si="4"/>
        <v>0.15</v>
      </c>
      <c r="Q237" s="10">
        <f t="shared" si="5"/>
        <v>933770.38</v>
      </c>
      <c r="R237" s="10">
        <f t="shared" si="6"/>
        <v>7003277.85</v>
      </c>
    </row>
    <row r="238" ht="15.75" customHeight="1">
      <c r="A238" s="6">
        <v>1.17915344E8</v>
      </c>
      <c r="B238" s="7" t="s">
        <v>270</v>
      </c>
      <c r="C238" s="6">
        <v>4.6499605E7</v>
      </c>
      <c r="D238" s="6">
        <v>3390041.0</v>
      </c>
      <c r="E238" s="6">
        <v>308491.0</v>
      </c>
      <c r="F238" s="6">
        <v>233743.0</v>
      </c>
      <c r="G238" s="6">
        <v>85828.0</v>
      </c>
      <c r="H238" s="6">
        <v>1428597.0</v>
      </c>
      <c r="I238" s="6">
        <v>1333382.0</v>
      </c>
      <c r="J238" s="6">
        <v>3428296.0</v>
      </c>
      <c r="K238" s="6">
        <v>1.164451E8</v>
      </c>
      <c r="L238" s="6">
        <v>8092.0</v>
      </c>
      <c r="M238" s="8">
        <f t="shared" si="1"/>
        <v>41826106.2</v>
      </c>
      <c r="N238" s="7" t="str">
        <f t="shared" si="2"/>
        <v>2 - 35-50m</v>
      </c>
      <c r="O238" s="9">
        <f t="shared" si="3"/>
        <v>0.02</v>
      </c>
      <c r="P238" s="7">
        <f t="shared" si="4"/>
        <v>0.15</v>
      </c>
      <c r="Q238" s="10">
        <f t="shared" si="5"/>
        <v>929992.1</v>
      </c>
      <c r="R238" s="10">
        <f t="shared" si="6"/>
        <v>6974940.75</v>
      </c>
    </row>
    <row r="239" ht="15.75" customHeight="1">
      <c r="A239" s="6">
        <v>1.25552408E8</v>
      </c>
      <c r="B239" s="7" t="s">
        <v>271</v>
      </c>
      <c r="C239" s="6">
        <v>4.6200302E7</v>
      </c>
      <c r="D239" s="6">
        <v>1.3602972E7</v>
      </c>
      <c r="E239" s="6">
        <v>1806055.0</v>
      </c>
      <c r="F239" s="6">
        <v>1650602.0</v>
      </c>
      <c r="G239" s="6">
        <v>1330597.0</v>
      </c>
      <c r="H239" s="6">
        <v>5821565.0</v>
      </c>
      <c r="I239" s="6">
        <v>2994153.0</v>
      </c>
      <c r="J239" s="6">
        <v>6674109.0</v>
      </c>
      <c r="K239" s="6">
        <v>1.014619989E9</v>
      </c>
      <c r="L239" s="6">
        <v>39652.0</v>
      </c>
      <c r="M239" s="8">
        <f t="shared" si="1"/>
        <v>127083513</v>
      </c>
      <c r="N239" s="7" t="str">
        <f t="shared" si="2"/>
        <v>2 - 35-50m</v>
      </c>
      <c r="O239" s="9">
        <f t="shared" si="3"/>
        <v>0.02</v>
      </c>
      <c r="P239" s="7">
        <f t="shared" si="4"/>
        <v>0.15</v>
      </c>
      <c r="Q239" s="10">
        <f t="shared" si="5"/>
        <v>924006.04</v>
      </c>
      <c r="R239" s="10">
        <f t="shared" si="6"/>
        <v>6930045.3</v>
      </c>
    </row>
    <row r="240" ht="15.75" customHeight="1">
      <c r="A240" s="6">
        <v>1.24256279E8</v>
      </c>
      <c r="B240" s="7" t="s">
        <v>272</v>
      </c>
      <c r="C240" s="6">
        <v>4.6152255E7</v>
      </c>
      <c r="D240" s="6">
        <v>5234622.0</v>
      </c>
      <c r="E240" s="6">
        <v>256192.0</v>
      </c>
      <c r="F240" s="6">
        <v>235613.0</v>
      </c>
      <c r="G240" s="6">
        <v>144664.0</v>
      </c>
      <c r="H240" s="6">
        <v>2995556.0</v>
      </c>
      <c r="I240" s="6">
        <v>1602597.0</v>
      </c>
      <c r="J240" s="6">
        <v>8517881.0</v>
      </c>
      <c r="K240" s="6">
        <v>1.319517433E9</v>
      </c>
      <c r="L240" s="6">
        <v>20884.0</v>
      </c>
      <c r="M240" s="8">
        <f t="shared" si="1"/>
        <v>63108620.4</v>
      </c>
      <c r="N240" s="7" t="str">
        <f t="shared" si="2"/>
        <v>2 - 35-50m</v>
      </c>
      <c r="O240" s="9">
        <f t="shared" si="3"/>
        <v>0.02</v>
      </c>
      <c r="P240" s="7">
        <f t="shared" si="4"/>
        <v>0.15</v>
      </c>
      <c r="Q240" s="10">
        <f t="shared" si="5"/>
        <v>923045.1</v>
      </c>
      <c r="R240" s="10">
        <f t="shared" si="6"/>
        <v>6922838.25</v>
      </c>
    </row>
    <row r="241" ht="15.75" customHeight="1">
      <c r="A241" s="6">
        <v>1.15225308E8</v>
      </c>
      <c r="B241" s="7" t="s">
        <v>273</v>
      </c>
      <c r="C241" s="6">
        <v>4.5479125E7</v>
      </c>
      <c r="D241" s="6">
        <v>2.6846149E7</v>
      </c>
      <c r="E241" s="6">
        <v>3318757.0</v>
      </c>
      <c r="F241" s="6">
        <v>9879963.0</v>
      </c>
      <c r="G241" s="6">
        <v>8785447.0</v>
      </c>
      <c r="H241" s="6">
        <v>3879237.0</v>
      </c>
      <c r="I241" s="6">
        <v>982745.0</v>
      </c>
      <c r="J241" s="6">
        <v>5049549.0</v>
      </c>
      <c r="K241" s="6">
        <v>3.64290355E8</v>
      </c>
      <c r="L241" s="6">
        <v>12303.0</v>
      </c>
      <c r="M241" s="8">
        <f t="shared" si="1"/>
        <v>114012735.4</v>
      </c>
      <c r="N241" s="7" t="str">
        <f t="shared" si="2"/>
        <v>2 - 35-50m</v>
      </c>
      <c r="O241" s="9">
        <f t="shared" si="3"/>
        <v>0.02</v>
      </c>
      <c r="P241" s="7">
        <f t="shared" si="4"/>
        <v>0.15</v>
      </c>
      <c r="Q241" s="10">
        <f t="shared" si="5"/>
        <v>909582.5</v>
      </c>
      <c r="R241" s="10">
        <f t="shared" si="6"/>
        <v>6821868.75</v>
      </c>
    </row>
    <row r="242" ht="15.75" customHeight="1">
      <c r="A242" s="6">
        <v>1.54036725E8</v>
      </c>
      <c r="B242" s="7" t="s">
        <v>274</v>
      </c>
      <c r="C242" s="6">
        <v>4.5164248E7</v>
      </c>
      <c r="D242" s="6">
        <v>2.479239E7</v>
      </c>
      <c r="E242" s="6">
        <v>3026291.0</v>
      </c>
      <c r="F242" s="6">
        <v>834032.0</v>
      </c>
      <c r="G242" s="6">
        <v>2391186.0</v>
      </c>
      <c r="H242" s="6">
        <v>1.2858961E7</v>
      </c>
      <c r="I242" s="6">
        <v>5681920.0</v>
      </c>
      <c r="J242" s="6">
        <v>2828246.0</v>
      </c>
      <c r="K242" s="6">
        <v>3.29445575E8</v>
      </c>
      <c r="L242" s="6">
        <v>23550.0</v>
      </c>
      <c r="M242" s="8">
        <f t="shared" si="1"/>
        <v>254066076.2</v>
      </c>
      <c r="N242" s="7" t="str">
        <f t="shared" si="2"/>
        <v>2 - 35-50m</v>
      </c>
      <c r="O242" s="9">
        <f t="shared" si="3"/>
        <v>0.02</v>
      </c>
      <c r="P242" s="7">
        <f t="shared" si="4"/>
        <v>0.15</v>
      </c>
      <c r="Q242" s="10">
        <f t="shared" si="5"/>
        <v>903284.96</v>
      </c>
      <c r="R242" s="10">
        <f t="shared" si="6"/>
        <v>6774637.2</v>
      </c>
    </row>
    <row r="243" ht="15.75" customHeight="1">
      <c r="A243" s="6">
        <v>1.39290479E8</v>
      </c>
      <c r="B243" s="7" t="s">
        <v>275</v>
      </c>
      <c r="C243" s="6">
        <v>4.4807294E7</v>
      </c>
      <c r="D243" s="6">
        <v>2.8515118E7</v>
      </c>
      <c r="E243" s="6">
        <v>1214611.0</v>
      </c>
      <c r="F243" s="6">
        <v>3350228.0</v>
      </c>
      <c r="G243" s="6">
        <v>2340962.0</v>
      </c>
      <c r="H243" s="6">
        <v>1.4833553E7</v>
      </c>
      <c r="I243" s="6">
        <v>6775764.0</v>
      </c>
      <c r="J243" s="6">
        <v>4323954.0</v>
      </c>
      <c r="K243" s="6">
        <v>1.7294643E9</v>
      </c>
      <c r="L243" s="6">
        <v>37835.0</v>
      </c>
      <c r="M243" s="8">
        <f t="shared" si="1"/>
        <v>300158036.2</v>
      </c>
      <c r="N243" s="7" t="str">
        <f t="shared" si="2"/>
        <v>2 - 35-50m</v>
      </c>
      <c r="O243" s="9">
        <f t="shared" si="3"/>
        <v>0.02</v>
      </c>
      <c r="P243" s="7">
        <f t="shared" si="4"/>
        <v>0.15</v>
      </c>
      <c r="Q243" s="10">
        <f t="shared" si="5"/>
        <v>896145.88</v>
      </c>
      <c r="R243" s="10">
        <f t="shared" si="6"/>
        <v>6721094.1</v>
      </c>
    </row>
    <row r="244" ht="15.75" customHeight="1">
      <c r="A244" s="6">
        <v>1.42977255E8</v>
      </c>
      <c r="B244" s="7" t="s">
        <v>276</v>
      </c>
      <c r="C244" s="6">
        <v>4.4244654E7</v>
      </c>
      <c r="D244" s="6">
        <v>3.9666283E7</v>
      </c>
      <c r="E244" s="6">
        <v>1949191.0</v>
      </c>
      <c r="F244" s="6">
        <v>1478226.0</v>
      </c>
      <c r="G244" s="6">
        <v>610676.0</v>
      </c>
      <c r="H244" s="6">
        <v>1.9105993E7</v>
      </c>
      <c r="I244" s="6">
        <v>1.6522197E7</v>
      </c>
      <c r="J244" s="6">
        <v>4614274.0</v>
      </c>
      <c r="K244" s="6">
        <v>2.01018957E8</v>
      </c>
      <c r="L244" s="6">
        <v>38936.0</v>
      </c>
      <c r="M244" s="8">
        <f t="shared" si="1"/>
        <v>527292864.2</v>
      </c>
      <c r="N244" s="7" t="str">
        <f t="shared" si="2"/>
        <v>2 - 35-50m</v>
      </c>
      <c r="O244" s="9">
        <f t="shared" si="3"/>
        <v>0.02</v>
      </c>
      <c r="P244" s="7">
        <f t="shared" si="4"/>
        <v>0.15</v>
      </c>
      <c r="Q244" s="10">
        <f t="shared" si="5"/>
        <v>884893.08</v>
      </c>
      <c r="R244" s="10">
        <f t="shared" si="6"/>
        <v>6636698.1</v>
      </c>
    </row>
    <row r="245" ht="15.75" customHeight="1">
      <c r="A245" s="6">
        <v>1.25415921E8</v>
      </c>
      <c r="B245" s="7" t="s">
        <v>277</v>
      </c>
      <c r="C245" s="6">
        <v>4.4176429E7</v>
      </c>
      <c r="D245" s="6">
        <v>2.4049016E7</v>
      </c>
      <c r="E245" s="6">
        <v>3849565.0</v>
      </c>
      <c r="F245" s="6">
        <v>4747599.0</v>
      </c>
      <c r="G245" s="6">
        <v>3635904.0</v>
      </c>
      <c r="H245" s="6">
        <v>8636034.0</v>
      </c>
      <c r="I245" s="6">
        <v>3179914.0</v>
      </c>
      <c r="J245" s="6">
        <v>8777350.0</v>
      </c>
      <c r="K245" s="6">
        <v>2.072676754E9</v>
      </c>
      <c r="L245" s="6">
        <v>31217.0</v>
      </c>
      <c r="M245" s="8">
        <f t="shared" si="1"/>
        <v>174767347</v>
      </c>
      <c r="N245" s="7" t="str">
        <f t="shared" si="2"/>
        <v>2 - 35-50m</v>
      </c>
      <c r="O245" s="9">
        <f t="shared" si="3"/>
        <v>0.02</v>
      </c>
      <c r="P245" s="7">
        <f t="shared" si="4"/>
        <v>0.15</v>
      </c>
      <c r="Q245" s="10">
        <f t="shared" si="5"/>
        <v>883528.58</v>
      </c>
      <c r="R245" s="10">
        <f t="shared" si="6"/>
        <v>6626464.35</v>
      </c>
    </row>
    <row r="246" ht="15.75" customHeight="1">
      <c r="A246" s="6">
        <v>9.542601E7</v>
      </c>
      <c r="B246" s="7" t="s">
        <v>278</v>
      </c>
      <c r="C246" s="6">
        <v>4.3577011E7</v>
      </c>
      <c r="D246" s="6">
        <v>7824066.0</v>
      </c>
      <c r="E246" s="6">
        <v>221643.0</v>
      </c>
      <c r="F246" s="6">
        <v>34679.0</v>
      </c>
      <c r="G246" s="6">
        <v>41622.0</v>
      </c>
      <c r="H246" s="6">
        <v>5828030.0</v>
      </c>
      <c r="I246" s="6">
        <v>1698092.0</v>
      </c>
      <c r="J246" s="6">
        <v>1.1789831E7</v>
      </c>
      <c r="K246" s="6">
        <v>3.089979055E9</v>
      </c>
      <c r="L246" s="6">
        <v>17695.0</v>
      </c>
      <c r="M246" s="8">
        <f t="shared" si="1"/>
        <v>92522314.6</v>
      </c>
      <c r="N246" s="7" t="str">
        <f t="shared" si="2"/>
        <v>2 - 35-50m</v>
      </c>
      <c r="O246" s="9">
        <f t="shared" si="3"/>
        <v>0.02</v>
      </c>
      <c r="P246" s="7">
        <f t="shared" si="4"/>
        <v>0.15</v>
      </c>
      <c r="Q246" s="10">
        <f t="shared" si="5"/>
        <v>871540.22</v>
      </c>
      <c r="R246" s="10">
        <f t="shared" si="6"/>
        <v>6536551.65</v>
      </c>
    </row>
    <row r="247" ht="15.75" customHeight="1">
      <c r="A247" s="6">
        <v>1.5403624E8</v>
      </c>
      <c r="B247" s="7" t="s">
        <v>279</v>
      </c>
      <c r="C247" s="6">
        <v>4.2794602E7</v>
      </c>
      <c r="D247" s="6">
        <v>3.1392718E7</v>
      </c>
      <c r="E247" s="6">
        <v>4980796.0</v>
      </c>
      <c r="F247" s="6">
        <v>1728454.0</v>
      </c>
      <c r="G247" s="6">
        <v>3789377.0</v>
      </c>
      <c r="H247" s="6">
        <v>1.5693559E7</v>
      </c>
      <c r="I247" s="6">
        <v>5200532.0</v>
      </c>
      <c r="J247" s="6">
        <v>3616963.0</v>
      </c>
      <c r="K247" s="6">
        <v>5.49665551E8</v>
      </c>
      <c r="L247" s="6">
        <v>14701.0</v>
      </c>
      <c r="M247" s="8">
        <f t="shared" si="1"/>
        <v>280556805.2</v>
      </c>
      <c r="N247" s="7" t="str">
        <f t="shared" si="2"/>
        <v>2 - 35-50m</v>
      </c>
      <c r="O247" s="9">
        <f t="shared" si="3"/>
        <v>0.02</v>
      </c>
      <c r="P247" s="7">
        <f t="shared" si="4"/>
        <v>0.15</v>
      </c>
      <c r="Q247" s="10">
        <f t="shared" si="5"/>
        <v>855892.04</v>
      </c>
      <c r="R247" s="10">
        <f t="shared" si="6"/>
        <v>6419190.3</v>
      </c>
    </row>
    <row r="248" ht="15.75" customHeight="1">
      <c r="A248" s="6">
        <v>1.10963338E8</v>
      </c>
      <c r="B248" s="7" t="s">
        <v>280</v>
      </c>
      <c r="C248" s="6">
        <v>4.2678568E7</v>
      </c>
      <c r="D248" s="6">
        <v>5847584.0</v>
      </c>
      <c r="E248" s="6">
        <v>335957.0</v>
      </c>
      <c r="F248" s="6">
        <v>64436.0</v>
      </c>
      <c r="G248" s="6">
        <v>169789.0</v>
      </c>
      <c r="H248" s="6">
        <v>3320611.0</v>
      </c>
      <c r="I248" s="6">
        <v>1956791.0</v>
      </c>
      <c r="J248" s="6">
        <v>4364412.0</v>
      </c>
      <c r="K248" s="6">
        <v>4.492925924E9</v>
      </c>
      <c r="L248" s="6">
        <v>32340.0</v>
      </c>
      <c r="M248" s="8">
        <f t="shared" si="1"/>
        <v>73217149.4</v>
      </c>
      <c r="N248" s="7" t="str">
        <f t="shared" si="2"/>
        <v>2 - 35-50m</v>
      </c>
      <c r="O248" s="9">
        <f t="shared" si="3"/>
        <v>0.02</v>
      </c>
      <c r="P248" s="7">
        <f t="shared" si="4"/>
        <v>0.15</v>
      </c>
      <c r="Q248" s="10">
        <f t="shared" si="5"/>
        <v>853571.36</v>
      </c>
      <c r="R248" s="10">
        <f t="shared" si="6"/>
        <v>6401785.2</v>
      </c>
    </row>
    <row r="249" ht="15.75" customHeight="1">
      <c r="A249" s="6">
        <v>1.10987981E8</v>
      </c>
      <c r="B249" s="7" t="s">
        <v>281</v>
      </c>
      <c r="C249" s="6">
        <v>4.2655471E7</v>
      </c>
      <c r="D249" s="6">
        <v>7643296.0</v>
      </c>
      <c r="E249" s="6">
        <v>162567.0</v>
      </c>
      <c r="F249" s="6">
        <v>534811.0</v>
      </c>
      <c r="G249" s="6">
        <v>285789.0</v>
      </c>
      <c r="H249" s="6">
        <v>3012795.0</v>
      </c>
      <c r="I249" s="6">
        <v>3647334.0</v>
      </c>
      <c r="J249" s="6">
        <v>8608602.0</v>
      </c>
      <c r="K249" s="6">
        <v>3.56876797E8</v>
      </c>
      <c r="L249" s="6">
        <v>31909.0</v>
      </c>
      <c r="M249" s="8">
        <f t="shared" si="1"/>
        <v>105319921.4</v>
      </c>
      <c r="N249" s="7" t="str">
        <f t="shared" si="2"/>
        <v>2 - 35-50m</v>
      </c>
      <c r="O249" s="9">
        <f t="shared" si="3"/>
        <v>0.02</v>
      </c>
      <c r="P249" s="7">
        <f t="shared" si="4"/>
        <v>0.15</v>
      </c>
      <c r="Q249" s="10">
        <f t="shared" si="5"/>
        <v>853109.42</v>
      </c>
      <c r="R249" s="10">
        <f t="shared" si="6"/>
        <v>6398320.65</v>
      </c>
    </row>
    <row r="250" ht="15.75" customHeight="1">
      <c r="A250" s="6">
        <v>1.0342543E7</v>
      </c>
      <c r="B250" s="7" t="s">
        <v>282</v>
      </c>
      <c r="C250" s="6">
        <v>4.2061001E7</v>
      </c>
      <c r="D250" s="6">
        <v>1.1089383E7</v>
      </c>
      <c r="E250" s="6">
        <v>729651.0</v>
      </c>
      <c r="F250" s="6">
        <v>532937.0</v>
      </c>
      <c r="G250" s="6">
        <v>518198.0</v>
      </c>
      <c r="H250" s="6">
        <v>8665945.0</v>
      </c>
      <c r="I250" s="6">
        <v>642652.0</v>
      </c>
      <c r="J250" s="6">
        <v>5372219.0</v>
      </c>
      <c r="K250" s="6">
        <v>1.509261697E9</v>
      </c>
      <c r="L250" s="6">
        <v>11570.0</v>
      </c>
      <c r="M250" s="8">
        <f t="shared" si="1"/>
        <v>102797086.2</v>
      </c>
      <c r="N250" s="7" t="str">
        <f t="shared" si="2"/>
        <v>2 - 35-50m</v>
      </c>
      <c r="O250" s="9">
        <f t="shared" si="3"/>
        <v>0.02</v>
      </c>
      <c r="P250" s="7">
        <f t="shared" si="4"/>
        <v>0.15</v>
      </c>
      <c r="Q250" s="10">
        <f t="shared" si="5"/>
        <v>841220.02</v>
      </c>
      <c r="R250" s="10">
        <f t="shared" si="6"/>
        <v>6309150.15</v>
      </c>
    </row>
    <row r="251" ht="15.75" customHeight="1">
      <c r="A251" s="6">
        <v>1.46295292E8</v>
      </c>
      <c r="B251" s="7" t="s">
        <v>283</v>
      </c>
      <c r="C251" s="6">
        <v>4.170013E7</v>
      </c>
      <c r="D251" s="6">
        <v>230105.0</v>
      </c>
      <c r="E251" s="6">
        <v>2506.0</v>
      </c>
      <c r="F251" s="6">
        <v>0.0</v>
      </c>
      <c r="G251" s="6">
        <v>0.0</v>
      </c>
      <c r="H251" s="6">
        <v>134112.0</v>
      </c>
      <c r="I251" s="6">
        <v>93487.0</v>
      </c>
      <c r="J251" s="6">
        <v>2319568.0</v>
      </c>
      <c r="K251" s="6">
        <v>7.09887495E8</v>
      </c>
      <c r="L251" s="6">
        <v>3976.0</v>
      </c>
      <c r="M251" s="8">
        <f t="shared" si="1"/>
        <v>3211361.2</v>
      </c>
      <c r="N251" s="7" t="str">
        <f t="shared" si="2"/>
        <v>2 - 35-50m</v>
      </c>
      <c r="O251" s="9">
        <f t="shared" si="3"/>
        <v>0.02</v>
      </c>
      <c r="P251" s="7">
        <f t="shared" si="4"/>
        <v>0.15</v>
      </c>
      <c r="Q251" s="10">
        <f t="shared" si="5"/>
        <v>834002.6</v>
      </c>
      <c r="R251" s="10">
        <f t="shared" si="6"/>
        <v>6255019.5</v>
      </c>
    </row>
    <row r="252" ht="15.75" customHeight="1">
      <c r="A252" s="6">
        <v>1.10852784E8</v>
      </c>
      <c r="B252" s="7" t="s">
        <v>284</v>
      </c>
      <c r="C252" s="6">
        <v>4.1439577E7</v>
      </c>
      <c r="D252" s="6">
        <v>5416964.0</v>
      </c>
      <c r="E252" s="6">
        <v>300059.0</v>
      </c>
      <c r="F252" s="6">
        <v>312430.0</v>
      </c>
      <c r="G252" s="6">
        <v>384494.0</v>
      </c>
      <c r="H252" s="6">
        <v>2851675.0</v>
      </c>
      <c r="I252" s="6">
        <v>1568306.0</v>
      </c>
      <c r="J252" s="6">
        <v>6623893.0</v>
      </c>
      <c r="K252" s="6">
        <v>1.768479741E9</v>
      </c>
      <c r="L252" s="6">
        <v>12680.0</v>
      </c>
      <c r="M252" s="8">
        <f t="shared" si="1"/>
        <v>62105717.8</v>
      </c>
      <c r="N252" s="7" t="str">
        <f t="shared" si="2"/>
        <v>2 - 35-50m</v>
      </c>
      <c r="O252" s="9">
        <f t="shared" si="3"/>
        <v>0.02</v>
      </c>
      <c r="P252" s="7">
        <f t="shared" si="4"/>
        <v>0.15</v>
      </c>
      <c r="Q252" s="10">
        <f t="shared" si="5"/>
        <v>828791.54</v>
      </c>
      <c r="R252" s="10">
        <f t="shared" si="6"/>
        <v>6215936.55</v>
      </c>
    </row>
    <row r="253" ht="15.75" customHeight="1">
      <c r="A253" s="6">
        <v>1.24460176E8</v>
      </c>
      <c r="B253" s="7" t="s">
        <v>285</v>
      </c>
      <c r="C253" s="6">
        <v>4.14376E7</v>
      </c>
      <c r="D253" s="6">
        <v>1090942.0</v>
      </c>
      <c r="E253" s="6">
        <v>113330.0</v>
      </c>
      <c r="F253" s="6">
        <v>183653.0</v>
      </c>
      <c r="G253" s="6">
        <v>49510.0</v>
      </c>
      <c r="H253" s="6">
        <v>499338.0</v>
      </c>
      <c r="I253" s="6">
        <v>245111.0</v>
      </c>
      <c r="J253" s="6">
        <v>4892991.0</v>
      </c>
      <c r="K253" s="6">
        <v>1.70914897E8</v>
      </c>
      <c r="L253" s="6">
        <v>15048.0</v>
      </c>
      <c r="M253" s="8">
        <f t="shared" si="1"/>
        <v>10483612</v>
      </c>
      <c r="N253" s="7" t="str">
        <f t="shared" si="2"/>
        <v>2 - 35-50m</v>
      </c>
      <c r="O253" s="9">
        <f t="shared" si="3"/>
        <v>0.02</v>
      </c>
      <c r="P253" s="7">
        <f t="shared" si="4"/>
        <v>0.15</v>
      </c>
      <c r="Q253" s="10">
        <f t="shared" si="5"/>
        <v>828752</v>
      </c>
      <c r="R253" s="10">
        <f t="shared" si="6"/>
        <v>6215640</v>
      </c>
    </row>
    <row r="254" ht="15.75" customHeight="1">
      <c r="A254" s="6">
        <v>1.26761083E8</v>
      </c>
      <c r="B254" s="7" t="s">
        <v>286</v>
      </c>
      <c r="C254" s="6">
        <v>4.1233277E7</v>
      </c>
      <c r="D254" s="6">
        <v>1.2380517E7</v>
      </c>
      <c r="E254" s="6">
        <v>4142159.0</v>
      </c>
      <c r="F254" s="6">
        <v>515889.0</v>
      </c>
      <c r="G254" s="6">
        <v>319450.0</v>
      </c>
      <c r="H254" s="6">
        <v>4221163.0</v>
      </c>
      <c r="I254" s="6">
        <v>3181856.0</v>
      </c>
      <c r="J254" s="6">
        <v>4671850.0</v>
      </c>
      <c r="K254" s="6">
        <v>6.61802512E8</v>
      </c>
      <c r="L254" s="6">
        <v>32153.0</v>
      </c>
      <c r="M254" s="8">
        <f t="shared" si="1"/>
        <v>108986759.8</v>
      </c>
      <c r="N254" s="7" t="str">
        <f t="shared" si="2"/>
        <v>2 - 35-50m</v>
      </c>
      <c r="O254" s="9">
        <f t="shared" si="3"/>
        <v>0.02</v>
      </c>
      <c r="P254" s="7">
        <f t="shared" si="4"/>
        <v>0.15</v>
      </c>
      <c r="Q254" s="10">
        <f t="shared" si="5"/>
        <v>824665.54</v>
      </c>
      <c r="R254" s="10">
        <f t="shared" si="6"/>
        <v>6184991.55</v>
      </c>
    </row>
    <row r="255" ht="15.75" customHeight="1">
      <c r="A255" s="6">
        <v>1.3857625E8</v>
      </c>
      <c r="B255" s="7" t="s">
        <v>287</v>
      </c>
      <c r="C255" s="6">
        <v>4.1201703E7</v>
      </c>
      <c r="D255" s="6">
        <v>1114103.0</v>
      </c>
      <c r="E255" s="6">
        <v>37669.0</v>
      </c>
      <c r="F255" s="6">
        <v>216035.0</v>
      </c>
      <c r="G255" s="6">
        <v>58877.0</v>
      </c>
      <c r="H255" s="6">
        <v>567848.0</v>
      </c>
      <c r="I255" s="6">
        <v>233674.0</v>
      </c>
      <c r="J255" s="6">
        <v>3737042.0</v>
      </c>
      <c r="K255" s="6">
        <v>4.47140188E8</v>
      </c>
      <c r="L255" s="6">
        <v>22039.0</v>
      </c>
      <c r="M255" s="8">
        <f t="shared" si="1"/>
        <v>11027071.8</v>
      </c>
      <c r="N255" s="7" t="str">
        <f t="shared" si="2"/>
        <v>2 - 35-50m</v>
      </c>
      <c r="O255" s="9">
        <f t="shared" si="3"/>
        <v>0.02</v>
      </c>
      <c r="P255" s="7">
        <f t="shared" si="4"/>
        <v>0.15</v>
      </c>
      <c r="Q255" s="10">
        <f t="shared" si="5"/>
        <v>824034.06</v>
      </c>
      <c r="R255" s="10">
        <f t="shared" si="6"/>
        <v>6180255.45</v>
      </c>
    </row>
    <row r="256" ht="15.75" customHeight="1">
      <c r="A256" s="6">
        <v>9.0415457E7</v>
      </c>
      <c r="B256" s="7" t="s">
        <v>288</v>
      </c>
      <c r="C256" s="6">
        <v>4.0984913E7</v>
      </c>
      <c r="D256" s="6">
        <v>1600209.0</v>
      </c>
      <c r="E256" s="6">
        <v>50548.0</v>
      </c>
      <c r="F256" s="6">
        <v>332195.0</v>
      </c>
      <c r="G256" s="6">
        <v>178827.0</v>
      </c>
      <c r="H256" s="6">
        <v>816820.0</v>
      </c>
      <c r="I256" s="6">
        <v>221819.0</v>
      </c>
      <c r="J256" s="6">
        <v>2949636.0</v>
      </c>
      <c r="K256" s="6">
        <v>8.153446989E9</v>
      </c>
      <c r="L256" s="6">
        <v>8150.0</v>
      </c>
      <c r="M256" s="8">
        <f t="shared" si="1"/>
        <v>13994387.6</v>
      </c>
      <c r="N256" s="7" t="str">
        <f t="shared" si="2"/>
        <v>2 - 35-50m</v>
      </c>
      <c r="O256" s="9">
        <f t="shared" si="3"/>
        <v>0.02</v>
      </c>
      <c r="P256" s="7">
        <f t="shared" si="4"/>
        <v>0.15</v>
      </c>
      <c r="Q256" s="10">
        <f t="shared" si="5"/>
        <v>819698.26</v>
      </c>
      <c r="R256" s="10">
        <f t="shared" si="6"/>
        <v>6147736.95</v>
      </c>
    </row>
    <row r="257" ht="15.75" customHeight="1">
      <c r="A257" s="6">
        <v>9.9594429E7</v>
      </c>
      <c r="B257" s="7" t="s">
        <v>289</v>
      </c>
      <c r="C257" s="6">
        <v>4.0589318E7</v>
      </c>
      <c r="D257" s="6">
        <v>8086488.0</v>
      </c>
      <c r="E257" s="6">
        <v>27821.0</v>
      </c>
      <c r="F257" s="6">
        <v>254240.0</v>
      </c>
      <c r="G257" s="6">
        <v>2832.0</v>
      </c>
      <c r="H257" s="6">
        <v>1749176.0</v>
      </c>
      <c r="I257" s="6">
        <v>6052419.0</v>
      </c>
      <c r="J257" s="6">
        <v>1.0659366E7</v>
      </c>
      <c r="K257" s="6">
        <v>3.79602262E9</v>
      </c>
      <c r="L257" s="6">
        <v>13315.0</v>
      </c>
      <c r="M257" s="8">
        <f t="shared" si="1"/>
        <v>139065512.2</v>
      </c>
      <c r="N257" s="7" t="str">
        <f t="shared" si="2"/>
        <v>2 - 35-50m</v>
      </c>
      <c r="O257" s="9">
        <f t="shared" si="3"/>
        <v>0.02</v>
      </c>
      <c r="P257" s="7">
        <f t="shared" si="4"/>
        <v>0.15</v>
      </c>
      <c r="Q257" s="10">
        <f t="shared" si="5"/>
        <v>811786.36</v>
      </c>
      <c r="R257" s="10">
        <f t="shared" si="6"/>
        <v>6088397.7</v>
      </c>
    </row>
    <row r="258" ht="15.75" customHeight="1">
      <c r="A258" s="6">
        <v>9.3732311E7</v>
      </c>
      <c r="B258" s="7" t="s">
        <v>290</v>
      </c>
      <c r="C258" s="6">
        <v>4.050414E7</v>
      </c>
      <c r="D258" s="6">
        <v>6733487.0</v>
      </c>
      <c r="E258" s="6">
        <v>508376.0</v>
      </c>
      <c r="F258" s="6">
        <v>105775.0</v>
      </c>
      <c r="G258" s="6">
        <v>229096.0</v>
      </c>
      <c r="H258" s="6">
        <v>2303199.0</v>
      </c>
      <c r="I258" s="6">
        <v>3587041.0</v>
      </c>
      <c r="J258" s="6">
        <v>8101948.0</v>
      </c>
      <c r="K258" s="6">
        <v>2.402961701E10</v>
      </c>
      <c r="L258" s="6">
        <v>12398.0</v>
      </c>
      <c r="M258" s="8">
        <f t="shared" si="1"/>
        <v>96002419.2</v>
      </c>
      <c r="N258" s="7" t="str">
        <f t="shared" si="2"/>
        <v>2 - 35-50m</v>
      </c>
      <c r="O258" s="9">
        <f t="shared" si="3"/>
        <v>0.02</v>
      </c>
      <c r="P258" s="7">
        <f t="shared" si="4"/>
        <v>0.15</v>
      </c>
      <c r="Q258" s="10">
        <f t="shared" si="5"/>
        <v>810082.8</v>
      </c>
      <c r="R258" s="10">
        <f t="shared" si="6"/>
        <v>6075621</v>
      </c>
    </row>
    <row r="259" ht="15.75" customHeight="1">
      <c r="A259" s="6">
        <v>1.24267074E8</v>
      </c>
      <c r="B259" s="7" t="s">
        <v>291</v>
      </c>
      <c r="C259" s="6">
        <v>4.0047253E7</v>
      </c>
      <c r="D259" s="6">
        <v>5594538.0</v>
      </c>
      <c r="E259" s="6">
        <v>302892.0</v>
      </c>
      <c r="F259" s="6">
        <v>170560.0</v>
      </c>
      <c r="G259" s="6">
        <v>622037.0</v>
      </c>
      <c r="H259" s="6">
        <v>3573995.0</v>
      </c>
      <c r="I259" s="6">
        <v>925054.0</v>
      </c>
      <c r="J259" s="6">
        <v>2841843.0</v>
      </c>
      <c r="K259" s="6">
        <v>8.7376391E7</v>
      </c>
      <c r="L259" s="6">
        <v>15092.0</v>
      </c>
      <c r="M259" s="8">
        <f t="shared" si="1"/>
        <v>57130876.4</v>
      </c>
      <c r="N259" s="7" t="str">
        <f t="shared" si="2"/>
        <v>2 - 35-50m</v>
      </c>
      <c r="O259" s="9">
        <f t="shared" si="3"/>
        <v>0.02</v>
      </c>
      <c r="P259" s="7">
        <f t="shared" si="4"/>
        <v>0.15</v>
      </c>
      <c r="Q259" s="10">
        <f t="shared" si="5"/>
        <v>800945.06</v>
      </c>
      <c r="R259" s="10">
        <f t="shared" si="6"/>
        <v>6007087.95</v>
      </c>
    </row>
    <row r="260" ht="15.75" customHeight="1">
      <c r="A260" s="6">
        <v>1.10760745E8</v>
      </c>
      <c r="B260" s="7" t="s">
        <v>292</v>
      </c>
      <c r="C260" s="6">
        <v>3.9942038E7</v>
      </c>
      <c r="D260" s="6">
        <v>2915287.0</v>
      </c>
      <c r="E260" s="6">
        <v>291939.0</v>
      </c>
      <c r="F260" s="6">
        <v>614753.0</v>
      </c>
      <c r="G260" s="6">
        <v>199426.0</v>
      </c>
      <c r="H260" s="6">
        <v>1081408.0</v>
      </c>
      <c r="I260" s="6">
        <v>727761.0</v>
      </c>
      <c r="J260" s="6">
        <v>4107787.0</v>
      </c>
      <c r="K260" s="6">
        <v>2.303219795E9</v>
      </c>
      <c r="L260" s="6">
        <v>9098.0</v>
      </c>
      <c r="M260" s="8">
        <f t="shared" si="1"/>
        <v>27454897.8</v>
      </c>
      <c r="N260" s="7" t="str">
        <f t="shared" si="2"/>
        <v>2 - 35-50m</v>
      </c>
      <c r="O260" s="9">
        <f t="shared" si="3"/>
        <v>0.02</v>
      </c>
      <c r="P260" s="7">
        <f t="shared" si="4"/>
        <v>0.15</v>
      </c>
      <c r="Q260" s="10">
        <f t="shared" si="5"/>
        <v>798840.76</v>
      </c>
      <c r="R260" s="10">
        <f t="shared" si="6"/>
        <v>5991305.7</v>
      </c>
    </row>
    <row r="261" ht="15.75" customHeight="1">
      <c r="A261" s="6">
        <v>8.673306E7</v>
      </c>
      <c r="B261" s="7" t="s">
        <v>293</v>
      </c>
      <c r="C261" s="6">
        <v>3.9604984E7</v>
      </c>
      <c r="D261" s="6">
        <v>7025370.0</v>
      </c>
      <c r="E261" s="6">
        <v>224816.0</v>
      </c>
      <c r="F261" s="6">
        <v>861317.0</v>
      </c>
      <c r="G261" s="6">
        <v>538604.0</v>
      </c>
      <c r="H261" s="6">
        <v>3623123.0</v>
      </c>
      <c r="I261" s="6">
        <v>1777510.0</v>
      </c>
      <c r="J261" s="6">
        <v>9134378.0</v>
      </c>
      <c r="K261" s="6">
        <v>2.839709677E9</v>
      </c>
      <c r="L261" s="6">
        <v>25984.0</v>
      </c>
      <c r="M261" s="8">
        <f t="shared" si="1"/>
        <v>75703443.2</v>
      </c>
      <c r="N261" s="7" t="str">
        <f t="shared" si="2"/>
        <v>2 - 35-50m</v>
      </c>
      <c r="O261" s="9">
        <f t="shared" si="3"/>
        <v>0.02</v>
      </c>
      <c r="P261" s="7">
        <f t="shared" si="4"/>
        <v>0.15</v>
      </c>
      <c r="Q261" s="10">
        <f t="shared" si="5"/>
        <v>792099.68</v>
      </c>
      <c r="R261" s="10">
        <f t="shared" si="6"/>
        <v>5940747.6</v>
      </c>
    </row>
    <row r="262" ht="15.75" customHeight="1">
      <c r="A262" s="6">
        <v>9.8640668E7</v>
      </c>
      <c r="B262" s="7" t="s">
        <v>294</v>
      </c>
      <c r="C262" s="6">
        <v>3.9334294E7</v>
      </c>
      <c r="D262" s="6">
        <v>3213729.0</v>
      </c>
      <c r="E262" s="6">
        <v>75639.0</v>
      </c>
      <c r="F262" s="6">
        <v>813700.0</v>
      </c>
      <c r="G262" s="6">
        <v>32860.0</v>
      </c>
      <c r="H262" s="6">
        <v>1134570.0</v>
      </c>
      <c r="I262" s="6">
        <v>1156960.0</v>
      </c>
      <c r="J262" s="6">
        <v>4496741.0</v>
      </c>
      <c r="K262" s="6">
        <v>1.0596945326E10</v>
      </c>
      <c r="L262" s="6">
        <v>15369.0</v>
      </c>
      <c r="M262" s="8">
        <f t="shared" si="1"/>
        <v>36258867.8</v>
      </c>
      <c r="N262" s="7" t="str">
        <f t="shared" si="2"/>
        <v>2 - 35-50m</v>
      </c>
      <c r="O262" s="9">
        <f t="shared" si="3"/>
        <v>0.02</v>
      </c>
      <c r="P262" s="7">
        <f t="shared" si="4"/>
        <v>0.15</v>
      </c>
      <c r="Q262" s="10">
        <f t="shared" si="5"/>
        <v>786685.88</v>
      </c>
      <c r="R262" s="10">
        <f t="shared" si="6"/>
        <v>5900144.1</v>
      </c>
    </row>
    <row r="263" ht="15.75" customHeight="1">
      <c r="A263" s="6">
        <v>1.32345025E8</v>
      </c>
      <c r="B263" s="7" t="s">
        <v>295</v>
      </c>
      <c r="C263" s="6">
        <v>3.9242481E7</v>
      </c>
      <c r="D263" s="6">
        <v>2.3280292E7</v>
      </c>
      <c r="E263" s="6">
        <v>1.3012405E7</v>
      </c>
      <c r="F263" s="6">
        <v>1060992.0</v>
      </c>
      <c r="G263" s="6">
        <v>2051979.0</v>
      </c>
      <c r="H263" s="6">
        <v>4857963.0</v>
      </c>
      <c r="I263" s="6">
        <v>2296953.0</v>
      </c>
      <c r="J263" s="6">
        <v>4869246.0</v>
      </c>
      <c r="K263" s="6">
        <v>9.38178777E8</v>
      </c>
      <c r="L263" s="6">
        <v>12849.0</v>
      </c>
      <c r="M263" s="8">
        <f t="shared" si="1"/>
        <v>107451071</v>
      </c>
      <c r="N263" s="7" t="str">
        <f t="shared" si="2"/>
        <v>2 - 35-50m</v>
      </c>
      <c r="O263" s="9">
        <f t="shared" si="3"/>
        <v>0.02</v>
      </c>
      <c r="P263" s="7">
        <f t="shared" si="4"/>
        <v>0.15</v>
      </c>
      <c r="Q263" s="10">
        <f t="shared" si="5"/>
        <v>784849.62</v>
      </c>
      <c r="R263" s="10">
        <f t="shared" si="6"/>
        <v>5886372.15</v>
      </c>
    </row>
    <row r="264" ht="15.75" customHeight="1">
      <c r="A264" s="6">
        <v>8.5037017E7</v>
      </c>
      <c r="B264" s="7" t="s">
        <v>296</v>
      </c>
      <c r="C264" s="6">
        <v>3.8937341E7</v>
      </c>
      <c r="D264" s="6">
        <v>3.1332367E7</v>
      </c>
      <c r="E264" s="6">
        <v>1406786.0</v>
      </c>
      <c r="F264" s="6">
        <v>1009540.0</v>
      </c>
      <c r="G264" s="6">
        <v>2637530.0</v>
      </c>
      <c r="H264" s="6">
        <v>2.0293181E7</v>
      </c>
      <c r="I264" s="6">
        <v>5985330.0</v>
      </c>
      <c r="J264" s="6">
        <v>5087816.0</v>
      </c>
      <c r="K264" s="6">
        <v>3.11413182E9</v>
      </c>
      <c r="L264" s="6">
        <v>13651.0</v>
      </c>
      <c r="M264" s="8">
        <f t="shared" si="1"/>
        <v>335488967.2</v>
      </c>
      <c r="N264" s="7" t="str">
        <f t="shared" si="2"/>
        <v>2 - 35-50m</v>
      </c>
      <c r="O264" s="9">
        <f t="shared" si="3"/>
        <v>0.02</v>
      </c>
      <c r="P264" s="7">
        <f t="shared" si="4"/>
        <v>0.15</v>
      </c>
      <c r="Q264" s="10">
        <f t="shared" si="5"/>
        <v>778746.82</v>
      </c>
      <c r="R264" s="10">
        <f t="shared" si="6"/>
        <v>5840601.15</v>
      </c>
    </row>
    <row r="265" ht="15.75" customHeight="1">
      <c r="A265" s="6">
        <v>1.25484881E8</v>
      </c>
      <c r="B265" s="7" t="s">
        <v>297</v>
      </c>
      <c r="C265" s="6">
        <v>3.8765718E7</v>
      </c>
      <c r="D265" s="6">
        <v>6793391.0</v>
      </c>
      <c r="E265" s="6">
        <v>483632.0</v>
      </c>
      <c r="F265" s="6">
        <v>306408.0</v>
      </c>
      <c r="G265" s="6">
        <v>306249.0</v>
      </c>
      <c r="H265" s="6">
        <v>4520224.0</v>
      </c>
      <c r="I265" s="6">
        <v>1176878.0</v>
      </c>
      <c r="J265" s="6">
        <v>4353853.0</v>
      </c>
      <c r="K265" s="6">
        <v>5.110405627E9</v>
      </c>
      <c r="L265" s="6">
        <v>12722.0</v>
      </c>
      <c r="M265" s="8">
        <f t="shared" si="1"/>
        <v>70674338.4</v>
      </c>
      <c r="N265" s="7" t="str">
        <f t="shared" si="2"/>
        <v>2 - 35-50m</v>
      </c>
      <c r="O265" s="9">
        <f t="shared" si="3"/>
        <v>0.02</v>
      </c>
      <c r="P265" s="7">
        <f t="shared" si="4"/>
        <v>0.15</v>
      </c>
      <c r="Q265" s="10">
        <f t="shared" si="5"/>
        <v>775314.36</v>
      </c>
      <c r="R265" s="10">
        <f t="shared" si="6"/>
        <v>5814857.7</v>
      </c>
    </row>
    <row r="266" ht="15.75" customHeight="1">
      <c r="A266" s="6">
        <v>1.21740448E8</v>
      </c>
      <c r="B266" s="7" t="s">
        <v>298</v>
      </c>
      <c r="C266" s="6">
        <v>3.8617422E7</v>
      </c>
      <c r="D266" s="6">
        <v>2.3591547E7</v>
      </c>
      <c r="E266" s="6">
        <v>3520815.0</v>
      </c>
      <c r="F266" s="6">
        <v>3338245.0</v>
      </c>
      <c r="G266" s="6">
        <v>1524950.0</v>
      </c>
      <c r="H266" s="6">
        <v>1.2264282E7</v>
      </c>
      <c r="I266" s="6">
        <v>2943255.0</v>
      </c>
      <c r="J266" s="6">
        <v>4958274.0</v>
      </c>
      <c r="K266" s="6">
        <v>2.835594959E9</v>
      </c>
      <c r="L266" s="6">
        <v>21196.0</v>
      </c>
      <c r="M266" s="8">
        <f t="shared" si="1"/>
        <v>194988373</v>
      </c>
      <c r="N266" s="7" t="str">
        <f t="shared" si="2"/>
        <v>2 - 35-50m</v>
      </c>
      <c r="O266" s="9">
        <f t="shared" si="3"/>
        <v>0.02</v>
      </c>
      <c r="P266" s="7">
        <f t="shared" si="4"/>
        <v>0.15</v>
      </c>
      <c r="Q266" s="10">
        <f t="shared" si="5"/>
        <v>772348.44</v>
      </c>
      <c r="R266" s="10">
        <f t="shared" si="6"/>
        <v>5792613.3</v>
      </c>
    </row>
    <row r="267" ht="15.75" customHeight="1">
      <c r="A267" s="6">
        <v>1.23051542E8</v>
      </c>
      <c r="B267" s="7" t="s">
        <v>299</v>
      </c>
      <c r="C267" s="6">
        <v>3.8610071E7</v>
      </c>
      <c r="D267" s="6">
        <v>4998906.0</v>
      </c>
      <c r="E267" s="6">
        <v>198474.0</v>
      </c>
      <c r="F267" s="6">
        <v>313452.0</v>
      </c>
      <c r="G267" s="6">
        <v>123272.0</v>
      </c>
      <c r="H267" s="6">
        <v>1565164.0</v>
      </c>
      <c r="I267" s="6">
        <v>2798544.0</v>
      </c>
      <c r="J267" s="6">
        <v>4031020.0</v>
      </c>
      <c r="K267" s="6">
        <v>1.01406912E8</v>
      </c>
      <c r="L267" s="6">
        <v>13129.0</v>
      </c>
      <c r="M267" s="8">
        <f t="shared" si="1"/>
        <v>72782206.8</v>
      </c>
      <c r="N267" s="7" t="str">
        <f t="shared" si="2"/>
        <v>2 - 35-50m</v>
      </c>
      <c r="O267" s="9">
        <f t="shared" si="3"/>
        <v>0.02</v>
      </c>
      <c r="P267" s="7">
        <f t="shared" si="4"/>
        <v>0.15</v>
      </c>
      <c r="Q267" s="10">
        <f t="shared" si="5"/>
        <v>772201.42</v>
      </c>
      <c r="R267" s="10">
        <f t="shared" si="6"/>
        <v>5791510.65</v>
      </c>
    </row>
    <row r="268" ht="15.75" customHeight="1">
      <c r="A268" s="6">
        <v>8.9998243E7</v>
      </c>
      <c r="B268" s="7" t="s">
        <v>300</v>
      </c>
      <c r="C268" s="6">
        <v>3.852903E7</v>
      </c>
      <c r="D268" s="6">
        <v>8508806.0</v>
      </c>
      <c r="E268" s="6">
        <v>971214.0</v>
      </c>
      <c r="F268" s="6">
        <v>158813.0</v>
      </c>
      <c r="G268" s="6">
        <v>265646.0</v>
      </c>
      <c r="H268" s="6">
        <v>5736296.0</v>
      </c>
      <c r="I268" s="6">
        <v>1376837.0</v>
      </c>
      <c r="J268" s="6">
        <v>6575030.0</v>
      </c>
      <c r="K268" s="6">
        <v>4.643735606E9</v>
      </c>
      <c r="L268" s="6">
        <v>13605.0</v>
      </c>
      <c r="M268" s="8">
        <f t="shared" si="1"/>
        <v>86474152.8</v>
      </c>
      <c r="N268" s="7" t="str">
        <f t="shared" si="2"/>
        <v>2 - 35-50m</v>
      </c>
      <c r="O268" s="9">
        <f t="shared" si="3"/>
        <v>0.02</v>
      </c>
      <c r="P268" s="7">
        <f t="shared" si="4"/>
        <v>0.15</v>
      </c>
      <c r="Q268" s="10">
        <f t="shared" si="5"/>
        <v>770580.6</v>
      </c>
      <c r="R268" s="10">
        <f t="shared" si="6"/>
        <v>5779354.5</v>
      </c>
    </row>
    <row r="269" ht="15.75" customHeight="1">
      <c r="A269" s="6">
        <v>1.50817428E8</v>
      </c>
      <c r="B269" s="7" t="s">
        <v>301</v>
      </c>
      <c r="C269" s="6">
        <v>3.8342545E7</v>
      </c>
      <c r="D269" s="6">
        <v>1.9162439E7</v>
      </c>
      <c r="E269" s="6">
        <v>7329496.0</v>
      </c>
      <c r="F269" s="6">
        <v>626031.0</v>
      </c>
      <c r="G269" s="6">
        <v>816939.0</v>
      </c>
      <c r="H269" s="6">
        <v>8206043.0</v>
      </c>
      <c r="I269" s="6">
        <v>2183930.0</v>
      </c>
      <c r="J269" s="6">
        <v>3766939.0</v>
      </c>
      <c r="K269" s="6">
        <v>3.864987831E9</v>
      </c>
      <c r="L269" s="6">
        <v>22574.0</v>
      </c>
      <c r="M269" s="8">
        <f t="shared" si="1"/>
        <v>131724747.2</v>
      </c>
      <c r="N269" s="7" t="str">
        <f t="shared" si="2"/>
        <v>2 - 35-50m</v>
      </c>
      <c r="O269" s="9">
        <f t="shared" si="3"/>
        <v>0.02</v>
      </c>
      <c r="P269" s="7">
        <f t="shared" si="4"/>
        <v>0.15</v>
      </c>
      <c r="Q269" s="10">
        <f t="shared" si="5"/>
        <v>766850.9</v>
      </c>
      <c r="R269" s="10">
        <f t="shared" si="6"/>
        <v>5751381.75</v>
      </c>
    </row>
    <row r="270" ht="15.75" customHeight="1">
      <c r="A270" s="6">
        <v>1.11908595E8</v>
      </c>
      <c r="B270" s="7" t="s">
        <v>302</v>
      </c>
      <c r="C270" s="6">
        <v>3.7935642E7</v>
      </c>
      <c r="D270" s="6">
        <v>5056907.0</v>
      </c>
      <c r="E270" s="6">
        <v>738558.0</v>
      </c>
      <c r="F270" s="6">
        <v>246688.0</v>
      </c>
      <c r="G270" s="6">
        <v>918412.0</v>
      </c>
      <c r="H270" s="6">
        <v>2695942.0</v>
      </c>
      <c r="I270" s="6">
        <v>457307.0</v>
      </c>
      <c r="J270" s="6">
        <v>3405243.0</v>
      </c>
      <c r="K270" s="6">
        <v>1.70590241E8</v>
      </c>
      <c r="L270" s="6">
        <v>8143.0</v>
      </c>
      <c r="M270" s="8">
        <f t="shared" si="1"/>
        <v>40420295.6</v>
      </c>
      <c r="N270" s="7" t="str">
        <f t="shared" si="2"/>
        <v>2 - 35-50m</v>
      </c>
      <c r="O270" s="9">
        <f t="shared" si="3"/>
        <v>0.02</v>
      </c>
      <c r="P270" s="7">
        <f t="shared" si="4"/>
        <v>0.15</v>
      </c>
      <c r="Q270" s="10">
        <f t="shared" si="5"/>
        <v>758712.84</v>
      </c>
      <c r="R270" s="10">
        <f t="shared" si="6"/>
        <v>5690346.3</v>
      </c>
    </row>
    <row r="271" ht="15.75" customHeight="1">
      <c r="A271" s="6">
        <v>1.3757178E8</v>
      </c>
      <c r="B271" s="7" t="s">
        <v>303</v>
      </c>
      <c r="C271" s="6">
        <v>3.7863758E7</v>
      </c>
      <c r="D271" s="6">
        <v>1.0906569E7</v>
      </c>
      <c r="E271" s="6">
        <v>710064.0</v>
      </c>
      <c r="F271" s="6">
        <v>565610.0</v>
      </c>
      <c r="G271" s="6">
        <v>194056.0</v>
      </c>
      <c r="H271" s="6">
        <v>4455983.0</v>
      </c>
      <c r="I271" s="6">
        <v>4980856.0</v>
      </c>
      <c r="J271" s="6">
        <v>3841718.0</v>
      </c>
      <c r="K271" s="6">
        <v>7.81087868E8</v>
      </c>
      <c r="L271" s="6">
        <v>12179.0</v>
      </c>
      <c r="M271" s="8">
        <f t="shared" si="1"/>
        <v>146226406.8</v>
      </c>
      <c r="N271" s="7" t="str">
        <f t="shared" si="2"/>
        <v>2 - 35-50m</v>
      </c>
      <c r="O271" s="9">
        <f t="shared" si="3"/>
        <v>0.02</v>
      </c>
      <c r="P271" s="7">
        <f t="shared" si="4"/>
        <v>0.15</v>
      </c>
      <c r="Q271" s="10">
        <f t="shared" si="5"/>
        <v>757275.16</v>
      </c>
      <c r="R271" s="10">
        <f t="shared" si="6"/>
        <v>5679563.7</v>
      </c>
    </row>
    <row r="272" ht="15.75" customHeight="1">
      <c r="A272" s="6">
        <v>1.18951081E8</v>
      </c>
      <c r="B272" s="7" t="s">
        <v>304</v>
      </c>
      <c r="C272" s="6">
        <v>3.7829341E7</v>
      </c>
      <c r="D272" s="6">
        <v>9253723.0</v>
      </c>
      <c r="E272" s="6">
        <v>835965.0</v>
      </c>
      <c r="F272" s="6">
        <v>66365.0</v>
      </c>
      <c r="G272" s="6">
        <v>73318.0</v>
      </c>
      <c r="H272" s="6">
        <v>4192597.0</v>
      </c>
      <c r="I272" s="6">
        <v>4085478.0</v>
      </c>
      <c r="J272" s="6">
        <v>7684684.0</v>
      </c>
      <c r="K272" s="6">
        <v>2.0258755669E10</v>
      </c>
      <c r="L272" s="6">
        <v>39656.0</v>
      </c>
      <c r="M272" s="8">
        <f t="shared" si="1"/>
        <v>124228725</v>
      </c>
      <c r="N272" s="7" t="str">
        <f t="shared" si="2"/>
        <v>2 - 35-50m</v>
      </c>
      <c r="O272" s="9">
        <f t="shared" si="3"/>
        <v>0.02</v>
      </c>
      <c r="P272" s="7">
        <f t="shared" si="4"/>
        <v>0.15</v>
      </c>
      <c r="Q272" s="10">
        <f t="shared" si="5"/>
        <v>756586.82</v>
      </c>
      <c r="R272" s="10">
        <f t="shared" si="6"/>
        <v>5674401.15</v>
      </c>
    </row>
    <row r="273" ht="15.75" customHeight="1">
      <c r="A273" s="6">
        <v>1.4525012E8</v>
      </c>
      <c r="B273" s="7" t="s">
        <v>305</v>
      </c>
      <c r="C273" s="6">
        <v>3.7780582E7</v>
      </c>
      <c r="D273" s="6">
        <v>2716025.0</v>
      </c>
      <c r="E273" s="6">
        <v>543090.0</v>
      </c>
      <c r="F273" s="6">
        <v>164926.0</v>
      </c>
      <c r="G273" s="6">
        <v>174912.0</v>
      </c>
      <c r="H273" s="6">
        <v>1458365.0</v>
      </c>
      <c r="I273" s="6">
        <v>374732.0</v>
      </c>
      <c r="J273" s="6">
        <v>1595016.0</v>
      </c>
      <c r="K273" s="6">
        <v>3.83991482E8</v>
      </c>
      <c r="L273" s="6">
        <v>4440.0</v>
      </c>
      <c r="M273" s="8">
        <f t="shared" si="1"/>
        <v>23216408</v>
      </c>
      <c r="N273" s="7" t="str">
        <f t="shared" si="2"/>
        <v>2 - 35-50m</v>
      </c>
      <c r="O273" s="9">
        <f t="shared" si="3"/>
        <v>0.02</v>
      </c>
      <c r="P273" s="7">
        <f t="shared" si="4"/>
        <v>0.15</v>
      </c>
      <c r="Q273" s="10">
        <f t="shared" si="5"/>
        <v>755611.64</v>
      </c>
      <c r="R273" s="10">
        <f t="shared" si="6"/>
        <v>5667087.3</v>
      </c>
    </row>
    <row r="274" ht="15.75" customHeight="1">
      <c r="A274" s="6">
        <v>1.24971441E8</v>
      </c>
      <c r="B274" s="7" t="s">
        <v>306</v>
      </c>
      <c r="C274" s="6">
        <v>3.7712866E7</v>
      </c>
      <c r="D274" s="6">
        <v>3856506.0</v>
      </c>
      <c r="E274" s="6">
        <v>865775.0</v>
      </c>
      <c r="F274" s="6">
        <v>537112.0</v>
      </c>
      <c r="G274" s="6">
        <v>733105.0</v>
      </c>
      <c r="H274" s="6">
        <v>1373800.0</v>
      </c>
      <c r="I274" s="6">
        <v>346714.0</v>
      </c>
      <c r="J274" s="6">
        <v>4920544.0</v>
      </c>
      <c r="K274" s="6">
        <v>7.030007582E9</v>
      </c>
      <c r="L274" s="6">
        <v>12126.0</v>
      </c>
      <c r="M274" s="8">
        <f t="shared" si="1"/>
        <v>24852079</v>
      </c>
      <c r="N274" s="7" t="str">
        <f t="shared" si="2"/>
        <v>2 - 35-50m</v>
      </c>
      <c r="O274" s="9">
        <f t="shared" si="3"/>
        <v>0.02</v>
      </c>
      <c r="P274" s="7">
        <f t="shared" si="4"/>
        <v>0.15</v>
      </c>
      <c r="Q274" s="10">
        <f t="shared" si="5"/>
        <v>754257.32</v>
      </c>
      <c r="R274" s="10">
        <f t="shared" si="6"/>
        <v>5656929.9</v>
      </c>
    </row>
    <row r="275" ht="15.75" customHeight="1">
      <c r="A275" s="6">
        <v>8.8619253E7</v>
      </c>
      <c r="B275" s="7" t="s">
        <v>307</v>
      </c>
      <c r="C275" s="6">
        <v>3.7694124E7</v>
      </c>
      <c r="D275" s="6">
        <v>4.846078E7</v>
      </c>
      <c r="E275" s="6">
        <v>3.2213148E7</v>
      </c>
      <c r="F275" s="6">
        <v>1863410.0</v>
      </c>
      <c r="G275" s="6">
        <v>1630221.0</v>
      </c>
      <c r="H275" s="6">
        <v>9623506.0</v>
      </c>
      <c r="I275" s="6">
        <v>3130495.0</v>
      </c>
      <c r="J275" s="6">
        <v>4976884.0</v>
      </c>
      <c r="K275" s="6">
        <v>2.212858411E9</v>
      </c>
      <c r="L275" s="6">
        <v>9937.0</v>
      </c>
      <c r="M275" s="8">
        <f t="shared" si="1"/>
        <v>175535293.6</v>
      </c>
      <c r="N275" s="7" t="str">
        <f t="shared" si="2"/>
        <v>2 - 35-50m</v>
      </c>
      <c r="O275" s="9">
        <f t="shared" si="3"/>
        <v>0.02</v>
      </c>
      <c r="P275" s="7">
        <f t="shared" si="4"/>
        <v>0.15</v>
      </c>
      <c r="Q275" s="10">
        <f t="shared" si="5"/>
        <v>753882.48</v>
      </c>
      <c r="R275" s="10">
        <f t="shared" si="6"/>
        <v>5654118.6</v>
      </c>
    </row>
    <row r="276" ht="15.75" customHeight="1">
      <c r="A276" s="6">
        <v>1.2872922E8</v>
      </c>
      <c r="B276" s="7" t="s">
        <v>308</v>
      </c>
      <c r="C276" s="6">
        <v>3.7680373E7</v>
      </c>
      <c r="D276" s="6">
        <v>8830553.0</v>
      </c>
      <c r="E276" s="6">
        <v>2014610.0</v>
      </c>
      <c r="F276" s="6">
        <v>181761.0</v>
      </c>
      <c r="G276" s="6">
        <v>460349.0</v>
      </c>
      <c r="H276" s="6">
        <v>5006957.0</v>
      </c>
      <c r="I276" s="6">
        <v>1166876.0</v>
      </c>
      <c r="J276" s="6">
        <v>6068427.0</v>
      </c>
      <c r="K276" s="6">
        <v>2.3437891069E10</v>
      </c>
      <c r="L276" s="6">
        <v>30825.0</v>
      </c>
      <c r="M276" s="8">
        <f t="shared" si="1"/>
        <v>76014930</v>
      </c>
      <c r="N276" s="7" t="str">
        <f t="shared" si="2"/>
        <v>2 - 35-50m</v>
      </c>
      <c r="O276" s="9">
        <f t="shared" si="3"/>
        <v>0.02</v>
      </c>
      <c r="P276" s="7">
        <f t="shared" si="4"/>
        <v>0.15</v>
      </c>
      <c r="Q276" s="10">
        <f t="shared" si="5"/>
        <v>753607.46</v>
      </c>
      <c r="R276" s="10">
        <f t="shared" si="6"/>
        <v>5652055.95</v>
      </c>
    </row>
    <row r="277" ht="15.75" customHeight="1">
      <c r="A277" s="6">
        <v>1.22249987E8</v>
      </c>
      <c r="B277" s="7" t="s">
        <v>309</v>
      </c>
      <c r="C277" s="6">
        <v>3.7121969E7</v>
      </c>
      <c r="D277" s="6">
        <v>1.0608475E7</v>
      </c>
      <c r="E277" s="6">
        <v>580596.0</v>
      </c>
      <c r="F277" s="6">
        <v>1406131.0</v>
      </c>
      <c r="G277" s="6">
        <v>1304026.0</v>
      </c>
      <c r="H277" s="6">
        <v>6223858.0</v>
      </c>
      <c r="I277" s="6">
        <v>1093864.0</v>
      </c>
      <c r="J277" s="6">
        <v>3175465.0</v>
      </c>
      <c r="K277" s="6">
        <v>1.075318595E9</v>
      </c>
      <c r="L277" s="6">
        <v>23246.0</v>
      </c>
      <c r="M277" s="8">
        <f t="shared" si="1"/>
        <v>92260345.2</v>
      </c>
      <c r="N277" s="7" t="str">
        <f t="shared" si="2"/>
        <v>2 - 35-50m</v>
      </c>
      <c r="O277" s="9">
        <f t="shared" si="3"/>
        <v>0.02</v>
      </c>
      <c r="P277" s="7">
        <f t="shared" si="4"/>
        <v>0.15</v>
      </c>
      <c r="Q277" s="10">
        <f t="shared" si="5"/>
        <v>742439.38</v>
      </c>
      <c r="R277" s="10">
        <f t="shared" si="6"/>
        <v>5568295.35</v>
      </c>
    </row>
    <row r="278" ht="15.75" customHeight="1">
      <c r="A278" s="6">
        <v>1.24387348E8</v>
      </c>
      <c r="B278" s="7" t="s">
        <v>310</v>
      </c>
      <c r="C278" s="6">
        <v>3.6924076E7</v>
      </c>
      <c r="D278" s="6">
        <v>387873.0</v>
      </c>
      <c r="E278" s="6">
        <v>13949.0</v>
      </c>
      <c r="F278" s="6">
        <v>36874.0</v>
      </c>
      <c r="G278" s="6">
        <v>25376.0</v>
      </c>
      <c r="H278" s="6">
        <v>157996.0</v>
      </c>
      <c r="I278" s="6">
        <v>153678.0</v>
      </c>
      <c r="J278" s="6">
        <v>4931708.0</v>
      </c>
      <c r="K278" s="6">
        <v>1973325.0</v>
      </c>
      <c r="L278" s="6">
        <v>6669.0</v>
      </c>
      <c r="M278" s="8">
        <f t="shared" si="1"/>
        <v>4831561.8</v>
      </c>
      <c r="N278" s="7" t="str">
        <f t="shared" si="2"/>
        <v>2 - 35-50m</v>
      </c>
      <c r="O278" s="9">
        <f t="shared" si="3"/>
        <v>0.02</v>
      </c>
      <c r="P278" s="7">
        <f t="shared" si="4"/>
        <v>0.15</v>
      </c>
      <c r="Q278" s="10">
        <f t="shared" si="5"/>
        <v>738481.52</v>
      </c>
      <c r="R278" s="10">
        <f t="shared" si="6"/>
        <v>5538611.4</v>
      </c>
    </row>
    <row r="279" ht="15.75" customHeight="1">
      <c r="A279" s="6">
        <v>1.06925753E8</v>
      </c>
      <c r="B279" s="7" t="s">
        <v>311</v>
      </c>
      <c r="C279" s="6">
        <v>3.6873692E7</v>
      </c>
      <c r="D279" s="6">
        <v>1.8465263E7</v>
      </c>
      <c r="E279" s="6">
        <v>1.0286681E7</v>
      </c>
      <c r="F279" s="6">
        <v>773789.0</v>
      </c>
      <c r="G279" s="6">
        <v>574587.0</v>
      </c>
      <c r="H279" s="6">
        <v>5246034.0</v>
      </c>
      <c r="I279" s="6">
        <v>1584172.0</v>
      </c>
      <c r="J279" s="6">
        <v>3940526.0</v>
      </c>
      <c r="K279" s="6">
        <v>4.320956146E9</v>
      </c>
      <c r="L279" s="6">
        <v>20964.0</v>
      </c>
      <c r="M279" s="8">
        <f t="shared" si="1"/>
        <v>90047042.2</v>
      </c>
      <c r="N279" s="7" t="str">
        <f t="shared" si="2"/>
        <v>2 - 35-50m</v>
      </c>
      <c r="O279" s="9">
        <f t="shared" si="3"/>
        <v>0.02</v>
      </c>
      <c r="P279" s="7">
        <f t="shared" si="4"/>
        <v>0.15</v>
      </c>
      <c r="Q279" s="10">
        <f t="shared" si="5"/>
        <v>737473.84</v>
      </c>
      <c r="R279" s="10">
        <f t="shared" si="6"/>
        <v>5531053.8</v>
      </c>
    </row>
    <row r="280" ht="15.75" customHeight="1">
      <c r="A280" s="6">
        <v>1.2331365E8</v>
      </c>
      <c r="B280" s="7" t="s">
        <v>312</v>
      </c>
      <c r="C280" s="6">
        <v>3.6860403E7</v>
      </c>
      <c r="D280" s="6">
        <v>2.105673E7</v>
      </c>
      <c r="E280" s="6">
        <v>248927.0</v>
      </c>
      <c r="F280" s="6">
        <v>380085.0</v>
      </c>
      <c r="G280" s="6">
        <v>1430549.0</v>
      </c>
      <c r="H280" s="6">
        <v>1.3365031E7</v>
      </c>
      <c r="I280" s="6">
        <v>5632138.0</v>
      </c>
      <c r="J280" s="6">
        <v>6441693.0</v>
      </c>
      <c r="K280" s="6">
        <v>6.8000001E7</v>
      </c>
      <c r="L280" s="6">
        <v>51802.0</v>
      </c>
      <c r="M280" s="8">
        <f t="shared" si="1"/>
        <v>252825221.4</v>
      </c>
      <c r="N280" s="7" t="str">
        <f t="shared" si="2"/>
        <v>2 - 35-50m</v>
      </c>
      <c r="O280" s="9">
        <f t="shared" si="3"/>
        <v>0.02</v>
      </c>
      <c r="P280" s="7">
        <f t="shared" si="4"/>
        <v>0.15</v>
      </c>
      <c r="Q280" s="10">
        <f t="shared" si="5"/>
        <v>737208.06</v>
      </c>
      <c r="R280" s="10">
        <f t="shared" si="6"/>
        <v>5529060.45</v>
      </c>
    </row>
    <row r="281" ht="15.75" customHeight="1">
      <c r="A281" s="6">
        <v>1.18154306E8</v>
      </c>
      <c r="B281" s="7" t="s">
        <v>313</v>
      </c>
      <c r="C281" s="6">
        <v>3.6780894E7</v>
      </c>
      <c r="D281" s="6">
        <v>347360.0</v>
      </c>
      <c r="E281" s="6">
        <v>11595.0</v>
      </c>
      <c r="F281" s="6">
        <v>57048.0</v>
      </c>
      <c r="G281" s="6">
        <v>137583.0</v>
      </c>
      <c r="H281" s="6">
        <v>137476.0</v>
      </c>
      <c r="I281" s="6">
        <v>3658.0</v>
      </c>
      <c r="J281" s="6">
        <v>1161035.0</v>
      </c>
      <c r="K281" s="6">
        <v>5.646636137E9</v>
      </c>
      <c r="L281" s="6">
        <v>4719.0</v>
      </c>
      <c r="M281" s="8">
        <f t="shared" si="1"/>
        <v>2114667</v>
      </c>
      <c r="N281" s="7" t="str">
        <f t="shared" si="2"/>
        <v>2 - 35-50m</v>
      </c>
      <c r="O281" s="9">
        <f t="shared" si="3"/>
        <v>0.02</v>
      </c>
      <c r="P281" s="7">
        <f t="shared" si="4"/>
        <v>0.15</v>
      </c>
      <c r="Q281" s="10">
        <f t="shared" si="5"/>
        <v>735617.88</v>
      </c>
      <c r="R281" s="10">
        <f t="shared" si="6"/>
        <v>5517134.1</v>
      </c>
    </row>
    <row r="282" ht="15.75" customHeight="1">
      <c r="A282" s="6">
        <v>7477453.0</v>
      </c>
      <c r="B282" s="7" t="s">
        <v>314</v>
      </c>
      <c r="C282" s="6">
        <v>3.6641669E7</v>
      </c>
      <c r="D282" s="6">
        <v>1570907.0</v>
      </c>
      <c r="E282" s="6">
        <v>86406.0</v>
      </c>
      <c r="F282" s="6">
        <v>10908.0</v>
      </c>
      <c r="G282" s="6">
        <v>8249.0</v>
      </c>
      <c r="H282" s="6">
        <v>866524.0</v>
      </c>
      <c r="I282" s="6">
        <v>598820.0</v>
      </c>
      <c r="J282" s="6">
        <v>2480149.0</v>
      </c>
      <c r="K282" s="6">
        <v>1.82525E8</v>
      </c>
      <c r="L282" s="6">
        <v>14908.0</v>
      </c>
      <c r="M282" s="8">
        <f t="shared" si="1"/>
        <v>20713733.2</v>
      </c>
      <c r="N282" s="7" t="str">
        <f t="shared" si="2"/>
        <v>2 - 35-50m</v>
      </c>
      <c r="O282" s="9">
        <f t="shared" si="3"/>
        <v>0.02</v>
      </c>
      <c r="P282" s="7">
        <f t="shared" si="4"/>
        <v>0.15</v>
      </c>
      <c r="Q282" s="10">
        <f t="shared" si="5"/>
        <v>732833.38</v>
      </c>
      <c r="R282" s="10">
        <f t="shared" si="6"/>
        <v>5496250.35</v>
      </c>
    </row>
    <row r="283" ht="15.75" customHeight="1">
      <c r="A283" s="6">
        <v>1.06680234E8</v>
      </c>
      <c r="B283" s="7" t="s">
        <v>315</v>
      </c>
      <c r="C283" s="6">
        <v>3.6590298E7</v>
      </c>
      <c r="D283" s="6">
        <v>935417.0</v>
      </c>
      <c r="E283" s="6">
        <v>185698.0</v>
      </c>
      <c r="F283" s="6">
        <v>450.0</v>
      </c>
      <c r="G283" s="6">
        <v>12068.0</v>
      </c>
      <c r="H283" s="6">
        <v>503424.0</v>
      </c>
      <c r="I283" s="6">
        <v>233777.0</v>
      </c>
      <c r="J283" s="6">
        <v>4770371.0</v>
      </c>
      <c r="K283" s="6">
        <v>6.1489847E7</v>
      </c>
      <c r="L283" s="6">
        <v>4323.0</v>
      </c>
      <c r="M283" s="8">
        <f t="shared" si="1"/>
        <v>9796091.6</v>
      </c>
      <c r="N283" s="7" t="str">
        <f t="shared" si="2"/>
        <v>2 - 35-50m</v>
      </c>
      <c r="O283" s="9">
        <f t="shared" si="3"/>
        <v>0.02</v>
      </c>
      <c r="P283" s="7">
        <f t="shared" si="4"/>
        <v>0.15</v>
      </c>
      <c r="Q283" s="10">
        <f t="shared" si="5"/>
        <v>731805.96</v>
      </c>
      <c r="R283" s="10">
        <f t="shared" si="6"/>
        <v>5488544.7</v>
      </c>
    </row>
    <row r="284" ht="15.75" customHeight="1">
      <c r="A284" s="6">
        <v>1.23481039E8</v>
      </c>
      <c r="B284" s="7" t="s">
        <v>316</v>
      </c>
      <c r="C284" s="6">
        <v>3.6539316E7</v>
      </c>
      <c r="D284" s="6">
        <v>5498871.0</v>
      </c>
      <c r="E284" s="6">
        <v>1150772.0</v>
      </c>
      <c r="F284" s="6">
        <v>3070103.0</v>
      </c>
      <c r="G284" s="6">
        <v>399118.0</v>
      </c>
      <c r="H284" s="6">
        <v>605427.0</v>
      </c>
      <c r="I284" s="6">
        <v>273451.0</v>
      </c>
      <c r="J284" s="6">
        <v>2579337.0</v>
      </c>
      <c r="K284" s="6">
        <v>0.0</v>
      </c>
      <c r="L284" s="6">
        <v>4978.0</v>
      </c>
      <c r="M284" s="8">
        <f t="shared" si="1"/>
        <v>19490122.4</v>
      </c>
      <c r="N284" s="7" t="str">
        <f t="shared" si="2"/>
        <v>2 - 35-50m</v>
      </c>
      <c r="O284" s="9">
        <f t="shared" si="3"/>
        <v>0.02</v>
      </c>
      <c r="P284" s="7">
        <f t="shared" si="4"/>
        <v>0.15</v>
      </c>
      <c r="Q284" s="10">
        <f t="shared" si="5"/>
        <v>730786.32</v>
      </c>
      <c r="R284" s="10">
        <f t="shared" si="6"/>
        <v>5480897.4</v>
      </c>
    </row>
    <row r="285" ht="15.75" customHeight="1">
      <c r="A285" s="6">
        <v>1.23769132E8</v>
      </c>
      <c r="B285" s="7" t="s">
        <v>317</v>
      </c>
      <c r="C285" s="6">
        <v>3.612061E7</v>
      </c>
      <c r="D285" s="6">
        <v>7088003.0</v>
      </c>
      <c r="E285" s="6">
        <v>1041619.0</v>
      </c>
      <c r="F285" s="6">
        <v>692424.0</v>
      </c>
      <c r="G285" s="6">
        <v>684985.0</v>
      </c>
      <c r="H285" s="6">
        <v>3379583.0</v>
      </c>
      <c r="I285" s="6">
        <v>1289392.0</v>
      </c>
      <c r="J285" s="6">
        <v>3416139.0</v>
      </c>
      <c r="K285" s="6">
        <v>2.096022144E9</v>
      </c>
      <c r="L285" s="6">
        <v>17107.0</v>
      </c>
      <c r="M285" s="8">
        <f t="shared" si="1"/>
        <v>63916781.8</v>
      </c>
      <c r="N285" s="7" t="str">
        <f t="shared" si="2"/>
        <v>2 - 35-50m</v>
      </c>
      <c r="O285" s="9">
        <f t="shared" si="3"/>
        <v>0.02</v>
      </c>
      <c r="P285" s="7">
        <f t="shared" si="4"/>
        <v>0.15</v>
      </c>
      <c r="Q285" s="10">
        <f t="shared" si="5"/>
        <v>722412.2</v>
      </c>
      <c r="R285" s="10">
        <f t="shared" si="6"/>
        <v>5418091.5</v>
      </c>
    </row>
    <row r="286" ht="15.75" customHeight="1">
      <c r="A286" s="6">
        <v>1.24394698E8</v>
      </c>
      <c r="B286" s="7" t="s">
        <v>318</v>
      </c>
      <c r="C286" s="6">
        <v>3.6101958E7</v>
      </c>
      <c r="D286" s="6">
        <v>2262128.0</v>
      </c>
      <c r="E286" s="6">
        <v>60369.0</v>
      </c>
      <c r="F286" s="6">
        <v>130051.0</v>
      </c>
      <c r="G286" s="6">
        <v>37328.0</v>
      </c>
      <c r="H286" s="6">
        <v>993005.0</v>
      </c>
      <c r="I286" s="6">
        <v>1041375.0</v>
      </c>
      <c r="J286" s="6">
        <v>9091164.0</v>
      </c>
      <c r="K286" s="6">
        <v>7.35770291E8</v>
      </c>
      <c r="L286" s="6">
        <v>11816.0</v>
      </c>
      <c r="M286" s="8">
        <f t="shared" si="1"/>
        <v>31179037.8</v>
      </c>
      <c r="N286" s="7" t="str">
        <f t="shared" si="2"/>
        <v>2 - 35-50m</v>
      </c>
      <c r="O286" s="9">
        <f t="shared" si="3"/>
        <v>0.02</v>
      </c>
      <c r="P286" s="7">
        <f t="shared" si="4"/>
        <v>0.15</v>
      </c>
      <c r="Q286" s="10">
        <f t="shared" si="5"/>
        <v>722039.16</v>
      </c>
      <c r="R286" s="10">
        <f t="shared" si="6"/>
        <v>5415293.7</v>
      </c>
    </row>
    <row r="287" ht="15.75" customHeight="1">
      <c r="A287" s="6">
        <v>1.12070147E8</v>
      </c>
      <c r="B287" s="7" t="s">
        <v>319</v>
      </c>
      <c r="C287" s="6">
        <v>3.5843684E7</v>
      </c>
      <c r="D287" s="6">
        <v>9275816.0</v>
      </c>
      <c r="E287" s="6">
        <v>808925.0</v>
      </c>
      <c r="F287" s="6">
        <v>3001483.0</v>
      </c>
      <c r="G287" s="6">
        <v>1906383.0</v>
      </c>
      <c r="H287" s="6">
        <v>1624026.0</v>
      </c>
      <c r="I287" s="6">
        <v>1934999.0</v>
      </c>
      <c r="J287" s="6">
        <v>8945068.0</v>
      </c>
      <c r="K287" s="6">
        <v>4.82986717E8</v>
      </c>
      <c r="L287" s="6">
        <v>35019.0</v>
      </c>
      <c r="M287" s="8">
        <f t="shared" si="1"/>
        <v>68730523</v>
      </c>
      <c r="N287" s="7" t="str">
        <f t="shared" si="2"/>
        <v>2 - 35-50m</v>
      </c>
      <c r="O287" s="9">
        <f t="shared" si="3"/>
        <v>0.02</v>
      </c>
      <c r="P287" s="7">
        <f t="shared" si="4"/>
        <v>0.15</v>
      </c>
      <c r="Q287" s="10">
        <f t="shared" si="5"/>
        <v>716873.68</v>
      </c>
      <c r="R287" s="10">
        <f t="shared" si="6"/>
        <v>5376552.6</v>
      </c>
    </row>
    <row r="288" ht="15.75" customHeight="1">
      <c r="A288" s="6">
        <v>1.24397317E8</v>
      </c>
      <c r="B288" s="7" t="s">
        <v>320</v>
      </c>
      <c r="C288" s="6">
        <v>3.5760169E7</v>
      </c>
      <c r="D288" s="6">
        <v>8868362.0</v>
      </c>
      <c r="E288" s="6">
        <v>887228.0</v>
      </c>
      <c r="F288" s="6">
        <v>1040274.0</v>
      </c>
      <c r="G288" s="6">
        <v>2428056.0</v>
      </c>
      <c r="H288" s="6">
        <v>4082825.0</v>
      </c>
      <c r="I288" s="6">
        <v>429979.0</v>
      </c>
      <c r="J288" s="6">
        <v>6322816.0</v>
      </c>
      <c r="K288" s="6">
        <v>6.17612334E8</v>
      </c>
      <c r="L288" s="6">
        <v>16971.0</v>
      </c>
      <c r="M288" s="8">
        <f t="shared" si="1"/>
        <v>61398047.6</v>
      </c>
      <c r="N288" s="7" t="str">
        <f t="shared" si="2"/>
        <v>2 - 35-50m</v>
      </c>
      <c r="O288" s="9">
        <f t="shared" si="3"/>
        <v>0.02</v>
      </c>
      <c r="P288" s="7">
        <f t="shared" si="4"/>
        <v>0.15</v>
      </c>
      <c r="Q288" s="10">
        <f t="shared" si="5"/>
        <v>715203.38</v>
      </c>
      <c r="R288" s="10">
        <f t="shared" si="6"/>
        <v>5364025.35</v>
      </c>
    </row>
    <row r="289" ht="15.75" customHeight="1">
      <c r="A289" s="6">
        <v>9.9698184E7</v>
      </c>
      <c r="B289" s="7" t="s">
        <v>321</v>
      </c>
      <c r="C289" s="6">
        <v>3.5663414E7</v>
      </c>
      <c r="D289" s="6">
        <v>5644429.0</v>
      </c>
      <c r="E289" s="6">
        <v>517311.0</v>
      </c>
      <c r="F289" s="6">
        <v>1273230.0</v>
      </c>
      <c r="G289" s="6">
        <v>1000918.0</v>
      </c>
      <c r="H289" s="6">
        <v>2412160.0</v>
      </c>
      <c r="I289" s="6">
        <v>440810.0</v>
      </c>
      <c r="J289" s="6">
        <v>3167519.0</v>
      </c>
      <c r="K289" s="6">
        <v>1.464811282E9</v>
      </c>
      <c r="L289" s="6">
        <v>30307.0</v>
      </c>
      <c r="M289" s="8">
        <f t="shared" si="1"/>
        <v>39591394.2</v>
      </c>
      <c r="N289" s="7" t="str">
        <f t="shared" si="2"/>
        <v>2 - 35-50m</v>
      </c>
      <c r="O289" s="9">
        <f t="shared" si="3"/>
        <v>0.02</v>
      </c>
      <c r="P289" s="7">
        <f t="shared" si="4"/>
        <v>0.15</v>
      </c>
      <c r="Q289" s="10">
        <f t="shared" si="5"/>
        <v>713268.28</v>
      </c>
      <c r="R289" s="10">
        <f t="shared" si="6"/>
        <v>5349512.1</v>
      </c>
    </row>
    <row r="290" ht="15.75" customHeight="1">
      <c r="A290" s="6">
        <v>1.10438204E8</v>
      </c>
      <c r="B290" s="7" t="s">
        <v>322</v>
      </c>
      <c r="C290" s="6">
        <v>3.5561233E7</v>
      </c>
      <c r="D290" s="6">
        <v>3568950.0</v>
      </c>
      <c r="E290" s="6">
        <v>149661.0</v>
      </c>
      <c r="F290" s="6">
        <v>264137.0</v>
      </c>
      <c r="G290" s="6">
        <v>158414.0</v>
      </c>
      <c r="H290" s="6">
        <v>2015302.0</v>
      </c>
      <c r="I290" s="6">
        <v>981436.0</v>
      </c>
      <c r="J290" s="6">
        <v>2732767.0</v>
      </c>
      <c r="K290" s="6">
        <v>2.945712419E9</v>
      </c>
      <c r="L290" s="6">
        <v>9893.0</v>
      </c>
      <c r="M290" s="8">
        <f t="shared" si="1"/>
        <v>40973602.2</v>
      </c>
      <c r="N290" s="7" t="str">
        <f t="shared" si="2"/>
        <v>2 - 35-50m</v>
      </c>
      <c r="O290" s="9">
        <f t="shared" si="3"/>
        <v>0.02</v>
      </c>
      <c r="P290" s="7">
        <f t="shared" si="4"/>
        <v>0.15</v>
      </c>
      <c r="Q290" s="10">
        <f t="shared" si="5"/>
        <v>711224.66</v>
      </c>
      <c r="R290" s="10">
        <f t="shared" si="6"/>
        <v>5334184.95</v>
      </c>
    </row>
    <row r="291" ht="15.75" customHeight="1">
      <c r="A291" s="6">
        <v>9.8546538E7</v>
      </c>
      <c r="B291" s="7" t="s">
        <v>323</v>
      </c>
      <c r="C291" s="6">
        <v>3.5423251E7</v>
      </c>
      <c r="D291" s="6">
        <v>2621890.0</v>
      </c>
      <c r="E291" s="6">
        <v>148699.0</v>
      </c>
      <c r="F291" s="6">
        <v>15070.0</v>
      </c>
      <c r="G291" s="6">
        <v>58770.0</v>
      </c>
      <c r="H291" s="6">
        <v>1155438.0</v>
      </c>
      <c r="I291" s="6">
        <v>1243913.0</v>
      </c>
      <c r="J291" s="6">
        <v>5597938.0</v>
      </c>
      <c r="K291" s="6">
        <v>7.93531749E8</v>
      </c>
      <c r="L291" s="6">
        <v>5982.0</v>
      </c>
      <c r="M291" s="8">
        <f t="shared" si="1"/>
        <v>36727599.8</v>
      </c>
      <c r="N291" s="7" t="str">
        <f t="shared" si="2"/>
        <v>2 - 35-50m</v>
      </c>
      <c r="O291" s="9">
        <f t="shared" si="3"/>
        <v>0.02</v>
      </c>
      <c r="P291" s="7">
        <f t="shared" si="4"/>
        <v>0.15</v>
      </c>
      <c r="Q291" s="10">
        <f t="shared" si="5"/>
        <v>708465.02</v>
      </c>
      <c r="R291" s="10">
        <f t="shared" si="6"/>
        <v>5313487.65</v>
      </c>
    </row>
    <row r="292" ht="15.75" customHeight="1">
      <c r="A292" s="6">
        <v>9.165137E7</v>
      </c>
      <c r="B292" s="7" t="s">
        <v>324</v>
      </c>
      <c r="C292" s="6">
        <v>3.5338486E7</v>
      </c>
      <c r="D292" s="6">
        <v>6424765.0</v>
      </c>
      <c r="E292" s="6">
        <v>784007.0</v>
      </c>
      <c r="F292" s="6">
        <v>1520642.0</v>
      </c>
      <c r="G292" s="6">
        <v>1987151.0</v>
      </c>
      <c r="H292" s="6">
        <v>1707030.0</v>
      </c>
      <c r="I292" s="6">
        <v>425935.0</v>
      </c>
      <c r="J292" s="6">
        <v>2082348.0</v>
      </c>
      <c r="K292" s="6">
        <v>1.32211935E8</v>
      </c>
      <c r="L292" s="6">
        <v>9402.0</v>
      </c>
      <c r="M292" s="8">
        <f t="shared" si="1"/>
        <v>36735689.4</v>
      </c>
      <c r="N292" s="7" t="str">
        <f t="shared" si="2"/>
        <v>2 - 35-50m</v>
      </c>
      <c r="O292" s="9">
        <f t="shared" si="3"/>
        <v>0.02</v>
      </c>
      <c r="P292" s="7">
        <f t="shared" si="4"/>
        <v>0.15</v>
      </c>
      <c r="Q292" s="10">
        <f t="shared" si="5"/>
        <v>706769.72</v>
      </c>
      <c r="R292" s="10">
        <f t="shared" si="6"/>
        <v>5300772.9</v>
      </c>
    </row>
    <row r="293" ht="15.75" customHeight="1">
      <c r="A293" s="6">
        <v>1.210993E8</v>
      </c>
      <c r="B293" s="7" t="s">
        <v>325</v>
      </c>
      <c r="C293" s="6">
        <v>3.5217108E7</v>
      </c>
      <c r="D293" s="6">
        <v>1.1650873E7</v>
      </c>
      <c r="E293" s="6">
        <v>7406021.0</v>
      </c>
      <c r="F293" s="6">
        <v>112110.0</v>
      </c>
      <c r="G293" s="6">
        <v>267439.0</v>
      </c>
      <c r="H293" s="6">
        <v>2642775.0</v>
      </c>
      <c r="I293" s="6">
        <v>1222528.0</v>
      </c>
      <c r="J293" s="6">
        <v>3907995.0</v>
      </c>
      <c r="K293" s="6">
        <v>1.136022272E10</v>
      </c>
      <c r="L293" s="6">
        <v>8020.0</v>
      </c>
      <c r="M293" s="8">
        <f t="shared" si="1"/>
        <v>53653490.2</v>
      </c>
      <c r="N293" s="7" t="str">
        <f t="shared" si="2"/>
        <v>2 - 35-50m</v>
      </c>
      <c r="O293" s="9">
        <f t="shared" si="3"/>
        <v>0.02</v>
      </c>
      <c r="P293" s="7">
        <f t="shared" si="4"/>
        <v>0.15</v>
      </c>
      <c r="Q293" s="10">
        <f t="shared" si="5"/>
        <v>704342.16</v>
      </c>
      <c r="R293" s="10">
        <f t="shared" si="6"/>
        <v>5282566.2</v>
      </c>
    </row>
    <row r="294" ht="15.75" customHeight="1">
      <c r="A294" s="6">
        <v>1.24319732E8</v>
      </c>
      <c r="B294" s="7" t="s">
        <v>326</v>
      </c>
      <c r="C294" s="6">
        <v>3.5190687E7</v>
      </c>
      <c r="D294" s="6">
        <v>873238.0</v>
      </c>
      <c r="E294" s="6">
        <v>3215.0</v>
      </c>
      <c r="F294" s="6">
        <v>16312.0</v>
      </c>
      <c r="G294" s="6">
        <v>69981.0</v>
      </c>
      <c r="H294" s="6">
        <v>131986.0</v>
      </c>
      <c r="I294" s="6">
        <v>651744.0</v>
      </c>
      <c r="J294" s="6">
        <v>5307734.0</v>
      </c>
      <c r="K294" s="6">
        <v>2281403.0</v>
      </c>
      <c r="L294" s="6">
        <v>11272.0</v>
      </c>
      <c r="M294" s="8">
        <f t="shared" si="1"/>
        <v>14667931</v>
      </c>
      <c r="N294" s="7" t="str">
        <f t="shared" si="2"/>
        <v>2 - 35-50m</v>
      </c>
      <c r="O294" s="9">
        <f t="shared" si="3"/>
        <v>0.02</v>
      </c>
      <c r="P294" s="7">
        <f t="shared" si="4"/>
        <v>0.15</v>
      </c>
      <c r="Q294" s="10">
        <f t="shared" si="5"/>
        <v>703813.74</v>
      </c>
      <c r="R294" s="10">
        <f t="shared" si="6"/>
        <v>5278603.05</v>
      </c>
    </row>
    <row r="295" ht="15.75" customHeight="1">
      <c r="A295" s="6">
        <v>1.11906643E8</v>
      </c>
      <c r="B295" s="7" t="s">
        <v>327</v>
      </c>
      <c r="C295" s="6">
        <v>3.5169622E7</v>
      </c>
      <c r="D295" s="6">
        <v>6471536.0</v>
      </c>
      <c r="E295" s="6">
        <v>491486.0</v>
      </c>
      <c r="F295" s="6">
        <v>1138644.0</v>
      </c>
      <c r="G295" s="6">
        <v>595378.0</v>
      </c>
      <c r="H295" s="6">
        <v>3557446.0</v>
      </c>
      <c r="I295" s="6">
        <v>688582.0</v>
      </c>
      <c r="J295" s="6">
        <v>5682500.0</v>
      </c>
      <c r="K295" s="6">
        <v>1.639135423E9</v>
      </c>
      <c r="L295" s="6">
        <v>16555.0</v>
      </c>
      <c r="M295" s="8">
        <f t="shared" si="1"/>
        <v>54103197.2</v>
      </c>
      <c r="N295" s="7" t="str">
        <f t="shared" si="2"/>
        <v>2 - 35-50m</v>
      </c>
      <c r="O295" s="9">
        <f t="shared" si="3"/>
        <v>0.02</v>
      </c>
      <c r="P295" s="7">
        <f t="shared" si="4"/>
        <v>0.15</v>
      </c>
      <c r="Q295" s="10">
        <f t="shared" si="5"/>
        <v>703392.44</v>
      </c>
      <c r="R295" s="10">
        <f t="shared" si="6"/>
        <v>5275443.3</v>
      </c>
    </row>
    <row r="296" ht="15.75" customHeight="1">
      <c r="A296" s="6">
        <v>8.9506691E7</v>
      </c>
      <c r="B296" s="7" t="s">
        <v>328</v>
      </c>
      <c r="C296" s="6">
        <v>3.4987702E7</v>
      </c>
      <c r="D296" s="6">
        <v>1350209.0</v>
      </c>
      <c r="E296" s="6">
        <v>127571.0</v>
      </c>
      <c r="F296" s="6">
        <v>1134.0</v>
      </c>
      <c r="G296" s="6">
        <v>23446.0</v>
      </c>
      <c r="H296" s="6">
        <v>835282.0</v>
      </c>
      <c r="I296" s="6">
        <v>362776.0</v>
      </c>
      <c r="J296" s="6">
        <v>2823692.0</v>
      </c>
      <c r="K296" s="6">
        <v>8.193076373E9</v>
      </c>
      <c r="L296" s="6">
        <v>17390.0</v>
      </c>
      <c r="M296" s="8">
        <f t="shared" si="1"/>
        <v>15729906.2</v>
      </c>
      <c r="N296" s="7" t="str">
        <f t="shared" si="2"/>
        <v>1 - &lt;35m</v>
      </c>
      <c r="O296" s="9">
        <f t="shared" si="3"/>
        <v>0</v>
      </c>
      <c r="P296" s="9">
        <f t="shared" si="4"/>
        <v>0</v>
      </c>
      <c r="Q296" s="10">
        <f t="shared" si="5"/>
        <v>0</v>
      </c>
      <c r="R296" s="10">
        <f t="shared" si="6"/>
        <v>0</v>
      </c>
    </row>
    <row r="297" ht="15.75" customHeight="1">
      <c r="A297" s="6">
        <v>1.24917425E8</v>
      </c>
      <c r="B297" s="7" t="s">
        <v>329</v>
      </c>
      <c r="C297" s="6">
        <v>3.4919984E7</v>
      </c>
      <c r="D297" s="6">
        <v>642344.0</v>
      </c>
      <c r="E297" s="6">
        <v>128601.0</v>
      </c>
      <c r="F297" s="6">
        <v>164138.0</v>
      </c>
      <c r="G297" s="6">
        <v>213218.0</v>
      </c>
      <c r="H297" s="6">
        <v>54663.0</v>
      </c>
      <c r="I297" s="6">
        <v>81724.0</v>
      </c>
      <c r="J297" s="6">
        <v>1586093.0</v>
      </c>
      <c r="K297" s="6">
        <v>1.41239543E8</v>
      </c>
      <c r="L297" s="6">
        <v>6473.0</v>
      </c>
      <c r="M297" s="8">
        <f t="shared" si="1"/>
        <v>3387978.2</v>
      </c>
      <c r="N297" s="7" t="str">
        <f t="shared" si="2"/>
        <v>1 - &lt;35m</v>
      </c>
      <c r="O297" s="9">
        <f t="shared" si="3"/>
        <v>0</v>
      </c>
      <c r="P297" s="9">
        <f t="shared" si="4"/>
        <v>0</v>
      </c>
      <c r="Q297" s="10">
        <f t="shared" si="5"/>
        <v>0</v>
      </c>
      <c r="R297" s="10">
        <f t="shared" si="6"/>
        <v>0</v>
      </c>
    </row>
    <row r="298" ht="15.75" customHeight="1">
      <c r="A298" s="6">
        <v>1.24456456E8</v>
      </c>
      <c r="B298" s="7" t="s">
        <v>330</v>
      </c>
      <c r="C298" s="6">
        <v>3.4877729E7</v>
      </c>
      <c r="D298" s="6">
        <v>1680489.0</v>
      </c>
      <c r="E298" s="6">
        <v>157070.0</v>
      </c>
      <c r="F298" s="6">
        <v>671444.0</v>
      </c>
      <c r="G298" s="6">
        <v>124567.0</v>
      </c>
      <c r="H298" s="6">
        <v>580252.0</v>
      </c>
      <c r="I298" s="6">
        <v>147156.0</v>
      </c>
      <c r="J298" s="6">
        <v>2620486.0</v>
      </c>
      <c r="K298" s="6">
        <v>1.7315659E7</v>
      </c>
      <c r="L298" s="6">
        <v>3560.0</v>
      </c>
      <c r="M298" s="8">
        <f t="shared" si="1"/>
        <v>10618210</v>
      </c>
      <c r="N298" s="7" t="str">
        <f t="shared" si="2"/>
        <v>1 - &lt;35m</v>
      </c>
      <c r="O298" s="9">
        <f t="shared" si="3"/>
        <v>0</v>
      </c>
      <c r="P298" s="9">
        <f t="shared" si="4"/>
        <v>0</v>
      </c>
      <c r="Q298" s="10">
        <f t="shared" si="5"/>
        <v>0</v>
      </c>
      <c r="R298" s="10">
        <f t="shared" si="6"/>
        <v>0</v>
      </c>
    </row>
    <row r="299" ht="15.75" customHeight="1">
      <c r="A299" s="6">
        <v>1.09138391E8</v>
      </c>
      <c r="B299" s="7" t="s">
        <v>331</v>
      </c>
      <c r="C299" s="6">
        <v>3.4562799E7</v>
      </c>
      <c r="D299" s="6">
        <v>1.0572337E7</v>
      </c>
      <c r="E299" s="6">
        <v>2652647.0</v>
      </c>
      <c r="F299" s="6">
        <v>400142.0</v>
      </c>
      <c r="G299" s="6">
        <v>252351.0</v>
      </c>
      <c r="H299" s="6">
        <v>5883486.0</v>
      </c>
      <c r="I299" s="6">
        <v>1383711.0</v>
      </c>
      <c r="J299" s="6">
        <v>7498879.0</v>
      </c>
      <c r="K299" s="6">
        <v>8.132159509E9</v>
      </c>
      <c r="L299" s="6">
        <v>27689.0</v>
      </c>
      <c r="M299" s="8">
        <f t="shared" si="1"/>
        <v>88849297.4</v>
      </c>
      <c r="N299" s="7" t="str">
        <f t="shared" si="2"/>
        <v>1 - &lt;35m</v>
      </c>
      <c r="O299" s="9">
        <f t="shared" si="3"/>
        <v>0</v>
      </c>
      <c r="P299" s="9">
        <f t="shared" si="4"/>
        <v>0</v>
      </c>
      <c r="Q299" s="10">
        <f t="shared" si="5"/>
        <v>0</v>
      </c>
      <c r="R299" s="10">
        <f t="shared" si="6"/>
        <v>0</v>
      </c>
    </row>
    <row r="300" ht="15.75" customHeight="1">
      <c r="A300" s="6">
        <v>1.26335363E8</v>
      </c>
      <c r="B300" s="7" t="s">
        <v>332</v>
      </c>
      <c r="C300" s="6">
        <v>3.4530343E7</v>
      </c>
      <c r="D300" s="6">
        <v>2460037.0</v>
      </c>
      <c r="E300" s="6">
        <v>294338.0</v>
      </c>
      <c r="F300" s="6">
        <v>418545.0</v>
      </c>
      <c r="G300" s="6">
        <v>33859.0</v>
      </c>
      <c r="H300" s="6">
        <v>1498805.0</v>
      </c>
      <c r="I300" s="6">
        <v>214490.0</v>
      </c>
      <c r="J300" s="6">
        <v>789899.0</v>
      </c>
      <c r="K300" s="6">
        <v>1.40407653E8</v>
      </c>
      <c r="L300" s="6">
        <v>9228.0</v>
      </c>
      <c r="M300" s="8">
        <f t="shared" si="1"/>
        <v>20309243.6</v>
      </c>
      <c r="N300" s="7" t="str">
        <f t="shared" si="2"/>
        <v>1 - &lt;35m</v>
      </c>
      <c r="O300" s="9">
        <f t="shared" si="3"/>
        <v>0</v>
      </c>
      <c r="P300" s="9">
        <f t="shared" si="4"/>
        <v>0</v>
      </c>
      <c r="Q300" s="10">
        <f t="shared" si="5"/>
        <v>0</v>
      </c>
      <c r="R300" s="10">
        <f t="shared" si="6"/>
        <v>0</v>
      </c>
    </row>
    <row r="301" ht="15.75" customHeight="1">
      <c r="A301" s="6">
        <v>1.24436971E8</v>
      </c>
      <c r="B301" s="7" t="s">
        <v>333</v>
      </c>
      <c r="C301" s="6">
        <v>3.4229461E7</v>
      </c>
      <c r="D301" s="6">
        <v>1.3944979E7</v>
      </c>
      <c r="E301" s="6">
        <v>842994.0</v>
      </c>
      <c r="F301" s="6">
        <v>194874.0</v>
      </c>
      <c r="G301" s="6">
        <v>298801.0</v>
      </c>
      <c r="H301" s="6">
        <v>9110804.0</v>
      </c>
      <c r="I301" s="6">
        <v>3497506.0</v>
      </c>
      <c r="J301" s="6">
        <v>5108016.0</v>
      </c>
      <c r="K301" s="6">
        <v>4.419021232E9</v>
      </c>
      <c r="L301" s="6">
        <v>60453.0</v>
      </c>
      <c r="M301" s="8">
        <f t="shared" si="1"/>
        <v>162811710.8</v>
      </c>
      <c r="N301" s="7" t="str">
        <f t="shared" si="2"/>
        <v>1 - &lt;35m</v>
      </c>
      <c r="O301" s="9">
        <f t="shared" si="3"/>
        <v>0</v>
      </c>
      <c r="P301" s="9">
        <f t="shared" si="4"/>
        <v>0</v>
      </c>
      <c r="Q301" s="10">
        <f t="shared" si="5"/>
        <v>0</v>
      </c>
      <c r="R301" s="10">
        <f t="shared" si="6"/>
        <v>0</v>
      </c>
    </row>
    <row r="302" ht="15.75" customHeight="1">
      <c r="A302" s="6">
        <v>1.24454002E8</v>
      </c>
      <c r="B302" s="7" t="s">
        <v>334</v>
      </c>
      <c r="C302" s="6">
        <v>3.4035324E7</v>
      </c>
      <c r="D302" s="6">
        <v>2141109.0</v>
      </c>
      <c r="E302" s="6">
        <v>129908.0</v>
      </c>
      <c r="F302" s="6">
        <v>402433.0</v>
      </c>
      <c r="G302" s="6">
        <v>339798.0</v>
      </c>
      <c r="H302" s="6">
        <v>1223962.0</v>
      </c>
      <c r="I302" s="6">
        <v>45008.0</v>
      </c>
      <c r="J302" s="6">
        <v>2124545.0</v>
      </c>
      <c r="K302" s="6">
        <v>0.0</v>
      </c>
      <c r="L302" s="6">
        <v>2350.0</v>
      </c>
      <c r="M302" s="8">
        <f t="shared" si="1"/>
        <v>15329819.6</v>
      </c>
      <c r="N302" s="7" t="str">
        <f t="shared" si="2"/>
        <v>1 - &lt;35m</v>
      </c>
      <c r="O302" s="9">
        <f t="shared" si="3"/>
        <v>0</v>
      </c>
      <c r="P302" s="9">
        <f t="shared" si="4"/>
        <v>0</v>
      </c>
      <c r="Q302" s="10">
        <f t="shared" si="5"/>
        <v>0</v>
      </c>
      <c r="R302" s="10">
        <f t="shared" si="6"/>
        <v>0</v>
      </c>
    </row>
    <row r="303" ht="15.75" customHeight="1">
      <c r="A303" s="6">
        <v>1.24365331E8</v>
      </c>
      <c r="B303" s="7" t="s">
        <v>335</v>
      </c>
      <c r="C303" s="6">
        <v>3.3889456E7</v>
      </c>
      <c r="D303" s="6">
        <v>662639.0</v>
      </c>
      <c r="E303" s="6">
        <v>16708.0</v>
      </c>
      <c r="F303" s="6">
        <v>61051.0</v>
      </c>
      <c r="G303" s="6">
        <v>58968.0</v>
      </c>
      <c r="H303" s="6">
        <v>345466.0</v>
      </c>
      <c r="I303" s="6">
        <v>180446.0</v>
      </c>
      <c r="J303" s="6">
        <v>3931581.0</v>
      </c>
      <c r="K303" s="6">
        <v>0.0</v>
      </c>
      <c r="L303" s="6">
        <v>3836.0</v>
      </c>
      <c r="M303" s="8">
        <f t="shared" si="1"/>
        <v>7424895.6</v>
      </c>
      <c r="N303" s="7" t="str">
        <f t="shared" si="2"/>
        <v>1 - &lt;35m</v>
      </c>
      <c r="O303" s="9">
        <f t="shared" si="3"/>
        <v>0</v>
      </c>
      <c r="P303" s="9">
        <f t="shared" si="4"/>
        <v>0</v>
      </c>
      <c r="Q303" s="10">
        <f t="shared" si="5"/>
        <v>0</v>
      </c>
      <c r="R303" s="10">
        <f t="shared" si="6"/>
        <v>0</v>
      </c>
    </row>
    <row r="304" ht="15.75" customHeight="1">
      <c r="A304" s="6">
        <v>1.49875455E8</v>
      </c>
      <c r="B304" s="7" t="s">
        <v>336</v>
      </c>
      <c r="C304" s="6">
        <v>3.3729367E7</v>
      </c>
      <c r="D304" s="6">
        <v>1.1475306E7</v>
      </c>
      <c r="E304" s="6">
        <v>1475013.0</v>
      </c>
      <c r="F304" s="6">
        <v>2087155.0</v>
      </c>
      <c r="G304" s="6">
        <v>680128.0</v>
      </c>
      <c r="H304" s="6">
        <v>5921287.0</v>
      </c>
      <c r="I304" s="6">
        <v>1311723.0</v>
      </c>
      <c r="J304" s="6">
        <v>3952899.0</v>
      </c>
      <c r="K304" s="6">
        <v>6.771641296E9</v>
      </c>
      <c r="L304" s="6">
        <v>16329.0</v>
      </c>
      <c r="M304" s="8">
        <f t="shared" si="1"/>
        <v>92637154.6</v>
      </c>
      <c r="N304" s="7" t="str">
        <f t="shared" si="2"/>
        <v>1 - &lt;35m</v>
      </c>
      <c r="O304" s="9">
        <f t="shared" si="3"/>
        <v>0</v>
      </c>
      <c r="P304" s="9">
        <f t="shared" si="4"/>
        <v>0</v>
      </c>
      <c r="Q304" s="10">
        <f t="shared" si="5"/>
        <v>0</v>
      </c>
      <c r="R304" s="10">
        <f t="shared" si="6"/>
        <v>0</v>
      </c>
    </row>
    <row r="305" ht="15.75" customHeight="1">
      <c r="A305" s="6">
        <v>1.52702587E8</v>
      </c>
      <c r="B305" s="7" t="s">
        <v>337</v>
      </c>
      <c r="C305" s="6">
        <v>3.3727935E7</v>
      </c>
      <c r="D305" s="6">
        <v>9664594.0</v>
      </c>
      <c r="E305" s="6">
        <v>797154.0</v>
      </c>
      <c r="F305" s="6">
        <v>322642.0</v>
      </c>
      <c r="G305" s="6">
        <v>1109213.0</v>
      </c>
      <c r="H305" s="6">
        <v>3560536.0</v>
      </c>
      <c r="I305" s="6">
        <v>3875049.0</v>
      </c>
      <c r="J305" s="6">
        <v>3310517.0</v>
      </c>
      <c r="K305" s="6">
        <v>3.695875E9</v>
      </c>
      <c r="L305" s="6">
        <v>19209.0</v>
      </c>
      <c r="M305" s="8">
        <f t="shared" si="1"/>
        <v>118347906.8</v>
      </c>
      <c r="N305" s="7" t="str">
        <f t="shared" si="2"/>
        <v>1 - &lt;35m</v>
      </c>
      <c r="O305" s="9">
        <f t="shared" si="3"/>
        <v>0</v>
      </c>
      <c r="P305" s="9">
        <f t="shared" si="4"/>
        <v>0</v>
      </c>
      <c r="Q305" s="10">
        <f t="shared" si="5"/>
        <v>0</v>
      </c>
      <c r="R305" s="10">
        <f t="shared" si="6"/>
        <v>0</v>
      </c>
    </row>
    <row r="306" ht="15.75" customHeight="1">
      <c r="A306" s="6">
        <v>8.7785983E7</v>
      </c>
      <c r="B306" s="7" t="s">
        <v>338</v>
      </c>
      <c r="C306" s="6">
        <v>3.3664467E7</v>
      </c>
      <c r="D306" s="6">
        <v>2663351.0</v>
      </c>
      <c r="E306" s="6">
        <v>558775.0</v>
      </c>
      <c r="F306" s="6">
        <v>494645.0</v>
      </c>
      <c r="G306" s="6">
        <v>98399.0</v>
      </c>
      <c r="H306" s="6">
        <v>987654.0</v>
      </c>
      <c r="I306" s="6">
        <v>523878.0</v>
      </c>
      <c r="J306" s="6">
        <v>4974173.0</v>
      </c>
      <c r="K306" s="6">
        <v>1.6601208E8</v>
      </c>
      <c r="L306" s="6">
        <v>10073.0</v>
      </c>
      <c r="M306" s="8">
        <f t="shared" si="1"/>
        <v>21848741</v>
      </c>
      <c r="N306" s="7" t="str">
        <f t="shared" si="2"/>
        <v>1 - &lt;35m</v>
      </c>
      <c r="O306" s="9">
        <f t="shared" si="3"/>
        <v>0</v>
      </c>
      <c r="P306" s="9">
        <f t="shared" si="4"/>
        <v>0</v>
      </c>
      <c r="Q306" s="10">
        <f t="shared" si="5"/>
        <v>0</v>
      </c>
      <c r="R306" s="10">
        <f t="shared" si="6"/>
        <v>0</v>
      </c>
    </row>
    <row r="307" ht="15.75" customHeight="1">
      <c r="A307" s="6">
        <v>1.49832186E8</v>
      </c>
      <c r="B307" s="7" t="s">
        <v>339</v>
      </c>
      <c r="C307" s="6">
        <v>3.3435811E7</v>
      </c>
      <c r="D307" s="6">
        <v>8301175.0</v>
      </c>
      <c r="E307" s="6">
        <v>206751.0</v>
      </c>
      <c r="F307" s="6">
        <v>965422.0</v>
      </c>
      <c r="G307" s="6">
        <v>450489.0</v>
      </c>
      <c r="H307" s="6">
        <v>4299952.0</v>
      </c>
      <c r="I307" s="6">
        <v>2378561.0</v>
      </c>
      <c r="J307" s="6">
        <v>3006788.0</v>
      </c>
      <c r="K307" s="6">
        <v>3.000116412E9</v>
      </c>
      <c r="L307" s="6">
        <v>32175.0</v>
      </c>
      <c r="M307" s="8">
        <f t="shared" si="1"/>
        <v>94344890.2</v>
      </c>
      <c r="N307" s="7" t="str">
        <f t="shared" si="2"/>
        <v>1 - &lt;35m</v>
      </c>
      <c r="O307" s="9">
        <f t="shared" si="3"/>
        <v>0</v>
      </c>
      <c r="P307" s="9">
        <f t="shared" si="4"/>
        <v>0</v>
      </c>
      <c r="Q307" s="10">
        <f t="shared" si="5"/>
        <v>0</v>
      </c>
      <c r="R307" s="10">
        <f t="shared" si="6"/>
        <v>0</v>
      </c>
    </row>
    <row r="308" ht="15.75" customHeight="1">
      <c r="A308" s="6">
        <v>1.42960559E8</v>
      </c>
      <c r="B308" s="7" t="s">
        <v>340</v>
      </c>
      <c r="C308" s="6">
        <v>3.3409935E7</v>
      </c>
      <c r="D308" s="6">
        <v>6879027.0</v>
      </c>
      <c r="E308" s="6">
        <v>92816.0</v>
      </c>
      <c r="F308" s="6">
        <v>227093.0</v>
      </c>
      <c r="G308" s="6">
        <v>79884.0</v>
      </c>
      <c r="H308" s="6">
        <v>2762601.0</v>
      </c>
      <c r="I308" s="6">
        <v>3716633.0</v>
      </c>
      <c r="J308" s="6">
        <v>5839683.0</v>
      </c>
      <c r="K308" s="6">
        <v>2.822511181E9</v>
      </c>
      <c r="L308" s="6">
        <v>17817.0</v>
      </c>
      <c r="M308" s="8">
        <f t="shared" si="1"/>
        <v>102750955.2</v>
      </c>
      <c r="N308" s="7" t="str">
        <f t="shared" si="2"/>
        <v>1 - &lt;35m</v>
      </c>
      <c r="O308" s="9">
        <f t="shared" si="3"/>
        <v>0</v>
      </c>
      <c r="P308" s="9">
        <f t="shared" si="4"/>
        <v>0</v>
      </c>
      <c r="Q308" s="10">
        <f t="shared" si="5"/>
        <v>0</v>
      </c>
      <c r="R308" s="10">
        <f t="shared" si="6"/>
        <v>0</v>
      </c>
    </row>
    <row r="309" ht="15.75" customHeight="1">
      <c r="A309" s="6">
        <v>1.21247309E8</v>
      </c>
      <c r="B309" s="7" t="s">
        <v>341</v>
      </c>
      <c r="C309" s="6">
        <v>3.3384401E7</v>
      </c>
      <c r="D309" s="6">
        <v>1.9292125E7</v>
      </c>
      <c r="E309" s="6">
        <v>6488185.0</v>
      </c>
      <c r="F309" s="6">
        <v>998713.0</v>
      </c>
      <c r="G309" s="6">
        <v>1264303.0</v>
      </c>
      <c r="H309" s="6">
        <v>7747371.0</v>
      </c>
      <c r="I309" s="6">
        <v>2793553.0</v>
      </c>
      <c r="J309" s="6">
        <v>4745535.0</v>
      </c>
      <c r="K309" s="6">
        <v>5.139152011E9</v>
      </c>
      <c r="L309" s="6">
        <v>7767.0</v>
      </c>
      <c r="M309" s="8">
        <f t="shared" si="1"/>
        <v>141697045</v>
      </c>
      <c r="N309" s="7" t="str">
        <f t="shared" si="2"/>
        <v>1 - &lt;35m</v>
      </c>
      <c r="O309" s="9">
        <f t="shared" si="3"/>
        <v>0</v>
      </c>
      <c r="P309" s="9">
        <f t="shared" si="4"/>
        <v>0</v>
      </c>
      <c r="Q309" s="10">
        <f t="shared" si="5"/>
        <v>0</v>
      </c>
      <c r="R309" s="10">
        <f t="shared" si="6"/>
        <v>0</v>
      </c>
    </row>
    <row r="310" ht="15.75" customHeight="1">
      <c r="A310" s="6">
        <v>1.23214074E8</v>
      </c>
      <c r="B310" s="7" t="s">
        <v>342</v>
      </c>
      <c r="C310" s="6">
        <v>3.3336691E7</v>
      </c>
      <c r="D310" s="6">
        <v>4226729.0</v>
      </c>
      <c r="E310" s="6">
        <v>168068.0</v>
      </c>
      <c r="F310" s="6">
        <v>421908.0</v>
      </c>
      <c r="G310" s="6">
        <v>276438.0</v>
      </c>
      <c r="H310" s="6">
        <v>1527826.0</v>
      </c>
      <c r="I310" s="6">
        <v>1832489.0</v>
      </c>
      <c r="J310" s="6">
        <v>4466012.0</v>
      </c>
      <c r="K310" s="6">
        <v>9.459502756E9</v>
      </c>
      <c r="L310" s="6">
        <v>13424.0</v>
      </c>
      <c r="M310" s="8">
        <f t="shared" si="1"/>
        <v>53911221.6</v>
      </c>
      <c r="N310" s="7" t="str">
        <f t="shared" si="2"/>
        <v>1 - &lt;35m</v>
      </c>
      <c r="O310" s="9">
        <f t="shared" si="3"/>
        <v>0</v>
      </c>
      <c r="P310" s="9">
        <f t="shared" si="4"/>
        <v>0</v>
      </c>
      <c r="Q310" s="10">
        <f t="shared" si="5"/>
        <v>0</v>
      </c>
      <c r="R310" s="10">
        <f t="shared" si="6"/>
        <v>0</v>
      </c>
    </row>
    <row r="311" ht="15.75" customHeight="1">
      <c r="A311" s="6">
        <v>1.24311925E8</v>
      </c>
      <c r="B311" s="7" t="s">
        <v>343</v>
      </c>
      <c r="C311" s="6">
        <v>3.3213042E7</v>
      </c>
      <c r="D311" s="6">
        <v>2019559.0</v>
      </c>
      <c r="E311" s="6">
        <v>191620.0</v>
      </c>
      <c r="F311" s="6">
        <v>300668.0</v>
      </c>
      <c r="G311" s="6">
        <v>265446.0</v>
      </c>
      <c r="H311" s="6">
        <v>960172.0</v>
      </c>
      <c r="I311" s="6">
        <v>301653.0</v>
      </c>
      <c r="J311" s="6">
        <v>1914128.0</v>
      </c>
      <c r="K311" s="6">
        <v>3.30561589E8</v>
      </c>
      <c r="L311" s="6">
        <v>13841.0</v>
      </c>
      <c r="M311" s="8">
        <f t="shared" si="1"/>
        <v>17336224</v>
      </c>
      <c r="N311" s="7" t="str">
        <f t="shared" si="2"/>
        <v>1 - &lt;35m</v>
      </c>
      <c r="O311" s="9">
        <f t="shared" si="3"/>
        <v>0</v>
      </c>
      <c r="P311" s="9">
        <f t="shared" si="4"/>
        <v>0</v>
      </c>
      <c r="Q311" s="10">
        <f t="shared" si="5"/>
        <v>0</v>
      </c>
      <c r="R311" s="10">
        <f t="shared" si="6"/>
        <v>0</v>
      </c>
    </row>
    <row r="312" ht="15.75" customHeight="1">
      <c r="A312" s="6">
        <v>1.09218253E8</v>
      </c>
      <c r="B312" s="7" t="s">
        <v>344</v>
      </c>
      <c r="C312" s="6">
        <v>3.2925534E7</v>
      </c>
      <c r="D312" s="6">
        <v>5031531.0</v>
      </c>
      <c r="E312" s="6">
        <v>724419.0</v>
      </c>
      <c r="F312" s="6">
        <v>1375925.0</v>
      </c>
      <c r="G312" s="6">
        <v>1287300.0</v>
      </c>
      <c r="H312" s="6">
        <v>1365876.0</v>
      </c>
      <c r="I312" s="6">
        <v>278011.0</v>
      </c>
      <c r="J312" s="6">
        <v>4535781.0</v>
      </c>
      <c r="K312" s="6">
        <v>4.0927164E8</v>
      </c>
      <c r="L312" s="6">
        <v>10688.0</v>
      </c>
      <c r="M312" s="8">
        <f t="shared" si="1"/>
        <v>27264913.8</v>
      </c>
      <c r="N312" s="7" t="str">
        <f t="shared" si="2"/>
        <v>1 - &lt;35m</v>
      </c>
      <c r="O312" s="9">
        <f t="shared" si="3"/>
        <v>0</v>
      </c>
      <c r="P312" s="9">
        <f t="shared" si="4"/>
        <v>0</v>
      </c>
      <c r="Q312" s="10">
        <f t="shared" si="5"/>
        <v>0</v>
      </c>
      <c r="R312" s="10">
        <f t="shared" si="6"/>
        <v>0</v>
      </c>
    </row>
    <row r="313" ht="15.75" customHeight="1">
      <c r="A313" s="6">
        <v>1.40787071E8</v>
      </c>
      <c r="B313" s="7" t="s">
        <v>345</v>
      </c>
      <c r="C313" s="6">
        <v>3.291353E7</v>
      </c>
      <c r="D313" s="6">
        <v>3433537.0</v>
      </c>
      <c r="E313" s="6">
        <v>2966675.0</v>
      </c>
      <c r="F313" s="6">
        <v>122465.0</v>
      </c>
      <c r="G313" s="6">
        <v>6486.0</v>
      </c>
      <c r="H313" s="6">
        <v>158112.0</v>
      </c>
      <c r="I313" s="6">
        <v>179799.0</v>
      </c>
      <c r="J313" s="6">
        <v>608030.0</v>
      </c>
      <c r="K313" s="6">
        <v>7.195958972E9</v>
      </c>
      <c r="L313" s="6">
        <v>5597.0</v>
      </c>
      <c r="M313" s="8">
        <f t="shared" si="1"/>
        <v>6041309</v>
      </c>
      <c r="N313" s="7" t="str">
        <f t="shared" si="2"/>
        <v>1 - &lt;35m</v>
      </c>
      <c r="O313" s="9">
        <f t="shared" si="3"/>
        <v>0</v>
      </c>
      <c r="P313" s="9">
        <f t="shared" si="4"/>
        <v>0</v>
      </c>
      <c r="Q313" s="10">
        <f t="shared" si="5"/>
        <v>0</v>
      </c>
      <c r="R313" s="10">
        <f t="shared" si="6"/>
        <v>0</v>
      </c>
    </row>
    <row r="314" ht="15.75" customHeight="1">
      <c r="A314" s="6">
        <v>5.3250242E7</v>
      </c>
      <c r="B314" s="7" t="s">
        <v>346</v>
      </c>
      <c r="C314" s="6">
        <v>3.2863184E7</v>
      </c>
      <c r="D314" s="6">
        <v>794038.0</v>
      </c>
      <c r="E314" s="6">
        <v>12854.0</v>
      </c>
      <c r="F314" s="6">
        <v>64230.0</v>
      </c>
      <c r="G314" s="6">
        <v>52101.0</v>
      </c>
      <c r="H314" s="6">
        <v>345896.0</v>
      </c>
      <c r="I314" s="6">
        <v>318957.0</v>
      </c>
      <c r="J314" s="6">
        <v>1272683.0</v>
      </c>
      <c r="K314" s="6">
        <v>7.135437799E9</v>
      </c>
      <c r="L314" s="6">
        <v>3485.0</v>
      </c>
      <c r="M314" s="8">
        <f t="shared" si="1"/>
        <v>10177534.8</v>
      </c>
      <c r="N314" s="7" t="str">
        <f t="shared" si="2"/>
        <v>1 - &lt;35m</v>
      </c>
      <c r="O314" s="9">
        <f t="shared" si="3"/>
        <v>0</v>
      </c>
      <c r="P314" s="9">
        <f t="shared" si="4"/>
        <v>0</v>
      </c>
      <c r="Q314" s="10">
        <f t="shared" si="5"/>
        <v>0</v>
      </c>
      <c r="R314" s="10">
        <f t="shared" si="6"/>
        <v>0</v>
      </c>
    </row>
    <row r="315" ht="15.75" customHeight="1">
      <c r="A315" s="6">
        <v>1.40500641E8</v>
      </c>
      <c r="B315" s="7" t="s">
        <v>347</v>
      </c>
      <c r="C315" s="6">
        <v>3.2733557E7</v>
      </c>
      <c r="D315" s="6">
        <v>5.2055905E7</v>
      </c>
      <c r="E315" s="6">
        <v>2.2350961E7</v>
      </c>
      <c r="F315" s="6">
        <v>2109055.0</v>
      </c>
      <c r="G315" s="6">
        <v>2293754.0</v>
      </c>
      <c r="H315" s="6">
        <v>2.2050686E7</v>
      </c>
      <c r="I315" s="6">
        <v>3251449.0</v>
      </c>
      <c r="J315" s="6">
        <v>6021338.0</v>
      </c>
      <c r="K315" s="6">
        <v>2.127623733E9</v>
      </c>
      <c r="L315" s="6">
        <v>26402.0</v>
      </c>
      <c r="M315" s="8">
        <f t="shared" si="1"/>
        <v>303399158.2</v>
      </c>
      <c r="N315" s="7" t="str">
        <f t="shared" si="2"/>
        <v>1 - &lt;35m</v>
      </c>
      <c r="O315" s="9">
        <f t="shared" si="3"/>
        <v>0</v>
      </c>
      <c r="P315" s="9">
        <f t="shared" si="4"/>
        <v>0</v>
      </c>
      <c r="Q315" s="10">
        <f t="shared" si="5"/>
        <v>0</v>
      </c>
      <c r="R315" s="10">
        <f t="shared" si="6"/>
        <v>0</v>
      </c>
    </row>
    <row r="316" ht="15.75" customHeight="1">
      <c r="A316" s="6">
        <v>1.24395846E8</v>
      </c>
      <c r="B316" s="7" t="s">
        <v>348</v>
      </c>
      <c r="C316" s="6">
        <v>3.2562185E7</v>
      </c>
      <c r="D316" s="6">
        <v>3230764.0</v>
      </c>
      <c r="E316" s="6">
        <v>243896.0</v>
      </c>
      <c r="F316" s="6">
        <v>291221.0</v>
      </c>
      <c r="G316" s="6">
        <v>262632.0</v>
      </c>
      <c r="H316" s="6">
        <v>1858090.0</v>
      </c>
      <c r="I316" s="6">
        <v>574925.0</v>
      </c>
      <c r="J316" s="6">
        <v>5190429.0</v>
      </c>
      <c r="K316" s="6">
        <v>2.46689298E9</v>
      </c>
      <c r="L316" s="6">
        <v>16023.0</v>
      </c>
      <c r="M316" s="8">
        <f t="shared" si="1"/>
        <v>31761149.2</v>
      </c>
      <c r="N316" s="7" t="str">
        <f t="shared" si="2"/>
        <v>1 - &lt;35m</v>
      </c>
      <c r="O316" s="9">
        <f t="shared" si="3"/>
        <v>0</v>
      </c>
      <c r="P316" s="9">
        <f t="shared" si="4"/>
        <v>0</v>
      </c>
      <c r="Q316" s="10">
        <f t="shared" si="5"/>
        <v>0</v>
      </c>
      <c r="R316" s="10">
        <f t="shared" si="6"/>
        <v>0</v>
      </c>
    </row>
    <row r="317" ht="15.75" customHeight="1">
      <c r="A317" s="6">
        <v>1.15919125E8</v>
      </c>
      <c r="B317" s="7" t="s">
        <v>349</v>
      </c>
      <c r="C317" s="6">
        <v>3.2520739E7</v>
      </c>
      <c r="D317" s="6">
        <v>2458503.0</v>
      </c>
      <c r="E317" s="6">
        <v>557718.0</v>
      </c>
      <c r="F317" s="6">
        <v>1036133.0</v>
      </c>
      <c r="G317" s="6">
        <v>387774.0</v>
      </c>
      <c r="H317" s="6">
        <v>305674.0</v>
      </c>
      <c r="I317" s="6">
        <v>171204.0</v>
      </c>
      <c r="J317" s="6">
        <v>2208300.0</v>
      </c>
      <c r="K317" s="6">
        <v>1.64262629E9</v>
      </c>
      <c r="L317" s="6">
        <v>4360.0</v>
      </c>
      <c r="M317" s="8">
        <f t="shared" si="1"/>
        <v>10215725.6</v>
      </c>
      <c r="N317" s="7" t="str">
        <f t="shared" si="2"/>
        <v>1 - &lt;35m</v>
      </c>
      <c r="O317" s="9">
        <f t="shared" si="3"/>
        <v>0</v>
      </c>
      <c r="P317" s="9">
        <f t="shared" si="4"/>
        <v>0</v>
      </c>
      <c r="Q317" s="10">
        <f t="shared" si="5"/>
        <v>0</v>
      </c>
      <c r="R317" s="10">
        <f t="shared" si="6"/>
        <v>0</v>
      </c>
    </row>
    <row r="318" ht="15.75" customHeight="1">
      <c r="A318" s="6">
        <v>6.2554936E7</v>
      </c>
      <c r="B318" s="7" t="s">
        <v>350</v>
      </c>
      <c r="C318" s="6">
        <v>3.2446386E7</v>
      </c>
      <c r="D318" s="6">
        <v>968366.0</v>
      </c>
      <c r="E318" s="6">
        <v>120380.0</v>
      </c>
      <c r="F318" s="6">
        <v>304038.0</v>
      </c>
      <c r="G318" s="6">
        <v>70613.0</v>
      </c>
      <c r="H318" s="6">
        <v>299377.0</v>
      </c>
      <c r="I318" s="6">
        <v>173958.0</v>
      </c>
      <c r="J318" s="6">
        <v>693608.0</v>
      </c>
      <c r="K318" s="6">
        <v>1.30811186E8</v>
      </c>
      <c r="L318" s="6">
        <v>4309.0</v>
      </c>
      <c r="M318" s="8">
        <f t="shared" si="1"/>
        <v>7387534</v>
      </c>
      <c r="N318" s="7" t="str">
        <f t="shared" si="2"/>
        <v>1 - &lt;35m</v>
      </c>
      <c r="O318" s="9">
        <f t="shared" si="3"/>
        <v>0</v>
      </c>
      <c r="P318" s="9">
        <f t="shared" si="4"/>
        <v>0</v>
      </c>
      <c r="Q318" s="10">
        <f t="shared" si="5"/>
        <v>0</v>
      </c>
      <c r="R318" s="10">
        <f t="shared" si="6"/>
        <v>0</v>
      </c>
    </row>
    <row r="319" ht="15.75" customHeight="1">
      <c r="A319" s="6">
        <v>1.42319453E8</v>
      </c>
      <c r="B319" s="7" t="s">
        <v>351</v>
      </c>
      <c r="C319" s="6">
        <v>3.2428746E7</v>
      </c>
      <c r="D319" s="6">
        <v>1674733.0</v>
      </c>
      <c r="E319" s="6">
        <v>288764.0</v>
      </c>
      <c r="F319" s="6">
        <v>147219.0</v>
      </c>
      <c r="G319" s="6">
        <v>270851.0</v>
      </c>
      <c r="H319" s="6">
        <v>953781.0</v>
      </c>
      <c r="I319" s="6">
        <v>14118.0</v>
      </c>
      <c r="J319" s="6">
        <v>1325234.0</v>
      </c>
      <c r="K319" s="6">
        <v>1.515889301E9</v>
      </c>
      <c r="L319" s="6">
        <v>8820.0</v>
      </c>
      <c r="M319" s="8">
        <f t="shared" si="1"/>
        <v>11255764.8</v>
      </c>
      <c r="N319" s="7" t="str">
        <f t="shared" si="2"/>
        <v>1 - &lt;35m</v>
      </c>
      <c r="O319" s="9">
        <f t="shared" si="3"/>
        <v>0</v>
      </c>
      <c r="P319" s="9">
        <f t="shared" si="4"/>
        <v>0</v>
      </c>
      <c r="Q319" s="10">
        <f t="shared" si="5"/>
        <v>0</v>
      </c>
      <c r="R319" s="10">
        <f t="shared" si="6"/>
        <v>0</v>
      </c>
    </row>
    <row r="320" ht="15.75" customHeight="1">
      <c r="A320" s="6">
        <v>1.43828755E8</v>
      </c>
      <c r="B320" s="7" t="s">
        <v>352</v>
      </c>
      <c r="C320" s="6">
        <v>3.2263706E7</v>
      </c>
      <c r="D320" s="6">
        <v>174004.0</v>
      </c>
      <c r="E320" s="6">
        <v>6216.0</v>
      </c>
      <c r="F320" s="6">
        <v>895.0</v>
      </c>
      <c r="G320" s="6">
        <v>22.0</v>
      </c>
      <c r="H320" s="6">
        <v>90656.0</v>
      </c>
      <c r="I320" s="6">
        <v>76215.0</v>
      </c>
      <c r="J320" s="6">
        <v>700269.0</v>
      </c>
      <c r="K320" s="6">
        <v>6.186238223E9</v>
      </c>
      <c r="L320" s="6">
        <v>4211.0</v>
      </c>
      <c r="M320" s="8">
        <f t="shared" si="1"/>
        <v>2433981.2</v>
      </c>
      <c r="N320" s="7" t="str">
        <f t="shared" si="2"/>
        <v>1 - &lt;35m</v>
      </c>
      <c r="O320" s="9">
        <f t="shared" si="3"/>
        <v>0</v>
      </c>
      <c r="P320" s="9">
        <f t="shared" si="4"/>
        <v>0</v>
      </c>
      <c r="Q320" s="10">
        <f t="shared" si="5"/>
        <v>0</v>
      </c>
      <c r="R320" s="10">
        <f t="shared" si="6"/>
        <v>0</v>
      </c>
    </row>
    <row r="321" ht="15.75" customHeight="1">
      <c r="A321" s="6">
        <v>1.24384369E8</v>
      </c>
      <c r="B321" s="7" t="s">
        <v>353</v>
      </c>
      <c r="C321" s="6">
        <v>3.2245274E7</v>
      </c>
      <c r="D321" s="6">
        <v>2911554.0</v>
      </c>
      <c r="E321" s="6">
        <v>302787.0</v>
      </c>
      <c r="F321" s="6">
        <v>392783.0</v>
      </c>
      <c r="G321" s="6">
        <v>56933.0</v>
      </c>
      <c r="H321" s="6">
        <v>1641097.0</v>
      </c>
      <c r="I321" s="6">
        <v>517954.0</v>
      </c>
      <c r="J321" s="6">
        <v>5682110.0</v>
      </c>
      <c r="K321" s="6">
        <v>6.0518718E7</v>
      </c>
      <c r="L321" s="6">
        <v>12052.0</v>
      </c>
      <c r="M321" s="8">
        <f t="shared" si="1"/>
        <v>27843905.4</v>
      </c>
      <c r="N321" s="7" t="str">
        <f t="shared" si="2"/>
        <v>1 - &lt;35m</v>
      </c>
      <c r="O321" s="9">
        <f t="shared" si="3"/>
        <v>0</v>
      </c>
      <c r="P321" s="9">
        <f t="shared" si="4"/>
        <v>0</v>
      </c>
      <c r="Q321" s="10">
        <f t="shared" si="5"/>
        <v>0</v>
      </c>
      <c r="R321" s="10">
        <f t="shared" si="6"/>
        <v>0</v>
      </c>
    </row>
    <row r="322" ht="15.75" customHeight="1">
      <c r="A322" s="6">
        <v>1.24441792E8</v>
      </c>
      <c r="B322" s="7" t="s">
        <v>354</v>
      </c>
      <c r="C322" s="6">
        <v>3.2059483E7</v>
      </c>
      <c r="D322" s="6">
        <v>1048860.0</v>
      </c>
      <c r="E322" s="6">
        <v>130044.0</v>
      </c>
      <c r="F322" s="6">
        <v>124545.0</v>
      </c>
      <c r="G322" s="6">
        <v>102142.0</v>
      </c>
      <c r="H322" s="6">
        <v>599218.0</v>
      </c>
      <c r="I322" s="6">
        <v>92911.0</v>
      </c>
      <c r="J322" s="6">
        <v>2660206.0</v>
      </c>
      <c r="K322" s="6">
        <v>1.0409735E7</v>
      </c>
      <c r="L322" s="6">
        <v>9001.0</v>
      </c>
      <c r="M322" s="8">
        <f t="shared" si="1"/>
        <v>8534066.8</v>
      </c>
      <c r="N322" s="7" t="str">
        <f t="shared" si="2"/>
        <v>1 - &lt;35m</v>
      </c>
      <c r="O322" s="9">
        <f t="shared" si="3"/>
        <v>0</v>
      </c>
      <c r="P322" s="9">
        <f t="shared" si="4"/>
        <v>0</v>
      </c>
      <c r="Q322" s="10">
        <f t="shared" si="5"/>
        <v>0</v>
      </c>
      <c r="R322" s="10">
        <f t="shared" si="6"/>
        <v>0</v>
      </c>
    </row>
    <row r="323" ht="15.75" customHeight="1">
      <c r="A323" s="6">
        <v>1.47285056E8</v>
      </c>
      <c r="B323" s="7" t="s">
        <v>355</v>
      </c>
      <c r="C323" s="6">
        <v>3.189415E7</v>
      </c>
      <c r="D323" s="6">
        <v>1673646.0</v>
      </c>
      <c r="E323" s="6">
        <v>49710.0</v>
      </c>
      <c r="F323" s="6">
        <v>8220.0</v>
      </c>
      <c r="G323" s="6">
        <v>59675.0</v>
      </c>
      <c r="H323" s="6">
        <v>789396.0</v>
      </c>
      <c r="I323" s="6">
        <v>766645.0</v>
      </c>
      <c r="J323" s="6">
        <v>5625134.0</v>
      </c>
      <c r="K323" s="6">
        <v>7.46328174E8</v>
      </c>
      <c r="L323" s="6">
        <v>3214.0</v>
      </c>
      <c r="M323" s="8">
        <f t="shared" si="1"/>
        <v>23491942</v>
      </c>
      <c r="N323" s="7" t="str">
        <f t="shared" si="2"/>
        <v>1 - &lt;35m</v>
      </c>
      <c r="O323" s="9">
        <f t="shared" si="3"/>
        <v>0</v>
      </c>
      <c r="P323" s="9">
        <f t="shared" si="4"/>
        <v>0</v>
      </c>
      <c r="Q323" s="10">
        <f t="shared" si="5"/>
        <v>0</v>
      </c>
      <c r="R323" s="10">
        <f t="shared" si="6"/>
        <v>0</v>
      </c>
    </row>
    <row r="324" ht="15.75" customHeight="1">
      <c r="A324" s="6">
        <v>1.54955643E8</v>
      </c>
      <c r="B324" s="7" t="s">
        <v>356</v>
      </c>
      <c r="C324" s="6">
        <v>3.18923E7</v>
      </c>
      <c r="D324" s="6">
        <v>823277.0</v>
      </c>
      <c r="E324" s="6">
        <v>24722.0</v>
      </c>
      <c r="F324" s="6">
        <v>197080.0</v>
      </c>
      <c r="G324" s="6">
        <v>7650.0</v>
      </c>
      <c r="H324" s="6">
        <v>472016.0</v>
      </c>
      <c r="I324" s="6">
        <v>121809.0</v>
      </c>
      <c r="J324" s="6">
        <v>629983.0</v>
      </c>
      <c r="K324" s="6">
        <v>2.007202464E9</v>
      </c>
      <c r="L324" s="6">
        <v>3750.0</v>
      </c>
      <c r="M324" s="8">
        <f t="shared" si="1"/>
        <v>7586044.4</v>
      </c>
      <c r="N324" s="7" t="str">
        <f t="shared" si="2"/>
        <v>1 - &lt;35m</v>
      </c>
      <c r="O324" s="9">
        <f t="shared" si="3"/>
        <v>0</v>
      </c>
      <c r="P324" s="9">
        <f t="shared" si="4"/>
        <v>0</v>
      </c>
      <c r="Q324" s="10">
        <f t="shared" si="5"/>
        <v>0</v>
      </c>
      <c r="R324" s="10">
        <f t="shared" si="6"/>
        <v>0</v>
      </c>
    </row>
    <row r="325" ht="15.75" customHeight="1">
      <c r="A325" s="6">
        <v>9.057216E7</v>
      </c>
      <c r="B325" s="7" t="s">
        <v>357</v>
      </c>
      <c r="C325" s="6">
        <v>3.177697E7</v>
      </c>
      <c r="D325" s="6">
        <v>453697.0</v>
      </c>
      <c r="E325" s="6">
        <v>8827.0</v>
      </c>
      <c r="F325" s="6">
        <v>9887.0</v>
      </c>
      <c r="G325" s="6">
        <v>45921.0</v>
      </c>
      <c r="H325" s="6">
        <v>234458.0</v>
      </c>
      <c r="I325" s="6">
        <v>154604.0</v>
      </c>
      <c r="J325" s="6">
        <v>1659796.0</v>
      </c>
      <c r="K325" s="6">
        <v>1.34932761E8</v>
      </c>
      <c r="L325" s="6">
        <v>3385.0</v>
      </c>
      <c r="M325" s="8">
        <f t="shared" si="1"/>
        <v>5641883.4</v>
      </c>
      <c r="N325" s="7" t="str">
        <f t="shared" si="2"/>
        <v>1 - &lt;35m</v>
      </c>
      <c r="O325" s="9">
        <f t="shared" si="3"/>
        <v>0</v>
      </c>
      <c r="P325" s="9">
        <f t="shared" si="4"/>
        <v>0</v>
      </c>
      <c r="Q325" s="10">
        <f t="shared" si="5"/>
        <v>0</v>
      </c>
      <c r="R325" s="10">
        <f t="shared" si="6"/>
        <v>0</v>
      </c>
    </row>
    <row r="326" ht="15.75" customHeight="1">
      <c r="A326" s="6">
        <v>1.24366462E8</v>
      </c>
      <c r="B326" s="7" t="s">
        <v>358</v>
      </c>
      <c r="C326" s="6">
        <v>3.1719846E7</v>
      </c>
      <c r="D326" s="6">
        <v>5432821.0</v>
      </c>
      <c r="E326" s="6">
        <v>740288.0</v>
      </c>
      <c r="F326" s="6">
        <v>496698.0</v>
      </c>
      <c r="G326" s="6">
        <v>638174.0</v>
      </c>
      <c r="H326" s="6">
        <v>3098665.0</v>
      </c>
      <c r="I326" s="6">
        <v>458996.0</v>
      </c>
      <c r="J326" s="6">
        <v>6898921.0</v>
      </c>
      <c r="K326" s="6">
        <v>6163595.0</v>
      </c>
      <c r="L326" s="6">
        <v>7109.0</v>
      </c>
      <c r="M326" s="8">
        <f t="shared" si="1"/>
        <v>43860719.6</v>
      </c>
      <c r="N326" s="7" t="str">
        <f t="shared" si="2"/>
        <v>1 - &lt;35m</v>
      </c>
      <c r="O326" s="9">
        <f t="shared" si="3"/>
        <v>0</v>
      </c>
      <c r="P326" s="9">
        <f t="shared" si="4"/>
        <v>0</v>
      </c>
      <c r="Q326" s="10">
        <f t="shared" si="5"/>
        <v>0</v>
      </c>
      <c r="R326" s="10">
        <f t="shared" si="6"/>
        <v>0</v>
      </c>
    </row>
    <row r="327" ht="15.75" customHeight="1">
      <c r="A327" s="6">
        <v>8.8396034E7</v>
      </c>
      <c r="B327" s="7" t="s">
        <v>359</v>
      </c>
      <c r="C327" s="6">
        <v>3.1571868E7</v>
      </c>
      <c r="D327" s="6">
        <v>2915723.0</v>
      </c>
      <c r="E327" s="6">
        <v>5169.0</v>
      </c>
      <c r="F327" s="6">
        <v>90838.0</v>
      </c>
      <c r="G327" s="6">
        <v>163160.0</v>
      </c>
      <c r="H327" s="6">
        <v>1546225.0</v>
      </c>
      <c r="I327" s="6">
        <v>1110331.0</v>
      </c>
      <c r="J327" s="6">
        <v>4459877.0</v>
      </c>
      <c r="K327" s="6">
        <v>2.107597917E9</v>
      </c>
      <c r="L327" s="6">
        <v>3059.0</v>
      </c>
      <c r="M327" s="8">
        <f t="shared" si="1"/>
        <v>38504219.8</v>
      </c>
      <c r="N327" s="7" t="str">
        <f t="shared" si="2"/>
        <v>1 - &lt;35m</v>
      </c>
      <c r="O327" s="9">
        <f t="shared" si="3"/>
        <v>0</v>
      </c>
      <c r="P327" s="9">
        <f t="shared" si="4"/>
        <v>0</v>
      </c>
      <c r="Q327" s="10">
        <f t="shared" si="5"/>
        <v>0</v>
      </c>
      <c r="R327" s="10">
        <f t="shared" si="6"/>
        <v>0</v>
      </c>
    </row>
    <row r="328" ht="15.75" customHeight="1">
      <c r="A328" s="6">
        <v>1.24509692E8</v>
      </c>
      <c r="B328" s="7" t="s">
        <v>360</v>
      </c>
      <c r="C328" s="6">
        <v>3.1547847E7</v>
      </c>
      <c r="D328" s="6">
        <v>501616.0</v>
      </c>
      <c r="E328" s="6">
        <v>4268.0</v>
      </c>
      <c r="F328" s="6">
        <v>145324.0</v>
      </c>
      <c r="G328" s="6">
        <v>135037.0</v>
      </c>
      <c r="H328" s="6">
        <v>122950.0</v>
      </c>
      <c r="I328" s="6">
        <v>94037.0</v>
      </c>
      <c r="J328" s="6">
        <v>1600055.0</v>
      </c>
      <c r="K328" s="6">
        <v>251101.0</v>
      </c>
      <c r="L328" s="6">
        <v>2091.0</v>
      </c>
      <c r="M328" s="8">
        <f t="shared" si="1"/>
        <v>3941889.6</v>
      </c>
      <c r="N328" s="7" t="str">
        <f t="shared" si="2"/>
        <v>1 - &lt;35m</v>
      </c>
      <c r="O328" s="9">
        <f t="shared" si="3"/>
        <v>0</v>
      </c>
      <c r="P328" s="9">
        <f t="shared" si="4"/>
        <v>0</v>
      </c>
      <c r="Q328" s="10">
        <f t="shared" si="5"/>
        <v>0</v>
      </c>
      <c r="R328" s="10">
        <f t="shared" si="6"/>
        <v>0</v>
      </c>
    </row>
    <row r="329" ht="15.75" customHeight="1">
      <c r="A329" s="6">
        <v>1.34348638E8</v>
      </c>
      <c r="B329" s="7" t="s">
        <v>361</v>
      </c>
      <c r="C329" s="6">
        <v>3.1477951E7</v>
      </c>
      <c r="D329" s="6">
        <v>1.0975493E7</v>
      </c>
      <c r="E329" s="6">
        <v>7386010.0</v>
      </c>
      <c r="F329" s="6">
        <v>685294.0</v>
      </c>
      <c r="G329" s="6">
        <v>257458.0</v>
      </c>
      <c r="H329" s="6">
        <v>1813045.0</v>
      </c>
      <c r="I329" s="6">
        <v>833686.0</v>
      </c>
      <c r="J329" s="6">
        <v>5984641.0</v>
      </c>
      <c r="K329" s="6">
        <v>5.03299242E8</v>
      </c>
      <c r="L329" s="6">
        <v>18913.0</v>
      </c>
      <c r="M329" s="8">
        <f t="shared" si="1"/>
        <v>38681792</v>
      </c>
      <c r="N329" s="7" t="str">
        <f t="shared" si="2"/>
        <v>1 - &lt;35m</v>
      </c>
      <c r="O329" s="9">
        <f t="shared" si="3"/>
        <v>0</v>
      </c>
      <c r="P329" s="9">
        <f t="shared" si="4"/>
        <v>0</v>
      </c>
      <c r="Q329" s="10">
        <f t="shared" si="5"/>
        <v>0</v>
      </c>
      <c r="R329" s="10">
        <f t="shared" si="6"/>
        <v>0</v>
      </c>
    </row>
    <row r="330" ht="15.75" customHeight="1">
      <c r="A330" s="6">
        <v>1.2439736E8</v>
      </c>
      <c r="B330" s="7" t="s">
        <v>362</v>
      </c>
      <c r="C330" s="6">
        <v>3.1286011E7</v>
      </c>
      <c r="D330" s="6">
        <v>141461.0</v>
      </c>
      <c r="E330" s="6">
        <v>7278.0</v>
      </c>
      <c r="F330" s="6">
        <v>17339.0</v>
      </c>
      <c r="G330" s="6">
        <v>21773.0</v>
      </c>
      <c r="H330" s="6">
        <v>20882.0</v>
      </c>
      <c r="I330" s="6">
        <v>74189.0</v>
      </c>
      <c r="J330" s="6">
        <v>1887715.0</v>
      </c>
      <c r="K330" s="6">
        <v>1.0831448E7</v>
      </c>
      <c r="L330" s="6">
        <v>3672.0</v>
      </c>
      <c r="M330" s="8">
        <f t="shared" si="1"/>
        <v>1815825.6</v>
      </c>
      <c r="N330" s="7" t="str">
        <f t="shared" si="2"/>
        <v>1 - &lt;35m</v>
      </c>
      <c r="O330" s="9">
        <f t="shared" si="3"/>
        <v>0</v>
      </c>
      <c r="P330" s="9">
        <f t="shared" si="4"/>
        <v>0</v>
      </c>
      <c r="Q330" s="10">
        <f t="shared" si="5"/>
        <v>0</v>
      </c>
      <c r="R330" s="10">
        <f t="shared" si="6"/>
        <v>0</v>
      </c>
    </row>
    <row r="331" ht="15.75" customHeight="1">
      <c r="A331" s="6">
        <v>1.21950268E8</v>
      </c>
      <c r="B331" s="7" t="s">
        <v>363</v>
      </c>
      <c r="C331" s="6">
        <v>3.1261983E7</v>
      </c>
      <c r="D331" s="6">
        <v>2705414.0</v>
      </c>
      <c r="E331" s="6">
        <v>657446.0</v>
      </c>
      <c r="F331" s="6">
        <v>1176427.0</v>
      </c>
      <c r="G331" s="6">
        <v>253781.0</v>
      </c>
      <c r="H331" s="6">
        <v>524291.0</v>
      </c>
      <c r="I331" s="6">
        <v>93469.0</v>
      </c>
      <c r="J331" s="6">
        <v>5539643.0</v>
      </c>
      <c r="K331" s="6">
        <v>1275000.0</v>
      </c>
      <c r="L331" s="6">
        <v>3405.0</v>
      </c>
      <c r="M331" s="8">
        <f t="shared" si="1"/>
        <v>10611757.2</v>
      </c>
      <c r="N331" s="7" t="str">
        <f t="shared" si="2"/>
        <v>1 - &lt;35m</v>
      </c>
      <c r="O331" s="9">
        <f t="shared" si="3"/>
        <v>0</v>
      </c>
      <c r="P331" s="9">
        <f t="shared" si="4"/>
        <v>0</v>
      </c>
      <c r="Q331" s="10">
        <f t="shared" si="5"/>
        <v>0</v>
      </c>
      <c r="R331" s="10">
        <f t="shared" si="6"/>
        <v>0</v>
      </c>
    </row>
    <row r="332" ht="15.75" customHeight="1">
      <c r="A332" s="6">
        <v>1.22121541E8</v>
      </c>
      <c r="B332" s="7" t="s">
        <v>364</v>
      </c>
      <c r="C332" s="6">
        <v>3.1198025E7</v>
      </c>
      <c r="D332" s="6">
        <v>3933393.0</v>
      </c>
      <c r="E332" s="6">
        <v>18443.0</v>
      </c>
      <c r="F332" s="6">
        <v>5380.0</v>
      </c>
      <c r="G332" s="6">
        <v>110289.0</v>
      </c>
      <c r="H332" s="6">
        <v>1681413.0</v>
      </c>
      <c r="I332" s="6">
        <v>2117868.0</v>
      </c>
      <c r="J332" s="6">
        <v>5068637.0</v>
      </c>
      <c r="K332" s="6">
        <v>1.2716654269E10</v>
      </c>
      <c r="L332" s="6">
        <v>6101.0</v>
      </c>
      <c r="M332" s="8">
        <f t="shared" si="1"/>
        <v>59627094.6</v>
      </c>
      <c r="N332" s="7" t="str">
        <f t="shared" si="2"/>
        <v>1 - &lt;35m</v>
      </c>
      <c r="O332" s="9">
        <f t="shared" si="3"/>
        <v>0</v>
      </c>
      <c r="P332" s="9">
        <f t="shared" si="4"/>
        <v>0</v>
      </c>
      <c r="Q332" s="10">
        <f t="shared" si="5"/>
        <v>0</v>
      </c>
      <c r="R332" s="10">
        <f t="shared" si="6"/>
        <v>0</v>
      </c>
    </row>
    <row r="333" ht="15.75" customHeight="1">
      <c r="A333" s="6">
        <v>1.24493021E8</v>
      </c>
      <c r="B333" s="7" t="s">
        <v>365</v>
      </c>
      <c r="C333" s="6">
        <v>3.1098934E7</v>
      </c>
      <c r="D333" s="6">
        <v>654969.0</v>
      </c>
      <c r="E333" s="6">
        <v>31148.0</v>
      </c>
      <c r="F333" s="6">
        <v>46881.0</v>
      </c>
      <c r="G333" s="6">
        <v>70071.0</v>
      </c>
      <c r="H333" s="6">
        <v>305026.0</v>
      </c>
      <c r="I333" s="6">
        <v>201843.0</v>
      </c>
      <c r="J333" s="6">
        <v>6246421.0</v>
      </c>
      <c r="K333" s="6">
        <v>1.2311978E7</v>
      </c>
      <c r="L333" s="6">
        <v>4279.0</v>
      </c>
      <c r="M333" s="8">
        <f t="shared" si="1"/>
        <v>7467395.6</v>
      </c>
      <c r="N333" s="7" t="str">
        <f t="shared" si="2"/>
        <v>1 - &lt;35m</v>
      </c>
      <c r="O333" s="9">
        <f t="shared" si="3"/>
        <v>0</v>
      </c>
      <c r="P333" s="9">
        <f t="shared" si="4"/>
        <v>0</v>
      </c>
      <c r="Q333" s="10">
        <f t="shared" si="5"/>
        <v>0</v>
      </c>
      <c r="R333" s="10">
        <f t="shared" si="6"/>
        <v>0</v>
      </c>
    </row>
    <row r="334" ht="15.75" customHeight="1">
      <c r="A334" s="6">
        <v>1.22525429E8</v>
      </c>
      <c r="B334" s="7" t="s">
        <v>366</v>
      </c>
      <c r="C334" s="6">
        <v>3.1018856E7</v>
      </c>
      <c r="D334" s="6">
        <v>2718455.0</v>
      </c>
      <c r="E334" s="6">
        <v>1564.0</v>
      </c>
      <c r="F334" s="6">
        <v>52874.0</v>
      </c>
      <c r="G334" s="6">
        <v>20730.0</v>
      </c>
      <c r="H334" s="6">
        <v>1933151.0</v>
      </c>
      <c r="I334" s="6">
        <v>710136.0</v>
      </c>
      <c r="J334" s="6">
        <v>2454263.0</v>
      </c>
      <c r="K334" s="6">
        <v>2.907769384E9</v>
      </c>
      <c r="L334" s="6">
        <v>3476.0</v>
      </c>
      <c r="M334" s="8">
        <f t="shared" si="1"/>
        <v>33723210.8</v>
      </c>
      <c r="N334" s="7" t="str">
        <f t="shared" si="2"/>
        <v>1 - &lt;35m</v>
      </c>
      <c r="O334" s="9">
        <f t="shared" si="3"/>
        <v>0</v>
      </c>
      <c r="P334" s="9">
        <f t="shared" si="4"/>
        <v>0</v>
      </c>
      <c r="Q334" s="10">
        <f t="shared" si="5"/>
        <v>0</v>
      </c>
      <c r="R334" s="10">
        <f t="shared" si="6"/>
        <v>0</v>
      </c>
    </row>
    <row r="335" ht="15.75" customHeight="1">
      <c r="A335" s="6">
        <v>9.3064548E7</v>
      </c>
      <c r="B335" s="7" t="s">
        <v>367</v>
      </c>
      <c r="C335" s="6">
        <v>3.1016963E7</v>
      </c>
      <c r="D335" s="6">
        <v>827680.0</v>
      </c>
      <c r="E335" s="6">
        <v>215817.0</v>
      </c>
      <c r="F335" s="6">
        <v>200078.0</v>
      </c>
      <c r="G335" s="6">
        <v>58174.0</v>
      </c>
      <c r="H335" s="6">
        <v>150625.0</v>
      </c>
      <c r="I335" s="6">
        <v>202986.0</v>
      </c>
      <c r="J335" s="6">
        <v>937000.0</v>
      </c>
      <c r="K335" s="6">
        <v>4.103220858E9</v>
      </c>
      <c r="L335" s="6">
        <v>5033.0</v>
      </c>
      <c r="M335" s="8">
        <f t="shared" si="1"/>
        <v>6241985.4</v>
      </c>
      <c r="N335" s="7" t="str">
        <f t="shared" si="2"/>
        <v>1 - &lt;35m</v>
      </c>
      <c r="O335" s="9">
        <f t="shared" si="3"/>
        <v>0</v>
      </c>
      <c r="P335" s="9">
        <f t="shared" si="4"/>
        <v>0</v>
      </c>
      <c r="Q335" s="10">
        <f t="shared" si="5"/>
        <v>0</v>
      </c>
      <c r="R335" s="10">
        <f t="shared" si="6"/>
        <v>0</v>
      </c>
    </row>
    <row r="336" ht="15.75" customHeight="1">
      <c r="A336" s="6">
        <v>1.23750052E8</v>
      </c>
      <c r="B336" s="7" t="s">
        <v>368</v>
      </c>
      <c r="C336" s="6">
        <v>3.0940381E7</v>
      </c>
      <c r="D336" s="6">
        <v>3103739.0</v>
      </c>
      <c r="E336" s="6">
        <v>711396.0</v>
      </c>
      <c r="F336" s="6">
        <v>601149.0</v>
      </c>
      <c r="G336" s="6">
        <v>34354.0</v>
      </c>
      <c r="H336" s="6">
        <v>870911.0</v>
      </c>
      <c r="I336" s="6">
        <v>885929.0</v>
      </c>
      <c r="J336" s="6">
        <v>6312701.0</v>
      </c>
      <c r="K336" s="6">
        <v>1.1351804235E10</v>
      </c>
      <c r="L336" s="6">
        <v>13824.0</v>
      </c>
      <c r="M336" s="8">
        <f t="shared" si="1"/>
        <v>27909683.2</v>
      </c>
      <c r="N336" s="7" t="str">
        <f t="shared" si="2"/>
        <v>1 - &lt;35m</v>
      </c>
      <c r="O336" s="9">
        <f t="shared" si="3"/>
        <v>0</v>
      </c>
      <c r="P336" s="9">
        <f t="shared" si="4"/>
        <v>0</v>
      </c>
      <c r="Q336" s="10">
        <f t="shared" si="5"/>
        <v>0</v>
      </c>
      <c r="R336" s="10">
        <f t="shared" si="6"/>
        <v>0</v>
      </c>
    </row>
    <row r="337" ht="15.75" customHeight="1">
      <c r="A337" s="6">
        <v>1.18248041E8</v>
      </c>
      <c r="B337" s="7" t="s">
        <v>369</v>
      </c>
      <c r="C337" s="6">
        <v>3.0897639E7</v>
      </c>
      <c r="D337" s="6">
        <v>1570779.0</v>
      </c>
      <c r="E337" s="6">
        <v>146784.0</v>
      </c>
      <c r="F337" s="6">
        <v>148962.0</v>
      </c>
      <c r="G337" s="6">
        <v>279025.0</v>
      </c>
      <c r="H337" s="6">
        <v>898759.0</v>
      </c>
      <c r="I337" s="6">
        <v>97249.0</v>
      </c>
      <c r="J337" s="6">
        <v>4785721.0</v>
      </c>
      <c r="K337" s="6">
        <v>1.1095414493E10</v>
      </c>
      <c r="L337" s="6">
        <v>6456.0</v>
      </c>
      <c r="M337" s="8">
        <f t="shared" si="1"/>
        <v>12375950.8</v>
      </c>
      <c r="N337" s="7" t="str">
        <f t="shared" si="2"/>
        <v>1 - &lt;35m</v>
      </c>
      <c r="O337" s="9">
        <f t="shared" si="3"/>
        <v>0</v>
      </c>
      <c r="P337" s="9">
        <f t="shared" si="4"/>
        <v>0</v>
      </c>
      <c r="Q337" s="10">
        <f t="shared" si="5"/>
        <v>0</v>
      </c>
      <c r="R337" s="10">
        <f t="shared" si="6"/>
        <v>0</v>
      </c>
    </row>
    <row r="338" ht="15.75" customHeight="1">
      <c r="A338" s="6">
        <v>1.2439556E8</v>
      </c>
      <c r="B338" s="7" t="s">
        <v>370</v>
      </c>
      <c r="C338" s="6">
        <v>3.0825891E7</v>
      </c>
      <c r="D338" s="6">
        <v>706250.0</v>
      </c>
      <c r="E338" s="6">
        <v>149493.0</v>
      </c>
      <c r="F338" s="6">
        <v>117080.0</v>
      </c>
      <c r="G338" s="6">
        <v>61324.0</v>
      </c>
      <c r="H338" s="6">
        <v>92928.0</v>
      </c>
      <c r="I338" s="6">
        <v>285425.0</v>
      </c>
      <c r="J338" s="6">
        <v>5550703.0</v>
      </c>
      <c r="K338" s="6">
        <v>0.0</v>
      </c>
      <c r="L338" s="6">
        <v>2547.0</v>
      </c>
      <c r="M338" s="8">
        <f t="shared" si="1"/>
        <v>7147134.6</v>
      </c>
      <c r="N338" s="7" t="str">
        <f t="shared" si="2"/>
        <v>1 - &lt;35m</v>
      </c>
      <c r="O338" s="9">
        <f t="shared" si="3"/>
        <v>0</v>
      </c>
      <c r="P338" s="9">
        <f t="shared" si="4"/>
        <v>0</v>
      </c>
      <c r="Q338" s="10">
        <f t="shared" si="5"/>
        <v>0</v>
      </c>
      <c r="R338" s="10">
        <f t="shared" si="6"/>
        <v>0</v>
      </c>
    </row>
    <row r="339" ht="15.75" customHeight="1">
      <c r="A339" s="6">
        <v>5.3288087E7</v>
      </c>
      <c r="B339" s="7" t="s">
        <v>371</v>
      </c>
      <c r="C339" s="6">
        <v>3.0547568E7</v>
      </c>
      <c r="D339" s="6">
        <v>3.3980879E7</v>
      </c>
      <c r="E339" s="6">
        <v>1.0075193E7</v>
      </c>
      <c r="F339" s="6">
        <v>5275235.0</v>
      </c>
      <c r="G339" s="6">
        <v>6489852.0</v>
      </c>
      <c r="H339" s="6">
        <v>1.1671116E7</v>
      </c>
      <c r="I339" s="6">
        <v>469483.0</v>
      </c>
      <c r="J339" s="6">
        <v>1712452.0</v>
      </c>
      <c r="K339" s="6">
        <v>1.8452424E8</v>
      </c>
      <c r="L339" s="6">
        <v>13210.0</v>
      </c>
      <c r="M339" s="8">
        <f t="shared" si="1"/>
        <v>164625736.6</v>
      </c>
      <c r="N339" s="7" t="str">
        <f t="shared" si="2"/>
        <v>1 - &lt;35m</v>
      </c>
      <c r="O339" s="9">
        <f t="shared" si="3"/>
        <v>0</v>
      </c>
      <c r="P339" s="9">
        <f t="shared" si="4"/>
        <v>0</v>
      </c>
      <c r="Q339" s="10">
        <f t="shared" si="5"/>
        <v>0</v>
      </c>
      <c r="R339" s="10">
        <f t="shared" si="6"/>
        <v>0</v>
      </c>
    </row>
    <row r="340" ht="15.75" customHeight="1">
      <c r="A340" s="6">
        <v>1.13933497E8</v>
      </c>
      <c r="B340" s="7" t="s">
        <v>372</v>
      </c>
      <c r="C340" s="6">
        <v>3.04128E7</v>
      </c>
      <c r="D340" s="6">
        <v>2233579.0</v>
      </c>
      <c r="E340" s="6">
        <v>833450.0</v>
      </c>
      <c r="F340" s="6">
        <v>553096.0</v>
      </c>
      <c r="G340" s="6">
        <v>146337.0</v>
      </c>
      <c r="H340" s="6">
        <v>378876.0</v>
      </c>
      <c r="I340" s="6">
        <v>321820.0</v>
      </c>
      <c r="J340" s="6">
        <v>8215679.0</v>
      </c>
      <c r="K340" s="6">
        <v>9.7301257E8</v>
      </c>
      <c r="L340" s="6">
        <v>3015.0</v>
      </c>
      <c r="M340" s="8">
        <f t="shared" si="1"/>
        <v>12083390</v>
      </c>
      <c r="N340" s="7" t="str">
        <f t="shared" si="2"/>
        <v>1 - &lt;35m</v>
      </c>
      <c r="O340" s="9">
        <f t="shared" si="3"/>
        <v>0</v>
      </c>
      <c r="P340" s="9">
        <f t="shared" si="4"/>
        <v>0</v>
      </c>
      <c r="Q340" s="10">
        <f t="shared" si="5"/>
        <v>0</v>
      </c>
      <c r="R340" s="10">
        <f t="shared" si="6"/>
        <v>0</v>
      </c>
    </row>
    <row r="341" ht="15.75" customHeight="1">
      <c r="A341" s="6">
        <v>1.24481513E8</v>
      </c>
      <c r="B341" s="7" t="s">
        <v>373</v>
      </c>
      <c r="C341" s="6">
        <v>3.030493E7</v>
      </c>
      <c r="D341" s="6">
        <v>966903.0</v>
      </c>
      <c r="E341" s="6">
        <v>67648.0</v>
      </c>
      <c r="F341" s="6">
        <v>175417.0</v>
      </c>
      <c r="G341" s="6">
        <v>41418.0</v>
      </c>
      <c r="H341" s="6">
        <v>442051.0</v>
      </c>
      <c r="I341" s="6">
        <v>240369.0</v>
      </c>
      <c r="J341" s="6">
        <v>3894521.0</v>
      </c>
      <c r="K341" s="6">
        <v>0.0</v>
      </c>
      <c r="L341" s="6">
        <v>1923.0</v>
      </c>
      <c r="M341" s="8">
        <f t="shared" si="1"/>
        <v>9757925.6</v>
      </c>
      <c r="N341" s="7" t="str">
        <f t="shared" si="2"/>
        <v>1 - &lt;35m</v>
      </c>
      <c r="O341" s="9">
        <f t="shared" si="3"/>
        <v>0</v>
      </c>
      <c r="P341" s="9">
        <f t="shared" si="4"/>
        <v>0</v>
      </c>
      <c r="Q341" s="10">
        <f t="shared" si="5"/>
        <v>0</v>
      </c>
      <c r="R341" s="10">
        <f t="shared" si="6"/>
        <v>0</v>
      </c>
    </row>
    <row r="342" ht="15.75" customHeight="1">
      <c r="A342" s="6">
        <v>1.42200839E8</v>
      </c>
      <c r="B342" s="7" t="s">
        <v>374</v>
      </c>
      <c r="C342" s="6">
        <v>2.9998197E7</v>
      </c>
      <c r="D342" s="6">
        <v>932346.0</v>
      </c>
      <c r="E342" s="6">
        <v>13632.0</v>
      </c>
      <c r="F342" s="6">
        <v>70434.0</v>
      </c>
      <c r="G342" s="6">
        <v>82732.0</v>
      </c>
      <c r="H342" s="6">
        <v>762301.0</v>
      </c>
      <c r="I342" s="6">
        <v>3247.0</v>
      </c>
      <c r="J342" s="6">
        <v>316547.0</v>
      </c>
      <c r="K342" s="6">
        <v>6.47003771E8</v>
      </c>
      <c r="L342" s="6">
        <v>4132.0</v>
      </c>
      <c r="M342" s="8">
        <f t="shared" si="1"/>
        <v>8162472.4</v>
      </c>
      <c r="N342" s="7" t="str">
        <f t="shared" si="2"/>
        <v>1 - &lt;35m</v>
      </c>
      <c r="O342" s="9">
        <f t="shared" si="3"/>
        <v>0</v>
      </c>
      <c r="P342" s="9">
        <f t="shared" si="4"/>
        <v>0</v>
      </c>
      <c r="Q342" s="10">
        <f t="shared" si="5"/>
        <v>0</v>
      </c>
      <c r="R342" s="10">
        <f t="shared" si="6"/>
        <v>0</v>
      </c>
    </row>
    <row r="343" ht="15.75" customHeight="1">
      <c r="A343" s="6">
        <v>1.24807159E8</v>
      </c>
      <c r="B343" s="7" t="s">
        <v>375</v>
      </c>
      <c r="C343" s="6">
        <v>2.9983332E7</v>
      </c>
      <c r="D343" s="6">
        <v>1074224.0</v>
      </c>
      <c r="E343" s="6">
        <v>105148.0</v>
      </c>
      <c r="F343" s="6">
        <v>61644.0</v>
      </c>
      <c r="G343" s="6">
        <v>192757.0</v>
      </c>
      <c r="H343" s="6">
        <v>699918.0</v>
      </c>
      <c r="I343" s="6">
        <v>14757.0</v>
      </c>
      <c r="J343" s="6">
        <v>733077.0</v>
      </c>
      <c r="K343" s="6">
        <v>1.2124398111E10</v>
      </c>
      <c r="L343" s="6">
        <v>7896.0</v>
      </c>
      <c r="M343" s="8">
        <f t="shared" si="1"/>
        <v>8209665.6</v>
      </c>
      <c r="N343" s="7" t="str">
        <f t="shared" si="2"/>
        <v>1 - &lt;35m</v>
      </c>
      <c r="O343" s="9">
        <f t="shared" si="3"/>
        <v>0</v>
      </c>
      <c r="P343" s="9">
        <f t="shared" si="4"/>
        <v>0</v>
      </c>
      <c r="Q343" s="10">
        <f t="shared" si="5"/>
        <v>0</v>
      </c>
      <c r="R343" s="10">
        <f t="shared" si="6"/>
        <v>0</v>
      </c>
    </row>
    <row r="344" ht="15.75" customHeight="1">
      <c r="A344" s="6">
        <v>1.29935703E8</v>
      </c>
      <c r="B344" s="7" t="s">
        <v>376</v>
      </c>
      <c r="C344" s="6">
        <v>2.9944342E7</v>
      </c>
      <c r="D344" s="6">
        <v>2089488.0</v>
      </c>
      <c r="E344" s="6">
        <v>206241.0</v>
      </c>
      <c r="F344" s="6">
        <v>364296.0</v>
      </c>
      <c r="G344" s="6">
        <v>451446.0</v>
      </c>
      <c r="H344" s="6">
        <v>676749.0</v>
      </c>
      <c r="I344" s="6">
        <v>390756.0</v>
      </c>
      <c r="J344" s="6">
        <v>2720119.0</v>
      </c>
      <c r="K344" s="6">
        <v>1.2303335E8</v>
      </c>
      <c r="L344" s="6">
        <v>6334.0</v>
      </c>
      <c r="M344" s="8">
        <f t="shared" si="1"/>
        <v>17158234.2</v>
      </c>
      <c r="N344" s="7" t="str">
        <f t="shared" si="2"/>
        <v>1 - &lt;35m</v>
      </c>
      <c r="O344" s="9">
        <f t="shared" si="3"/>
        <v>0</v>
      </c>
      <c r="P344" s="9">
        <f t="shared" si="4"/>
        <v>0</v>
      </c>
      <c r="Q344" s="10">
        <f t="shared" si="5"/>
        <v>0</v>
      </c>
      <c r="R344" s="10">
        <f t="shared" si="6"/>
        <v>0</v>
      </c>
    </row>
    <row r="345" ht="15.75" customHeight="1">
      <c r="A345" s="6">
        <v>1.14297736E8</v>
      </c>
      <c r="B345" s="7" t="s">
        <v>377</v>
      </c>
      <c r="C345" s="6">
        <v>2.9887035E7</v>
      </c>
      <c r="D345" s="6">
        <v>1505746.0</v>
      </c>
      <c r="E345" s="6">
        <v>134359.0</v>
      </c>
      <c r="F345" s="6">
        <v>156661.0</v>
      </c>
      <c r="G345" s="6">
        <v>196745.0</v>
      </c>
      <c r="H345" s="6">
        <v>831481.0</v>
      </c>
      <c r="I345" s="6">
        <v>186500.0</v>
      </c>
      <c r="J345" s="6">
        <v>2390444.0</v>
      </c>
      <c r="K345" s="6">
        <v>1.4573935619E10</v>
      </c>
      <c r="L345" s="6">
        <v>3857.0</v>
      </c>
      <c r="M345" s="8">
        <f t="shared" si="1"/>
        <v>13171983.8</v>
      </c>
      <c r="N345" s="7" t="str">
        <f t="shared" si="2"/>
        <v>1 - &lt;35m</v>
      </c>
      <c r="O345" s="9">
        <f t="shared" si="3"/>
        <v>0</v>
      </c>
      <c r="P345" s="9">
        <f t="shared" si="4"/>
        <v>0</v>
      </c>
      <c r="Q345" s="10">
        <f t="shared" si="5"/>
        <v>0</v>
      </c>
      <c r="R345" s="10">
        <f t="shared" si="6"/>
        <v>0</v>
      </c>
    </row>
    <row r="346" ht="15.75" customHeight="1">
      <c r="A346" s="6">
        <v>1.49860675E8</v>
      </c>
      <c r="B346" s="7" t="s">
        <v>378</v>
      </c>
      <c r="C346" s="6">
        <v>2.9663162E7</v>
      </c>
      <c r="D346" s="6">
        <v>4384637.0</v>
      </c>
      <c r="E346" s="6">
        <v>835366.0</v>
      </c>
      <c r="F346" s="6">
        <v>910147.0</v>
      </c>
      <c r="G346" s="6">
        <v>767776.0</v>
      </c>
      <c r="H346" s="6">
        <v>1504747.0</v>
      </c>
      <c r="I346" s="6">
        <v>366601.0</v>
      </c>
      <c r="J346" s="6">
        <v>1665018.0</v>
      </c>
      <c r="K346" s="6">
        <v>2.643333026E9</v>
      </c>
      <c r="L346" s="6">
        <v>26099.0</v>
      </c>
      <c r="M346" s="8">
        <f t="shared" si="1"/>
        <v>27437961.2</v>
      </c>
      <c r="N346" s="7" t="str">
        <f t="shared" si="2"/>
        <v>1 - &lt;35m</v>
      </c>
      <c r="O346" s="9">
        <f t="shared" si="3"/>
        <v>0</v>
      </c>
      <c r="P346" s="9">
        <f t="shared" si="4"/>
        <v>0</v>
      </c>
      <c r="Q346" s="10">
        <f t="shared" si="5"/>
        <v>0</v>
      </c>
      <c r="R346" s="10">
        <f t="shared" si="6"/>
        <v>0</v>
      </c>
    </row>
    <row r="347" ht="15.75" customHeight="1">
      <c r="A347" s="6">
        <v>1.2684526E8</v>
      </c>
      <c r="B347" s="7" t="s">
        <v>379</v>
      </c>
      <c r="C347" s="6">
        <v>2.9632345E7</v>
      </c>
      <c r="D347" s="6">
        <v>632228.0</v>
      </c>
      <c r="E347" s="6">
        <v>36982.0</v>
      </c>
      <c r="F347" s="6">
        <v>13302.0</v>
      </c>
      <c r="G347" s="6">
        <v>7969.0</v>
      </c>
      <c r="H347" s="6">
        <v>411495.0</v>
      </c>
      <c r="I347" s="6">
        <v>162480.0</v>
      </c>
      <c r="J347" s="6">
        <v>3302745.0</v>
      </c>
      <c r="K347" s="6">
        <v>8.8096161E8</v>
      </c>
      <c r="L347" s="6">
        <v>4613.0</v>
      </c>
      <c r="M347" s="8">
        <f t="shared" si="1"/>
        <v>7430426.4</v>
      </c>
      <c r="N347" s="7" t="str">
        <f t="shared" si="2"/>
        <v>1 - &lt;35m</v>
      </c>
      <c r="O347" s="9">
        <f t="shared" si="3"/>
        <v>0</v>
      </c>
      <c r="P347" s="9">
        <f t="shared" si="4"/>
        <v>0</v>
      </c>
      <c r="Q347" s="10">
        <f t="shared" si="5"/>
        <v>0</v>
      </c>
      <c r="R347" s="10">
        <f t="shared" si="6"/>
        <v>0</v>
      </c>
    </row>
    <row r="348" ht="15.75" customHeight="1">
      <c r="A348" s="6">
        <v>1.35112567E8</v>
      </c>
      <c r="B348" s="7" t="s">
        <v>380</v>
      </c>
      <c r="C348" s="6">
        <v>2.9611456E7</v>
      </c>
      <c r="D348" s="6">
        <v>1214496.0</v>
      </c>
      <c r="E348" s="6">
        <v>798108.0</v>
      </c>
      <c r="F348" s="6">
        <v>29413.0</v>
      </c>
      <c r="G348" s="6">
        <v>14889.0</v>
      </c>
      <c r="H348" s="6">
        <v>160519.0</v>
      </c>
      <c r="I348" s="6">
        <v>211567.0</v>
      </c>
      <c r="J348" s="6">
        <v>794793.0</v>
      </c>
      <c r="K348" s="6">
        <v>5.336961582E9</v>
      </c>
      <c r="L348" s="6">
        <v>4379.0</v>
      </c>
      <c r="M348" s="8">
        <f t="shared" si="1"/>
        <v>6114533.6</v>
      </c>
      <c r="N348" s="7" t="str">
        <f t="shared" si="2"/>
        <v>1 - &lt;35m</v>
      </c>
      <c r="O348" s="9">
        <f t="shared" si="3"/>
        <v>0</v>
      </c>
      <c r="P348" s="9">
        <f t="shared" si="4"/>
        <v>0</v>
      </c>
      <c r="Q348" s="10">
        <f t="shared" si="5"/>
        <v>0</v>
      </c>
      <c r="R348" s="10">
        <f t="shared" si="6"/>
        <v>0</v>
      </c>
    </row>
    <row r="349" ht="15.75" customHeight="1">
      <c r="A349" s="6">
        <v>1.24398399E8</v>
      </c>
      <c r="B349" s="7" t="s">
        <v>381</v>
      </c>
      <c r="C349" s="6">
        <v>2.9428708E7</v>
      </c>
      <c r="D349" s="6">
        <v>2.3231459E7</v>
      </c>
      <c r="E349" s="6">
        <v>6327582.0</v>
      </c>
      <c r="F349" s="6">
        <v>4041209.0</v>
      </c>
      <c r="G349" s="6">
        <v>5010833.0</v>
      </c>
      <c r="H349" s="6">
        <v>6910115.0</v>
      </c>
      <c r="I349" s="6">
        <v>941720.0</v>
      </c>
      <c r="J349" s="6">
        <v>3246862.0</v>
      </c>
      <c r="K349" s="6">
        <v>3.092054052E9</v>
      </c>
      <c r="L349" s="6">
        <v>13541.0</v>
      </c>
      <c r="M349" s="8">
        <f t="shared" si="1"/>
        <v>117326816.4</v>
      </c>
      <c r="N349" s="7" t="str">
        <f t="shared" si="2"/>
        <v>1 - &lt;35m</v>
      </c>
      <c r="O349" s="9">
        <f t="shared" si="3"/>
        <v>0</v>
      </c>
      <c r="P349" s="9">
        <f t="shared" si="4"/>
        <v>0</v>
      </c>
      <c r="Q349" s="10">
        <f t="shared" si="5"/>
        <v>0</v>
      </c>
      <c r="R349" s="10">
        <f t="shared" si="6"/>
        <v>0</v>
      </c>
    </row>
    <row r="350" ht="15.75" customHeight="1">
      <c r="A350" s="6">
        <v>1.24477093E8</v>
      </c>
      <c r="B350" s="7" t="s">
        <v>382</v>
      </c>
      <c r="C350" s="6">
        <v>2.9409342E7</v>
      </c>
      <c r="D350" s="6">
        <v>1940710.0</v>
      </c>
      <c r="E350" s="6">
        <v>440243.0</v>
      </c>
      <c r="F350" s="6">
        <v>575368.0</v>
      </c>
      <c r="G350" s="6">
        <v>145823.0</v>
      </c>
      <c r="H350" s="6">
        <v>508990.0</v>
      </c>
      <c r="I350" s="6">
        <v>270286.0</v>
      </c>
      <c r="J350" s="6">
        <v>3761485.0</v>
      </c>
      <c r="K350" s="6">
        <v>1.21516E8</v>
      </c>
      <c r="L350" s="6">
        <v>9481.0</v>
      </c>
      <c r="M350" s="8">
        <f t="shared" si="1"/>
        <v>12317696.6</v>
      </c>
      <c r="N350" s="7" t="str">
        <f t="shared" si="2"/>
        <v>1 - &lt;35m</v>
      </c>
      <c r="O350" s="9">
        <f t="shared" si="3"/>
        <v>0</v>
      </c>
      <c r="P350" s="9">
        <f t="shared" si="4"/>
        <v>0</v>
      </c>
      <c r="Q350" s="10">
        <f t="shared" si="5"/>
        <v>0</v>
      </c>
      <c r="R350" s="10">
        <f t="shared" si="6"/>
        <v>0</v>
      </c>
    </row>
    <row r="351" ht="15.75" customHeight="1">
      <c r="A351" s="6">
        <v>1.31300761E8</v>
      </c>
      <c r="B351" s="7" t="s">
        <v>383</v>
      </c>
      <c r="C351" s="6">
        <v>2.9219742E7</v>
      </c>
      <c r="D351" s="6">
        <v>4617208.0</v>
      </c>
      <c r="E351" s="6">
        <v>1805960.0</v>
      </c>
      <c r="F351" s="6">
        <v>259878.0</v>
      </c>
      <c r="G351" s="6">
        <v>1002349.0</v>
      </c>
      <c r="H351" s="6">
        <v>1497085.0</v>
      </c>
      <c r="I351" s="6">
        <v>51936.0</v>
      </c>
      <c r="J351" s="6">
        <v>1068756.0</v>
      </c>
      <c r="K351" s="6">
        <v>2.061128063E9</v>
      </c>
      <c r="L351" s="6">
        <v>2216.0</v>
      </c>
      <c r="M351" s="8">
        <f t="shared" si="1"/>
        <v>20899914</v>
      </c>
      <c r="N351" s="7" t="str">
        <f t="shared" si="2"/>
        <v>1 - &lt;35m</v>
      </c>
      <c r="O351" s="9">
        <f t="shared" si="3"/>
        <v>0</v>
      </c>
      <c r="P351" s="9">
        <f t="shared" si="4"/>
        <v>0</v>
      </c>
      <c r="Q351" s="10">
        <f t="shared" si="5"/>
        <v>0</v>
      </c>
      <c r="R351" s="10">
        <f t="shared" si="6"/>
        <v>0</v>
      </c>
    </row>
    <row r="352" ht="15.75" customHeight="1">
      <c r="A352" s="6">
        <v>1.44769096E8</v>
      </c>
      <c r="B352" s="7" t="s">
        <v>384</v>
      </c>
      <c r="C352" s="6">
        <v>2.9166905E7</v>
      </c>
      <c r="D352" s="6">
        <v>551110.0</v>
      </c>
      <c r="E352" s="6">
        <v>29001.0</v>
      </c>
      <c r="F352" s="6">
        <v>63788.0</v>
      </c>
      <c r="G352" s="6">
        <v>105087.0</v>
      </c>
      <c r="H352" s="6">
        <v>338544.0</v>
      </c>
      <c r="I352" s="6">
        <v>14690.0</v>
      </c>
      <c r="J352" s="6">
        <v>1253677.0</v>
      </c>
      <c r="K352" s="6">
        <v>1.64E8</v>
      </c>
      <c r="L352" s="6">
        <v>2838.0</v>
      </c>
      <c r="M352" s="8">
        <f t="shared" si="1"/>
        <v>4232964.2</v>
      </c>
      <c r="N352" s="7" t="str">
        <f t="shared" si="2"/>
        <v>1 - &lt;35m</v>
      </c>
      <c r="O352" s="9">
        <f t="shared" si="3"/>
        <v>0</v>
      </c>
      <c r="P352" s="9">
        <f t="shared" si="4"/>
        <v>0</v>
      </c>
      <c r="Q352" s="10">
        <f t="shared" si="5"/>
        <v>0</v>
      </c>
      <c r="R352" s="10">
        <f t="shared" si="6"/>
        <v>0</v>
      </c>
    </row>
    <row r="353" ht="15.75" customHeight="1">
      <c r="A353" s="6">
        <v>1.27334932E8</v>
      </c>
      <c r="B353" s="7" t="s">
        <v>385</v>
      </c>
      <c r="C353" s="6">
        <v>2.9124187E7</v>
      </c>
      <c r="D353" s="6">
        <v>1382375.0</v>
      </c>
      <c r="E353" s="6">
        <v>500950.0</v>
      </c>
      <c r="F353" s="6">
        <v>122939.0</v>
      </c>
      <c r="G353" s="6">
        <v>16644.0</v>
      </c>
      <c r="H353" s="6">
        <v>518897.0</v>
      </c>
      <c r="I353" s="6">
        <v>222945.0</v>
      </c>
      <c r="J353" s="6">
        <v>183205.0</v>
      </c>
      <c r="K353" s="6">
        <v>8.815443436E9</v>
      </c>
      <c r="L353" s="6">
        <v>5328.0</v>
      </c>
      <c r="M353" s="8">
        <f t="shared" si="1"/>
        <v>10060514</v>
      </c>
      <c r="N353" s="7" t="str">
        <f t="shared" si="2"/>
        <v>1 - &lt;35m</v>
      </c>
      <c r="O353" s="9">
        <f t="shared" si="3"/>
        <v>0</v>
      </c>
      <c r="P353" s="9">
        <f t="shared" si="4"/>
        <v>0</v>
      </c>
      <c r="Q353" s="10">
        <f t="shared" si="5"/>
        <v>0</v>
      </c>
      <c r="R353" s="10">
        <f t="shared" si="6"/>
        <v>0</v>
      </c>
    </row>
    <row r="354" ht="15.75" customHeight="1">
      <c r="A354" s="6">
        <v>1.25127297E8</v>
      </c>
      <c r="B354" s="7" t="s">
        <v>386</v>
      </c>
      <c r="C354" s="6">
        <v>2.9115239E7</v>
      </c>
      <c r="D354" s="6">
        <v>4128630.0</v>
      </c>
      <c r="E354" s="6">
        <v>639281.0</v>
      </c>
      <c r="F354" s="6">
        <v>363906.0</v>
      </c>
      <c r="G354" s="6">
        <v>779451.0</v>
      </c>
      <c r="H354" s="6">
        <v>2158999.0</v>
      </c>
      <c r="I354" s="6">
        <v>186993.0</v>
      </c>
      <c r="J354" s="6">
        <v>891725.0</v>
      </c>
      <c r="K354" s="6">
        <v>4.380199864E9</v>
      </c>
      <c r="L354" s="6">
        <v>12924.0</v>
      </c>
      <c r="M354" s="8">
        <f t="shared" si="1"/>
        <v>29303322.2</v>
      </c>
      <c r="N354" s="7" t="str">
        <f t="shared" si="2"/>
        <v>1 - &lt;35m</v>
      </c>
      <c r="O354" s="9">
        <f t="shared" si="3"/>
        <v>0</v>
      </c>
      <c r="P354" s="9">
        <f t="shared" si="4"/>
        <v>0</v>
      </c>
      <c r="Q354" s="10">
        <f t="shared" si="5"/>
        <v>0</v>
      </c>
      <c r="R354" s="10">
        <f t="shared" si="6"/>
        <v>0</v>
      </c>
    </row>
    <row r="355" ht="15.75" customHeight="1">
      <c r="A355" s="6">
        <v>7.6417899E7</v>
      </c>
      <c r="B355" s="7" t="s">
        <v>387</v>
      </c>
      <c r="C355" s="6">
        <v>2.9101019E7</v>
      </c>
      <c r="D355" s="6">
        <v>595636.0</v>
      </c>
      <c r="E355" s="6">
        <v>91038.0</v>
      </c>
      <c r="F355" s="6">
        <v>234357.0</v>
      </c>
      <c r="G355" s="6">
        <v>153081.0</v>
      </c>
      <c r="H355" s="6">
        <v>16663.0</v>
      </c>
      <c r="I355" s="6">
        <v>100497.0</v>
      </c>
      <c r="J355" s="6">
        <v>978969.0</v>
      </c>
      <c r="K355" s="6">
        <v>1.5745264568E10</v>
      </c>
      <c r="L355" s="6">
        <v>4506.0</v>
      </c>
      <c r="M355" s="8">
        <f t="shared" si="1"/>
        <v>3275815.6</v>
      </c>
      <c r="N355" s="7" t="str">
        <f t="shared" si="2"/>
        <v>1 - &lt;35m</v>
      </c>
      <c r="O355" s="9">
        <f t="shared" si="3"/>
        <v>0</v>
      </c>
      <c r="P355" s="9">
        <f t="shared" si="4"/>
        <v>0</v>
      </c>
      <c r="Q355" s="10">
        <f t="shared" si="5"/>
        <v>0</v>
      </c>
      <c r="R355" s="10">
        <f t="shared" si="6"/>
        <v>0</v>
      </c>
    </row>
    <row r="356" ht="15.75" customHeight="1">
      <c r="A356" s="6">
        <v>1.24283265E8</v>
      </c>
      <c r="B356" s="7" t="s">
        <v>388</v>
      </c>
      <c r="C356" s="6">
        <v>2.9062072E7</v>
      </c>
      <c r="D356" s="6">
        <v>7567652.0</v>
      </c>
      <c r="E356" s="6">
        <v>461080.0</v>
      </c>
      <c r="F356" s="6">
        <v>645727.0</v>
      </c>
      <c r="G356" s="6">
        <v>935793.0</v>
      </c>
      <c r="H356" s="6">
        <v>4419985.0</v>
      </c>
      <c r="I356" s="6">
        <v>1105067.0</v>
      </c>
      <c r="J356" s="6">
        <v>4238192.0</v>
      </c>
      <c r="K356" s="6">
        <v>5.00017174E8</v>
      </c>
      <c r="L356" s="6">
        <v>20963.0</v>
      </c>
      <c r="M356" s="8">
        <f t="shared" si="1"/>
        <v>71428032</v>
      </c>
      <c r="N356" s="7" t="str">
        <f t="shared" si="2"/>
        <v>1 - &lt;35m</v>
      </c>
      <c r="O356" s="9">
        <f t="shared" si="3"/>
        <v>0</v>
      </c>
      <c r="P356" s="9">
        <f t="shared" si="4"/>
        <v>0</v>
      </c>
      <c r="Q356" s="10">
        <f t="shared" si="5"/>
        <v>0</v>
      </c>
      <c r="R356" s="10">
        <f t="shared" si="6"/>
        <v>0</v>
      </c>
    </row>
    <row r="357" ht="15.75" customHeight="1">
      <c r="A357" s="6">
        <v>1.29332964E8</v>
      </c>
      <c r="B357" s="7" t="s">
        <v>389</v>
      </c>
      <c r="C357" s="6">
        <v>2.8987945E7</v>
      </c>
      <c r="D357" s="6">
        <v>885251.0</v>
      </c>
      <c r="E357" s="6">
        <v>154724.0</v>
      </c>
      <c r="F357" s="6">
        <v>22582.0</v>
      </c>
      <c r="G357" s="6">
        <v>2014.0</v>
      </c>
      <c r="H357" s="6">
        <v>700731.0</v>
      </c>
      <c r="I357" s="6">
        <v>5200.0</v>
      </c>
      <c r="J357" s="6">
        <v>399904.0</v>
      </c>
      <c r="K357" s="6">
        <v>8.848208686E9</v>
      </c>
      <c r="L357" s="6">
        <v>14212.0</v>
      </c>
      <c r="M357" s="8">
        <f t="shared" si="1"/>
        <v>7195474.8</v>
      </c>
      <c r="N357" s="7" t="str">
        <f t="shared" si="2"/>
        <v>1 - &lt;35m</v>
      </c>
      <c r="O357" s="9">
        <f t="shared" si="3"/>
        <v>0</v>
      </c>
      <c r="P357" s="9">
        <f t="shared" si="4"/>
        <v>0</v>
      </c>
      <c r="Q357" s="10">
        <f t="shared" si="5"/>
        <v>0</v>
      </c>
      <c r="R357" s="10">
        <f t="shared" si="6"/>
        <v>0</v>
      </c>
    </row>
    <row r="358" ht="15.75" customHeight="1">
      <c r="A358" s="6">
        <v>1.02565912E8</v>
      </c>
      <c r="B358" s="7" t="s">
        <v>390</v>
      </c>
      <c r="C358" s="6">
        <v>2.878782E7</v>
      </c>
      <c r="D358" s="6">
        <v>945249.0</v>
      </c>
      <c r="E358" s="6">
        <v>120876.0</v>
      </c>
      <c r="F358" s="6">
        <v>572017.0</v>
      </c>
      <c r="G358" s="6">
        <v>15445.0</v>
      </c>
      <c r="H358" s="6">
        <v>130260.0</v>
      </c>
      <c r="I358" s="6">
        <v>106651.0</v>
      </c>
      <c r="J358" s="6">
        <v>546455.0</v>
      </c>
      <c r="K358" s="6">
        <v>7.371370517E9</v>
      </c>
      <c r="L358" s="6">
        <v>1977.0</v>
      </c>
      <c r="M358" s="8">
        <f t="shared" si="1"/>
        <v>4665609.2</v>
      </c>
      <c r="N358" s="7" t="str">
        <f t="shared" si="2"/>
        <v>1 - &lt;35m</v>
      </c>
      <c r="O358" s="9">
        <f t="shared" si="3"/>
        <v>0</v>
      </c>
      <c r="P358" s="9">
        <f t="shared" si="4"/>
        <v>0</v>
      </c>
      <c r="Q358" s="10">
        <f t="shared" si="5"/>
        <v>0</v>
      </c>
      <c r="R358" s="10">
        <f t="shared" si="6"/>
        <v>0</v>
      </c>
    </row>
    <row r="359" ht="15.75" customHeight="1">
      <c r="A359" s="6">
        <v>1.20582392E8</v>
      </c>
      <c r="B359" s="7" t="s">
        <v>391</v>
      </c>
      <c r="C359" s="6">
        <v>2.8402036E7</v>
      </c>
      <c r="D359" s="6">
        <v>2356638.0</v>
      </c>
      <c r="E359" s="6">
        <v>554333.0</v>
      </c>
      <c r="F359" s="6">
        <v>6351.0</v>
      </c>
      <c r="G359" s="6">
        <v>36533.0</v>
      </c>
      <c r="H359" s="6">
        <v>1412987.0</v>
      </c>
      <c r="I359" s="6">
        <v>346434.0</v>
      </c>
      <c r="J359" s="6">
        <v>5558119.0</v>
      </c>
      <c r="K359" s="6">
        <v>1.1939167523E10</v>
      </c>
      <c r="L359" s="6">
        <v>12666.0</v>
      </c>
      <c r="M359" s="8">
        <f t="shared" si="1"/>
        <v>21328250.6</v>
      </c>
      <c r="N359" s="7" t="str">
        <f t="shared" si="2"/>
        <v>1 - &lt;35m</v>
      </c>
      <c r="O359" s="9">
        <f t="shared" si="3"/>
        <v>0</v>
      </c>
      <c r="P359" s="9">
        <f t="shared" si="4"/>
        <v>0</v>
      </c>
      <c r="Q359" s="10">
        <f t="shared" si="5"/>
        <v>0</v>
      </c>
      <c r="R359" s="10">
        <f t="shared" si="6"/>
        <v>0</v>
      </c>
    </row>
    <row r="360" ht="15.75" customHeight="1">
      <c r="A360" s="6">
        <v>1.40035E8</v>
      </c>
      <c r="B360" s="7" t="s">
        <v>392</v>
      </c>
      <c r="C360" s="6">
        <v>2.8363306E7</v>
      </c>
      <c r="D360" s="6">
        <v>6895680.0</v>
      </c>
      <c r="E360" s="6">
        <v>432685.0</v>
      </c>
      <c r="F360" s="6">
        <v>361877.0</v>
      </c>
      <c r="G360" s="6">
        <v>513320.0</v>
      </c>
      <c r="H360" s="6">
        <v>5470359.0</v>
      </c>
      <c r="I360" s="6">
        <v>117439.0</v>
      </c>
      <c r="J360" s="6">
        <v>2669163.0</v>
      </c>
      <c r="K360" s="6">
        <v>1.613157679E9</v>
      </c>
      <c r="L360" s="6">
        <v>5251.0</v>
      </c>
      <c r="M360" s="8">
        <f t="shared" si="1"/>
        <v>59915941</v>
      </c>
      <c r="N360" s="7" t="str">
        <f t="shared" si="2"/>
        <v>1 - &lt;35m</v>
      </c>
      <c r="O360" s="9">
        <f t="shared" si="3"/>
        <v>0</v>
      </c>
      <c r="P360" s="9">
        <f t="shared" si="4"/>
        <v>0</v>
      </c>
      <c r="Q360" s="10">
        <f t="shared" si="5"/>
        <v>0</v>
      </c>
      <c r="R360" s="10">
        <f t="shared" si="6"/>
        <v>0</v>
      </c>
    </row>
    <row r="361" ht="15.75" customHeight="1">
      <c r="A361" s="6">
        <v>1.1924282E8</v>
      </c>
      <c r="B361" s="7" t="s">
        <v>393</v>
      </c>
      <c r="C361" s="6">
        <v>2.8324156E7</v>
      </c>
      <c r="D361" s="6">
        <v>831353.0</v>
      </c>
      <c r="E361" s="6">
        <v>398742.0</v>
      </c>
      <c r="F361" s="6">
        <v>10858.0</v>
      </c>
      <c r="G361" s="6">
        <v>33494.0</v>
      </c>
      <c r="H361" s="6">
        <v>318473.0</v>
      </c>
      <c r="I361" s="6">
        <v>69786.0</v>
      </c>
      <c r="J361" s="6">
        <v>312321.0</v>
      </c>
      <c r="K361" s="6">
        <v>1.2783832175E10</v>
      </c>
      <c r="L361" s="6">
        <v>8104.0</v>
      </c>
      <c r="M361" s="8">
        <f t="shared" si="1"/>
        <v>4815890.4</v>
      </c>
      <c r="N361" s="7" t="str">
        <f t="shared" si="2"/>
        <v>1 - &lt;35m</v>
      </c>
      <c r="O361" s="9">
        <f t="shared" si="3"/>
        <v>0</v>
      </c>
      <c r="P361" s="9">
        <f t="shared" si="4"/>
        <v>0</v>
      </c>
      <c r="Q361" s="10">
        <f t="shared" si="5"/>
        <v>0</v>
      </c>
      <c r="R361" s="10">
        <f t="shared" si="6"/>
        <v>0</v>
      </c>
    </row>
    <row r="362" ht="15.75" customHeight="1">
      <c r="A362" s="6">
        <v>1.24379251E8</v>
      </c>
      <c r="B362" s="7" t="s">
        <v>394</v>
      </c>
      <c r="C362" s="6">
        <v>2.7552535E7</v>
      </c>
      <c r="D362" s="6">
        <v>232203.0</v>
      </c>
      <c r="E362" s="6">
        <v>2686.0</v>
      </c>
      <c r="F362" s="6">
        <v>39714.0</v>
      </c>
      <c r="G362" s="6">
        <v>24393.0</v>
      </c>
      <c r="H362" s="6">
        <v>84819.0</v>
      </c>
      <c r="I362" s="6">
        <v>80591.0</v>
      </c>
      <c r="J362" s="6">
        <v>1436361.0</v>
      </c>
      <c r="K362" s="6">
        <v>1.6E7</v>
      </c>
      <c r="L362" s="6">
        <v>2702.0</v>
      </c>
      <c r="M362" s="8">
        <f t="shared" si="1"/>
        <v>2637547.2</v>
      </c>
      <c r="N362" s="7" t="str">
        <f t="shared" si="2"/>
        <v>1 - &lt;35m</v>
      </c>
      <c r="O362" s="9">
        <f t="shared" si="3"/>
        <v>0</v>
      </c>
      <c r="P362" s="9">
        <f t="shared" si="4"/>
        <v>0</v>
      </c>
      <c r="Q362" s="10">
        <f t="shared" si="5"/>
        <v>0</v>
      </c>
      <c r="R362" s="10">
        <f t="shared" si="6"/>
        <v>0</v>
      </c>
    </row>
    <row r="363" ht="15.75" customHeight="1">
      <c r="A363" s="6">
        <v>1.24294301E8</v>
      </c>
      <c r="B363" s="7" t="s">
        <v>395</v>
      </c>
      <c r="C363" s="6">
        <v>2.7525514E7</v>
      </c>
      <c r="D363" s="6">
        <v>760775.0</v>
      </c>
      <c r="E363" s="6">
        <v>33660.0</v>
      </c>
      <c r="F363" s="6">
        <v>89790.0</v>
      </c>
      <c r="G363" s="6">
        <v>184929.0</v>
      </c>
      <c r="H363" s="6">
        <v>425203.0</v>
      </c>
      <c r="I363" s="6">
        <v>27193.0</v>
      </c>
      <c r="J363" s="6">
        <v>2157975.0</v>
      </c>
      <c r="K363" s="6">
        <v>1835673.0</v>
      </c>
      <c r="L363" s="6">
        <v>1890.0</v>
      </c>
      <c r="M363" s="8">
        <f t="shared" si="1"/>
        <v>5721918</v>
      </c>
      <c r="N363" s="7" t="str">
        <f t="shared" si="2"/>
        <v>1 - &lt;35m</v>
      </c>
      <c r="O363" s="9">
        <f t="shared" si="3"/>
        <v>0</v>
      </c>
      <c r="P363" s="9">
        <f t="shared" si="4"/>
        <v>0</v>
      </c>
      <c r="Q363" s="10">
        <f t="shared" si="5"/>
        <v>0</v>
      </c>
      <c r="R363" s="10">
        <f t="shared" si="6"/>
        <v>0</v>
      </c>
    </row>
    <row r="364" ht="15.75" customHeight="1">
      <c r="A364" s="6">
        <v>1.05654986E8</v>
      </c>
      <c r="B364" s="7" t="s">
        <v>396</v>
      </c>
      <c r="C364" s="6">
        <v>2.733644E7</v>
      </c>
      <c r="D364" s="6">
        <v>1344673.0</v>
      </c>
      <c r="E364" s="6">
        <v>365718.0</v>
      </c>
      <c r="F364" s="6">
        <v>768314.0</v>
      </c>
      <c r="G364" s="6">
        <v>149211.0</v>
      </c>
      <c r="H364" s="6">
        <v>59383.0</v>
      </c>
      <c r="I364" s="6">
        <v>2047.0</v>
      </c>
      <c r="J364" s="6">
        <v>517778.0</v>
      </c>
      <c r="K364" s="6">
        <v>1.0513687674E10</v>
      </c>
      <c r="L364" s="6">
        <v>4410.0</v>
      </c>
      <c r="M364" s="8">
        <f t="shared" si="1"/>
        <v>2841385.6</v>
      </c>
      <c r="N364" s="7" t="str">
        <f t="shared" si="2"/>
        <v>1 - &lt;35m</v>
      </c>
      <c r="O364" s="9">
        <f t="shared" si="3"/>
        <v>0</v>
      </c>
      <c r="P364" s="9">
        <f t="shared" si="4"/>
        <v>0</v>
      </c>
      <c r="Q364" s="10">
        <f t="shared" si="5"/>
        <v>0</v>
      </c>
      <c r="R364" s="10">
        <f t="shared" si="6"/>
        <v>0</v>
      </c>
    </row>
    <row r="365" ht="15.75" customHeight="1">
      <c r="A365" s="6">
        <v>1.07603379E8</v>
      </c>
      <c r="B365" s="7" t="s">
        <v>397</v>
      </c>
      <c r="C365" s="6">
        <v>2.7328789E7</v>
      </c>
      <c r="D365" s="6">
        <v>2182769.0</v>
      </c>
      <c r="E365" s="6">
        <v>94633.0</v>
      </c>
      <c r="F365" s="6">
        <v>364565.0</v>
      </c>
      <c r="G365" s="6">
        <v>11799.0</v>
      </c>
      <c r="H365" s="6">
        <v>1705701.0</v>
      </c>
      <c r="I365" s="6">
        <v>6071.0</v>
      </c>
      <c r="J365" s="6">
        <v>2159842.0</v>
      </c>
      <c r="K365" s="6">
        <v>1.3290253901E10</v>
      </c>
      <c r="L365" s="6">
        <v>4714.0</v>
      </c>
      <c r="M365" s="8">
        <f t="shared" si="1"/>
        <v>17973682.6</v>
      </c>
      <c r="N365" s="7" t="str">
        <f t="shared" si="2"/>
        <v>1 - &lt;35m</v>
      </c>
      <c r="O365" s="9">
        <f t="shared" si="3"/>
        <v>0</v>
      </c>
      <c r="P365" s="9">
        <f t="shared" si="4"/>
        <v>0</v>
      </c>
      <c r="Q365" s="10">
        <f t="shared" si="5"/>
        <v>0</v>
      </c>
      <c r="R365" s="10">
        <f t="shared" si="6"/>
        <v>0</v>
      </c>
    </row>
    <row r="366" ht="15.75" customHeight="1">
      <c r="A366" s="6">
        <v>1.28136792E8</v>
      </c>
      <c r="B366" s="7" t="s">
        <v>398</v>
      </c>
      <c r="C366" s="6">
        <v>2.7104776E7</v>
      </c>
      <c r="D366" s="6">
        <v>1074642.0</v>
      </c>
      <c r="E366" s="6">
        <v>14062.0</v>
      </c>
      <c r="F366" s="6">
        <v>41485.0</v>
      </c>
      <c r="G366" s="6">
        <v>57047.0</v>
      </c>
      <c r="H366" s="6">
        <v>836409.0</v>
      </c>
      <c r="I366" s="6">
        <v>125639.0</v>
      </c>
      <c r="J366" s="6">
        <v>4020032.0</v>
      </c>
      <c r="K366" s="6">
        <v>2.20227776E8</v>
      </c>
      <c r="L366" s="6">
        <v>2908.0</v>
      </c>
      <c r="M366" s="8">
        <f t="shared" si="1"/>
        <v>11190840.4</v>
      </c>
      <c r="N366" s="7" t="str">
        <f t="shared" si="2"/>
        <v>1 - &lt;35m</v>
      </c>
      <c r="O366" s="9">
        <f t="shared" si="3"/>
        <v>0</v>
      </c>
      <c r="P366" s="9">
        <f t="shared" si="4"/>
        <v>0</v>
      </c>
      <c r="Q366" s="10">
        <f t="shared" si="5"/>
        <v>0</v>
      </c>
      <c r="R366" s="10">
        <f t="shared" si="6"/>
        <v>0</v>
      </c>
    </row>
    <row r="367" ht="15.75" customHeight="1">
      <c r="A367" s="6">
        <v>1.18067896E8</v>
      </c>
      <c r="B367" s="7" t="s">
        <v>399</v>
      </c>
      <c r="C367" s="6">
        <v>2.6899315E7</v>
      </c>
      <c r="D367" s="6">
        <v>518676.0</v>
      </c>
      <c r="E367" s="6">
        <v>27151.0</v>
      </c>
      <c r="F367" s="6">
        <v>70495.0</v>
      </c>
      <c r="G367" s="6">
        <v>129151.0</v>
      </c>
      <c r="H367" s="6">
        <v>291879.0</v>
      </c>
      <c r="I367" s="6">
        <v>0.0</v>
      </c>
      <c r="J367" s="6">
        <v>118112.0</v>
      </c>
      <c r="K367" s="6">
        <v>9.5983943E8</v>
      </c>
      <c r="L367" s="6">
        <v>1793.0</v>
      </c>
      <c r="M367" s="8">
        <f t="shared" si="1"/>
        <v>3581814.2</v>
      </c>
      <c r="N367" s="7" t="str">
        <f t="shared" si="2"/>
        <v>1 - &lt;35m</v>
      </c>
      <c r="O367" s="9">
        <f t="shared" si="3"/>
        <v>0</v>
      </c>
      <c r="P367" s="9">
        <f t="shared" si="4"/>
        <v>0</v>
      </c>
      <c r="Q367" s="10">
        <f t="shared" si="5"/>
        <v>0</v>
      </c>
      <c r="R367" s="10">
        <f t="shared" si="6"/>
        <v>0</v>
      </c>
    </row>
    <row r="368" ht="15.75" customHeight="1">
      <c r="A368" s="6">
        <v>1.36369761E8</v>
      </c>
      <c r="B368" s="7" t="s">
        <v>400</v>
      </c>
      <c r="C368" s="6">
        <v>2.6720014E7</v>
      </c>
      <c r="D368" s="6">
        <v>331355.0</v>
      </c>
      <c r="E368" s="6">
        <v>3000.0</v>
      </c>
      <c r="F368" s="6">
        <v>1401.0</v>
      </c>
      <c r="G368" s="6">
        <v>2945.0</v>
      </c>
      <c r="H368" s="6">
        <v>289412.0</v>
      </c>
      <c r="I368" s="6">
        <v>34597.0</v>
      </c>
      <c r="J368" s="6">
        <v>1873261.0</v>
      </c>
      <c r="K368" s="6">
        <v>6.35668497E8</v>
      </c>
      <c r="L368" s="6">
        <v>1626.0</v>
      </c>
      <c r="M368" s="8">
        <f t="shared" si="1"/>
        <v>3601242</v>
      </c>
      <c r="N368" s="7" t="str">
        <f t="shared" si="2"/>
        <v>1 - &lt;35m</v>
      </c>
      <c r="O368" s="9">
        <f t="shared" si="3"/>
        <v>0</v>
      </c>
      <c r="P368" s="9">
        <f t="shared" si="4"/>
        <v>0</v>
      </c>
      <c r="Q368" s="10">
        <f t="shared" si="5"/>
        <v>0</v>
      </c>
      <c r="R368" s="10">
        <f t="shared" si="6"/>
        <v>0</v>
      </c>
    </row>
    <row r="369" ht="15.75" customHeight="1">
      <c r="A369" s="6">
        <v>1.24502085E8</v>
      </c>
      <c r="B369" s="7" t="s">
        <v>401</v>
      </c>
      <c r="C369" s="6">
        <v>2.6608963E7</v>
      </c>
      <c r="D369" s="6">
        <v>1158721.0</v>
      </c>
      <c r="E369" s="6">
        <v>93731.0</v>
      </c>
      <c r="F369" s="6">
        <v>59366.0</v>
      </c>
      <c r="G369" s="6">
        <v>54739.0</v>
      </c>
      <c r="H369" s="6">
        <v>794482.0</v>
      </c>
      <c r="I369" s="6">
        <v>156403.0</v>
      </c>
      <c r="J369" s="6">
        <v>3879635.0</v>
      </c>
      <c r="K369" s="6">
        <v>1541127.0</v>
      </c>
      <c r="L369" s="6">
        <v>4162.0</v>
      </c>
      <c r="M369" s="8">
        <f t="shared" si="1"/>
        <v>11429314.2</v>
      </c>
      <c r="N369" s="7" t="str">
        <f t="shared" si="2"/>
        <v>1 - &lt;35m</v>
      </c>
      <c r="O369" s="9">
        <f t="shared" si="3"/>
        <v>0</v>
      </c>
      <c r="P369" s="9">
        <f t="shared" si="4"/>
        <v>0</v>
      </c>
      <c r="Q369" s="10">
        <f t="shared" si="5"/>
        <v>0</v>
      </c>
      <c r="R369" s="10">
        <f t="shared" si="6"/>
        <v>0</v>
      </c>
    </row>
    <row r="370" ht="15.75" customHeight="1">
      <c r="A370" s="6">
        <v>1.48558293E8</v>
      </c>
      <c r="B370" s="7" t="s">
        <v>402</v>
      </c>
      <c r="C370" s="6">
        <v>2.656112E7</v>
      </c>
      <c r="D370" s="6">
        <v>135556.0</v>
      </c>
      <c r="E370" s="6">
        <v>0.0</v>
      </c>
      <c r="F370" s="6">
        <v>2986.0</v>
      </c>
      <c r="G370" s="6">
        <v>91154.0</v>
      </c>
      <c r="H370" s="6">
        <v>30958.0</v>
      </c>
      <c r="I370" s="6">
        <v>10458.0</v>
      </c>
      <c r="J370" s="6">
        <v>595843.0</v>
      </c>
      <c r="K370" s="6">
        <v>8.2959461E7</v>
      </c>
      <c r="L370" s="6">
        <v>1898.0</v>
      </c>
      <c r="M370" s="8">
        <f t="shared" si="1"/>
        <v>889328</v>
      </c>
      <c r="N370" s="7" t="str">
        <f t="shared" si="2"/>
        <v>1 - &lt;35m</v>
      </c>
      <c r="O370" s="9">
        <f t="shared" si="3"/>
        <v>0</v>
      </c>
      <c r="P370" s="9">
        <f t="shared" si="4"/>
        <v>0</v>
      </c>
      <c r="Q370" s="10">
        <f t="shared" si="5"/>
        <v>0</v>
      </c>
      <c r="R370" s="10">
        <f t="shared" si="6"/>
        <v>0</v>
      </c>
    </row>
    <row r="371" ht="15.75" customHeight="1">
      <c r="A371" s="6">
        <v>8.6890653E7</v>
      </c>
      <c r="B371" s="7" t="s">
        <v>403</v>
      </c>
      <c r="C371" s="6">
        <v>2.6505737E7</v>
      </c>
      <c r="D371" s="6">
        <v>2032739.0</v>
      </c>
      <c r="E371" s="6">
        <v>227860.0</v>
      </c>
      <c r="F371" s="6">
        <v>626214.0</v>
      </c>
      <c r="G371" s="6">
        <v>326761.0</v>
      </c>
      <c r="H371" s="6">
        <v>699255.0</v>
      </c>
      <c r="I371" s="6">
        <v>152649.0</v>
      </c>
      <c r="J371" s="6">
        <v>1620259.0</v>
      </c>
      <c r="K371" s="6">
        <v>2.466017679E9</v>
      </c>
      <c r="L371" s="6">
        <v>13091.0</v>
      </c>
      <c r="M371" s="8">
        <f t="shared" si="1"/>
        <v>12650574</v>
      </c>
      <c r="N371" s="7" t="str">
        <f t="shared" si="2"/>
        <v>1 - &lt;35m</v>
      </c>
      <c r="O371" s="9">
        <f t="shared" si="3"/>
        <v>0</v>
      </c>
      <c r="P371" s="9">
        <f t="shared" si="4"/>
        <v>0</v>
      </c>
      <c r="Q371" s="10">
        <f t="shared" si="5"/>
        <v>0</v>
      </c>
      <c r="R371" s="10">
        <f t="shared" si="6"/>
        <v>0</v>
      </c>
    </row>
    <row r="372" ht="15.75" customHeight="1">
      <c r="A372" s="6">
        <v>1.33390176E8</v>
      </c>
      <c r="B372" s="7" t="s">
        <v>404</v>
      </c>
      <c r="C372" s="6">
        <v>2.6418473E7</v>
      </c>
      <c r="D372" s="6">
        <v>2619495.0</v>
      </c>
      <c r="E372" s="6">
        <v>1039183.0</v>
      </c>
      <c r="F372" s="6">
        <v>1177608.0</v>
      </c>
      <c r="G372" s="6">
        <v>193389.0</v>
      </c>
      <c r="H372" s="6">
        <v>147782.0</v>
      </c>
      <c r="I372" s="6">
        <v>61533.0</v>
      </c>
      <c r="J372" s="6">
        <v>1006392.0</v>
      </c>
      <c r="K372" s="6">
        <v>4.853758151E9</v>
      </c>
      <c r="L372" s="6">
        <v>2206.0</v>
      </c>
      <c r="M372" s="8">
        <f t="shared" si="1"/>
        <v>6045088.6</v>
      </c>
      <c r="N372" s="7" t="str">
        <f t="shared" si="2"/>
        <v>1 - &lt;35m</v>
      </c>
      <c r="O372" s="9">
        <f t="shared" si="3"/>
        <v>0</v>
      </c>
      <c r="P372" s="9">
        <f t="shared" si="4"/>
        <v>0</v>
      </c>
      <c r="Q372" s="10">
        <f t="shared" si="5"/>
        <v>0</v>
      </c>
      <c r="R372" s="10">
        <f t="shared" si="6"/>
        <v>0</v>
      </c>
    </row>
    <row r="373" ht="15.75" customHeight="1">
      <c r="A373" s="6">
        <v>1.02787348E8</v>
      </c>
      <c r="B373" s="7" t="s">
        <v>405</v>
      </c>
      <c r="C373" s="6">
        <v>2.6353384E7</v>
      </c>
      <c r="D373" s="6">
        <v>1.6315545E7</v>
      </c>
      <c r="E373" s="6">
        <v>5509947.0</v>
      </c>
      <c r="F373" s="6">
        <v>1923740.0</v>
      </c>
      <c r="G373" s="6">
        <v>3347347.0</v>
      </c>
      <c r="H373" s="6">
        <v>4563503.0</v>
      </c>
      <c r="I373" s="6">
        <v>971008.0</v>
      </c>
      <c r="J373" s="6">
        <v>3089976.0</v>
      </c>
      <c r="K373" s="6">
        <v>1.790090795E9</v>
      </c>
      <c r="L373" s="6">
        <v>19209.0</v>
      </c>
      <c r="M373" s="8">
        <f t="shared" si="1"/>
        <v>83394047.4</v>
      </c>
      <c r="N373" s="7" t="str">
        <f t="shared" si="2"/>
        <v>1 - &lt;35m</v>
      </c>
      <c r="O373" s="9">
        <f t="shared" si="3"/>
        <v>0</v>
      </c>
      <c r="P373" s="9">
        <f t="shared" si="4"/>
        <v>0</v>
      </c>
      <c r="Q373" s="10">
        <f t="shared" si="5"/>
        <v>0</v>
      </c>
      <c r="R373" s="10">
        <f t="shared" si="6"/>
        <v>0</v>
      </c>
    </row>
    <row r="374" ht="15.75" customHeight="1">
      <c r="A374" s="6">
        <v>1.808582E7</v>
      </c>
      <c r="B374" s="7" t="s">
        <v>406</v>
      </c>
      <c r="C374" s="6">
        <v>2.6282285E7</v>
      </c>
      <c r="D374" s="6">
        <v>3668274.0</v>
      </c>
      <c r="E374" s="6">
        <v>419631.0</v>
      </c>
      <c r="F374" s="6">
        <v>150268.0</v>
      </c>
      <c r="G374" s="6">
        <v>171182.0</v>
      </c>
      <c r="H374" s="6">
        <v>2324555.0</v>
      </c>
      <c r="I374" s="6">
        <v>602638.0</v>
      </c>
      <c r="J374" s="6">
        <v>4639166.0</v>
      </c>
      <c r="K374" s="6">
        <v>6.442751359E9</v>
      </c>
      <c r="L374" s="6">
        <v>6966.0</v>
      </c>
      <c r="M374" s="8">
        <f t="shared" si="1"/>
        <v>36367500.2</v>
      </c>
      <c r="N374" s="7" t="str">
        <f t="shared" si="2"/>
        <v>1 - &lt;35m</v>
      </c>
      <c r="O374" s="9">
        <f t="shared" si="3"/>
        <v>0</v>
      </c>
      <c r="P374" s="9">
        <f t="shared" si="4"/>
        <v>0</v>
      </c>
      <c r="Q374" s="10">
        <f t="shared" si="5"/>
        <v>0</v>
      </c>
      <c r="R374" s="10">
        <f t="shared" si="6"/>
        <v>0</v>
      </c>
    </row>
    <row r="375" ht="15.75" customHeight="1">
      <c r="A375" s="6">
        <v>1.0937341E8</v>
      </c>
      <c r="B375" s="7" t="s">
        <v>407</v>
      </c>
      <c r="C375" s="6">
        <v>2.6275006E7</v>
      </c>
      <c r="D375" s="6">
        <v>1543597.0</v>
      </c>
      <c r="E375" s="6">
        <v>428337.0</v>
      </c>
      <c r="F375" s="6">
        <v>350661.0</v>
      </c>
      <c r="G375" s="6">
        <v>230288.0</v>
      </c>
      <c r="H375" s="6">
        <v>219026.0</v>
      </c>
      <c r="I375" s="6">
        <v>315285.0</v>
      </c>
      <c r="J375" s="6">
        <v>2638016.0</v>
      </c>
      <c r="K375" s="6">
        <v>2.5341917E7</v>
      </c>
      <c r="L375" s="6">
        <v>5841.0</v>
      </c>
      <c r="M375" s="8">
        <f t="shared" si="1"/>
        <v>10204101.4</v>
      </c>
      <c r="N375" s="7" t="str">
        <f t="shared" si="2"/>
        <v>1 - &lt;35m</v>
      </c>
      <c r="O375" s="9">
        <f t="shared" si="3"/>
        <v>0</v>
      </c>
      <c r="P375" s="9">
        <f t="shared" si="4"/>
        <v>0</v>
      </c>
      <c r="Q375" s="10">
        <f t="shared" si="5"/>
        <v>0</v>
      </c>
      <c r="R375" s="10">
        <f t="shared" si="6"/>
        <v>0</v>
      </c>
    </row>
    <row r="376" ht="15.75" customHeight="1">
      <c r="A376" s="6">
        <v>1.23910588E8</v>
      </c>
      <c r="B376" s="7" t="s">
        <v>408</v>
      </c>
      <c r="C376" s="6">
        <v>2.6271213E7</v>
      </c>
      <c r="D376" s="6">
        <v>2165609.0</v>
      </c>
      <c r="E376" s="6">
        <v>140863.0</v>
      </c>
      <c r="F376" s="6">
        <v>107275.0</v>
      </c>
      <c r="G376" s="6">
        <v>442738.0</v>
      </c>
      <c r="H376" s="6">
        <v>1298852.0</v>
      </c>
      <c r="I376" s="6">
        <v>175881.0</v>
      </c>
      <c r="J376" s="6">
        <v>3358278.0</v>
      </c>
      <c r="K376" s="6">
        <v>1330155.0</v>
      </c>
      <c r="L376" s="6">
        <v>5061.0</v>
      </c>
      <c r="M376" s="8">
        <f t="shared" si="1"/>
        <v>18519814.6</v>
      </c>
      <c r="N376" s="7" t="str">
        <f t="shared" si="2"/>
        <v>1 - &lt;35m</v>
      </c>
      <c r="O376" s="9">
        <f t="shared" si="3"/>
        <v>0</v>
      </c>
      <c r="P376" s="9">
        <f t="shared" si="4"/>
        <v>0</v>
      </c>
      <c r="Q376" s="10">
        <f t="shared" si="5"/>
        <v>0</v>
      </c>
      <c r="R376" s="10">
        <f t="shared" si="6"/>
        <v>0</v>
      </c>
    </row>
    <row r="377" ht="15.75" customHeight="1">
      <c r="A377" s="6">
        <v>1.24468823E8</v>
      </c>
      <c r="B377" s="7" t="s">
        <v>409</v>
      </c>
      <c r="C377" s="6">
        <v>2.6218651E7</v>
      </c>
      <c r="D377" s="6">
        <v>1853466.0</v>
      </c>
      <c r="E377" s="6">
        <v>579541.0</v>
      </c>
      <c r="F377" s="6">
        <v>860358.0</v>
      </c>
      <c r="G377" s="6">
        <v>214465.0</v>
      </c>
      <c r="H377" s="6">
        <v>198198.0</v>
      </c>
      <c r="I377" s="6">
        <v>904.0</v>
      </c>
      <c r="J377" s="6">
        <v>281655.0</v>
      </c>
      <c r="K377" s="6">
        <v>3000000.0</v>
      </c>
      <c r="L377" s="6">
        <v>7644.0</v>
      </c>
      <c r="M377" s="8">
        <f t="shared" si="1"/>
        <v>4694544.2</v>
      </c>
      <c r="N377" s="7" t="str">
        <f t="shared" si="2"/>
        <v>1 - &lt;35m</v>
      </c>
      <c r="O377" s="9">
        <f t="shared" si="3"/>
        <v>0</v>
      </c>
      <c r="P377" s="9">
        <f t="shared" si="4"/>
        <v>0</v>
      </c>
      <c r="Q377" s="10">
        <f t="shared" si="5"/>
        <v>0</v>
      </c>
      <c r="R377" s="10">
        <f t="shared" si="6"/>
        <v>0</v>
      </c>
    </row>
    <row r="378" ht="15.75" customHeight="1">
      <c r="A378" s="6">
        <v>1.24324352E8</v>
      </c>
      <c r="B378" s="7" t="s">
        <v>410</v>
      </c>
      <c r="C378" s="6">
        <v>2.6121975E7</v>
      </c>
      <c r="D378" s="6">
        <v>568089.0</v>
      </c>
      <c r="E378" s="6">
        <v>222935.0</v>
      </c>
      <c r="F378" s="6">
        <v>209220.0</v>
      </c>
      <c r="G378" s="6">
        <v>67090.0</v>
      </c>
      <c r="H378" s="6">
        <v>34544.0</v>
      </c>
      <c r="I378" s="6">
        <v>34300.0</v>
      </c>
      <c r="J378" s="6">
        <v>1748733.0</v>
      </c>
      <c r="K378" s="6">
        <v>1512209.0</v>
      </c>
      <c r="L378" s="6">
        <v>1634.0</v>
      </c>
      <c r="M378" s="8">
        <f t="shared" si="1"/>
        <v>1762827</v>
      </c>
      <c r="N378" s="7" t="str">
        <f t="shared" si="2"/>
        <v>1 - &lt;35m</v>
      </c>
      <c r="O378" s="9">
        <f t="shared" si="3"/>
        <v>0</v>
      </c>
      <c r="P378" s="9">
        <f t="shared" si="4"/>
        <v>0</v>
      </c>
      <c r="Q378" s="10">
        <f t="shared" si="5"/>
        <v>0</v>
      </c>
      <c r="R378" s="10">
        <f t="shared" si="6"/>
        <v>0</v>
      </c>
    </row>
    <row r="379" ht="15.75" customHeight="1">
      <c r="A379" s="6">
        <v>9.3783777E7</v>
      </c>
      <c r="B379" s="7" t="s">
        <v>411</v>
      </c>
      <c r="C379" s="6">
        <v>2.5953254E7</v>
      </c>
      <c r="D379" s="6">
        <v>3274488.0</v>
      </c>
      <c r="E379" s="6">
        <v>507518.0</v>
      </c>
      <c r="F379" s="6">
        <v>674669.0</v>
      </c>
      <c r="G379" s="6">
        <v>585729.0</v>
      </c>
      <c r="H379" s="6">
        <v>1255829.0</v>
      </c>
      <c r="I379" s="6">
        <v>250743.0</v>
      </c>
      <c r="J379" s="6">
        <v>2459212.0</v>
      </c>
      <c r="K379" s="6">
        <v>1.209305641E9</v>
      </c>
      <c r="L379" s="6">
        <v>9359.0</v>
      </c>
      <c r="M379" s="8">
        <f t="shared" si="1"/>
        <v>21366907.6</v>
      </c>
      <c r="N379" s="7" t="str">
        <f t="shared" si="2"/>
        <v>1 - &lt;35m</v>
      </c>
      <c r="O379" s="9">
        <f t="shared" si="3"/>
        <v>0</v>
      </c>
      <c r="P379" s="9">
        <f t="shared" si="4"/>
        <v>0</v>
      </c>
      <c r="Q379" s="10">
        <f t="shared" si="5"/>
        <v>0</v>
      </c>
      <c r="R379" s="10">
        <f t="shared" si="6"/>
        <v>0</v>
      </c>
    </row>
    <row r="380" ht="15.75" customHeight="1">
      <c r="A380" s="6">
        <v>1.54847622E8</v>
      </c>
      <c r="B380" s="7" t="s">
        <v>412</v>
      </c>
      <c r="C380" s="6">
        <v>2.5922745E7</v>
      </c>
      <c r="D380" s="6">
        <v>18265.0</v>
      </c>
      <c r="E380" s="6">
        <v>0.0</v>
      </c>
      <c r="F380" s="6">
        <v>0.0</v>
      </c>
      <c r="G380" s="6">
        <v>0.0</v>
      </c>
      <c r="H380" s="6">
        <v>18265.0</v>
      </c>
      <c r="I380" s="6">
        <v>0.0</v>
      </c>
      <c r="J380" s="6">
        <v>0.0</v>
      </c>
      <c r="K380" s="6">
        <v>8000000.0</v>
      </c>
      <c r="L380" s="6">
        <v>4328.0</v>
      </c>
      <c r="M380" s="8">
        <f t="shared" si="1"/>
        <v>182650</v>
      </c>
      <c r="N380" s="7" t="str">
        <f t="shared" si="2"/>
        <v>1 - &lt;35m</v>
      </c>
      <c r="O380" s="9">
        <f t="shared" si="3"/>
        <v>0</v>
      </c>
      <c r="P380" s="9">
        <f t="shared" si="4"/>
        <v>0</v>
      </c>
      <c r="Q380" s="10">
        <f t="shared" si="5"/>
        <v>0</v>
      </c>
      <c r="R380" s="10">
        <f t="shared" si="6"/>
        <v>0</v>
      </c>
    </row>
    <row r="381" ht="15.75" customHeight="1">
      <c r="A381" s="6">
        <v>8.7060346E7</v>
      </c>
      <c r="B381" s="7" t="s">
        <v>413</v>
      </c>
      <c r="C381" s="6">
        <v>2.5871847E7</v>
      </c>
      <c r="D381" s="6">
        <v>618277.0</v>
      </c>
      <c r="E381" s="6">
        <v>31552.0</v>
      </c>
      <c r="F381" s="6">
        <v>172761.0</v>
      </c>
      <c r="G381" s="6">
        <v>244556.0</v>
      </c>
      <c r="H381" s="6">
        <v>141283.0</v>
      </c>
      <c r="I381" s="6">
        <v>28125.0</v>
      </c>
      <c r="J381" s="6">
        <v>579891.0</v>
      </c>
      <c r="K381" s="6">
        <v>3.349639324E9</v>
      </c>
      <c r="L381" s="6">
        <v>5308.0</v>
      </c>
      <c r="M381" s="8">
        <f t="shared" si="1"/>
        <v>3305386.4</v>
      </c>
      <c r="N381" s="7" t="str">
        <f t="shared" si="2"/>
        <v>1 - &lt;35m</v>
      </c>
      <c r="O381" s="9">
        <f t="shared" si="3"/>
        <v>0</v>
      </c>
      <c r="P381" s="9">
        <f t="shared" si="4"/>
        <v>0</v>
      </c>
      <c r="Q381" s="10">
        <f t="shared" si="5"/>
        <v>0</v>
      </c>
      <c r="R381" s="10">
        <f t="shared" si="6"/>
        <v>0</v>
      </c>
    </row>
    <row r="382" ht="15.75" customHeight="1">
      <c r="A382" s="6">
        <v>8.4897165E7</v>
      </c>
      <c r="B382" s="7" t="s">
        <v>414</v>
      </c>
      <c r="C382" s="6">
        <v>2.5857115E7</v>
      </c>
      <c r="D382" s="6">
        <v>4185889.0</v>
      </c>
      <c r="E382" s="6">
        <v>459709.0</v>
      </c>
      <c r="F382" s="6">
        <v>565822.0</v>
      </c>
      <c r="G382" s="6">
        <v>571802.0</v>
      </c>
      <c r="H382" s="6">
        <v>2307931.0</v>
      </c>
      <c r="I382" s="6">
        <v>280625.0</v>
      </c>
      <c r="J382" s="6">
        <v>4005989.0</v>
      </c>
      <c r="K382" s="6">
        <v>7.018811618E9</v>
      </c>
      <c r="L382" s="6">
        <v>15225.0</v>
      </c>
      <c r="M382" s="8">
        <f t="shared" si="1"/>
        <v>32202603.8</v>
      </c>
      <c r="N382" s="7" t="str">
        <f t="shared" si="2"/>
        <v>1 - &lt;35m</v>
      </c>
      <c r="O382" s="9">
        <f t="shared" si="3"/>
        <v>0</v>
      </c>
      <c r="P382" s="9">
        <f t="shared" si="4"/>
        <v>0</v>
      </c>
      <c r="Q382" s="10">
        <f t="shared" si="5"/>
        <v>0</v>
      </c>
      <c r="R382" s="10">
        <f t="shared" si="6"/>
        <v>0</v>
      </c>
    </row>
    <row r="383" ht="15.75" customHeight="1">
      <c r="A383" s="6">
        <v>1.51589936E8</v>
      </c>
      <c r="B383" s="7" t="s">
        <v>415</v>
      </c>
      <c r="C383" s="6">
        <v>2.5836781E7</v>
      </c>
      <c r="D383" s="6">
        <v>161102.0</v>
      </c>
      <c r="E383" s="6">
        <v>5526.0</v>
      </c>
      <c r="F383" s="6">
        <v>0.0</v>
      </c>
      <c r="G383" s="6">
        <v>0.0</v>
      </c>
      <c r="H383" s="6">
        <v>10885.0</v>
      </c>
      <c r="I383" s="6">
        <v>144691.0</v>
      </c>
      <c r="J383" s="6">
        <v>96152.0</v>
      </c>
      <c r="K383" s="6">
        <v>4.8851462E7</v>
      </c>
      <c r="L383" s="6">
        <v>1856.0</v>
      </c>
      <c r="M383" s="8">
        <f t="shared" si="1"/>
        <v>3003775.2</v>
      </c>
      <c r="N383" s="7" t="str">
        <f t="shared" si="2"/>
        <v>1 - &lt;35m</v>
      </c>
      <c r="O383" s="9">
        <f t="shared" si="3"/>
        <v>0</v>
      </c>
      <c r="P383" s="9">
        <f t="shared" si="4"/>
        <v>0</v>
      </c>
      <c r="Q383" s="10">
        <f t="shared" si="5"/>
        <v>0</v>
      </c>
      <c r="R383" s="10">
        <f t="shared" si="6"/>
        <v>0</v>
      </c>
    </row>
    <row r="384" ht="15.75" customHeight="1">
      <c r="A384" s="6">
        <v>8.8217918E7</v>
      </c>
      <c r="B384" s="7" t="s">
        <v>416</v>
      </c>
      <c r="C384" s="6">
        <v>2.5729938E7</v>
      </c>
      <c r="D384" s="6">
        <v>622897.0</v>
      </c>
      <c r="E384" s="6">
        <v>1.0</v>
      </c>
      <c r="F384" s="6">
        <v>27662.0</v>
      </c>
      <c r="G384" s="6">
        <v>11136.0</v>
      </c>
      <c r="H384" s="6">
        <v>574985.0</v>
      </c>
      <c r="I384" s="6">
        <v>9113.0</v>
      </c>
      <c r="J384" s="6">
        <v>2177108.0</v>
      </c>
      <c r="K384" s="6">
        <v>1.450150379E9</v>
      </c>
      <c r="L384" s="6">
        <v>3091.0</v>
      </c>
      <c r="M384" s="8">
        <f t="shared" si="1"/>
        <v>6031978.2</v>
      </c>
      <c r="N384" s="7" t="str">
        <f t="shared" si="2"/>
        <v>1 - &lt;35m</v>
      </c>
      <c r="O384" s="9">
        <f t="shared" si="3"/>
        <v>0</v>
      </c>
      <c r="P384" s="9">
        <f t="shared" si="4"/>
        <v>0</v>
      </c>
      <c r="Q384" s="10">
        <f t="shared" si="5"/>
        <v>0</v>
      </c>
      <c r="R384" s="10">
        <f t="shared" si="6"/>
        <v>0</v>
      </c>
    </row>
    <row r="385" ht="15.75" customHeight="1">
      <c r="A385" s="6">
        <v>1.03170043E8</v>
      </c>
      <c r="B385" s="7" t="s">
        <v>417</v>
      </c>
      <c r="C385" s="6">
        <v>2.5721168E7</v>
      </c>
      <c r="D385" s="6">
        <v>202545.0</v>
      </c>
      <c r="E385" s="6">
        <v>62932.0</v>
      </c>
      <c r="F385" s="6">
        <v>11449.0</v>
      </c>
      <c r="G385" s="6">
        <v>43185.0</v>
      </c>
      <c r="H385" s="6">
        <v>84782.0</v>
      </c>
      <c r="I385" s="6">
        <v>197.0</v>
      </c>
      <c r="J385" s="6">
        <v>430442.0</v>
      </c>
      <c r="K385" s="6">
        <v>1.25860399E8</v>
      </c>
      <c r="L385" s="6">
        <v>3606.0</v>
      </c>
      <c r="M385" s="8">
        <f t="shared" si="1"/>
        <v>1059984.4</v>
      </c>
      <c r="N385" s="7" t="str">
        <f t="shared" si="2"/>
        <v>1 - &lt;35m</v>
      </c>
      <c r="O385" s="9">
        <f t="shared" si="3"/>
        <v>0</v>
      </c>
      <c r="P385" s="9">
        <f t="shared" si="4"/>
        <v>0</v>
      </c>
      <c r="Q385" s="10">
        <f t="shared" si="5"/>
        <v>0</v>
      </c>
      <c r="R385" s="10">
        <f t="shared" si="6"/>
        <v>0</v>
      </c>
    </row>
    <row r="386" ht="15.75" customHeight="1">
      <c r="A386" s="6">
        <v>4.356947E7</v>
      </c>
      <c r="B386" s="7" t="s">
        <v>418</v>
      </c>
      <c r="C386" s="6">
        <v>2.5617084E7</v>
      </c>
      <c r="D386" s="6">
        <v>849246.0</v>
      </c>
      <c r="E386" s="6">
        <v>69669.0</v>
      </c>
      <c r="F386" s="6">
        <v>198094.0</v>
      </c>
      <c r="G386" s="6">
        <v>206517.0</v>
      </c>
      <c r="H386" s="6">
        <v>227700.0</v>
      </c>
      <c r="I386" s="6">
        <v>147266.0</v>
      </c>
      <c r="J386" s="6">
        <v>3413970.0</v>
      </c>
      <c r="K386" s="6">
        <v>5.428992757E9</v>
      </c>
      <c r="L386" s="6">
        <v>9590.0</v>
      </c>
      <c r="M386" s="8">
        <f t="shared" si="1"/>
        <v>6458509.8</v>
      </c>
      <c r="N386" s="7" t="str">
        <f t="shared" si="2"/>
        <v>1 - &lt;35m</v>
      </c>
      <c r="O386" s="9">
        <f t="shared" si="3"/>
        <v>0</v>
      </c>
      <c r="P386" s="9">
        <f t="shared" si="4"/>
        <v>0</v>
      </c>
      <c r="Q386" s="10">
        <f t="shared" si="5"/>
        <v>0</v>
      </c>
      <c r="R386" s="10">
        <f t="shared" si="6"/>
        <v>0</v>
      </c>
    </row>
    <row r="387" ht="15.75" customHeight="1">
      <c r="A387" s="6">
        <v>1.19261851E8</v>
      </c>
      <c r="B387" s="7" t="s">
        <v>419</v>
      </c>
      <c r="C387" s="6">
        <v>2.5328048E7</v>
      </c>
      <c r="D387" s="6">
        <v>1030241.0</v>
      </c>
      <c r="E387" s="6">
        <v>28243.0</v>
      </c>
      <c r="F387" s="6">
        <v>178968.0</v>
      </c>
      <c r="G387" s="6">
        <v>133966.0</v>
      </c>
      <c r="H387" s="6">
        <v>651581.0</v>
      </c>
      <c r="I387" s="6">
        <v>37483.0</v>
      </c>
      <c r="J387" s="6">
        <v>1096998.0</v>
      </c>
      <c r="K387" s="6">
        <v>2.142592718E9</v>
      </c>
      <c r="L387" s="6">
        <v>1843.0</v>
      </c>
      <c r="M387" s="8">
        <f t="shared" si="1"/>
        <v>8164918.6</v>
      </c>
      <c r="N387" s="7" t="str">
        <f t="shared" si="2"/>
        <v>1 - &lt;35m</v>
      </c>
      <c r="O387" s="9">
        <f t="shared" si="3"/>
        <v>0</v>
      </c>
      <c r="P387" s="9">
        <f t="shared" si="4"/>
        <v>0</v>
      </c>
      <c r="Q387" s="10">
        <f t="shared" si="5"/>
        <v>0</v>
      </c>
      <c r="R387" s="10">
        <f t="shared" si="6"/>
        <v>0</v>
      </c>
    </row>
    <row r="388" ht="15.75" customHeight="1">
      <c r="A388" s="6">
        <v>1.24358082E8</v>
      </c>
      <c r="B388" s="7" t="s">
        <v>420</v>
      </c>
      <c r="C388" s="6">
        <v>2.5319314E7</v>
      </c>
      <c r="D388" s="6">
        <v>6747700.0</v>
      </c>
      <c r="E388" s="6">
        <v>907194.0</v>
      </c>
      <c r="F388" s="6">
        <v>821812.0</v>
      </c>
      <c r="G388" s="6">
        <v>994978.0</v>
      </c>
      <c r="H388" s="6">
        <v>3676468.0</v>
      </c>
      <c r="I388" s="6">
        <v>347248.0</v>
      </c>
      <c r="J388" s="6">
        <v>2664090.0</v>
      </c>
      <c r="K388" s="6">
        <v>1.179057748E9</v>
      </c>
      <c r="L388" s="6">
        <v>28400.0</v>
      </c>
      <c r="M388" s="8">
        <f t="shared" si="1"/>
        <v>49514614.8</v>
      </c>
      <c r="N388" s="7" t="str">
        <f t="shared" si="2"/>
        <v>1 - &lt;35m</v>
      </c>
      <c r="O388" s="9">
        <f t="shared" si="3"/>
        <v>0</v>
      </c>
      <c r="P388" s="9">
        <f t="shared" si="4"/>
        <v>0</v>
      </c>
      <c r="Q388" s="10">
        <f t="shared" si="5"/>
        <v>0</v>
      </c>
      <c r="R388" s="10">
        <f t="shared" si="6"/>
        <v>0</v>
      </c>
    </row>
    <row r="389" ht="15.75" customHeight="1">
      <c r="A389" s="6">
        <v>1.49862251E8</v>
      </c>
      <c r="B389" s="7" t="s">
        <v>421</v>
      </c>
      <c r="C389" s="6">
        <v>2.5198886E7</v>
      </c>
      <c r="D389" s="6">
        <v>1167066.0</v>
      </c>
      <c r="E389" s="6">
        <v>283048.0</v>
      </c>
      <c r="F389" s="6">
        <v>531512.0</v>
      </c>
      <c r="G389" s="6">
        <v>140271.0</v>
      </c>
      <c r="H389" s="6">
        <v>199544.0</v>
      </c>
      <c r="I389" s="6">
        <v>12691.0</v>
      </c>
      <c r="J389" s="6">
        <v>796341.0</v>
      </c>
      <c r="K389" s="6">
        <v>4.536880133E9</v>
      </c>
      <c r="L389" s="6">
        <v>6230.0</v>
      </c>
      <c r="M389" s="8">
        <f t="shared" si="1"/>
        <v>3929977.6</v>
      </c>
      <c r="N389" s="7" t="str">
        <f t="shared" si="2"/>
        <v>1 - &lt;35m</v>
      </c>
      <c r="O389" s="9">
        <f t="shared" si="3"/>
        <v>0</v>
      </c>
      <c r="P389" s="9">
        <f t="shared" si="4"/>
        <v>0</v>
      </c>
      <c r="Q389" s="10">
        <f t="shared" si="5"/>
        <v>0</v>
      </c>
      <c r="R389" s="10">
        <f t="shared" si="6"/>
        <v>0</v>
      </c>
    </row>
    <row r="390" ht="15.75" customHeight="1">
      <c r="A390" s="6">
        <v>1.08794539E8</v>
      </c>
      <c r="B390" s="7" t="s">
        <v>422</v>
      </c>
      <c r="C390" s="6">
        <v>2.5090015E7</v>
      </c>
      <c r="D390" s="6">
        <v>11183.0</v>
      </c>
      <c r="E390" s="6">
        <v>3725.0</v>
      </c>
      <c r="F390" s="6">
        <v>1108.0</v>
      </c>
      <c r="G390" s="6">
        <v>3360.0</v>
      </c>
      <c r="H390" s="6">
        <v>2572.0</v>
      </c>
      <c r="I390" s="6">
        <v>418.0</v>
      </c>
      <c r="J390" s="6">
        <v>53807.0</v>
      </c>
      <c r="K390" s="6">
        <v>3.672083537E9</v>
      </c>
      <c r="L390" s="6">
        <v>2027.0</v>
      </c>
      <c r="M390" s="8">
        <f t="shared" si="1"/>
        <v>50481</v>
      </c>
      <c r="N390" s="7" t="str">
        <f t="shared" si="2"/>
        <v>1 - &lt;35m</v>
      </c>
      <c r="O390" s="9">
        <f t="shared" si="3"/>
        <v>0</v>
      </c>
      <c r="P390" s="9">
        <f t="shared" si="4"/>
        <v>0</v>
      </c>
      <c r="Q390" s="10">
        <f t="shared" si="5"/>
        <v>0</v>
      </c>
      <c r="R390" s="10">
        <f t="shared" si="6"/>
        <v>0</v>
      </c>
    </row>
    <row r="391" ht="15.75" customHeight="1">
      <c r="A391" s="6">
        <v>1.09179163E8</v>
      </c>
      <c r="B391" s="7" t="s">
        <v>423</v>
      </c>
      <c r="C391" s="6">
        <v>2.492412E7</v>
      </c>
      <c r="D391" s="6">
        <v>2.5892906E7</v>
      </c>
      <c r="E391" s="6">
        <v>4409548.0</v>
      </c>
      <c r="F391" s="6">
        <v>5265025.0</v>
      </c>
      <c r="G391" s="6">
        <v>5095074.0</v>
      </c>
      <c r="H391" s="6">
        <v>1.0876456E7</v>
      </c>
      <c r="I391" s="6">
        <v>246803.0</v>
      </c>
      <c r="J391" s="6">
        <v>2653058.0</v>
      </c>
      <c r="K391" s="6">
        <v>2.025986753E9</v>
      </c>
      <c r="L391" s="6">
        <v>22567.0</v>
      </c>
      <c r="M391" s="8">
        <f t="shared" si="1"/>
        <v>145492875.6</v>
      </c>
      <c r="N391" s="7" t="str">
        <f t="shared" si="2"/>
        <v>1 - &lt;35m</v>
      </c>
      <c r="O391" s="9">
        <f t="shared" si="3"/>
        <v>0</v>
      </c>
      <c r="P391" s="9">
        <f t="shared" si="4"/>
        <v>0</v>
      </c>
      <c r="Q391" s="10">
        <f t="shared" si="5"/>
        <v>0</v>
      </c>
      <c r="R391" s="10">
        <f t="shared" si="6"/>
        <v>0</v>
      </c>
    </row>
    <row r="392" ht="15.75" customHeight="1">
      <c r="A392" s="6">
        <v>1.64391827E8</v>
      </c>
      <c r="B392" s="7" t="s">
        <v>424</v>
      </c>
      <c r="C392" s="6">
        <v>2.4907389E7</v>
      </c>
      <c r="D392" s="6">
        <v>1139229.0</v>
      </c>
      <c r="E392" s="6">
        <v>26563.0</v>
      </c>
      <c r="F392" s="6">
        <v>140762.0</v>
      </c>
      <c r="G392" s="6">
        <v>357289.0</v>
      </c>
      <c r="H392" s="6">
        <v>468423.0</v>
      </c>
      <c r="I392" s="6">
        <v>146192.0</v>
      </c>
      <c r="J392" s="6">
        <v>336556.0</v>
      </c>
      <c r="K392" s="6">
        <v>6.23681304E8</v>
      </c>
      <c r="L392" s="6">
        <v>3205.0</v>
      </c>
      <c r="M392" s="8">
        <f t="shared" si="1"/>
        <v>9324062.6</v>
      </c>
      <c r="N392" s="7" t="str">
        <f t="shared" si="2"/>
        <v>1 - &lt;35m</v>
      </c>
      <c r="O392" s="9">
        <f t="shared" si="3"/>
        <v>0</v>
      </c>
      <c r="P392" s="9">
        <f t="shared" si="4"/>
        <v>0</v>
      </c>
      <c r="Q392" s="10">
        <f t="shared" si="5"/>
        <v>0</v>
      </c>
      <c r="R392" s="10">
        <f t="shared" si="6"/>
        <v>0</v>
      </c>
    </row>
    <row r="393" ht="15.75" customHeight="1">
      <c r="A393" s="6">
        <v>1.16717055E8</v>
      </c>
      <c r="B393" s="7" t="s">
        <v>425</v>
      </c>
      <c r="C393" s="6">
        <v>2.4891087E7</v>
      </c>
      <c r="D393" s="6">
        <v>2606713.0</v>
      </c>
      <c r="E393" s="6">
        <v>249137.0</v>
      </c>
      <c r="F393" s="6">
        <v>343240.0</v>
      </c>
      <c r="G393" s="6">
        <v>214967.0</v>
      </c>
      <c r="H393" s="6">
        <v>815369.0</v>
      </c>
      <c r="I393" s="6">
        <v>984000.0</v>
      </c>
      <c r="J393" s="6">
        <v>1093717.0</v>
      </c>
      <c r="K393" s="6">
        <v>9.598686482E9</v>
      </c>
      <c r="L393" s="6">
        <v>5709.0</v>
      </c>
      <c r="M393" s="8">
        <f t="shared" si="1"/>
        <v>29429865.4</v>
      </c>
      <c r="N393" s="7" t="str">
        <f t="shared" si="2"/>
        <v>1 - &lt;35m</v>
      </c>
      <c r="O393" s="9">
        <f t="shared" si="3"/>
        <v>0</v>
      </c>
      <c r="P393" s="9">
        <f t="shared" si="4"/>
        <v>0</v>
      </c>
      <c r="Q393" s="10">
        <f t="shared" si="5"/>
        <v>0</v>
      </c>
      <c r="R393" s="10">
        <f t="shared" si="6"/>
        <v>0</v>
      </c>
    </row>
    <row r="394" ht="15.75" customHeight="1">
      <c r="A394" s="6">
        <v>1.12920758E8</v>
      </c>
      <c r="B394" s="7" t="s">
        <v>426</v>
      </c>
      <c r="C394" s="6">
        <v>2.4866653E7</v>
      </c>
      <c r="D394" s="6">
        <v>109216.0</v>
      </c>
      <c r="E394" s="6">
        <v>315.0</v>
      </c>
      <c r="F394" s="6">
        <v>1966.0</v>
      </c>
      <c r="G394" s="6">
        <v>18104.0</v>
      </c>
      <c r="H394" s="6">
        <v>72097.0</v>
      </c>
      <c r="I394" s="6">
        <v>16734.0</v>
      </c>
      <c r="J394" s="6">
        <v>508761.0</v>
      </c>
      <c r="K394" s="6">
        <v>5.038977894E9</v>
      </c>
      <c r="L394" s="6">
        <v>3372.0</v>
      </c>
      <c r="M394" s="8">
        <f t="shared" si="1"/>
        <v>1132061</v>
      </c>
      <c r="N394" s="7" t="str">
        <f t="shared" si="2"/>
        <v>1 - &lt;35m</v>
      </c>
      <c r="O394" s="9">
        <f t="shared" si="3"/>
        <v>0</v>
      </c>
      <c r="P394" s="9">
        <f t="shared" si="4"/>
        <v>0</v>
      </c>
      <c r="Q394" s="10">
        <f t="shared" si="5"/>
        <v>0</v>
      </c>
      <c r="R394" s="10">
        <f t="shared" si="6"/>
        <v>0</v>
      </c>
    </row>
    <row r="395" ht="15.75" customHeight="1">
      <c r="A395" s="6">
        <v>1.05476306E8</v>
      </c>
      <c r="B395" s="7" t="s">
        <v>427</v>
      </c>
      <c r="C395" s="6">
        <v>2.4807638E7</v>
      </c>
      <c r="D395" s="6">
        <v>1615779.0</v>
      </c>
      <c r="E395" s="6">
        <v>88820.0</v>
      </c>
      <c r="F395" s="6">
        <v>241558.0</v>
      </c>
      <c r="G395" s="6">
        <v>87392.0</v>
      </c>
      <c r="H395" s="6">
        <v>922332.0</v>
      </c>
      <c r="I395" s="6">
        <v>275677.0</v>
      </c>
      <c r="J395" s="6">
        <v>3372958.0</v>
      </c>
      <c r="K395" s="6">
        <v>8.330417878E9</v>
      </c>
      <c r="L395" s="6">
        <v>9541.0</v>
      </c>
      <c r="M395" s="8">
        <f t="shared" si="1"/>
        <v>15587308</v>
      </c>
      <c r="N395" s="7" t="str">
        <f t="shared" si="2"/>
        <v>1 - &lt;35m</v>
      </c>
      <c r="O395" s="9">
        <f t="shared" si="3"/>
        <v>0</v>
      </c>
      <c r="P395" s="9">
        <f t="shared" si="4"/>
        <v>0</v>
      </c>
      <c r="Q395" s="10">
        <f t="shared" si="5"/>
        <v>0</v>
      </c>
      <c r="R395" s="10">
        <f t="shared" si="6"/>
        <v>0</v>
      </c>
    </row>
    <row r="396" ht="15.75" customHeight="1">
      <c r="A396" s="6">
        <v>1.60220052E8</v>
      </c>
      <c r="B396" s="7" t="s">
        <v>428</v>
      </c>
      <c r="C396" s="6">
        <v>2.4752823E7</v>
      </c>
      <c r="D396" s="6">
        <v>396644.0</v>
      </c>
      <c r="E396" s="6">
        <v>6480.0</v>
      </c>
      <c r="F396" s="6">
        <v>4372.0</v>
      </c>
      <c r="G396" s="6">
        <v>52.0</v>
      </c>
      <c r="H396" s="6">
        <v>273385.0</v>
      </c>
      <c r="I396" s="6">
        <v>112355.0</v>
      </c>
      <c r="J396" s="6">
        <v>1744654.0</v>
      </c>
      <c r="K396" s="6">
        <v>2.0E7</v>
      </c>
      <c r="L396" s="6">
        <v>3516.0</v>
      </c>
      <c r="M396" s="8">
        <f t="shared" si="1"/>
        <v>4991198</v>
      </c>
      <c r="N396" s="7" t="str">
        <f t="shared" si="2"/>
        <v>1 - &lt;35m</v>
      </c>
      <c r="O396" s="9">
        <f t="shared" si="3"/>
        <v>0</v>
      </c>
      <c r="P396" s="9">
        <f t="shared" si="4"/>
        <v>0</v>
      </c>
      <c r="Q396" s="10">
        <f t="shared" si="5"/>
        <v>0</v>
      </c>
      <c r="R396" s="10">
        <f t="shared" si="6"/>
        <v>0</v>
      </c>
    </row>
    <row r="397" ht="15.75" customHeight="1">
      <c r="A397" s="6">
        <v>1.28635084E8</v>
      </c>
      <c r="B397" s="7" t="s">
        <v>429</v>
      </c>
      <c r="C397" s="6">
        <v>2.4729334E7</v>
      </c>
      <c r="D397" s="6">
        <v>1310083.0</v>
      </c>
      <c r="E397" s="6">
        <v>41071.0</v>
      </c>
      <c r="F397" s="6">
        <v>274106.0</v>
      </c>
      <c r="G397" s="6">
        <v>497.0</v>
      </c>
      <c r="H397" s="6">
        <v>242632.0</v>
      </c>
      <c r="I397" s="6">
        <v>751777.0</v>
      </c>
      <c r="J397" s="6">
        <v>969190.0</v>
      </c>
      <c r="K397" s="6">
        <v>2.750533307E9</v>
      </c>
      <c r="L397" s="6">
        <v>3744.0</v>
      </c>
      <c r="M397" s="8">
        <f t="shared" si="1"/>
        <v>18020274.2</v>
      </c>
      <c r="N397" s="7" t="str">
        <f t="shared" si="2"/>
        <v>1 - &lt;35m</v>
      </c>
      <c r="O397" s="9">
        <f t="shared" si="3"/>
        <v>0</v>
      </c>
      <c r="P397" s="9">
        <f t="shared" si="4"/>
        <v>0</v>
      </c>
      <c r="Q397" s="10">
        <f t="shared" si="5"/>
        <v>0</v>
      </c>
      <c r="R397" s="10">
        <f t="shared" si="6"/>
        <v>0</v>
      </c>
    </row>
    <row r="398" ht="15.75" customHeight="1">
      <c r="A398" s="6">
        <v>8.7306833E7</v>
      </c>
      <c r="B398" s="7" t="s">
        <v>430</v>
      </c>
      <c r="C398" s="6">
        <v>2.4198357E7</v>
      </c>
      <c r="D398" s="6">
        <v>1642450.0</v>
      </c>
      <c r="E398" s="6">
        <v>22474.0</v>
      </c>
      <c r="F398" s="6">
        <v>6779.0</v>
      </c>
      <c r="G398" s="6">
        <v>2119.0</v>
      </c>
      <c r="H398" s="6">
        <v>1026442.0</v>
      </c>
      <c r="I398" s="6">
        <v>584636.0</v>
      </c>
      <c r="J398" s="6">
        <v>2311104.0</v>
      </c>
      <c r="K398" s="6">
        <v>1.4870233449E10</v>
      </c>
      <c r="L398" s="6">
        <v>5340.0</v>
      </c>
      <c r="M398" s="8">
        <f t="shared" si="1"/>
        <v>21983668.8</v>
      </c>
      <c r="N398" s="7" t="str">
        <f t="shared" si="2"/>
        <v>1 - &lt;35m</v>
      </c>
      <c r="O398" s="9">
        <f t="shared" si="3"/>
        <v>0</v>
      </c>
      <c r="P398" s="9">
        <f t="shared" si="4"/>
        <v>0</v>
      </c>
      <c r="Q398" s="10">
        <f t="shared" si="5"/>
        <v>0</v>
      </c>
      <c r="R398" s="10">
        <f t="shared" si="6"/>
        <v>0</v>
      </c>
    </row>
    <row r="399" ht="15.75" customHeight="1">
      <c r="M399" s="8">
        <f t="shared" si="1"/>
        <v>0</v>
      </c>
      <c r="N399" s="7" t="str">
        <f t="shared" si="2"/>
        <v>#N/A</v>
      </c>
      <c r="O399" s="7" t="str">
        <f t="shared" si="3"/>
        <v>#N/A</v>
      </c>
      <c r="P399" s="7" t="str">
        <f t="shared" si="4"/>
        <v>#N/A</v>
      </c>
      <c r="Q399" s="10" t="str">
        <f t="shared" si="5"/>
        <v>#N/A</v>
      </c>
      <c r="R399" s="10" t="str">
        <f t="shared" si="6"/>
        <v>#N/A</v>
      </c>
    </row>
    <row r="400" ht="15.75" customHeight="1">
      <c r="M400" s="8">
        <f t="shared" si="1"/>
        <v>0</v>
      </c>
      <c r="N400" s="7" t="str">
        <f t="shared" si="2"/>
        <v>#N/A</v>
      </c>
      <c r="O400" s="7" t="str">
        <f t="shared" si="3"/>
        <v>#N/A</v>
      </c>
      <c r="P400" s="7" t="str">
        <f t="shared" si="4"/>
        <v>#N/A</v>
      </c>
      <c r="Q400" s="10" t="str">
        <f t="shared" si="5"/>
        <v>#N/A</v>
      </c>
      <c r="R400" s="10" t="str">
        <f t="shared" si="6"/>
        <v>#N/A</v>
      </c>
    </row>
    <row r="401" ht="15.75" customHeight="1">
      <c r="M401" s="8">
        <f t="shared" si="1"/>
        <v>0</v>
      </c>
      <c r="N401" s="7" t="str">
        <f t="shared" si="2"/>
        <v>#N/A</v>
      </c>
      <c r="O401" s="7" t="str">
        <f t="shared" si="3"/>
        <v>#N/A</v>
      </c>
      <c r="P401" s="7" t="str">
        <f t="shared" si="4"/>
        <v>#N/A</v>
      </c>
      <c r="Q401" s="10" t="str">
        <f t="shared" si="5"/>
        <v>#N/A</v>
      </c>
      <c r="R401" s="10" t="str">
        <f t="shared" si="6"/>
        <v>#N/A</v>
      </c>
    </row>
    <row r="402" ht="15.75" customHeight="1">
      <c r="M402" s="8">
        <f t="shared" si="1"/>
        <v>0</v>
      </c>
      <c r="N402" s="7" t="str">
        <f t="shared" si="2"/>
        <v>#N/A</v>
      </c>
      <c r="O402" s="7" t="str">
        <f t="shared" si="3"/>
        <v>#N/A</v>
      </c>
      <c r="P402" s="7" t="str">
        <f t="shared" si="4"/>
        <v>#N/A</v>
      </c>
      <c r="Q402" s="10" t="str">
        <f t="shared" si="5"/>
        <v>#N/A</v>
      </c>
      <c r="R402" s="10" t="str">
        <f t="shared" si="6"/>
        <v>#N/A</v>
      </c>
    </row>
    <row r="403" ht="15.75" customHeight="1">
      <c r="M403" s="8">
        <f t="shared" si="1"/>
        <v>0</v>
      </c>
      <c r="N403" s="7" t="str">
        <f t="shared" si="2"/>
        <v>#N/A</v>
      </c>
      <c r="O403" s="7" t="str">
        <f t="shared" si="3"/>
        <v>#N/A</v>
      </c>
      <c r="P403" s="7" t="str">
        <f t="shared" si="4"/>
        <v>#N/A</v>
      </c>
      <c r="Q403" s="10" t="str">
        <f t="shared" si="5"/>
        <v>#N/A</v>
      </c>
      <c r="R403" s="10" t="str">
        <f t="shared" si="6"/>
        <v>#N/A</v>
      </c>
    </row>
    <row r="404" ht="15.75" customHeight="1">
      <c r="M404" s="8">
        <f t="shared" si="1"/>
        <v>0</v>
      </c>
      <c r="N404" s="7" t="str">
        <f t="shared" si="2"/>
        <v>#N/A</v>
      </c>
      <c r="O404" s="7" t="str">
        <f t="shared" si="3"/>
        <v>#N/A</v>
      </c>
      <c r="P404" s="7" t="str">
        <f t="shared" si="4"/>
        <v>#N/A</v>
      </c>
      <c r="Q404" s="10" t="str">
        <f t="shared" si="5"/>
        <v>#N/A</v>
      </c>
      <c r="R404" s="10" t="str">
        <f t="shared" si="6"/>
        <v>#N/A</v>
      </c>
    </row>
    <row r="405" ht="15.75" customHeight="1">
      <c r="M405" s="8">
        <f t="shared" si="1"/>
        <v>0</v>
      </c>
      <c r="N405" s="7" t="str">
        <f t="shared" si="2"/>
        <v>#N/A</v>
      </c>
      <c r="O405" s="7" t="str">
        <f t="shared" si="3"/>
        <v>#N/A</v>
      </c>
      <c r="P405" s="7" t="str">
        <f t="shared" si="4"/>
        <v>#N/A</v>
      </c>
      <c r="Q405" s="10" t="str">
        <f t="shared" si="5"/>
        <v>#N/A</v>
      </c>
      <c r="R405" s="10" t="str">
        <f t="shared" si="6"/>
        <v>#N/A</v>
      </c>
    </row>
    <row r="406" ht="15.75" customHeight="1">
      <c r="M406" s="8">
        <f t="shared" si="1"/>
        <v>0</v>
      </c>
      <c r="N406" s="7" t="str">
        <f t="shared" si="2"/>
        <v>#N/A</v>
      </c>
      <c r="O406" s="7" t="str">
        <f t="shared" si="3"/>
        <v>#N/A</v>
      </c>
      <c r="P406" s="7" t="str">
        <f t="shared" si="4"/>
        <v>#N/A</v>
      </c>
      <c r="Q406" s="10" t="str">
        <f t="shared" si="5"/>
        <v>#N/A</v>
      </c>
      <c r="R406" s="10" t="str">
        <f t="shared" si="6"/>
        <v>#N/A</v>
      </c>
    </row>
    <row r="407" ht="15.75" customHeight="1">
      <c r="M407" s="8">
        <f t="shared" si="1"/>
        <v>0</v>
      </c>
      <c r="N407" s="7" t="str">
        <f t="shared" si="2"/>
        <v>#N/A</v>
      </c>
      <c r="O407" s="7" t="str">
        <f t="shared" si="3"/>
        <v>#N/A</v>
      </c>
      <c r="P407" s="7" t="str">
        <f t="shared" si="4"/>
        <v>#N/A</v>
      </c>
      <c r="Q407" s="10" t="str">
        <f t="shared" si="5"/>
        <v>#N/A</v>
      </c>
      <c r="R407" s="10" t="str">
        <f t="shared" si="6"/>
        <v>#N/A</v>
      </c>
    </row>
    <row r="408" ht="15.75" customHeight="1">
      <c r="M408" s="8">
        <f t="shared" si="1"/>
        <v>0</v>
      </c>
      <c r="N408" s="7" t="str">
        <f t="shared" si="2"/>
        <v>#N/A</v>
      </c>
      <c r="O408" s="7" t="str">
        <f t="shared" si="3"/>
        <v>#N/A</v>
      </c>
      <c r="P408" s="7" t="str">
        <f t="shared" si="4"/>
        <v>#N/A</v>
      </c>
      <c r="Q408" s="10" t="str">
        <f t="shared" si="5"/>
        <v>#N/A</v>
      </c>
      <c r="R408" s="10" t="str">
        <f t="shared" si="6"/>
        <v>#N/A</v>
      </c>
    </row>
    <row r="409" ht="15.75" customHeight="1">
      <c r="M409" s="8">
        <f t="shared" si="1"/>
        <v>0</v>
      </c>
      <c r="N409" s="7" t="str">
        <f t="shared" si="2"/>
        <v>#N/A</v>
      </c>
      <c r="O409" s="7" t="str">
        <f t="shared" si="3"/>
        <v>#N/A</v>
      </c>
      <c r="P409" s="7" t="str">
        <f t="shared" si="4"/>
        <v>#N/A</v>
      </c>
      <c r="Q409" s="10" t="str">
        <f t="shared" si="5"/>
        <v>#N/A</v>
      </c>
      <c r="R409" s="10" t="str">
        <f t="shared" si="6"/>
        <v>#N/A</v>
      </c>
    </row>
    <row r="410" ht="15.75" customHeight="1">
      <c r="M410" s="8">
        <f t="shared" si="1"/>
        <v>0</v>
      </c>
      <c r="N410" s="7" t="str">
        <f t="shared" si="2"/>
        <v>#N/A</v>
      </c>
      <c r="O410" s="7" t="str">
        <f t="shared" si="3"/>
        <v>#N/A</v>
      </c>
      <c r="P410" s="7" t="str">
        <f t="shared" si="4"/>
        <v>#N/A</v>
      </c>
      <c r="Q410" s="10" t="str">
        <f t="shared" si="5"/>
        <v>#N/A</v>
      </c>
      <c r="R410" s="10" t="str">
        <f t="shared" si="6"/>
        <v>#N/A</v>
      </c>
    </row>
    <row r="411" ht="15.75" customHeight="1">
      <c r="M411" s="8">
        <f t="shared" si="1"/>
        <v>0</v>
      </c>
      <c r="N411" s="7" t="str">
        <f t="shared" si="2"/>
        <v>#N/A</v>
      </c>
      <c r="O411" s="7" t="str">
        <f t="shared" si="3"/>
        <v>#N/A</v>
      </c>
      <c r="P411" s="7" t="str">
        <f t="shared" si="4"/>
        <v>#N/A</v>
      </c>
      <c r="Q411" s="10" t="str">
        <f t="shared" si="5"/>
        <v>#N/A</v>
      </c>
      <c r="R411" s="10" t="str">
        <f t="shared" si="6"/>
        <v>#N/A</v>
      </c>
    </row>
    <row r="412" ht="15.75" customHeight="1">
      <c r="M412" s="8">
        <f t="shared" si="1"/>
        <v>0</v>
      </c>
      <c r="N412" s="7" t="str">
        <f t="shared" si="2"/>
        <v>#N/A</v>
      </c>
      <c r="O412" s="7" t="str">
        <f t="shared" si="3"/>
        <v>#N/A</v>
      </c>
      <c r="P412" s="7" t="str">
        <f t="shared" si="4"/>
        <v>#N/A</v>
      </c>
      <c r="Q412" s="10" t="str">
        <f t="shared" si="5"/>
        <v>#N/A</v>
      </c>
      <c r="R412" s="10" t="str">
        <f t="shared" si="6"/>
        <v>#N/A</v>
      </c>
    </row>
    <row r="413" ht="15.75" customHeight="1">
      <c r="M413" s="8">
        <f t="shared" si="1"/>
        <v>0</v>
      </c>
      <c r="N413" s="7" t="str">
        <f t="shared" si="2"/>
        <v>#N/A</v>
      </c>
      <c r="O413" s="7" t="str">
        <f t="shared" si="3"/>
        <v>#N/A</v>
      </c>
      <c r="P413" s="7" t="str">
        <f t="shared" si="4"/>
        <v>#N/A</v>
      </c>
      <c r="Q413" s="10" t="str">
        <f t="shared" si="5"/>
        <v>#N/A</v>
      </c>
      <c r="R413" s="10" t="str">
        <f t="shared" si="6"/>
        <v>#N/A</v>
      </c>
    </row>
    <row r="414" ht="15.75" customHeight="1">
      <c r="M414" s="8">
        <f t="shared" si="1"/>
        <v>0</v>
      </c>
      <c r="N414" s="7" t="str">
        <f t="shared" si="2"/>
        <v>#N/A</v>
      </c>
      <c r="O414" s="7" t="str">
        <f t="shared" si="3"/>
        <v>#N/A</v>
      </c>
      <c r="P414" s="7" t="str">
        <f t="shared" si="4"/>
        <v>#N/A</v>
      </c>
      <c r="Q414" s="10" t="str">
        <f t="shared" si="5"/>
        <v>#N/A</v>
      </c>
      <c r="R414" s="10" t="str">
        <f t="shared" si="6"/>
        <v>#N/A</v>
      </c>
    </row>
    <row r="415" ht="15.75" customHeight="1">
      <c r="M415" s="8">
        <f t="shared" si="1"/>
        <v>0</v>
      </c>
      <c r="N415" s="7" t="str">
        <f t="shared" si="2"/>
        <v>#N/A</v>
      </c>
      <c r="O415" s="7" t="str">
        <f t="shared" si="3"/>
        <v>#N/A</v>
      </c>
      <c r="P415" s="7" t="str">
        <f t="shared" si="4"/>
        <v>#N/A</v>
      </c>
      <c r="Q415" s="10" t="str">
        <f t="shared" si="5"/>
        <v>#N/A</v>
      </c>
      <c r="R415" s="10" t="str">
        <f t="shared" si="6"/>
        <v>#N/A</v>
      </c>
    </row>
    <row r="416" ht="15.75" customHeight="1">
      <c r="M416" s="8">
        <f t="shared" si="1"/>
        <v>0</v>
      </c>
      <c r="N416" s="7" t="str">
        <f t="shared" si="2"/>
        <v>#N/A</v>
      </c>
      <c r="O416" s="7" t="str">
        <f t="shared" si="3"/>
        <v>#N/A</v>
      </c>
      <c r="P416" s="7" t="str">
        <f t="shared" si="4"/>
        <v>#N/A</v>
      </c>
      <c r="Q416" s="10" t="str">
        <f t="shared" si="5"/>
        <v>#N/A</v>
      </c>
      <c r="R416" s="10" t="str">
        <f t="shared" si="6"/>
        <v>#N/A</v>
      </c>
    </row>
    <row r="417" ht="15.75" customHeight="1">
      <c r="M417" s="8">
        <f t="shared" si="1"/>
        <v>0</v>
      </c>
      <c r="N417" s="7" t="str">
        <f t="shared" si="2"/>
        <v>#N/A</v>
      </c>
      <c r="O417" s="7" t="str">
        <f t="shared" si="3"/>
        <v>#N/A</v>
      </c>
      <c r="P417" s="7" t="str">
        <f t="shared" si="4"/>
        <v>#N/A</v>
      </c>
      <c r="Q417" s="10" t="str">
        <f t="shared" si="5"/>
        <v>#N/A</v>
      </c>
      <c r="R417" s="10" t="str">
        <f t="shared" si="6"/>
        <v>#N/A</v>
      </c>
    </row>
    <row r="418" ht="15.75" customHeight="1">
      <c r="M418" s="8">
        <f t="shared" si="1"/>
        <v>0</v>
      </c>
      <c r="N418" s="7" t="str">
        <f t="shared" si="2"/>
        <v>#N/A</v>
      </c>
      <c r="O418" s="7" t="str">
        <f t="shared" si="3"/>
        <v>#N/A</v>
      </c>
      <c r="P418" s="7" t="str">
        <f t="shared" si="4"/>
        <v>#N/A</v>
      </c>
      <c r="Q418" s="10" t="str">
        <f t="shared" si="5"/>
        <v>#N/A</v>
      </c>
      <c r="R418" s="10" t="str">
        <f t="shared" si="6"/>
        <v>#N/A</v>
      </c>
    </row>
    <row r="419" ht="15.75" customHeight="1">
      <c r="M419" s="8">
        <f t="shared" si="1"/>
        <v>0</v>
      </c>
      <c r="N419" s="7" t="str">
        <f t="shared" si="2"/>
        <v>#N/A</v>
      </c>
      <c r="O419" s="7" t="str">
        <f t="shared" si="3"/>
        <v>#N/A</v>
      </c>
      <c r="P419" s="7" t="str">
        <f t="shared" si="4"/>
        <v>#N/A</v>
      </c>
      <c r="Q419" s="10" t="str">
        <f t="shared" si="5"/>
        <v>#N/A</v>
      </c>
      <c r="R419" s="10" t="str">
        <f t="shared" si="6"/>
        <v>#N/A</v>
      </c>
    </row>
    <row r="420" ht="15.75" customHeight="1">
      <c r="M420" s="8">
        <f t="shared" si="1"/>
        <v>0</v>
      </c>
      <c r="N420" s="7" t="str">
        <f t="shared" si="2"/>
        <v>#N/A</v>
      </c>
      <c r="O420" s="7" t="str">
        <f t="shared" si="3"/>
        <v>#N/A</v>
      </c>
      <c r="P420" s="7" t="str">
        <f t="shared" si="4"/>
        <v>#N/A</v>
      </c>
      <c r="Q420" s="10" t="str">
        <f t="shared" si="5"/>
        <v>#N/A</v>
      </c>
      <c r="R420" s="10" t="str">
        <f t="shared" si="6"/>
        <v>#N/A</v>
      </c>
    </row>
    <row r="421" ht="15.75" customHeight="1">
      <c r="M421" s="8">
        <f t="shared" si="1"/>
        <v>0</v>
      </c>
      <c r="N421" s="7" t="str">
        <f t="shared" si="2"/>
        <v>#N/A</v>
      </c>
      <c r="O421" s="7" t="str">
        <f t="shared" si="3"/>
        <v>#N/A</v>
      </c>
      <c r="P421" s="7" t="str">
        <f t="shared" si="4"/>
        <v>#N/A</v>
      </c>
      <c r="Q421" s="10" t="str">
        <f t="shared" si="5"/>
        <v>#N/A</v>
      </c>
      <c r="R421" s="10" t="str">
        <f t="shared" si="6"/>
        <v>#N/A</v>
      </c>
    </row>
    <row r="422" ht="15.75" customHeight="1">
      <c r="M422" s="8">
        <f t="shared" si="1"/>
        <v>0</v>
      </c>
      <c r="N422" s="7" t="str">
        <f t="shared" si="2"/>
        <v>#N/A</v>
      </c>
      <c r="O422" s="7" t="str">
        <f t="shared" si="3"/>
        <v>#N/A</v>
      </c>
      <c r="P422" s="7" t="str">
        <f t="shared" si="4"/>
        <v>#N/A</v>
      </c>
      <c r="Q422" s="10" t="str">
        <f t="shared" si="5"/>
        <v>#N/A</v>
      </c>
      <c r="R422" s="10" t="str">
        <f t="shared" si="6"/>
        <v>#N/A</v>
      </c>
    </row>
    <row r="423" ht="15.75" customHeight="1">
      <c r="M423" s="8">
        <f t="shared" si="1"/>
        <v>0</v>
      </c>
      <c r="N423" s="7" t="str">
        <f t="shared" si="2"/>
        <v>#N/A</v>
      </c>
      <c r="O423" s="7" t="str">
        <f t="shared" si="3"/>
        <v>#N/A</v>
      </c>
      <c r="P423" s="7" t="str">
        <f t="shared" si="4"/>
        <v>#N/A</v>
      </c>
      <c r="Q423" s="10" t="str">
        <f t="shared" si="5"/>
        <v>#N/A</v>
      </c>
      <c r="R423" s="10" t="str">
        <f t="shared" si="6"/>
        <v>#N/A</v>
      </c>
    </row>
    <row r="424" ht="15.75" customHeight="1">
      <c r="M424" s="8">
        <f t="shared" si="1"/>
        <v>0</v>
      </c>
      <c r="N424" s="7" t="str">
        <f t="shared" si="2"/>
        <v>#N/A</v>
      </c>
      <c r="O424" s="7" t="str">
        <f t="shared" si="3"/>
        <v>#N/A</v>
      </c>
      <c r="P424" s="7" t="str">
        <f t="shared" si="4"/>
        <v>#N/A</v>
      </c>
      <c r="Q424" s="10" t="str">
        <f t="shared" si="5"/>
        <v>#N/A</v>
      </c>
      <c r="R424" s="10" t="str">
        <f t="shared" si="6"/>
        <v>#N/A</v>
      </c>
    </row>
    <row r="425" ht="15.75" customHeight="1">
      <c r="M425" s="8">
        <f t="shared" si="1"/>
        <v>0</v>
      </c>
      <c r="N425" s="7" t="str">
        <f t="shared" si="2"/>
        <v>#N/A</v>
      </c>
      <c r="O425" s="7" t="str">
        <f t="shared" si="3"/>
        <v>#N/A</v>
      </c>
      <c r="P425" s="7" t="str">
        <f t="shared" si="4"/>
        <v>#N/A</v>
      </c>
      <c r="Q425" s="10" t="str">
        <f t="shared" si="5"/>
        <v>#N/A</v>
      </c>
      <c r="R425" s="10" t="str">
        <f t="shared" si="6"/>
        <v>#N/A</v>
      </c>
    </row>
    <row r="426" ht="15.75" customHeight="1">
      <c r="M426" s="8">
        <f t="shared" si="1"/>
        <v>0</v>
      </c>
      <c r="N426" s="7" t="str">
        <f t="shared" si="2"/>
        <v>#N/A</v>
      </c>
      <c r="O426" s="7" t="str">
        <f t="shared" si="3"/>
        <v>#N/A</v>
      </c>
      <c r="P426" s="7" t="str">
        <f t="shared" si="4"/>
        <v>#N/A</v>
      </c>
      <c r="Q426" s="10" t="str">
        <f t="shared" si="5"/>
        <v>#N/A</v>
      </c>
      <c r="R426" s="10" t="str">
        <f t="shared" si="6"/>
        <v>#N/A</v>
      </c>
    </row>
    <row r="427" ht="15.75" customHeight="1">
      <c r="M427" s="8">
        <f t="shared" si="1"/>
        <v>0</v>
      </c>
      <c r="N427" s="7" t="str">
        <f t="shared" si="2"/>
        <v>#N/A</v>
      </c>
      <c r="O427" s="7" t="str">
        <f t="shared" si="3"/>
        <v>#N/A</v>
      </c>
      <c r="P427" s="7" t="str">
        <f t="shared" si="4"/>
        <v>#N/A</v>
      </c>
      <c r="Q427" s="10" t="str">
        <f t="shared" si="5"/>
        <v>#N/A</v>
      </c>
      <c r="R427" s="10" t="str">
        <f t="shared" si="6"/>
        <v>#N/A</v>
      </c>
    </row>
    <row r="428" ht="15.75" customHeight="1">
      <c r="M428" s="8">
        <f t="shared" si="1"/>
        <v>0</v>
      </c>
      <c r="N428" s="7" t="str">
        <f t="shared" si="2"/>
        <v>#N/A</v>
      </c>
      <c r="O428" s="7" t="str">
        <f t="shared" si="3"/>
        <v>#N/A</v>
      </c>
      <c r="P428" s="7" t="str">
        <f t="shared" si="4"/>
        <v>#N/A</v>
      </c>
      <c r="Q428" s="10" t="str">
        <f t="shared" si="5"/>
        <v>#N/A</v>
      </c>
      <c r="R428" s="10" t="str">
        <f t="shared" si="6"/>
        <v>#N/A</v>
      </c>
    </row>
    <row r="429" ht="15.75" customHeight="1">
      <c r="M429" s="8">
        <f t="shared" si="1"/>
        <v>0</v>
      </c>
      <c r="N429" s="7" t="str">
        <f t="shared" si="2"/>
        <v>#N/A</v>
      </c>
      <c r="O429" s="7" t="str">
        <f t="shared" si="3"/>
        <v>#N/A</v>
      </c>
      <c r="P429" s="7" t="str">
        <f t="shared" si="4"/>
        <v>#N/A</v>
      </c>
      <c r="Q429" s="10" t="str">
        <f t="shared" si="5"/>
        <v>#N/A</v>
      </c>
      <c r="R429" s="10" t="str">
        <f t="shared" si="6"/>
        <v>#N/A</v>
      </c>
    </row>
    <row r="430" ht="15.75" customHeight="1">
      <c r="M430" s="8">
        <f t="shared" si="1"/>
        <v>0</v>
      </c>
      <c r="N430" s="7" t="str">
        <f t="shared" si="2"/>
        <v>#N/A</v>
      </c>
      <c r="O430" s="7" t="str">
        <f t="shared" si="3"/>
        <v>#N/A</v>
      </c>
      <c r="P430" s="7" t="str">
        <f t="shared" si="4"/>
        <v>#N/A</v>
      </c>
      <c r="Q430" s="10" t="str">
        <f t="shared" si="5"/>
        <v>#N/A</v>
      </c>
      <c r="R430" s="10" t="str">
        <f t="shared" si="6"/>
        <v>#N/A</v>
      </c>
    </row>
    <row r="431" ht="15.75" customHeight="1">
      <c r="M431" s="8">
        <f t="shared" si="1"/>
        <v>0</v>
      </c>
      <c r="N431" s="7" t="str">
        <f t="shared" si="2"/>
        <v>#N/A</v>
      </c>
      <c r="O431" s="7" t="str">
        <f t="shared" si="3"/>
        <v>#N/A</v>
      </c>
      <c r="P431" s="7" t="str">
        <f t="shared" si="4"/>
        <v>#N/A</v>
      </c>
      <c r="Q431" s="10" t="str">
        <f t="shared" si="5"/>
        <v>#N/A</v>
      </c>
      <c r="R431" s="10" t="str">
        <f t="shared" si="6"/>
        <v>#N/A</v>
      </c>
    </row>
    <row r="432" ht="15.75" customHeight="1">
      <c r="M432" s="8">
        <f t="shared" si="1"/>
        <v>0</v>
      </c>
      <c r="N432" s="7" t="str">
        <f t="shared" si="2"/>
        <v>#N/A</v>
      </c>
      <c r="O432" s="7" t="str">
        <f t="shared" si="3"/>
        <v>#N/A</v>
      </c>
      <c r="P432" s="7" t="str">
        <f t="shared" si="4"/>
        <v>#N/A</v>
      </c>
      <c r="Q432" s="10" t="str">
        <f t="shared" si="5"/>
        <v>#N/A</v>
      </c>
      <c r="R432" s="10" t="str">
        <f t="shared" si="6"/>
        <v>#N/A</v>
      </c>
    </row>
    <row r="433" ht="15.75" customHeight="1">
      <c r="M433" s="8">
        <f t="shared" si="1"/>
        <v>0</v>
      </c>
      <c r="N433" s="7" t="str">
        <f t="shared" si="2"/>
        <v>#N/A</v>
      </c>
      <c r="O433" s="7" t="str">
        <f t="shared" si="3"/>
        <v>#N/A</v>
      </c>
      <c r="P433" s="7" t="str">
        <f t="shared" si="4"/>
        <v>#N/A</v>
      </c>
      <c r="Q433" s="10" t="str">
        <f t="shared" si="5"/>
        <v>#N/A</v>
      </c>
      <c r="R433" s="10" t="str">
        <f t="shared" si="6"/>
        <v>#N/A</v>
      </c>
    </row>
    <row r="434" ht="15.75" customHeight="1">
      <c r="M434" s="8">
        <f t="shared" si="1"/>
        <v>0</v>
      </c>
      <c r="N434" s="7" t="str">
        <f t="shared" si="2"/>
        <v>#N/A</v>
      </c>
      <c r="O434" s="7" t="str">
        <f t="shared" si="3"/>
        <v>#N/A</v>
      </c>
      <c r="P434" s="7" t="str">
        <f t="shared" si="4"/>
        <v>#N/A</v>
      </c>
      <c r="Q434" s="10" t="str">
        <f t="shared" si="5"/>
        <v>#N/A</v>
      </c>
      <c r="R434" s="10" t="str">
        <f t="shared" si="6"/>
        <v>#N/A</v>
      </c>
    </row>
    <row r="435" ht="15.75" customHeight="1">
      <c r="M435" s="8">
        <f t="shared" si="1"/>
        <v>0</v>
      </c>
      <c r="N435" s="7" t="str">
        <f t="shared" si="2"/>
        <v>#N/A</v>
      </c>
      <c r="O435" s="7" t="str">
        <f t="shared" si="3"/>
        <v>#N/A</v>
      </c>
      <c r="P435" s="7" t="str">
        <f t="shared" si="4"/>
        <v>#N/A</v>
      </c>
      <c r="Q435" s="10" t="str">
        <f t="shared" si="5"/>
        <v>#N/A</v>
      </c>
      <c r="R435" s="10" t="str">
        <f t="shared" si="6"/>
        <v>#N/A</v>
      </c>
    </row>
    <row r="436" ht="15.75" customHeight="1">
      <c r="M436" s="8">
        <f t="shared" si="1"/>
        <v>0</v>
      </c>
      <c r="N436" s="7" t="str">
        <f t="shared" si="2"/>
        <v>#N/A</v>
      </c>
      <c r="O436" s="7" t="str">
        <f t="shared" si="3"/>
        <v>#N/A</v>
      </c>
      <c r="P436" s="7" t="str">
        <f t="shared" si="4"/>
        <v>#N/A</v>
      </c>
      <c r="Q436" s="10" t="str">
        <f t="shared" si="5"/>
        <v>#N/A</v>
      </c>
      <c r="R436" s="10" t="str">
        <f t="shared" si="6"/>
        <v>#N/A</v>
      </c>
    </row>
    <row r="437" ht="15.75" customHeight="1">
      <c r="M437" s="20"/>
      <c r="Q437" s="20"/>
      <c r="R437" s="20"/>
    </row>
    <row r="438" ht="15.75" customHeight="1">
      <c r="M438" s="20"/>
      <c r="Q438" s="20"/>
      <c r="R438" s="20"/>
    </row>
    <row r="439" ht="15.75" customHeight="1">
      <c r="M439" s="20"/>
      <c r="Q439" s="20"/>
      <c r="R439" s="20"/>
    </row>
    <row r="440" ht="15.75" customHeight="1">
      <c r="M440" s="20"/>
      <c r="Q440" s="20"/>
      <c r="R440" s="20"/>
    </row>
    <row r="441" ht="15.75" customHeight="1">
      <c r="M441" s="20"/>
      <c r="Q441" s="20"/>
      <c r="R441" s="20"/>
    </row>
    <row r="442" ht="15.75" customHeight="1">
      <c r="M442" s="20"/>
      <c r="Q442" s="20"/>
      <c r="R442" s="20"/>
    </row>
    <row r="443" ht="15.75" customHeight="1">
      <c r="M443" s="20"/>
      <c r="Q443" s="20"/>
      <c r="R443" s="20"/>
    </row>
    <row r="444" ht="15.75" customHeight="1">
      <c r="M444" s="20"/>
      <c r="Q444" s="20"/>
      <c r="R444" s="20"/>
    </row>
    <row r="445" ht="15.75" customHeight="1">
      <c r="M445" s="20"/>
      <c r="Q445" s="20"/>
      <c r="R445" s="20"/>
    </row>
    <row r="446" ht="15.75" customHeight="1">
      <c r="M446" s="20"/>
      <c r="Q446" s="20"/>
      <c r="R446" s="20"/>
    </row>
    <row r="447" ht="15.75" customHeight="1">
      <c r="Q447" s="20"/>
      <c r="R447" s="20"/>
    </row>
    <row r="448" ht="15.75" customHeight="1">
      <c r="Q448" s="20"/>
      <c r="R448" s="20"/>
    </row>
    <row r="449" ht="15.75" customHeight="1">
      <c r="Q449" s="20"/>
      <c r="R449" s="20"/>
    </row>
    <row r="450" ht="15.75" customHeight="1">
      <c r="Q450" s="20"/>
      <c r="R450" s="20"/>
    </row>
    <row r="451" ht="15.75" customHeight="1">
      <c r="Q451" s="20"/>
      <c r="R451" s="20"/>
    </row>
    <row r="452" ht="15.75" customHeight="1">
      <c r="Q452" s="20"/>
      <c r="R452" s="20"/>
    </row>
    <row r="453" ht="15.75" customHeight="1">
      <c r="Q453" s="20"/>
      <c r="R453" s="20"/>
    </row>
    <row r="454" ht="15.75" customHeight="1">
      <c r="Q454" s="20"/>
      <c r="R454" s="20"/>
    </row>
    <row r="455" ht="15.75" customHeight="1">
      <c r="Q455" s="20"/>
      <c r="R455" s="20"/>
    </row>
    <row r="456" ht="15.75" customHeight="1">
      <c r="Q456" s="20"/>
      <c r="R456" s="20"/>
    </row>
    <row r="457" ht="15.75" customHeight="1">
      <c r="Q457" s="20"/>
      <c r="R457" s="20"/>
    </row>
    <row r="458" ht="15.75" customHeight="1">
      <c r="Q458" s="20"/>
      <c r="R458" s="20"/>
    </row>
    <row r="459" ht="15.75" customHeight="1">
      <c r="Q459" s="20"/>
      <c r="R459" s="20"/>
    </row>
    <row r="460" ht="15.75" customHeight="1">
      <c r="Q460" s="20"/>
      <c r="R460" s="20"/>
    </row>
    <row r="461" ht="15.75" customHeight="1">
      <c r="Q461" s="20"/>
      <c r="R461" s="20"/>
    </row>
    <row r="462" ht="15.75" customHeight="1">
      <c r="Q462" s="20"/>
      <c r="R462" s="20"/>
    </row>
    <row r="463" ht="15.75" customHeight="1">
      <c r="Q463" s="20"/>
      <c r="R463" s="20"/>
    </row>
    <row r="464" ht="15.75" customHeight="1">
      <c r="Q464" s="20"/>
      <c r="R464" s="20"/>
    </row>
    <row r="465" ht="15.75" customHeight="1">
      <c r="Q465" s="20"/>
      <c r="R465" s="20"/>
    </row>
    <row r="466" ht="15.75" customHeight="1">
      <c r="Q466" s="20"/>
      <c r="R466" s="20"/>
    </row>
    <row r="467" ht="15.75" customHeight="1">
      <c r="Q467" s="20"/>
      <c r="R467" s="20"/>
    </row>
    <row r="468" ht="15.75" customHeight="1">
      <c r="Q468" s="20"/>
      <c r="R468" s="20"/>
    </row>
    <row r="469" ht="15.75" customHeight="1">
      <c r="Q469" s="20"/>
      <c r="R469" s="20"/>
    </row>
    <row r="470" ht="15.75" customHeight="1">
      <c r="Q470" s="20"/>
      <c r="R470" s="20"/>
    </row>
    <row r="471" ht="15.75" customHeight="1">
      <c r="Q471" s="20"/>
      <c r="R471" s="20"/>
    </row>
    <row r="472" ht="15.75" customHeight="1">
      <c r="Q472" s="20"/>
      <c r="R472" s="20"/>
    </row>
    <row r="473" ht="15.75" customHeight="1">
      <c r="Q473" s="20"/>
      <c r="R473" s="20"/>
    </row>
    <row r="474" ht="15.75" customHeight="1">
      <c r="Q474" s="20"/>
      <c r="R474" s="20"/>
    </row>
    <row r="475" ht="15.75" customHeight="1">
      <c r="Q475" s="20"/>
      <c r="R475" s="20"/>
    </row>
    <row r="476" ht="15.75" customHeight="1">
      <c r="Q476" s="20"/>
      <c r="R476" s="20"/>
    </row>
    <row r="477" ht="15.75" customHeight="1">
      <c r="Q477" s="20"/>
      <c r="R477" s="20"/>
    </row>
    <row r="478" ht="15.75" customHeight="1">
      <c r="Q478" s="20"/>
      <c r="R478" s="20"/>
    </row>
    <row r="479" ht="15.75" customHeight="1">
      <c r="Q479" s="20"/>
      <c r="R479" s="20"/>
    </row>
    <row r="480" ht="15.75" customHeight="1">
      <c r="Q480" s="20"/>
      <c r="R480" s="20"/>
    </row>
    <row r="481" ht="15.75" customHeight="1">
      <c r="Q481" s="20"/>
      <c r="R481" s="20"/>
    </row>
    <row r="482" ht="15.75" customHeight="1">
      <c r="Q482" s="20"/>
      <c r="R482" s="20"/>
    </row>
    <row r="483" ht="15.75" customHeight="1">
      <c r="Q483" s="20"/>
      <c r="R483" s="20"/>
    </row>
    <row r="484" ht="15.75" customHeight="1">
      <c r="Q484" s="20"/>
      <c r="R484" s="20"/>
    </row>
    <row r="485" ht="15.75" customHeight="1">
      <c r="Q485" s="20"/>
      <c r="R485" s="20"/>
    </row>
    <row r="486" ht="15.75" customHeight="1">
      <c r="Q486" s="20"/>
      <c r="R486" s="20"/>
    </row>
    <row r="487" ht="15.75" customHeight="1">
      <c r="Q487" s="20"/>
      <c r="R487" s="20"/>
    </row>
    <row r="488" ht="15.75" customHeight="1">
      <c r="Q488" s="20"/>
      <c r="R488" s="20"/>
    </row>
    <row r="489" ht="15.75" customHeight="1">
      <c r="Q489" s="20"/>
      <c r="R489" s="20"/>
    </row>
    <row r="490" ht="15.75" customHeight="1">
      <c r="Q490" s="20"/>
      <c r="R490" s="20"/>
    </row>
    <row r="491" ht="15.75" customHeight="1">
      <c r="Q491" s="20"/>
      <c r="R491" s="20"/>
    </row>
    <row r="492" ht="15.75" customHeight="1">
      <c r="Q492" s="20"/>
      <c r="R492" s="20"/>
    </row>
    <row r="493" ht="15.75" customHeight="1">
      <c r="Q493" s="20"/>
      <c r="R493" s="20"/>
    </row>
    <row r="494" ht="15.75" customHeight="1">
      <c r="Q494" s="20"/>
      <c r="R494" s="20"/>
    </row>
    <row r="495" ht="15.75" customHeight="1">
      <c r="Q495" s="20"/>
      <c r="R495" s="20"/>
    </row>
    <row r="496" ht="15.75" customHeight="1">
      <c r="Q496" s="20"/>
      <c r="R496" s="20"/>
    </row>
    <row r="497" ht="15.75" customHeight="1">
      <c r="Q497" s="20"/>
      <c r="R497" s="20"/>
    </row>
    <row r="498" ht="15.75" customHeight="1">
      <c r="Q498" s="20"/>
      <c r="R498" s="20"/>
    </row>
    <row r="499" ht="15.75" customHeight="1">
      <c r="Q499" s="20"/>
      <c r="R499" s="20"/>
    </row>
    <row r="500" ht="15.75" customHeight="1">
      <c r="Q500" s="20"/>
      <c r="R500" s="20"/>
    </row>
    <row r="501" ht="15.75" customHeight="1">
      <c r="Q501" s="20"/>
      <c r="R501" s="20"/>
    </row>
    <row r="502" ht="15.75" customHeight="1">
      <c r="Q502" s="20"/>
      <c r="R502" s="20"/>
    </row>
    <row r="503" ht="15.75" customHeight="1">
      <c r="Q503" s="20"/>
      <c r="R503" s="20"/>
    </row>
    <row r="504" ht="15.75" customHeight="1">
      <c r="Q504" s="20"/>
      <c r="R504" s="20"/>
    </row>
    <row r="505" ht="15.75" customHeight="1">
      <c r="Q505" s="20"/>
      <c r="R505" s="20"/>
    </row>
    <row r="506" ht="15.75" customHeight="1">
      <c r="Q506" s="20"/>
      <c r="R506" s="20"/>
    </row>
    <row r="507" ht="15.75" customHeight="1">
      <c r="Q507" s="20"/>
      <c r="R507" s="20"/>
    </row>
    <row r="508" ht="15.75" customHeight="1">
      <c r="Q508" s="20"/>
      <c r="R508" s="20"/>
    </row>
    <row r="509" ht="15.75" customHeight="1">
      <c r="Q509" s="20"/>
      <c r="R509" s="20"/>
    </row>
    <row r="510" ht="15.75" customHeight="1">
      <c r="Q510" s="20"/>
      <c r="R510" s="20"/>
    </row>
    <row r="511" ht="15.75" customHeight="1">
      <c r="Q511" s="20"/>
      <c r="R511" s="20"/>
    </row>
    <row r="512" ht="15.75" customHeight="1">
      <c r="Q512" s="20"/>
      <c r="R512" s="20"/>
    </row>
    <row r="513" ht="15.75" customHeight="1">
      <c r="Q513" s="20"/>
      <c r="R513" s="20"/>
    </row>
    <row r="514" ht="15.75" customHeight="1">
      <c r="Q514" s="20"/>
      <c r="R514" s="20"/>
    </row>
    <row r="515" ht="15.75" customHeight="1">
      <c r="Q515" s="20"/>
      <c r="R515" s="20"/>
    </row>
    <row r="516" ht="15.75" customHeight="1">
      <c r="Q516" s="20"/>
      <c r="R516" s="20"/>
    </row>
    <row r="517" ht="15.75" customHeight="1">
      <c r="Q517" s="20"/>
      <c r="R517" s="20"/>
    </row>
    <row r="518" ht="15.75" customHeight="1">
      <c r="Q518" s="20"/>
      <c r="R518" s="20"/>
    </row>
    <row r="519" ht="15.75" customHeight="1">
      <c r="Q519" s="20"/>
      <c r="R519" s="20"/>
    </row>
    <row r="520" ht="15.75" customHeight="1">
      <c r="Q520" s="20"/>
      <c r="R520" s="20"/>
    </row>
    <row r="521" ht="15.75" customHeight="1">
      <c r="Q521" s="20"/>
      <c r="R521" s="20"/>
    </row>
    <row r="522" ht="15.75" customHeight="1">
      <c r="Q522" s="20"/>
      <c r="R522" s="20"/>
    </row>
    <row r="523" ht="15.75" customHeight="1">
      <c r="Q523" s="20"/>
      <c r="R523" s="20"/>
    </row>
    <row r="524" ht="15.75" customHeight="1">
      <c r="Q524" s="20"/>
      <c r="R524" s="20"/>
    </row>
    <row r="525" ht="15.75" customHeight="1">
      <c r="Q525" s="20"/>
      <c r="R525" s="20"/>
    </row>
    <row r="526" ht="15.75" customHeight="1">
      <c r="Q526" s="20"/>
      <c r="R526" s="20"/>
    </row>
    <row r="527" ht="15.75" customHeight="1">
      <c r="Q527" s="20"/>
      <c r="R527" s="20"/>
    </row>
    <row r="528" ht="15.75" customHeight="1">
      <c r="Q528" s="20"/>
      <c r="R528" s="20"/>
    </row>
    <row r="529" ht="15.75" customHeight="1">
      <c r="Q529" s="20"/>
      <c r="R529" s="20"/>
    </row>
    <row r="530" ht="15.75" customHeight="1">
      <c r="Q530" s="20"/>
      <c r="R530" s="20"/>
    </row>
    <row r="531" ht="15.75" customHeight="1">
      <c r="Q531" s="20"/>
      <c r="R531" s="20"/>
    </row>
    <row r="532" ht="15.75" customHeight="1">
      <c r="Q532" s="20"/>
      <c r="R532" s="20"/>
    </row>
    <row r="533" ht="15.75" customHeight="1">
      <c r="Q533" s="20"/>
      <c r="R533" s="20"/>
    </row>
    <row r="534" ht="15.75" customHeight="1">
      <c r="Q534" s="20"/>
      <c r="R534" s="20"/>
    </row>
    <row r="535" ht="15.75" customHeight="1">
      <c r="Q535" s="20"/>
      <c r="R535" s="20"/>
    </row>
    <row r="536" ht="15.75" customHeight="1">
      <c r="Q536" s="20"/>
      <c r="R536" s="20"/>
    </row>
    <row r="537" ht="15.75" customHeight="1">
      <c r="Q537" s="20"/>
      <c r="R537" s="20"/>
    </row>
    <row r="538" ht="15.75" customHeight="1">
      <c r="Q538" s="20"/>
      <c r="R538" s="20"/>
    </row>
    <row r="539" ht="15.75" customHeight="1">
      <c r="Q539" s="20"/>
      <c r="R539" s="20"/>
    </row>
    <row r="540" ht="15.75" customHeight="1">
      <c r="Q540" s="20"/>
      <c r="R540" s="20"/>
    </row>
    <row r="541" ht="15.75" customHeight="1">
      <c r="Q541" s="20"/>
      <c r="R541" s="20"/>
    </row>
    <row r="542" ht="15.75" customHeight="1">
      <c r="Q542" s="20"/>
      <c r="R542" s="20"/>
    </row>
    <row r="543" ht="15.75" customHeight="1">
      <c r="Q543" s="20"/>
      <c r="R543" s="20"/>
    </row>
    <row r="544" ht="15.75" customHeight="1">
      <c r="Q544" s="20"/>
      <c r="R544" s="20"/>
    </row>
    <row r="545" ht="15.75" customHeight="1">
      <c r="Q545" s="20"/>
      <c r="R545" s="20"/>
    </row>
    <row r="546" ht="15.75" customHeight="1">
      <c r="Q546" s="20"/>
      <c r="R546" s="20"/>
    </row>
    <row r="547" ht="15.75" customHeight="1">
      <c r="Q547" s="20"/>
      <c r="R547" s="20"/>
    </row>
    <row r="548" ht="15.75" customHeight="1">
      <c r="Q548" s="20"/>
      <c r="R548" s="20"/>
    </row>
    <row r="549" ht="15.75" customHeight="1">
      <c r="Q549" s="20"/>
      <c r="R549" s="20"/>
    </row>
    <row r="550" ht="15.75" customHeight="1">
      <c r="Q550" s="20"/>
      <c r="R550" s="20"/>
    </row>
    <row r="551" ht="15.75" customHeight="1">
      <c r="Q551" s="20"/>
      <c r="R551" s="20"/>
    </row>
    <row r="552" ht="15.75" customHeight="1">
      <c r="Q552" s="20"/>
      <c r="R552" s="20"/>
    </row>
    <row r="553" ht="15.75" customHeight="1">
      <c r="Q553" s="20"/>
      <c r="R553" s="20"/>
    </row>
    <row r="554" ht="15.75" customHeight="1">
      <c r="Q554" s="20"/>
      <c r="R554" s="20"/>
    </row>
    <row r="555" ht="15.75" customHeight="1">
      <c r="Q555" s="20"/>
      <c r="R555" s="20"/>
    </row>
    <row r="556" ht="15.75" customHeight="1">
      <c r="Q556" s="20"/>
      <c r="R556" s="20"/>
    </row>
    <row r="557" ht="15.75" customHeight="1">
      <c r="Q557" s="20"/>
      <c r="R557" s="20"/>
    </row>
    <row r="558" ht="15.75" customHeight="1">
      <c r="Q558" s="20"/>
      <c r="R558" s="20"/>
    </row>
    <row r="559" ht="15.75" customHeight="1">
      <c r="Q559" s="20"/>
      <c r="R559" s="20"/>
    </row>
    <row r="560" ht="15.75" customHeight="1">
      <c r="Q560" s="20"/>
      <c r="R560" s="20"/>
    </row>
    <row r="561" ht="15.75" customHeight="1">
      <c r="Q561" s="20"/>
      <c r="R561" s="20"/>
    </row>
    <row r="562" ht="15.75" customHeight="1">
      <c r="Q562" s="20"/>
      <c r="R562" s="20"/>
    </row>
    <row r="563" ht="15.75" customHeight="1">
      <c r="Q563" s="20"/>
      <c r="R563" s="20"/>
    </row>
    <row r="564" ht="15.75" customHeight="1">
      <c r="Q564" s="20"/>
      <c r="R564" s="20"/>
    </row>
    <row r="565" ht="15.75" customHeight="1">
      <c r="Q565" s="20"/>
      <c r="R565" s="20"/>
    </row>
    <row r="566" ht="15.75" customHeight="1">
      <c r="Q566" s="20"/>
      <c r="R566" s="20"/>
    </row>
    <row r="567" ht="15.75" customHeight="1">
      <c r="Q567" s="20"/>
      <c r="R567" s="20"/>
    </row>
    <row r="568" ht="15.75" customHeight="1">
      <c r="Q568" s="20"/>
      <c r="R568" s="20"/>
    </row>
    <row r="569" ht="15.75" customHeight="1">
      <c r="Q569" s="20"/>
      <c r="R569" s="20"/>
    </row>
    <row r="570" ht="15.75" customHeight="1">
      <c r="Q570" s="20"/>
      <c r="R570" s="20"/>
    </row>
    <row r="571" ht="15.75" customHeight="1">
      <c r="Q571" s="20"/>
      <c r="R571" s="20"/>
    </row>
    <row r="572" ht="15.75" customHeight="1">
      <c r="Q572" s="20"/>
      <c r="R572" s="20"/>
    </row>
    <row r="573" ht="15.75" customHeight="1">
      <c r="Q573" s="20"/>
      <c r="R573" s="20"/>
    </row>
    <row r="574" ht="15.75" customHeight="1">
      <c r="Q574" s="20"/>
      <c r="R574" s="20"/>
    </row>
    <row r="575" ht="15.75" customHeight="1">
      <c r="Q575" s="20"/>
      <c r="R575" s="20"/>
    </row>
    <row r="576" ht="15.75" customHeight="1">
      <c r="Q576" s="20"/>
      <c r="R576" s="20"/>
    </row>
    <row r="577" ht="15.75" customHeight="1">
      <c r="Q577" s="20"/>
      <c r="R577" s="20"/>
    </row>
    <row r="578" ht="15.75" customHeight="1">
      <c r="Q578" s="20"/>
      <c r="R578" s="20"/>
    </row>
    <row r="579" ht="15.75" customHeight="1">
      <c r="Q579" s="20"/>
      <c r="R579" s="20"/>
    </row>
    <row r="580" ht="15.75" customHeight="1">
      <c r="Q580" s="20"/>
      <c r="R580" s="20"/>
    </row>
    <row r="581" ht="15.75" customHeight="1">
      <c r="Q581" s="20"/>
      <c r="R581" s="20"/>
    </row>
    <row r="582" ht="15.75" customHeight="1">
      <c r="Q582" s="20"/>
      <c r="R582" s="20"/>
    </row>
    <row r="583" ht="15.75" customHeight="1">
      <c r="Q583" s="20"/>
      <c r="R583" s="20"/>
    </row>
    <row r="584" ht="15.75" customHeight="1">
      <c r="Q584" s="20"/>
      <c r="R584" s="20"/>
    </row>
    <row r="585" ht="15.75" customHeight="1">
      <c r="Q585" s="20"/>
      <c r="R585" s="20"/>
    </row>
    <row r="586" ht="15.75" customHeight="1">
      <c r="Q586" s="20"/>
      <c r="R586" s="20"/>
    </row>
    <row r="587" ht="15.75" customHeight="1">
      <c r="Q587" s="20"/>
      <c r="R587" s="20"/>
    </row>
    <row r="588" ht="15.75" customHeight="1">
      <c r="Q588" s="20"/>
      <c r="R588" s="20"/>
    </row>
    <row r="589" ht="15.75" customHeight="1">
      <c r="Q589" s="20"/>
      <c r="R589" s="20"/>
    </row>
    <row r="590" ht="15.75" customHeight="1">
      <c r="Q590" s="20"/>
      <c r="R590" s="20"/>
    </row>
    <row r="591" ht="15.75" customHeight="1">
      <c r="Q591" s="20"/>
      <c r="R591" s="20"/>
    </row>
    <row r="592" ht="15.75" customHeight="1">
      <c r="Q592" s="20"/>
      <c r="R592" s="20"/>
    </row>
    <row r="593" ht="15.75" customHeight="1">
      <c r="Q593" s="20"/>
      <c r="R593" s="20"/>
    </row>
    <row r="594" ht="15.75" customHeight="1">
      <c r="Q594" s="20"/>
      <c r="R594" s="20"/>
    </row>
    <row r="595" ht="15.75" customHeight="1">
      <c r="Q595" s="20"/>
      <c r="R595" s="20"/>
    </row>
    <row r="596" ht="15.75" customHeight="1">
      <c r="Q596" s="20"/>
      <c r="R596" s="20"/>
    </row>
    <row r="597" ht="15.75" customHeight="1">
      <c r="Q597" s="20"/>
      <c r="R597" s="20"/>
    </row>
    <row r="598" ht="15.75" customHeight="1">
      <c r="Q598" s="20"/>
      <c r="R598" s="20"/>
    </row>
    <row r="599" ht="15.75" customHeight="1">
      <c r="Q599" s="20"/>
      <c r="R599" s="20"/>
    </row>
    <row r="600" ht="15.75" customHeight="1">
      <c r="Q600" s="20"/>
      <c r="R600" s="20"/>
    </row>
    <row r="601" ht="15.75" customHeight="1">
      <c r="Q601" s="20"/>
      <c r="R601" s="20"/>
    </row>
    <row r="602" ht="15.75" customHeight="1">
      <c r="Q602" s="20"/>
      <c r="R602" s="20"/>
    </row>
    <row r="603" ht="15.75" customHeight="1">
      <c r="Q603" s="20"/>
      <c r="R603" s="20"/>
    </row>
    <row r="604" ht="15.75" customHeight="1">
      <c r="Q604" s="20"/>
      <c r="R604" s="20"/>
    </row>
    <row r="605" ht="15.75" customHeight="1">
      <c r="Q605" s="20"/>
      <c r="R605" s="20"/>
    </row>
    <row r="606" ht="15.75" customHeight="1">
      <c r="Q606" s="20"/>
      <c r="R606" s="20"/>
    </row>
    <row r="607" ht="15.75" customHeight="1">
      <c r="Q607" s="20"/>
      <c r="R607" s="20"/>
    </row>
    <row r="608" ht="15.75" customHeight="1">
      <c r="Q608" s="20"/>
      <c r="R608" s="20"/>
    </row>
    <row r="609" ht="15.75" customHeight="1">
      <c r="Q609" s="20"/>
      <c r="R609" s="20"/>
    </row>
    <row r="610" ht="15.75" customHeight="1">
      <c r="Q610" s="20"/>
      <c r="R610" s="20"/>
    </row>
    <row r="611" ht="15.75" customHeight="1">
      <c r="Q611" s="20"/>
      <c r="R611" s="20"/>
    </row>
    <row r="612" ht="15.75" customHeight="1">
      <c r="Q612" s="20"/>
      <c r="R612" s="20"/>
    </row>
    <row r="613" ht="15.75" customHeight="1">
      <c r="Q613" s="20"/>
      <c r="R613" s="20"/>
    </row>
    <row r="614" ht="15.75" customHeight="1">
      <c r="Q614" s="20"/>
      <c r="R614" s="20"/>
    </row>
    <row r="615" ht="15.75" customHeight="1">
      <c r="Q615" s="20"/>
      <c r="R615" s="20"/>
    </row>
    <row r="616" ht="15.75" customHeight="1">
      <c r="Q616" s="20"/>
      <c r="R616" s="20"/>
    </row>
    <row r="617" ht="15.75" customHeight="1">
      <c r="Q617" s="20"/>
      <c r="R617" s="20"/>
    </row>
    <row r="618" ht="15.75" customHeight="1">
      <c r="Q618" s="20"/>
      <c r="R618" s="20"/>
    </row>
    <row r="619" ht="15.75" customHeight="1">
      <c r="Q619" s="20"/>
      <c r="R619" s="20"/>
    </row>
    <row r="620" ht="15.75" customHeight="1">
      <c r="Q620" s="20"/>
      <c r="R620" s="20"/>
    </row>
    <row r="621" ht="15.75" customHeight="1">
      <c r="Q621" s="20"/>
      <c r="R621" s="20"/>
    </row>
    <row r="622" ht="15.75" customHeight="1">
      <c r="Q622" s="20"/>
      <c r="R622" s="20"/>
    </row>
    <row r="623" ht="15.75" customHeight="1">
      <c r="Q623" s="20"/>
      <c r="R623" s="20"/>
    </row>
    <row r="624" ht="15.75" customHeight="1">
      <c r="Q624" s="20"/>
      <c r="R624" s="20"/>
    </row>
    <row r="625" ht="15.75" customHeight="1">
      <c r="Q625" s="20"/>
      <c r="R625" s="20"/>
    </row>
    <row r="626" ht="15.75" customHeight="1">
      <c r="Q626" s="20"/>
      <c r="R626" s="20"/>
    </row>
    <row r="627" ht="15.75" customHeight="1">
      <c r="Q627" s="20"/>
      <c r="R627" s="20"/>
    </row>
    <row r="628" ht="15.75" customHeight="1">
      <c r="Q628" s="20"/>
      <c r="R628" s="20"/>
    </row>
    <row r="629" ht="15.75" customHeight="1">
      <c r="Q629" s="20"/>
      <c r="R629" s="20"/>
    </row>
    <row r="630" ht="15.75" customHeight="1">
      <c r="Q630" s="20"/>
      <c r="R630" s="20"/>
    </row>
    <row r="631" ht="15.75" customHeight="1">
      <c r="Q631" s="20"/>
      <c r="R631" s="20"/>
    </row>
    <row r="632" ht="15.75" customHeight="1">
      <c r="Q632" s="20"/>
      <c r="R632" s="20"/>
    </row>
    <row r="633" ht="15.75" customHeight="1">
      <c r="Q633" s="20"/>
      <c r="R633" s="20"/>
    </row>
    <row r="634" ht="15.75" customHeight="1">
      <c r="Q634" s="20"/>
      <c r="R634" s="20"/>
    </row>
    <row r="635" ht="15.75" customHeight="1">
      <c r="Q635" s="20"/>
      <c r="R635" s="20"/>
    </row>
    <row r="636" ht="15.75" customHeight="1">
      <c r="Q636" s="20"/>
      <c r="R636" s="20"/>
    </row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19.43"/>
    <col customWidth="1" min="3" max="3" width="17.57"/>
    <col customWidth="1" min="4" max="5" width="24.43"/>
    <col customWidth="1" min="6" max="6" width="21.43"/>
    <col customWidth="1" min="7" max="7" width="15.14"/>
    <col customWidth="1" min="8" max="8" width="21.43"/>
    <col customWidth="1" min="9" max="9" width="15.86"/>
    <col customWidth="1" min="10" max="10" width="15.14"/>
    <col customWidth="1" min="11" max="11" width="18.14"/>
    <col customWidth="1" min="12" max="12" width="12.57"/>
    <col customWidth="1" min="13" max="13" width="14.29"/>
    <col customWidth="1" min="14" max="14" width="18.86"/>
    <col customWidth="1" min="15" max="15" width="13.86"/>
    <col customWidth="1" min="16" max="16" width="23.43"/>
    <col customWidth="1" min="17" max="17" width="22.29"/>
    <col customWidth="1" min="18" max="19" width="15.71"/>
    <col customWidth="1" min="20" max="20" width="26.0"/>
    <col customWidth="1" min="21" max="21" width="12.43"/>
    <col customWidth="1" min="22" max="22" width="20.71"/>
    <col customWidth="1" min="23" max="23" width="25.86"/>
    <col customWidth="1" min="24" max="24" width="12.43"/>
    <col customWidth="1" min="25" max="25" width="18.86"/>
    <col customWidth="1" min="26" max="26" width="19.86"/>
    <col customWidth="1" min="27" max="28" width="18.86"/>
    <col customWidth="1" min="29" max="29" width="17.71"/>
    <col customWidth="1" min="30" max="30" width="20.57"/>
    <col customWidth="1" min="31" max="31" width="21.43"/>
    <col customWidth="1" min="32" max="32" width="17.43"/>
  </cols>
  <sheetData>
    <row r="1">
      <c r="A1" s="1" t="s">
        <v>0</v>
      </c>
      <c r="B1" s="1" t="s">
        <v>1</v>
      </c>
      <c r="C1" s="1" t="s">
        <v>439</v>
      </c>
      <c r="D1" s="24" t="s">
        <v>437</v>
      </c>
      <c r="E1" s="1" t="s">
        <v>440</v>
      </c>
      <c r="F1" s="24" t="s">
        <v>441</v>
      </c>
      <c r="G1" s="1" t="s">
        <v>442</v>
      </c>
      <c r="H1" s="25" t="s">
        <v>443</v>
      </c>
      <c r="I1" s="26" t="s">
        <v>444</v>
      </c>
      <c r="J1" s="1" t="s">
        <v>445</v>
      </c>
      <c r="K1" s="27" t="s">
        <v>446</v>
      </c>
      <c r="L1" s="26" t="s">
        <v>447</v>
      </c>
      <c r="M1" s="5" t="s">
        <v>448</v>
      </c>
      <c r="N1" s="28" t="s">
        <v>449</v>
      </c>
      <c r="O1" s="29" t="s">
        <v>450</v>
      </c>
      <c r="P1" s="5" t="s">
        <v>451</v>
      </c>
      <c r="Q1" s="30" t="s">
        <v>438</v>
      </c>
      <c r="R1" s="29" t="s">
        <v>452</v>
      </c>
      <c r="S1" s="5" t="s">
        <v>453</v>
      </c>
      <c r="T1" s="30" t="s">
        <v>454</v>
      </c>
      <c r="U1" s="29" t="s">
        <v>455</v>
      </c>
      <c r="V1" s="5" t="s">
        <v>456</v>
      </c>
      <c r="W1" s="30" t="s">
        <v>457</v>
      </c>
      <c r="X1" s="29" t="s">
        <v>458</v>
      </c>
      <c r="Y1" s="5" t="s">
        <v>459</v>
      </c>
      <c r="Z1" s="30" t="s">
        <v>460</v>
      </c>
      <c r="AA1" s="29" t="s">
        <v>461</v>
      </c>
      <c r="AB1" s="31" t="s">
        <v>462</v>
      </c>
      <c r="AC1" s="31" t="s">
        <v>463</v>
      </c>
      <c r="AD1" s="31" t="s">
        <v>464</v>
      </c>
      <c r="AE1" s="31" t="s">
        <v>465</v>
      </c>
      <c r="AF1" s="32" t="s">
        <v>466</v>
      </c>
      <c r="AG1" s="31" t="s">
        <v>467</v>
      </c>
      <c r="AH1" s="31" t="s">
        <v>468</v>
      </c>
      <c r="AI1" s="32" t="s">
        <v>469</v>
      </c>
      <c r="AJ1" s="32" t="s">
        <v>470</v>
      </c>
      <c r="AK1" s="32" t="s">
        <v>471</v>
      </c>
      <c r="AL1" s="32" t="s">
        <v>472</v>
      </c>
    </row>
    <row r="2">
      <c r="A2" s="6">
        <v>7260210.0</v>
      </c>
      <c r="B2" s="7" t="s">
        <v>19</v>
      </c>
      <c r="C2" s="20">
        <f>VLOOKUP(A2,'04.07.24'!$A$2:$W$500,17,0)</f>
        <v>49037687.2</v>
      </c>
      <c r="D2" s="33">
        <f t="shared" ref="D2:D426" si="1">IFNA(U2+X2,0)</f>
        <v>0</v>
      </c>
      <c r="E2" s="20">
        <f>VLOOKUP(A2,'04.07.24'!$A$2:$W$500,18,0)</f>
        <v>79686241.7</v>
      </c>
      <c r="F2" s="33">
        <f t="shared" ref="F2:F426" si="2">AI2</f>
        <v>0</v>
      </c>
      <c r="G2" s="13">
        <f>VLOOKUP(A2,'04.07.24'!$A$2:$C$500,3,0)</f>
        <v>122594218</v>
      </c>
      <c r="H2" s="34">
        <f>VLOOKUP(A2,'Actual scan'!$A$2:$C$419,3,0)</f>
        <v>122594218</v>
      </c>
      <c r="I2" s="35">
        <f t="shared" ref="I2:I426" si="3">H2-G2</f>
        <v>0</v>
      </c>
      <c r="J2" s="20">
        <f>VLOOKUP(A2,'04.07.24'!$A$2:$M$500,13,0)</f>
        <v>4253614217</v>
      </c>
      <c r="K2" s="36">
        <f>VLOOKUP(A2,'Actual scan'!$A$2:$M$419,13,0)</f>
        <v>4253614217</v>
      </c>
      <c r="L2" s="37">
        <f t="shared" ref="L2:L426" si="4">K2-J2</f>
        <v>0</v>
      </c>
      <c r="M2" s="13">
        <f>VLOOKUP(A2,'04.07.24'!$A$2:$M$500,4,0)</f>
        <v>381394566</v>
      </c>
      <c r="N2" s="34">
        <f>VLOOKUP(A2,'Actual scan'!$A$2:$M$419,4,0)</f>
        <v>381394566</v>
      </c>
      <c r="O2" s="38">
        <f t="shared" ref="O2:O426" si="5">N2-M2</f>
        <v>0</v>
      </c>
      <c r="P2" s="13">
        <f>VLOOKUP(A2,'04.07.24'!$A$2:$M$500,10,0)</f>
        <v>22547218</v>
      </c>
      <c r="Q2" s="39">
        <f>VLOOKUP(A2,'Actual scan'!$A$2:$M$419,10,0)</f>
        <v>22547218</v>
      </c>
      <c r="R2" s="38">
        <f t="shared" ref="R2:R426" si="6">Q2-P2</f>
        <v>0</v>
      </c>
      <c r="S2" s="13">
        <f>VLOOKUP(A2,'04.07.24'!$A$2:$M$500,9,0)</f>
        <v>150692361</v>
      </c>
      <c r="T2" s="39">
        <f>VLOOKUP(A2,'Actual scan'!$A$2:$M$419,9,0)</f>
        <v>150692361</v>
      </c>
      <c r="U2" s="38">
        <f t="shared" ref="U2:U426" si="7">T2-S2</f>
        <v>0</v>
      </c>
      <c r="V2" s="13">
        <f>VLOOKUP(A2,'04.07.24'!$A$2:$M$500,8,0)</f>
        <v>120650899</v>
      </c>
      <c r="W2" s="39">
        <f>VLOOKUP(A2,'Actual scan'!$A$2:$M$419,8,0)</f>
        <v>120650899</v>
      </c>
      <c r="X2" s="38">
        <f t="shared" ref="X2:X426" si="8">W2-V2</f>
        <v>0</v>
      </c>
      <c r="Y2" s="13">
        <f>VLOOKUP(A2,'04.07.24'!$A$2:$M$500,11,0)</f>
        <v>4608546356</v>
      </c>
      <c r="Z2" s="39">
        <f>VLOOKUP(A2,'Actual scan'!$A$2:$M$419,11,0)</f>
        <v>4608546356</v>
      </c>
      <c r="AA2" s="38">
        <f t="shared" ref="AA2:AA426" si="9">Z2-Y2</f>
        <v>0</v>
      </c>
      <c r="AB2" s="40">
        <f t="shared" ref="AB2:AB426" si="10">X2*2</f>
        <v>0</v>
      </c>
      <c r="AC2" s="40">
        <f t="shared" ref="AC2:AC426" si="11">U2*4</f>
        <v>0</v>
      </c>
      <c r="AD2" s="40">
        <f t="shared" ref="AD2:AD426" si="12">AG2*4</f>
        <v>0</v>
      </c>
      <c r="AE2" s="40">
        <f t="shared" ref="AE2:AE426" si="13">AH2*10</f>
        <v>0</v>
      </c>
      <c r="AF2" s="41">
        <f t="shared" ref="AF2:AF426" si="14">AA2*0.0006</f>
        <v>0</v>
      </c>
      <c r="AG2" s="40">
        <f>IFERROR(__xludf.DUMMYFUNCTION("IFNA(VLOOKUP(A2,IMPORTRANGE(""https://docs.google.com/spreadsheets/d/13sIiIFxtnWDUMYwzYXOCUL9Pdssb8PBqcbIkNBBCaZM/edit?resourcekey#gid=2083474367"",""Responses!$B$2:$N$500""),10,0),0)"),0.0)</f>
        <v>0</v>
      </c>
      <c r="AH2" s="40">
        <f>IFERROR(__xludf.DUMMYFUNCTION("IFNA(VLOOKUP(A2,IMPORTRANGE(""https://docs.google.com/spreadsheets/d/13sIiIFxtnWDUMYwzYXOCUL9Pdssb8PBqcbIkNBBCaZM/edit?resourcekey#gid=2083474367"",""Responses!$B$2:$N$500""),9,0),0)"),0.0)</f>
        <v>0</v>
      </c>
      <c r="AI2" s="41">
        <f t="shared" ref="AI2:AI426" si="15">IFNA(AB2+AC2+AD2+AE2+AF2,0)</f>
        <v>0</v>
      </c>
      <c r="AJ2" s="41">
        <f t="shared" ref="AJ2:AJ426" si="16">IFNA(AI2-E2,0)</f>
        <v>-79686241.7</v>
      </c>
      <c r="AK2" s="42">
        <f t="shared" ref="AK2:AK416" si="17">IFNA(D2/C2,0)</f>
        <v>0</v>
      </c>
      <c r="AL2" s="42">
        <f t="shared" ref="AL2:AL416" si="18">IFNA(F2/E2,0)</f>
        <v>0</v>
      </c>
    </row>
    <row r="3">
      <c r="A3" s="6">
        <v>2.7848816E7</v>
      </c>
      <c r="B3" s="7" t="s">
        <v>24</v>
      </c>
      <c r="C3" s="20">
        <f>VLOOKUP(A3,'04.07.24'!$A$2:$W$500,17,0)</f>
        <v>39558921.15</v>
      </c>
      <c r="D3" s="33">
        <f t="shared" si="1"/>
        <v>0</v>
      </c>
      <c r="E3" s="20">
        <f>VLOOKUP(A3,'04.07.24'!$A$2:$W$500,18,0)</f>
        <v>67815293.4</v>
      </c>
      <c r="F3" s="33">
        <f t="shared" si="2"/>
        <v>0</v>
      </c>
      <c r="G3" s="13">
        <f>VLOOKUP(A3,'04.07.24'!$A$2:$C$500,3,0)</f>
        <v>113025489</v>
      </c>
      <c r="H3" s="34">
        <f>VLOOKUP(A3,'Actual scan'!$A$2:$C$419,3,0)</f>
        <v>113025489</v>
      </c>
      <c r="I3" s="35">
        <f t="shared" si="3"/>
        <v>0</v>
      </c>
      <c r="J3" s="20">
        <f>VLOOKUP(A3,'04.07.24'!$A$2:$M$500,13,0)</f>
        <v>2140426272</v>
      </c>
      <c r="K3" s="36">
        <f>VLOOKUP(A3,'Actual scan'!$A$2:$M$419,13,0)</f>
        <v>2140426272</v>
      </c>
      <c r="L3" s="37">
        <f t="shared" si="4"/>
        <v>0</v>
      </c>
      <c r="M3" s="13">
        <f>VLOOKUP(A3,'04.07.24'!$A$2:$M$500,4,0)</f>
        <v>205108376</v>
      </c>
      <c r="N3" s="34">
        <f>VLOOKUP(A3,'Actual scan'!$A$2:$M$419,4,0)</f>
        <v>205108376</v>
      </c>
      <c r="O3" s="38">
        <f t="shared" si="5"/>
        <v>0</v>
      </c>
      <c r="P3" s="13">
        <f>VLOOKUP(A3,'04.07.24'!$A$2:$M$500,10,0)</f>
        <v>16848118</v>
      </c>
      <c r="Q3" s="39">
        <f>VLOOKUP(A3,'Actual scan'!$A$2:$M$419,10,0)</f>
        <v>16848118</v>
      </c>
      <c r="R3" s="38">
        <f t="shared" si="6"/>
        <v>0</v>
      </c>
      <c r="S3" s="13">
        <f>VLOOKUP(A3,'04.07.24'!$A$2:$M$500,9,0)</f>
        <v>78547277</v>
      </c>
      <c r="T3" s="39">
        <f>VLOOKUP(A3,'Actual scan'!$A$2:$M$419,9,0)</f>
        <v>78547277</v>
      </c>
      <c r="U3" s="38">
        <f t="shared" si="7"/>
        <v>0</v>
      </c>
      <c r="V3" s="13">
        <f>VLOOKUP(A3,'04.07.24'!$A$2:$M$500,8,0)</f>
        <v>54625365</v>
      </c>
      <c r="W3" s="39">
        <f>VLOOKUP(A3,'Actual scan'!$A$2:$M$419,8,0)</f>
        <v>54625365</v>
      </c>
      <c r="X3" s="38">
        <f t="shared" si="8"/>
        <v>0</v>
      </c>
      <c r="Y3" s="13">
        <f>VLOOKUP(A3,'04.07.24'!$A$2:$M$500,11,0)</f>
        <v>2849414766</v>
      </c>
      <c r="Z3" s="39">
        <f>VLOOKUP(A3,'Actual scan'!$A$2:$M$419,11,0)</f>
        <v>2849414766</v>
      </c>
      <c r="AA3" s="38">
        <f t="shared" si="9"/>
        <v>0</v>
      </c>
      <c r="AB3" s="40">
        <f t="shared" si="10"/>
        <v>0</v>
      </c>
      <c r="AC3" s="40">
        <f t="shared" si="11"/>
        <v>0</v>
      </c>
      <c r="AD3" s="40">
        <f t="shared" si="12"/>
        <v>0</v>
      </c>
      <c r="AE3" s="40">
        <f t="shared" si="13"/>
        <v>0</v>
      </c>
      <c r="AF3" s="41">
        <f t="shared" si="14"/>
        <v>0</v>
      </c>
      <c r="AG3" s="40">
        <f>IFERROR(__xludf.DUMMYFUNCTION("IFNA(VLOOKUP(A3,IMPORTRANGE(""https://docs.google.com/spreadsheets/d/13sIiIFxtnWDUMYwzYXOCUL9Pdssb8PBqcbIkNBBCaZM/edit?resourcekey#gid=2083474367"",""Responses!$B$2:$N$500""),10,0),0)"),0.0)</f>
        <v>0</v>
      </c>
      <c r="AH3" s="40">
        <f>IFERROR(__xludf.DUMMYFUNCTION("IFNA(VLOOKUP(A3,IMPORTRANGE(""https://docs.google.com/spreadsheets/d/13sIiIFxtnWDUMYwzYXOCUL9Pdssb8PBqcbIkNBBCaZM/edit?resourcekey#gid=2083474367"",""Responses!$B$2:$N$500""),9,0),0)"),0.0)</f>
        <v>0</v>
      </c>
      <c r="AI3" s="41">
        <f t="shared" si="15"/>
        <v>0</v>
      </c>
      <c r="AJ3" s="41">
        <f t="shared" si="16"/>
        <v>-67815293.4</v>
      </c>
      <c r="AK3" s="42">
        <f t="shared" si="17"/>
        <v>0</v>
      </c>
      <c r="AL3" s="42">
        <f t="shared" si="18"/>
        <v>0</v>
      </c>
    </row>
    <row r="4">
      <c r="A4" s="6">
        <v>1.00866421E8</v>
      </c>
      <c r="B4" s="7" t="s">
        <v>26</v>
      </c>
      <c r="C4" s="20">
        <f>VLOOKUP(A4,'04.07.24'!$A$2:$W$500,17,0)</f>
        <v>31960083</v>
      </c>
      <c r="D4" s="33">
        <f t="shared" si="1"/>
        <v>0</v>
      </c>
      <c r="E4" s="20">
        <f>VLOOKUP(A4,'04.07.24'!$A$2:$W$500,18,0)</f>
        <v>58593485.5</v>
      </c>
      <c r="F4" s="33">
        <f t="shared" si="2"/>
        <v>0</v>
      </c>
      <c r="G4" s="13">
        <f>VLOOKUP(A4,'04.07.24'!$A$2:$C$500,3,0)</f>
        <v>106533610</v>
      </c>
      <c r="H4" s="34">
        <f>VLOOKUP(A4,'Actual scan'!$A$2:$C$419,3,0)</f>
        <v>106533610</v>
      </c>
      <c r="I4" s="35">
        <f t="shared" si="3"/>
        <v>0</v>
      </c>
      <c r="J4" s="20">
        <f>VLOOKUP(A4,'04.07.24'!$A$2:$M$500,13,0)</f>
        <v>3044611464</v>
      </c>
      <c r="K4" s="36">
        <f>VLOOKUP(A4,'Actual scan'!$A$2:$M$419,13,0)</f>
        <v>3044611464</v>
      </c>
      <c r="L4" s="37">
        <f t="shared" si="4"/>
        <v>0</v>
      </c>
      <c r="M4" s="13">
        <f>VLOOKUP(A4,'04.07.24'!$A$2:$M$500,4,0)</f>
        <v>202522967</v>
      </c>
      <c r="N4" s="34">
        <f>VLOOKUP(A4,'Actual scan'!$A$2:$M$419,4,0)</f>
        <v>202522967</v>
      </c>
      <c r="O4" s="38">
        <f t="shared" si="5"/>
        <v>0</v>
      </c>
      <c r="P4" s="13">
        <f>VLOOKUP(A4,'04.07.24'!$A$2:$M$500,10,0)</f>
        <v>14698358</v>
      </c>
      <c r="Q4" s="39">
        <f>VLOOKUP(A4,'Actual scan'!$A$2:$M$419,10,0)</f>
        <v>14698358</v>
      </c>
      <c r="R4" s="38">
        <f t="shared" si="6"/>
        <v>0</v>
      </c>
      <c r="S4" s="13">
        <f>VLOOKUP(A4,'04.07.24'!$A$2:$M$500,9,0)</f>
        <v>114918779</v>
      </c>
      <c r="T4" s="39">
        <f>VLOOKUP(A4,'Actual scan'!$A$2:$M$419,9,0)</f>
        <v>114918779</v>
      </c>
      <c r="U4" s="38">
        <f t="shared" si="7"/>
        <v>0</v>
      </c>
      <c r="V4" s="13">
        <f>VLOOKUP(A4,'04.07.24'!$A$2:$M$500,8,0)</f>
        <v>70792784</v>
      </c>
      <c r="W4" s="39">
        <f>VLOOKUP(A4,'Actual scan'!$A$2:$M$419,8,0)</f>
        <v>70792784</v>
      </c>
      <c r="X4" s="38">
        <f t="shared" si="8"/>
        <v>0</v>
      </c>
      <c r="Y4" s="13">
        <f>VLOOKUP(A4,'04.07.24'!$A$2:$M$500,11,0)</f>
        <v>3254985698</v>
      </c>
      <c r="Z4" s="39">
        <f>VLOOKUP(A4,'Actual scan'!$A$2:$M$419,11,0)</f>
        <v>3254985698</v>
      </c>
      <c r="AA4" s="38">
        <f t="shared" si="9"/>
        <v>0</v>
      </c>
      <c r="AB4" s="40">
        <f t="shared" si="10"/>
        <v>0</v>
      </c>
      <c r="AC4" s="40">
        <f t="shared" si="11"/>
        <v>0</v>
      </c>
      <c r="AD4" s="40">
        <f t="shared" si="12"/>
        <v>0</v>
      </c>
      <c r="AE4" s="40">
        <f t="shared" si="13"/>
        <v>0</v>
      </c>
      <c r="AF4" s="41">
        <f t="shared" si="14"/>
        <v>0</v>
      </c>
      <c r="AG4" s="40">
        <f>IFERROR(__xludf.DUMMYFUNCTION("IFNA(VLOOKUP(A4,IMPORTRANGE(""https://docs.google.com/spreadsheets/d/13sIiIFxtnWDUMYwzYXOCUL9Pdssb8PBqcbIkNBBCaZM/edit?resourcekey#gid=2083474367"",""Responses!$B$2:$N$500""),10,0),0)"),0.0)</f>
        <v>0</v>
      </c>
      <c r="AH4" s="40">
        <f>IFERROR(__xludf.DUMMYFUNCTION("IFNA(VLOOKUP(A4,IMPORTRANGE(""https://docs.google.com/spreadsheets/d/13sIiIFxtnWDUMYwzYXOCUL9Pdssb8PBqcbIkNBBCaZM/edit?resourcekey#gid=2083474367"",""Responses!$B$2:$N$500""),9,0),0)"),0.0)</f>
        <v>0</v>
      </c>
      <c r="AI4" s="41">
        <f t="shared" si="15"/>
        <v>0</v>
      </c>
      <c r="AJ4" s="41">
        <f t="shared" si="16"/>
        <v>-58593485.5</v>
      </c>
      <c r="AK4" s="42">
        <f t="shared" si="17"/>
        <v>0</v>
      </c>
      <c r="AL4" s="42">
        <f t="shared" si="18"/>
        <v>0</v>
      </c>
    </row>
    <row r="5">
      <c r="A5" s="6">
        <v>1.29964669E8</v>
      </c>
      <c r="B5" s="7" t="s">
        <v>28</v>
      </c>
      <c r="C5" s="20">
        <f>VLOOKUP(A5,'04.07.24'!$A$2:$W$500,17,0)</f>
        <v>19814041</v>
      </c>
      <c r="D5" s="33">
        <f t="shared" si="1"/>
        <v>0</v>
      </c>
      <c r="E5" s="20">
        <f>VLOOKUP(A5,'04.07.24'!$A$2:$W$500,18,0)</f>
        <v>49535102.5</v>
      </c>
      <c r="F5" s="33">
        <f t="shared" si="2"/>
        <v>0</v>
      </c>
      <c r="G5" s="13">
        <f>VLOOKUP(A5,'04.07.24'!$A$2:$C$500,3,0)</f>
        <v>99070205</v>
      </c>
      <c r="H5" s="34">
        <f>VLOOKUP(A5,'Actual scan'!$A$2:$C$419,3,0)</f>
        <v>99070205</v>
      </c>
      <c r="I5" s="35">
        <f t="shared" si="3"/>
        <v>0</v>
      </c>
      <c r="J5" s="20">
        <f>VLOOKUP(A5,'04.07.24'!$A$2:$M$500,13,0)</f>
        <v>1844669631</v>
      </c>
      <c r="K5" s="36">
        <f>VLOOKUP(A5,'Actual scan'!$A$2:$M$419,13,0)</f>
        <v>1844669631</v>
      </c>
      <c r="L5" s="37">
        <f t="shared" si="4"/>
        <v>0</v>
      </c>
      <c r="M5" s="13">
        <f>VLOOKUP(A5,'04.07.24'!$A$2:$M$500,4,0)</f>
        <v>153439712</v>
      </c>
      <c r="N5" s="34">
        <f>VLOOKUP(A5,'Actual scan'!$A$2:$M$419,4,0)</f>
        <v>153439712</v>
      </c>
      <c r="O5" s="38">
        <f t="shared" si="5"/>
        <v>0</v>
      </c>
      <c r="P5" s="13">
        <f>VLOOKUP(A5,'04.07.24'!$A$2:$M$500,10,0)</f>
        <v>10292807</v>
      </c>
      <c r="Q5" s="39">
        <f>VLOOKUP(A5,'Actual scan'!$A$2:$M$419,10,0)</f>
        <v>10292807</v>
      </c>
      <c r="R5" s="38">
        <f t="shared" si="6"/>
        <v>0</v>
      </c>
      <c r="S5" s="13">
        <f>VLOOKUP(A5,'04.07.24'!$A$2:$M$500,9,0)</f>
        <v>56755319</v>
      </c>
      <c r="T5" s="39">
        <f>VLOOKUP(A5,'Actual scan'!$A$2:$M$419,9,0)</f>
        <v>56755319</v>
      </c>
      <c r="U5" s="38">
        <f t="shared" si="7"/>
        <v>0</v>
      </c>
      <c r="V5" s="13">
        <f>VLOOKUP(A5,'04.07.24'!$A$2:$M$500,8,0)</f>
        <v>65983794</v>
      </c>
      <c r="W5" s="39">
        <f>VLOOKUP(A5,'Actual scan'!$A$2:$M$419,8,0)</f>
        <v>65983794</v>
      </c>
      <c r="X5" s="38">
        <f t="shared" si="8"/>
        <v>0</v>
      </c>
      <c r="Y5" s="13">
        <f>VLOOKUP(A5,'04.07.24'!$A$2:$M$500,11,0)</f>
        <v>8858767927</v>
      </c>
      <c r="Z5" s="39">
        <f>VLOOKUP(A5,'Actual scan'!$A$2:$M$419,11,0)</f>
        <v>8858767927</v>
      </c>
      <c r="AA5" s="38">
        <f t="shared" si="9"/>
        <v>0</v>
      </c>
      <c r="AB5" s="40">
        <f t="shared" si="10"/>
        <v>0</v>
      </c>
      <c r="AC5" s="40">
        <f t="shared" si="11"/>
        <v>0</v>
      </c>
      <c r="AD5" s="40">
        <f t="shared" si="12"/>
        <v>0</v>
      </c>
      <c r="AE5" s="40">
        <f t="shared" si="13"/>
        <v>0</v>
      </c>
      <c r="AF5" s="41">
        <f t="shared" si="14"/>
        <v>0</v>
      </c>
      <c r="AG5" s="40">
        <f>IFERROR(__xludf.DUMMYFUNCTION("IFNA(VLOOKUP(A5,IMPORTRANGE(""https://docs.google.com/spreadsheets/d/13sIiIFxtnWDUMYwzYXOCUL9Pdssb8PBqcbIkNBBCaZM/edit?resourcekey#gid=2083474367"",""Responses!$B$2:$N$500""),10,0),0)"),0.0)</f>
        <v>0</v>
      </c>
      <c r="AH5" s="40">
        <f>IFERROR(__xludf.DUMMYFUNCTION("IFNA(VLOOKUP(A5,IMPORTRANGE(""https://docs.google.com/spreadsheets/d/13sIiIFxtnWDUMYwzYXOCUL9Pdssb8PBqcbIkNBBCaZM/edit?resourcekey#gid=2083474367"",""Responses!$B$2:$N$500""),9,0),0)"),0.0)</f>
        <v>0</v>
      </c>
      <c r="AI5" s="41">
        <f t="shared" si="15"/>
        <v>0</v>
      </c>
      <c r="AJ5" s="41">
        <f t="shared" si="16"/>
        <v>-49535102.5</v>
      </c>
      <c r="AK5" s="42">
        <f t="shared" si="17"/>
        <v>0</v>
      </c>
      <c r="AL5" s="42">
        <f t="shared" si="18"/>
        <v>0</v>
      </c>
    </row>
    <row r="6">
      <c r="A6" s="6">
        <v>4.0609318E7</v>
      </c>
      <c r="B6" s="7" t="s">
        <v>30</v>
      </c>
      <c r="C6" s="20">
        <f>VLOOKUP(A6,'04.07.24'!$A$2:$W$500,17,0)</f>
        <v>19539100.6</v>
      </c>
      <c r="D6" s="33">
        <f t="shared" si="1"/>
        <v>0</v>
      </c>
      <c r="E6" s="20">
        <f>VLOOKUP(A6,'04.07.24'!$A$2:$W$500,18,0)</f>
        <v>48847751.5</v>
      </c>
      <c r="F6" s="33">
        <f t="shared" si="2"/>
        <v>0</v>
      </c>
      <c r="G6" s="13">
        <f>VLOOKUP(A6,'04.07.24'!$A$2:$C$500,3,0)</f>
        <v>97695503</v>
      </c>
      <c r="H6" s="34">
        <f>VLOOKUP(A6,'Actual scan'!$A$2:$C$419,3,0)</f>
        <v>97695503</v>
      </c>
      <c r="I6" s="35">
        <f t="shared" si="3"/>
        <v>0</v>
      </c>
      <c r="J6" s="20">
        <f>VLOOKUP(A6,'04.07.24'!$A$2:$M$500,13,0)</f>
        <v>2365534532</v>
      </c>
      <c r="K6" s="36">
        <f>VLOOKUP(A6,'Actual scan'!$A$2:$M$419,13,0)</f>
        <v>2365534532</v>
      </c>
      <c r="L6" s="37">
        <f t="shared" si="4"/>
        <v>0</v>
      </c>
      <c r="M6" s="13">
        <f>VLOOKUP(A6,'04.07.24'!$A$2:$M$500,4,0)</f>
        <v>253395085</v>
      </c>
      <c r="N6" s="34">
        <f>VLOOKUP(A6,'Actual scan'!$A$2:$M$419,4,0)</f>
        <v>253395085</v>
      </c>
      <c r="O6" s="38">
        <f t="shared" si="5"/>
        <v>0</v>
      </c>
      <c r="P6" s="13">
        <f>VLOOKUP(A6,'04.07.24'!$A$2:$M$500,10,0)</f>
        <v>22162296</v>
      </c>
      <c r="Q6" s="39">
        <f>VLOOKUP(A6,'Actual scan'!$A$2:$M$419,10,0)</f>
        <v>22162296</v>
      </c>
      <c r="R6" s="38">
        <f t="shared" si="6"/>
        <v>0</v>
      </c>
      <c r="S6" s="13">
        <f>VLOOKUP(A6,'04.07.24'!$A$2:$M$500,9,0)</f>
        <v>73631372</v>
      </c>
      <c r="T6" s="39">
        <f>VLOOKUP(A6,'Actual scan'!$A$2:$M$419,9,0)</f>
        <v>73631372</v>
      </c>
      <c r="U6" s="38">
        <f t="shared" si="7"/>
        <v>0</v>
      </c>
      <c r="V6" s="13">
        <f>VLOOKUP(A6,'04.07.24'!$A$2:$M$500,8,0)</f>
        <v>84676336</v>
      </c>
      <c r="W6" s="39">
        <f>VLOOKUP(A6,'Actual scan'!$A$2:$M$419,8,0)</f>
        <v>84676336</v>
      </c>
      <c r="X6" s="38">
        <f t="shared" si="8"/>
        <v>0</v>
      </c>
      <c r="Y6" s="13">
        <f>VLOOKUP(A6,'04.07.24'!$A$2:$M$500,11,0)</f>
        <v>27335476485</v>
      </c>
      <c r="Z6" s="39">
        <f>VLOOKUP(A6,'Actual scan'!$A$2:$M$419,11,0)</f>
        <v>27335476485</v>
      </c>
      <c r="AA6" s="38">
        <f t="shared" si="9"/>
        <v>0</v>
      </c>
      <c r="AB6" s="40">
        <f t="shared" si="10"/>
        <v>0</v>
      </c>
      <c r="AC6" s="40">
        <f t="shared" si="11"/>
        <v>0</v>
      </c>
      <c r="AD6" s="40">
        <f t="shared" si="12"/>
        <v>0</v>
      </c>
      <c r="AE6" s="40">
        <f t="shared" si="13"/>
        <v>0</v>
      </c>
      <c r="AF6" s="41">
        <f t="shared" si="14"/>
        <v>0</v>
      </c>
      <c r="AG6" s="40">
        <f>IFERROR(__xludf.DUMMYFUNCTION("IFNA(VLOOKUP(A6,IMPORTRANGE(""https://docs.google.com/spreadsheets/d/13sIiIFxtnWDUMYwzYXOCUL9Pdssb8PBqcbIkNBBCaZM/edit?resourcekey#gid=2083474367"",""Responses!$B$2:$N$500""),10,0),0)"),0.0)</f>
        <v>0</v>
      </c>
      <c r="AH6" s="40">
        <f>IFERROR(__xludf.DUMMYFUNCTION("IFNA(VLOOKUP(A6,IMPORTRANGE(""https://docs.google.com/spreadsheets/d/13sIiIFxtnWDUMYwzYXOCUL9Pdssb8PBqcbIkNBBCaZM/edit?resourcekey#gid=2083474367"",""Responses!$B$2:$N$500""),9,0),0)"),0.0)</f>
        <v>0</v>
      </c>
      <c r="AI6" s="41">
        <f t="shared" si="15"/>
        <v>0</v>
      </c>
      <c r="AJ6" s="41">
        <f t="shared" si="16"/>
        <v>-48847751.5</v>
      </c>
      <c r="AK6" s="42">
        <f t="shared" si="17"/>
        <v>0</v>
      </c>
      <c r="AL6" s="42">
        <f t="shared" si="18"/>
        <v>0</v>
      </c>
    </row>
    <row r="7">
      <c r="A7" s="6">
        <v>1.08157024E8</v>
      </c>
      <c r="B7" s="7" t="s">
        <v>32</v>
      </c>
      <c r="C7" s="20">
        <f>VLOOKUP(A7,'04.07.24'!$A$2:$W$500,17,0)</f>
        <v>19501175.4</v>
      </c>
      <c r="D7" s="33">
        <f t="shared" si="1"/>
        <v>0</v>
      </c>
      <c r="E7" s="20">
        <f>VLOOKUP(A7,'04.07.24'!$A$2:$W$500,18,0)</f>
        <v>48752938.5</v>
      </c>
      <c r="F7" s="33">
        <f t="shared" si="2"/>
        <v>0</v>
      </c>
      <c r="G7" s="13">
        <f>VLOOKUP(A7,'04.07.24'!$A$2:$C$500,3,0)</f>
        <v>97505877</v>
      </c>
      <c r="H7" s="34">
        <f>VLOOKUP(A7,'Actual scan'!$A$2:$C$419,3,0)</f>
        <v>97505877</v>
      </c>
      <c r="I7" s="35">
        <f t="shared" si="3"/>
        <v>0</v>
      </c>
      <c r="J7" s="20">
        <f>VLOOKUP(A7,'04.07.24'!$A$2:$M$500,13,0)</f>
        <v>1363509772</v>
      </c>
      <c r="K7" s="36">
        <f>VLOOKUP(A7,'Actual scan'!$A$2:$M$419,13,0)</f>
        <v>1363509772</v>
      </c>
      <c r="L7" s="37">
        <f t="shared" si="4"/>
        <v>0</v>
      </c>
      <c r="M7" s="13">
        <f>VLOOKUP(A7,'04.07.24'!$A$2:$M$500,4,0)</f>
        <v>96781801</v>
      </c>
      <c r="N7" s="34">
        <f>VLOOKUP(A7,'Actual scan'!$A$2:$M$419,4,0)</f>
        <v>96781801</v>
      </c>
      <c r="O7" s="38">
        <f t="shared" si="5"/>
        <v>0</v>
      </c>
      <c r="P7" s="13">
        <f>VLOOKUP(A7,'04.07.24'!$A$2:$M$500,10,0)</f>
        <v>13390029</v>
      </c>
      <c r="Q7" s="39">
        <f>VLOOKUP(A7,'Actual scan'!$A$2:$M$419,10,0)</f>
        <v>13390029</v>
      </c>
      <c r="R7" s="38">
        <f t="shared" si="6"/>
        <v>0</v>
      </c>
      <c r="S7" s="13">
        <f>VLOOKUP(A7,'04.07.24'!$A$2:$M$500,9,0)</f>
        <v>48283767</v>
      </c>
      <c r="T7" s="39">
        <f>VLOOKUP(A7,'Actual scan'!$A$2:$M$419,9,0)</f>
        <v>48283767</v>
      </c>
      <c r="U7" s="38">
        <f t="shared" si="7"/>
        <v>0</v>
      </c>
      <c r="V7" s="13">
        <f>VLOOKUP(A7,'04.07.24'!$A$2:$M$500,8,0)</f>
        <v>38294009</v>
      </c>
      <c r="W7" s="39">
        <f>VLOOKUP(A7,'Actual scan'!$A$2:$M$419,8,0)</f>
        <v>38294009</v>
      </c>
      <c r="X7" s="38">
        <f t="shared" si="8"/>
        <v>0</v>
      </c>
      <c r="Y7" s="13">
        <f>VLOOKUP(A7,'04.07.24'!$A$2:$M$500,11,0)</f>
        <v>12448235525</v>
      </c>
      <c r="Z7" s="39">
        <f>VLOOKUP(A7,'Actual scan'!$A$2:$M$419,11,0)</f>
        <v>12448235525</v>
      </c>
      <c r="AA7" s="38">
        <f t="shared" si="9"/>
        <v>0</v>
      </c>
      <c r="AB7" s="40">
        <f t="shared" si="10"/>
        <v>0</v>
      </c>
      <c r="AC7" s="40">
        <f t="shared" si="11"/>
        <v>0</v>
      </c>
      <c r="AD7" s="40">
        <f t="shared" si="12"/>
        <v>0</v>
      </c>
      <c r="AE7" s="40">
        <f t="shared" si="13"/>
        <v>0</v>
      </c>
      <c r="AF7" s="41">
        <f t="shared" si="14"/>
        <v>0</v>
      </c>
      <c r="AG7" s="40">
        <f>IFERROR(__xludf.DUMMYFUNCTION("IFNA(VLOOKUP(A7,IMPORTRANGE(""https://docs.google.com/spreadsheets/d/13sIiIFxtnWDUMYwzYXOCUL9Pdssb8PBqcbIkNBBCaZM/edit?resourcekey#gid=2083474367"",""Responses!$B$2:$N$500""),10,0),0)"),0.0)</f>
        <v>0</v>
      </c>
      <c r="AH7" s="40">
        <f>IFERROR(__xludf.DUMMYFUNCTION("IFNA(VLOOKUP(A7,IMPORTRANGE(""https://docs.google.com/spreadsheets/d/13sIiIFxtnWDUMYwzYXOCUL9Pdssb8PBqcbIkNBBCaZM/edit?resourcekey#gid=2083474367"",""Responses!$B$2:$N$500""),9,0),0)"),0.0)</f>
        <v>0</v>
      </c>
      <c r="AI7" s="41">
        <f t="shared" si="15"/>
        <v>0</v>
      </c>
      <c r="AJ7" s="41">
        <f t="shared" si="16"/>
        <v>-48752938.5</v>
      </c>
      <c r="AK7" s="42">
        <f t="shared" si="17"/>
        <v>0</v>
      </c>
      <c r="AL7" s="42">
        <f t="shared" si="18"/>
        <v>0</v>
      </c>
    </row>
    <row r="8">
      <c r="A8" s="6">
        <v>4.2592009E7</v>
      </c>
      <c r="B8" s="7" t="s">
        <v>34</v>
      </c>
      <c r="C8" s="20">
        <f>VLOOKUP(A8,'04.07.24'!$A$2:$W$500,17,0)</f>
        <v>18663206.2</v>
      </c>
      <c r="D8" s="33">
        <f t="shared" si="1"/>
        <v>0</v>
      </c>
      <c r="E8" s="20">
        <f>VLOOKUP(A8,'04.07.24'!$A$2:$W$500,18,0)</f>
        <v>46658015.5</v>
      </c>
      <c r="F8" s="33">
        <f t="shared" si="2"/>
        <v>0</v>
      </c>
      <c r="G8" s="13">
        <f>VLOOKUP(A8,'04.07.24'!$A$2:$C$500,3,0)</f>
        <v>93316031</v>
      </c>
      <c r="H8" s="34">
        <f>VLOOKUP(A8,'Actual scan'!$A$2:$C$419,3,0)</f>
        <v>93316031</v>
      </c>
      <c r="I8" s="35">
        <f t="shared" si="3"/>
        <v>0</v>
      </c>
      <c r="J8" s="20">
        <f>VLOOKUP(A8,'04.07.24'!$A$2:$M$500,13,0)</f>
        <v>1441424877</v>
      </c>
      <c r="K8" s="36">
        <f>VLOOKUP(A8,'Actual scan'!$A$2:$M$419,13,0)</f>
        <v>1441424877</v>
      </c>
      <c r="L8" s="37">
        <f t="shared" si="4"/>
        <v>0</v>
      </c>
      <c r="M8" s="13">
        <f>VLOOKUP(A8,'04.07.24'!$A$2:$M$500,4,0)</f>
        <v>113427783</v>
      </c>
      <c r="N8" s="34">
        <f>VLOOKUP(A8,'Actual scan'!$A$2:$M$419,4,0)</f>
        <v>113427783</v>
      </c>
      <c r="O8" s="38">
        <f t="shared" si="5"/>
        <v>0</v>
      </c>
      <c r="P8" s="13">
        <f>VLOOKUP(A8,'04.07.24'!$A$2:$M$500,10,0)</f>
        <v>14975140</v>
      </c>
      <c r="Q8" s="39">
        <f>VLOOKUP(A8,'Actual scan'!$A$2:$M$419,10,0)</f>
        <v>14975140</v>
      </c>
      <c r="R8" s="38">
        <f t="shared" si="6"/>
        <v>0</v>
      </c>
      <c r="S8" s="13">
        <f>VLOOKUP(A8,'04.07.24'!$A$2:$M$500,9,0)</f>
        <v>37692758</v>
      </c>
      <c r="T8" s="39">
        <f>VLOOKUP(A8,'Actual scan'!$A$2:$M$419,9,0)</f>
        <v>37692758</v>
      </c>
      <c r="U8" s="38">
        <f t="shared" si="7"/>
        <v>0</v>
      </c>
      <c r="V8" s="13">
        <f>VLOOKUP(A8,'04.07.24'!$A$2:$M$500,8,0)</f>
        <v>66111772</v>
      </c>
      <c r="W8" s="39">
        <f>VLOOKUP(A8,'Actual scan'!$A$2:$M$419,8,0)</f>
        <v>66111772</v>
      </c>
      <c r="X8" s="38">
        <f t="shared" si="8"/>
        <v>0</v>
      </c>
      <c r="Y8" s="13">
        <f>VLOOKUP(A8,'04.07.24'!$A$2:$M$500,11,0)</f>
        <v>4930100278</v>
      </c>
      <c r="Z8" s="39">
        <f>VLOOKUP(A8,'Actual scan'!$A$2:$M$419,11,0)</f>
        <v>4930100278</v>
      </c>
      <c r="AA8" s="38">
        <f t="shared" si="9"/>
        <v>0</v>
      </c>
      <c r="AB8" s="40">
        <f t="shared" si="10"/>
        <v>0</v>
      </c>
      <c r="AC8" s="40">
        <f t="shared" si="11"/>
        <v>0</v>
      </c>
      <c r="AD8" s="40">
        <f t="shared" si="12"/>
        <v>0</v>
      </c>
      <c r="AE8" s="40">
        <f t="shared" si="13"/>
        <v>0</v>
      </c>
      <c r="AF8" s="41">
        <f t="shared" si="14"/>
        <v>0</v>
      </c>
      <c r="AG8" s="40">
        <f>IFERROR(__xludf.DUMMYFUNCTION("IFNA(VLOOKUP(A8,IMPORTRANGE(""https://docs.google.com/spreadsheets/d/13sIiIFxtnWDUMYwzYXOCUL9Pdssb8PBqcbIkNBBCaZM/edit?resourcekey#gid=2083474367"",""Responses!$B$2:$N$500""),10,0),0)"),0.0)</f>
        <v>0</v>
      </c>
      <c r="AH8" s="40">
        <f>IFERROR(__xludf.DUMMYFUNCTION("IFNA(VLOOKUP(A8,IMPORTRANGE(""https://docs.google.com/spreadsheets/d/13sIiIFxtnWDUMYwzYXOCUL9Pdssb8PBqcbIkNBBCaZM/edit?resourcekey#gid=2083474367"",""Responses!$B$2:$N$500""),9,0),0)"),0.0)</f>
        <v>0</v>
      </c>
      <c r="AI8" s="41">
        <f t="shared" si="15"/>
        <v>0</v>
      </c>
      <c r="AJ8" s="41">
        <f t="shared" si="16"/>
        <v>-46658015.5</v>
      </c>
      <c r="AK8" s="42">
        <f t="shared" si="17"/>
        <v>0</v>
      </c>
      <c r="AL8" s="42">
        <f t="shared" si="18"/>
        <v>0</v>
      </c>
    </row>
    <row r="9">
      <c r="A9" s="6">
        <v>6.6177991E7</v>
      </c>
      <c r="B9" s="7" t="s">
        <v>36</v>
      </c>
      <c r="C9" s="20">
        <f>VLOOKUP(A9,'04.07.24'!$A$2:$W$500,17,0)</f>
        <v>18205971.6</v>
      </c>
      <c r="D9" s="33">
        <f t="shared" si="1"/>
        <v>0</v>
      </c>
      <c r="E9" s="20">
        <f>VLOOKUP(A9,'04.07.24'!$A$2:$W$500,18,0)</f>
        <v>45514929</v>
      </c>
      <c r="F9" s="33">
        <f t="shared" si="2"/>
        <v>0</v>
      </c>
      <c r="G9" s="13">
        <f>VLOOKUP(A9,'04.07.24'!$A$2:$C$500,3,0)</f>
        <v>91029858</v>
      </c>
      <c r="H9" s="34">
        <f>VLOOKUP(A9,'Actual scan'!$A$2:$C$419,3,0)</f>
        <v>91029858</v>
      </c>
      <c r="I9" s="35">
        <f t="shared" si="3"/>
        <v>0</v>
      </c>
      <c r="J9" s="20">
        <f>VLOOKUP(A9,'04.07.24'!$A$2:$M$500,13,0)</f>
        <v>2819465309</v>
      </c>
      <c r="K9" s="36">
        <f>VLOOKUP(A9,'Actual scan'!$A$2:$M$419,13,0)</f>
        <v>2819465309</v>
      </c>
      <c r="L9" s="37">
        <f t="shared" si="4"/>
        <v>0</v>
      </c>
      <c r="M9" s="13">
        <f>VLOOKUP(A9,'04.07.24'!$A$2:$M$500,4,0)</f>
        <v>234958000</v>
      </c>
      <c r="N9" s="34">
        <f>VLOOKUP(A9,'Actual scan'!$A$2:$M$419,4,0)</f>
        <v>234958000</v>
      </c>
      <c r="O9" s="38">
        <f t="shared" si="5"/>
        <v>0</v>
      </c>
      <c r="P9" s="13">
        <f>VLOOKUP(A9,'04.07.24'!$A$2:$M$500,10,0)</f>
        <v>18148523</v>
      </c>
      <c r="Q9" s="39">
        <f>VLOOKUP(A9,'Actual scan'!$A$2:$M$419,10,0)</f>
        <v>18148523</v>
      </c>
      <c r="R9" s="38">
        <f t="shared" si="6"/>
        <v>0</v>
      </c>
      <c r="S9" s="13">
        <f>VLOOKUP(A9,'04.07.24'!$A$2:$M$500,9,0)</f>
        <v>74294051</v>
      </c>
      <c r="T9" s="39">
        <f>VLOOKUP(A9,'Actual scan'!$A$2:$M$419,9,0)</f>
        <v>74294051</v>
      </c>
      <c r="U9" s="38">
        <f t="shared" si="7"/>
        <v>0</v>
      </c>
      <c r="V9" s="13">
        <f>VLOOKUP(A9,'04.07.24'!$A$2:$M$500,8,0)</f>
        <v>130431580</v>
      </c>
      <c r="W9" s="39">
        <f>VLOOKUP(A9,'Actual scan'!$A$2:$M$419,8,0)</f>
        <v>130431580</v>
      </c>
      <c r="X9" s="38">
        <f t="shared" si="8"/>
        <v>0</v>
      </c>
      <c r="Y9" s="13">
        <f>VLOOKUP(A9,'04.07.24'!$A$2:$M$500,11,0)</f>
        <v>45265387695</v>
      </c>
      <c r="Z9" s="39">
        <f>VLOOKUP(A9,'Actual scan'!$A$2:$M$419,11,0)</f>
        <v>45265387695</v>
      </c>
      <c r="AA9" s="38">
        <f t="shared" si="9"/>
        <v>0</v>
      </c>
      <c r="AB9" s="40">
        <f t="shared" si="10"/>
        <v>0</v>
      </c>
      <c r="AC9" s="40">
        <f t="shared" si="11"/>
        <v>0</v>
      </c>
      <c r="AD9" s="40">
        <f t="shared" si="12"/>
        <v>0</v>
      </c>
      <c r="AE9" s="40">
        <f t="shared" si="13"/>
        <v>0</v>
      </c>
      <c r="AF9" s="41">
        <f t="shared" si="14"/>
        <v>0</v>
      </c>
      <c r="AG9" s="40">
        <f>IFERROR(__xludf.DUMMYFUNCTION("IFNA(VLOOKUP(A9,IMPORTRANGE(""https://docs.google.com/spreadsheets/d/13sIiIFxtnWDUMYwzYXOCUL9Pdssb8PBqcbIkNBBCaZM/edit?resourcekey#gid=2083474367"",""Responses!$B$2:$N$500""),10,0),0)"),0.0)</f>
        <v>0</v>
      </c>
      <c r="AH9" s="40">
        <f>IFERROR(__xludf.DUMMYFUNCTION("IFNA(VLOOKUP(A9,IMPORTRANGE(""https://docs.google.com/spreadsheets/d/13sIiIFxtnWDUMYwzYXOCUL9Pdssb8PBqcbIkNBBCaZM/edit?resourcekey#gid=2083474367"",""Responses!$B$2:$N$500""),9,0),0)"),0.0)</f>
        <v>0</v>
      </c>
      <c r="AI9" s="41">
        <f t="shared" si="15"/>
        <v>0</v>
      </c>
      <c r="AJ9" s="41">
        <f t="shared" si="16"/>
        <v>-45514929</v>
      </c>
      <c r="AK9" s="42">
        <f t="shared" si="17"/>
        <v>0</v>
      </c>
      <c r="AL9" s="42">
        <f t="shared" si="18"/>
        <v>0</v>
      </c>
    </row>
    <row r="10">
      <c r="A10" s="6">
        <v>3.1942584E7</v>
      </c>
      <c r="B10" s="7" t="s">
        <v>38</v>
      </c>
      <c r="C10" s="20">
        <f>VLOOKUP(A10,'04.07.24'!$A$2:$W$500,17,0)</f>
        <v>13474673.55</v>
      </c>
      <c r="D10" s="33">
        <f t="shared" si="1"/>
        <v>0</v>
      </c>
      <c r="E10" s="20">
        <f>VLOOKUP(A10,'04.07.24'!$A$2:$W$500,18,0)</f>
        <v>35932462.8</v>
      </c>
      <c r="F10" s="33">
        <f t="shared" si="2"/>
        <v>0</v>
      </c>
      <c r="G10" s="13">
        <f>VLOOKUP(A10,'04.07.24'!$A$2:$C$500,3,0)</f>
        <v>89831157</v>
      </c>
      <c r="H10" s="34">
        <f>VLOOKUP(A10,'Actual scan'!$A$2:$C$419,3,0)</f>
        <v>89831157</v>
      </c>
      <c r="I10" s="35">
        <f t="shared" si="3"/>
        <v>0</v>
      </c>
      <c r="J10" s="20">
        <f>VLOOKUP(A10,'04.07.24'!$A$2:$M$500,13,0)</f>
        <v>1466275537</v>
      </c>
      <c r="K10" s="36">
        <f>VLOOKUP(A10,'Actual scan'!$A$2:$M$419,13,0)</f>
        <v>1466275537</v>
      </c>
      <c r="L10" s="37">
        <f t="shared" si="4"/>
        <v>0</v>
      </c>
      <c r="M10" s="13">
        <f>VLOOKUP(A10,'04.07.24'!$A$2:$M$500,4,0)</f>
        <v>95596706</v>
      </c>
      <c r="N10" s="34">
        <f>VLOOKUP(A10,'Actual scan'!$A$2:$M$419,4,0)</f>
        <v>95596706</v>
      </c>
      <c r="O10" s="38">
        <f t="shared" si="5"/>
        <v>0</v>
      </c>
      <c r="P10" s="13">
        <f>VLOOKUP(A10,'04.07.24'!$A$2:$M$500,10,0)</f>
        <v>16893902</v>
      </c>
      <c r="Q10" s="39">
        <f>VLOOKUP(A10,'Actual scan'!$A$2:$M$419,10,0)</f>
        <v>16893902</v>
      </c>
      <c r="R10" s="38">
        <f t="shared" si="6"/>
        <v>0</v>
      </c>
      <c r="S10" s="13">
        <f>VLOOKUP(A10,'04.07.24'!$A$2:$M$500,9,0)</f>
        <v>52053789</v>
      </c>
      <c r="T10" s="39">
        <f>VLOOKUP(A10,'Actual scan'!$A$2:$M$419,9,0)</f>
        <v>52053789</v>
      </c>
      <c r="U10" s="38">
        <f t="shared" si="7"/>
        <v>0</v>
      </c>
      <c r="V10" s="13">
        <f>VLOOKUP(A10,'04.07.24'!$A$2:$M$500,8,0)</f>
        <v>42448733</v>
      </c>
      <c r="W10" s="39">
        <f>VLOOKUP(A10,'Actual scan'!$A$2:$M$419,8,0)</f>
        <v>42448733</v>
      </c>
      <c r="X10" s="38">
        <f t="shared" si="8"/>
        <v>0</v>
      </c>
      <c r="Y10" s="13">
        <f>VLOOKUP(A10,'04.07.24'!$A$2:$M$500,11,0)</f>
        <v>15106189818</v>
      </c>
      <c r="Z10" s="39">
        <f>VLOOKUP(A10,'Actual scan'!$A$2:$M$419,11,0)</f>
        <v>15106189818</v>
      </c>
      <c r="AA10" s="38">
        <f t="shared" si="9"/>
        <v>0</v>
      </c>
      <c r="AB10" s="40">
        <f t="shared" si="10"/>
        <v>0</v>
      </c>
      <c r="AC10" s="40">
        <f t="shared" si="11"/>
        <v>0</v>
      </c>
      <c r="AD10" s="40">
        <f t="shared" si="12"/>
        <v>0</v>
      </c>
      <c r="AE10" s="40">
        <f t="shared" si="13"/>
        <v>0</v>
      </c>
      <c r="AF10" s="41">
        <f t="shared" si="14"/>
        <v>0</v>
      </c>
      <c r="AG10" s="40">
        <f>IFERROR(__xludf.DUMMYFUNCTION("IFNA(VLOOKUP(A10,IMPORTRANGE(""https://docs.google.com/spreadsheets/d/13sIiIFxtnWDUMYwzYXOCUL9Pdssb8PBqcbIkNBBCaZM/edit?resourcekey#gid=2083474367"",""Responses!$B$2:$N$500""),10,0),0)"),0.0)</f>
        <v>0</v>
      </c>
      <c r="AH10" s="40">
        <f>IFERROR(__xludf.DUMMYFUNCTION("IFNA(VLOOKUP(A10,IMPORTRANGE(""https://docs.google.com/spreadsheets/d/13sIiIFxtnWDUMYwzYXOCUL9Pdssb8PBqcbIkNBBCaZM/edit?resourcekey#gid=2083474367"",""Responses!$B$2:$N$500""),9,0),0)"),0.0)</f>
        <v>0</v>
      </c>
      <c r="AI10" s="41">
        <f t="shared" si="15"/>
        <v>0</v>
      </c>
      <c r="AJ10" s="41">
        <f t="shared" si="16"/>
        <v>-35932462.8</v>
      </c>
      <c r="AK10" s="42">
        <f t="shared" si="17"/>
        <v>0</v>
      </c>
      <c r="AL10" s="42">
        <f t="shared" si="18"/>
        <v>0</v>
      </c>
    </row>
    <row r="11">
      <c r="A11" s="6">
        <v>1.8391674E7</v>
      </c>
      <c r="B11" s="7" t="s">
        <v>40</v>
      </c>
      <c r="C11" s="20">
        <f>VLOOKUP(A11,'04.07.24'!$A$2:$W$500,17,0)</f>
        <v>13450359.3</v>
      </c>
      <c r="D11" s="33">
        <f t="shared" si="1"/>
        <v>0</v>
      </c>
      <c r="E11" s="20">
        <f>VLOOKUP(A11,'04.07.24'!$A$2:$W$500,18,0)</f>
        <v>35867624.8</v>
      </c>
      <c r="F11" s="33">
        <f t="shared" si="2"/>
        <v>0</v>
      </c>
      <c r="G11" s="13">
        <f>VLOOKUP(A11,'04.07.24'!$A$2:$C$500,3,0)</f>
        <v>89669062</v>
      </c>
      <c r="H11" s="34">
        <f>VLOOKUP(A11,'Actual scan'!$A$2:$C$419,3,0)</f>
        <v>89669062</v>
      </c>
      <c r="I11" s="35">
        <f t="shared" si="3"/>
        <v>0</v>
      </c>
      <c r="J11" s="20">
        <f>VLOOKUP(A11,'04.07.24'!$A$2:$M$500,13,0)</f>
        <v>2135897554</v>
      </c>
      <c r="K11" s="36">
        <f>VLOOKUP(A11,'Actual scan'!$A$2:$M$419,13,0)</f>
        <v>2135897554</v>
      </c>
      <c r="L11" s="37">
        <f t="shared" si="4"/>
        <v>0</v>
      </c>
      <c r="M11" s="13">
        <f>VLOOKUP(A11,'04.07.24'!$A$2:$M$500,4,0)</f>
        <v>416943057</v>
      </c>
      <c r="N11" s="34">
        <f>VLOOKUP(A11,'Actual scan'!$A$2:$M$419,4,0)</f>
        <v>416943057</v>
      </c>
      <c r="O11" s="38">
        <f t="shared" si="5"/>
        <v>0</v>
      </c>
      <c r="P11" s="13">
        <f>VLOOKUP(A11,'04.07.24'!$A$2:$M$500,10,0)</f>
        <v>27521168</v>
      </c>
      <c r="Q11" s="39">
        <f>VLOOKUP(A11,'Actual scan'!$A$2:$M$419,10,0)</f>
        <v>27521168</v>
      </c>
      <c r="R11" s="38">
        <f t="shared" si="6"/>
        <v>0</v>
      </c>
      <c r="S11" s="13">
        <f>VLOOKUP(A11,'04.07.24'!$A$2:$M$500,9,0)</f>
        <v>69486169</v>
      </c>
      <c r="T11" s="39">
        <f>VLOOKUP(A11,'Actual scan'!$A$2:$M$419,9,0)</f>
        <v>69486169</v>
      </c>
      <c r="U11" s="38">
        <f t="shared" si="7"/>
        <v>0</v>
      </c>
      <c r="V11" s="13">
        <f>VLOOKUP(A11,'04.07.24'!$A$2:$M$500,8,0)</f>
        <v>67776891</v>
      </c>
      <c r="W11" s="39">
        <f>VLOOKUP(A11,'Actual scan'!$A$2:$M$419,8,0)</f>
        <v>67776891</v>
      </c>
      <c r="X11" s="38">
        <f t="shared" si="8"/>
        <v>0</v>
      </c>
      <c r="Y11" s="13">
        <f>VLOOKUP(A11,'04.07.24'!$A$2:$M$500,11,0)</f>
        <v>3866410643</v>
      </c>
      <c r="Z11" s="39">
        <f>VLOOKUP(A11,'Actual scan'!$A$2:$M$419,11,0)</f>
        <v>3866410643</v>
      </c>
      <c r="AA11" s="38">
        <f t="shared" si="9"/>
        <v>0</v>
      </c>
      <c r="AB11" s="40">
        <f t="shared" si="10"/>
        <v>0</v>
      </c>
      <c r="AC11" s="40">
        <f t="shared" si="11"/>
        <v>0</v>
      </c>
      <c r="AD11" s="40">
        <f t="shared" si="12"/>
        <v>0</v>
      </c>
      <c r="AE11" s="40">
        <f t="shared" si="13"/>
        <v>0</v>
      </c>
      <c r="AF11" s="41">
        <f t="shared" si="14"/>
        <v>0</v>
      </c>
      <c r="AG11" s="40">
        <f>IFERROR(__xludf.DUMMYFUNCTION("IFNA(VLOOKUP(A11,IMPORTRANGE(""https://docs.google.com/spreadsheets/d/13sIiIFxtnWDUMYwzYXOCUL9Pdssb8PBqcbIkNBBCaZM/edit?resourcekey#gid=2083474367"",""Responses!$B$2:$N$500""),10,0),0)"),0.0)</f>
        <v>0</v>
      </c>
      <c r="AH11" s="40">
        <f>IFERROR(__xludf.DUMMYFUNCTION("IFNA(VLOOKUP(A11,IMPORTRANGE(""https://docs.google.com/spreadsheets/d/13sIiIFxtnWDUMYwzYXOCUL9Pdssb8PBqcbIkNBBCaZM/edit?resourcekey#gid=2083474367"",""Responses!$B$2:$N$500""),9,0),0)"),0.0)</f>
        <v>0</v>
      </c>
      <c r="AI11" s="41">
        <f t="shared" si="15"/>
        <v>0</v>
      </c>
      <c r="AJ11" s="41">
        <f t="shared" si="16"/>
        <v>-35867624.8</v>
      </c>
      <c r="AK11" s="42">
        <f t="shared" si="17"/>
        <v>0</v>
      </c>
      <c r="AL11" s="42">
        <f t="shared" si="18"/>
        <v>0</v>
      </c>
    </row>
    <row r="12">
      <c r="A12" s="6">
        <v>1.09391776E8</v>
      </c>
      <c r="B12" s="7" t="s">
        <v>42</v>
      </c>
      <c r="C12" s="20">
        <f>VLOOKUP(A12,'04.07.24'!$A$2:$W$500,17,0)</f>
        <v>13327037.25</v>
      </c>
      <c r="D12" s="33">
        <f t="shared" si="1"/>
        <v>0</v>
      </c>
      <c r="E12" s="20">
        <f>VLOOKUP(A12,'04.07.24'!$A$2:$W$500,18,0)</f>
        <v>35538766</v>
      </c>
      <c r="F12" s="33">
        <f t="shared" si="2"/>
        <v>0</v>
      </c>
      <c r="G12" s="13">
        <f>VLOOKUP(A12,'04.07.24'!$A$2:$C$500,3,0)</f>
        <v>88846915</v>
      </c>
      <c r="H12" s="34">
        <f>VLOOKUP(A12,'Actual scan'!$A$2:$C$419,3,0)</f>
        <v>88846915</v>
      </c>
      <c r="I12" s="35">
        <f t="shared" si="3"/>
        <v>0</v>
      </c>
      <c r="J12" s="20">
        <f>VLOOKUP(A12,'04.07.24'!$A$2:$M$500,13,0)</f>
        <v>592510069.8</v>
      </c>
      <c r="K12" s="36">
        <f>VLOOKUP(A12,'Actual scan'!$A$2:$M$419,13,0)</f>
        <v>592510069.8</v>
      </c>
      <c r="L12" s="37">
        <f t="shared" si="4"/>
        <v>0</v>
      </c>
      <c r="M12" s="13">
        <f>VLOOKUP(A12,'04.07.24'!$A$2:$M$500,4,0)</f>
        <v>43345434</v>
      </c>
      <c r="N12" s="34">
        <f>VLOOKUP(A12,'Actual scan'!$A$2:$M$419,4,0)</f>
        <v>43345434</v>
      </c>
      <c r="O12" s="38">
        <f t="shared" si="5"/>
        <v>0</v>
      </c>
      <c r="P12" s="13">
        <f>VLOOKUP(A12,'04.07.24'!$A$2:$M$500,10,0)</f>
        <v>6393285</v>
      </c>
      <c r="Q12" s="39">
        <f>VLOOKUP(A12,'Actual scan'!$A$2:$M$419,10,0)</f>
        <v>6393285</v>
      </c>
      <c r="R12" s="38">
        <f t="shared" si="6"/>
        <v>0</v>
      </c>
      <c r="S12" s="13">
        <f>VLOOKUP(A12,'04.07.24'!$A$2:$M$500,9,0)</f>
        <v>18014467</v>
      </c>
      <c r="T12" s="39">
        <f>VLOOKUP(A12,'Actual scan'!$A$2:$M$419,9,0)</f>
        <v>18014467</v>
      </c>
      <c r="U12" s="38">
        <f t="shared" si="7"/>
        <v>0</v>
      </c>
      <c r="V12" s="13">
        <f>VLOOKUP(A12,'04.07.24'!$A$2:$M$500,8,0)</f>
        <v>22838927</v>
      </c>
      <c r="W12" s="39">
        <f>VLOOKUP(A12,'Actual scan'!$A$2:$M$419,8,0)</f>
        <v>22838927</v>
      </c>
      <c r="X12" s="38">
        <f t="shared" si="8"/>
        <v>0</v>
      </c>
      <c r="Y12" s="13">
        <f>VLOOKUP(A12,'04.07.24'!$A$2:$M$500,11,0)</f>
        <v>1970126195</v>
      </c>
      <c r="Z12" s="39">
        <f>VLOOKUP(A12,'Actual scan'!$A$2:$M$419,11,0)</f>
        <v>1970126195</v>
      </c>
      <c r="AA12" s="38">
        <f t="shared" si="9"/>
        <v>0</v>
      </c>
      <c r="AB12" s="40">
        <f t="shared" si="10"/>
        <v>0</v>
      </c>
      <c r="AC12" s="40">
        <f t="shared" si="11"/>
        <v>0</v>
      </c>
      <c r="AD12" s="40">
        <f t="shared" si="12"/>
        <v>0</v>
      </c>
      <c r="AE12" s="40">
        <f t="shared" si="13"/>
        <v>0</v>
      </c>
      <c r="AF12" s="41">
        <f t="shared" si="14"/>
        <v>0</v>
      </c>
      <c r="AG12" s="40">
        <f>IFERROR(__xludf.DUMMYFUNCTION("IFNA(VLOOKUP(A12,IMPORTRANGE(""https://docs.google.com/spreadsheets/d/13sIiIFxtnWDUMYwzYXOCUL9Pdssb8PBqcbIkNBBCaZM/edit?resourcekey#gid=2083474367"",""Responses!$B$2:$N$500""),10,0),0)"),0.0)</f>
        <v>0</v>
      </c>
      <c r="AH12" s="40">
        <f>IFERROR(__xludf.DUMMYFUNCTION("IFNA(VLOOKUP(A12,IMPORTRANGE(""https://docs.google.com/spreadsheets/d/13sIiIFxtnWDUMYwzYXOCUL9Pdssb8PBqcbIkNBBCaZM/edit?resourcekey#gid=2083474367"",""Responses!$B$2:$N$500""),9,0),0)"),0.0)</f>
        <v>0</v>
      </c>
      <c r="AI12" s="41">
        <f t="shared" si="15"/>
        <v>0</v>
      </c>
      <c r="AJ12" s="41">
        <f t="shared" si="16"/>
        <v>-35538766</v>
      </c>
      <c r="AK12" s="42">
        <f t="shared" si="17"/>
        <v>0</v>
      </c>
      <c r="AL12" s="42">
        <f t="shared" si="18"/>
        <v>0</v>
      </c>
    </row>
    <row r="13">
      <c r="A13" s="6">
        <v>9.1139867E7</v>
      </c>
      <c r="B13" s="7" t="s">
        <v>44</v>
      </c>
      <c r="C13" s="20">
        <f>VLOOKUP(A13,'04.07.24'!$A$2:$W$500,17,0)</f>
        <v>13265460.6</v>
      </c>
      <c r="D13" s="33">
        <f t="shared" si="1"/>
        <v>0</v>
      </c>
      <c r="E13" s="20">
        <f>VLOOKUP(A13,'04.07.24'!$A$2:$W$500,18,0)</f>
        <v>35374561.6</v>
      </c>
      <c r="F13" s="33">
        <f t="shared" si="2"/>
        <v>0</v>
      </c>
      <c r="G13" s="13">
        <f>VLOOKUP(A13,'04.07.24'!$A$2:$C$500,3,0)</f>
        <v>88436404</v>
      </c>
      <c r="H13" s="34">
        <f>VLOOKUP(A13,'Actual scan'!$A$2:$C$419,3,0)</f>
        <v>88436404</v>
      </c>
      <c r="I13" s="35">
        <f t="shared" si="3"/>
        <v>0</v>
      </c>
      <c r="J13" s="20">
        <f>VLOOKUP(A13,'04.07.24'!$A$2:$M$500,13,0)</f>
        <v>4990156396</v>
      </c>
      <c r="K13" s="36">
        <f>VLOOKUP(A13,'Actual scan'!$A$2:$M$419,13,0)</f>
        <v>4990156396</v>
      </c>
      <c r="L13" s="37">
        <f t="shared" si="4"/>
        <v>0</v>
      </c>
      <c r="M13" s="13">
        <f>VLOOKUP(A13,'04.07.24'!$A$2:$M$500,4,0)</f>
        <v>379964328</v>
      </c>
      <c r="N13" s="34">
        <f>VLOOKUP(A13,'Actual scan'!$A$2:$M$419,4,0)</f>
        <v>379964328</v>
      </c>
      <c r="O13" s="38">
        <f t="shared" si="5"/>
        <v>0</v>
      </c>
      <c r="P13" s="13">
        <f>VLOOKUP(A13,'04.07.24'!$A$2:$M$500,10,0)</f>
        <v>18825000</v>
      </c>
      <c r="Q13" s="39">
        <f>VLOOKUP(A13,'Actual scan'!$A$2:$M$419,10,0)</f>
        <v>18825000</v>
      </c>
      <c r="R13" s="38">
        <f t="shared" si="6"/>
        <v>0</v>
      </c>
      <c r="S13" s="13">
        <f>VLOOKUP(A13,'04.07.24'!$A$2:$M$500,9,0)</f>
        <v>140812321</v>
      </c>
      <c r="T13" s="39">
        <f>VLOOKUP(A13,'Actual scan'!$A$2:$M$419,9,0)</f>
        <v>140812321</v>
      </c>
      <c r="U13" s="38">
        <f t="shared" si="7"/>
        <v>0</v>
      </c>
      <c r="V13" s="13">
        <f>VLOOKUP(A13,'04.07.24'!$A$2:$M$500,8,0)</f>
        <v>213293632</v>
      </c>
      <c r="W13" s="39">
        <f>VLOOKUP(A13,'Actual scan'!$A$2:$M$419,8,0)</f>
        <v>213293632</v>
      </c>
      <c r="X13" s="38">
        <f t="shared" si="8"/>
        <v>0</v>
      </c>
      <c r="Y13" s="13">
        <f>VLOOKUP(A13,'04.07.24'!$A$2:$M$500,11,0)</f>
        <v>20573676074</v>
      </c>
      <c r="Z13" s="39">
        <f>VLOOKUP(A13,'Actual scan'!$A$2:$M$419,11,0)</f>
        <v>20573676074</v>
      </c>
      <c r="AA13" s="38">
        <f t="shared" si="9"/>
        <v>0</v>
      </c>
      <c r="AB13" s="40">
        <f t="shared" si="10"/>
        <v>0</v>
      </c>
      <c r="AC13" s="40">
        <f t="shared" si="11"/>
        <v>0</v>
      </c>
      <c r="AD13" s="40">
        <f t="shared" si="12"/>
        <v>0</v>
      </c>
      <c r="AE13" s="40">
        <f t="shared" si="13"/>
        <v>0</v>
      </c>
      <c r="AF13" s="41">
        <f t="shared" si="14"/>
        <v>0</v>
      </c>
      <c r="AG13" s="40">
        <f>IFERROR(__xludf.DUMMYFUNCTION("IFNA(VLOOKUP(A13,IMPORTRANGE(""https://docs.google.com/spreadsheets/d/13sIiIFxtnWDUMYwzYXOCUL9Pdssb8PBqcbIkNBBCaZM/edit?resourcekey#gid=2083474367"",""Responses!$B$2:$N$500""),10,0),0)"),0.0)</f>
        <v>0</v>
      </c>
      <c r="AH13" s="40">
        <f>IFERROR(__xludf.DUMMYFUNCTION("IFNA(VLOOKUP(A13,IMPORTRANGE(""https://docs.google.com/spreadsheets/d/13sIiIFxtnWDUMYwzYXOCUL9Pdssb8PBqcbIkNBBCaZM/edit?resourcekey#gid=2083474367"",""Responses!$B$2:$N$500""),9,0),0)"),0.0)</f>
        <v>0</v>
      </c>
      <c r="AI13" s="41">
        <f t="shared" si="15"/>
        <v>0</v>
      </c>
      <c r="AJ13" s="41">
        <f t="shared" si="16"/>
        <v>-35374561.6</v>
      </c>
      <c r="AK13" s="42">
        <f t="shared" si="17"/>
        <v>0</v>
      </c>
      <c r="AL13" s="42">
        <f t="shared" si="18"/>
        <v>0</v>
      </c>
    </row>
    <row r="14">
      <c r="A14" s="6">
        <v>1.39773103E8</v>
      </c>
      <c r="B14" s="7" t="s">
        <v>46</v>
      </c>
      <c r="C14" s="20">
        <f>VLOOKUP(A14,'04.07.24'!$A$2:$W$500,17,0)</f>
        <v>13182706.2</v>
      </c>
      <c r="D14" s="33">
        <f t="shared" si="1"/>
        <v>0</v>
      </c>
      <c r="E14" s="20">
        <f>VLOOKUP(A14,'04.07.24'!$A$2:$W$500,18,0)</f>
        <v>35153883.2</v>
      </c>
      <c r="F14" s="33">
        <f t="shared" si="2"/>
        <v>0</v>
      </c>
      <c r="G14" s="13">
        <f>VLOOKUP(A14,'04.07.24'!$A$2:$C$500,3,0)</f>
        <v>87884708</v>
      </c>
      <c r="H14" s="34">
        <f>VLOOKUP(A14,'Actual scan'!$A$2:$C$419,3,0)</f>
        <v>87884708</v>
      </c>
      <c r="I14" s="35">
        <f t="shared" si="3"/>
        <v>0</v>
      </c>
      <c r="J14" s="20">
        <f>VLOOKUP(A14,'04.07.24'!$A$2:$M$500,13,0)</f>
        <v>1112863395</v>
      </c>
      <c r="K14" s="36">
        <f>VLOOKUP(A14,'Actual scan'!$A$2:$M$419,13,0)</f>
        <v>1112863395</v>
      </c>
      <c r="L14" s="37">
        <f t="shared" si="4"/>
        <v>0</v>
      </c>
      <c r="M14" s="13">
        <f>VLOOKUP(A14,'04.07.24'!$A$2:$M$500,4,0)</f>
        <v>77661710</v>
      </c>
      <c r="N14" s="34">
        <f>VLOOKUP(A14,'Actual scan'!$A$2:$M$419,4,0)</f>
        <v>77661710</v>
      </c>
      <c r="O14" s="38">
        <f t="shared" si="5"/>
        <v>0</v>
      </c>
      <c r="P14" s="13">
        <f>VLOOKUP(A14,'04.07.24'!$A$2:$M$500,10,0)</f>
        <v>8073430</v>
      </c>
      <c r="Q14" s="39">
        <f>VLOOKUP(A14,'Actual scan'!$A$2:$M$419,10,0)</f>
        <v>8073430</v>
      </c>
      <c r="R14" s="38">
        <f t="shared" si="6"/>
        <v>0</v>
      </c>
      <c r="S14" s="13">
        <f>VLOOKUP(A14,'04.07.24'!$A$2:$M$500,9,0)</f>
        <v>41870931</v>
      </c>
      <c r="T14" s="39">
        <f>VLOOKUP(A14,'Actual scan'!$A$2:$M$419,9,0)</f>
        <v>41870931</v>
      </c>
      <c r="U14" s="38">
        <f t="shared" si="7"/>
        <v>0</v>
      </c>
      <c r="V14" s="13">
        <f>VLOOKUP(A14,'04.07.24'!$A$2:$M$500,8,0)</f>
        <v>26763606</v>
      </c>
      <c r="W14" s="39">
        <f>VLOOKUP(A14,'Actual scan'!$A$2:$M$419,8,0)</f>
        <v>26763606</v>
      </c>
      <c r="X14" s="38">
        <f t="shared" si="8"/>
        <v>0</v>
      </c>
      <c r="Y14" s="13">
        <f>VLOOKUP(A14,'04.07.24'!$A$2:$M$500,11,0)</f>
        <v>355046928</v>
      </c>
      <c r="Z14" s="39">
        <f>VLOOKUP(A14,'Actual scan'!$A$2:$M$419,11,0)</f>
        <v>355046928</v>
      </c>
      <c r="AA14" s="38">
        <f t="shared" si="9"/>
        <v>0</v>
      </c>
      <c r="AB14" s="40">
        <f t="shared" si="10"/>
        <v>0</v>
      </c>
      <c r="AC14" s="40">
        <f t="shared" si="11"/>
        <v>0</v>
      </c>
      <c r="AD14" s="40">
        <f t="shared" si="12"/>
        <v>0</v>
      </c>
      <c r="AE14" s="40">
        <f t="shared" si="13"/>
        <v>0</v>
      </c>
      <c r="AF14" s="41">
        <f t="shared" si="14"/>
        <v>0</v>
      </c>
      <c r="AG14" s="40">
        <f>IFERROR(__xludf.DUMMYFUNCTION("IFNA(VLOOKUP(A14,IMPORTRANGE(""https://docs.google.com/spreadsheets/d/13sIiIFxtnWDUMYwzYXOCUL9Pdssb8PBqcbIkNBBCaZM/edit?resourcekey#gid=2083474367"",""Responses!$B$2:$N$500""),10,0),0)"),0.0)</f>
        <v>0</v>
      </c>
      <c r="AH14" s="40">
        <f>IFERROR(__xludf.DUMMYFUNCTION("IFNA(VLOOKUP(A14,IMPORTRANGE(""https://docs.google.com/spreadsheets/d/13sIiIFxtnWDUMYwzYXOCUL9Pdssb8PBqcbIkNBBCaZM/edit?resourcekey#gid=2083474367"",""Responses!$B$2:$N$500""),9,0),0)"),0.0)</f>
        <v>0</v>
      </c>
      <c r="AI14" s="41">
        <f t="shared" si="15"/>
        <v>0</v>
      </c>
      <c r="AJ14" s="41">
        <f t="shared" si="16"/>
        <v>-35153883.2</v>
      </c>
      <c r="AK14" s="42">
        <f t="shared" si="17"/>
        <v>0</v>
      </c>
      <c r="AL14" s="42">
        <f t="shared" si="18"/>
        <v>0</v>
      </c>
    </row>
    <row r="15">
      <c r="A15" s="6">
        <v>1.12724399E8</v>
      </c>
      <c r="B15" s="7" t="s">
        <v>47</v>
      </c>
      <c r="C15" s="20">
        <f>VLOOKUP(A15,'04.07.24'!$A$2:$W$500,17,0)</f>
        <v>12984000.45</v>
      </c>
      <c r="D15" s="33">
        <f t="shared" si="1"/>
        <v>0</v>
      </c>
      <c r="E15" s="20">
        <f>VLOOKUP(A15,'04.07.24'!$A$2:$W$500,18,0)</f>
        <v>34624001.2</v>
      </c>
      <c r="F15" s="33">
        <f t="shared" si="2"/>
        <v>0</v>
      </c>
      <c r="G15" s="13">
        <f>VLOOKUP(A15,'04.07.24'!$A$2:$C$500,3,0)</f>
        <v>86560003</v>
      </c>
      <c r="H15" s="34">
        <f>VLOOKUP(A15,'Actual scan'!$A$2:$C$419,3,0)</f>
        <v>86560003</v>
      </c>
      <c r="I15" s="35">
        <f t="shared" si="3"/>
        <v>0</v>
      </c>
      <c r="J15" s="20">
        <f>VLOOKUP(A15,'04.07.24'!$A$2:$M$500,13,0)</f>
        <v>949749265</v>
      </c>
      <c r="K15" s="36">
        <f>VLOOKUP(A15,'Actual scan'!$A$2:$M$419,13,0)</f>
        <v>949749265</v>
      </c>
      <c r="L15" s="37">
        <f t="shared" si="4"/>
        <v>0</v>
      </c>
      <c r="M15" s="13">
        <f>VLOOKUP(A15,'04.07.24'!$A$2:$M$500,4,0)</f>
        <v>68369387</v>
      </c>
      <c r="N15" s="34">
        <f>VLOOKUP(A15,'Actual scan'!$A$2:$M$419,4,0)</f>
        <v>68369387</v>
      </c>
      <c r="O15" s="38">
        <f t="shared" si="5"/>
        <v>0</v>
      </c>
      <c r="P15" s="13">
        <f>VLOOKUP(A15,'04.07.24'!$A$2:$M$500,10,0)</f>
        <v>9708670</v>
      </c>
      <c r="Q15" s="39">
        <f>VLOOKUP(A15,'Actual scan'!$A$2:$M$419,10,0)</f>
        <v>9708670</v>
      </c>
      <c r="R15" s="38">
        <f t="shared" si="6"/>
        <v>0</v>
      </c>
      <c r="S15" s="13">
        <f>VLOOKUP(A15,'04.07.24'!$A$2:$M$500,9,0)</f>
        <v>34415678</v>
      </c>
      <c r="T15" s="39">
        <f>VLOOKUP(A15,'Actual scan'!$A$2:$M$419,9,0)</f>
        <v>34415678</v>
      </c>
      <c r="U15" s="38">
        <f t="shared" si="7"/>
        <v>0</v>
      </c>
      <c r="V15" s="13">
        <f>VLOOKUP(A15,'04.07.24'!$A$2:$M$500,8,0)</f>
        <v>23999997</v>
      </c>
      <c r="W15" s="39">
        <f>VLOOKUP(A15,'Actual scan'!$A$2:$M$419,8,0)</f>
        <v>23999997</v>
      </c>
      <c r="X15" s="38">
        <f t="shared" si="8"/>
        <v>0</v>
      </c>
      <c r="Y15" s="13">
        <f>VLOOKUP(A15,'04.07.24'!$A$2:$M$500,11,0)</f>
        <v>8037768556</v>
      </c>
      <c r="Z15" s="39">
        <f>VLOOKUP(A15,'Actual scan'!$A$2:$M$419,11,0)</f>
        <v>8037768556</v>
      </c>
      <c r="AA15" s="38">
        <f t="shared" si="9"/>
        <v>0</v>
      </c>
      <c r="AB15" s="40">
        <f t="shared" si="10"/>
        <v>0</v>
      </c>
      <c r="AC15" s="40">
        <f t="shared" si="11"/>
        <v>0</v>
      </c>
      <c r="AD15" s="40">
        <f t="shared" si="12"/>
        <v>0</v>
      </c>
      <c r="AE15" s="40">
        <f t="shared" si="13"/>
        <v>0</v>
      </c>
      <c r="AF15" s="41">
        <f t="shared" si="14"/>
        <v>0</v>
      </c>
      <c r="AG15" s="40">
        <f>IFERROR(__xludf.DUMMYFUNCTION("IFNA(VLOOKUP(A15,IMPORTRANGE(""https://docs.google.com/spreadsheets/d/13sIiIFxtnWDUMYwzYXOCUL9Pdssb8PBqcbIkNBBCaZM/edit?resourcekey#gid=2083474367"",""Responses!$B$2:$N$500""),10,0),0)"),0.0)</f>
        <v>0</v>
      </c>
      <c r="AH15" s="40">
        <f>IFERROR(__xludf.DUMMYFUNCTION("IFNA(VLOOKUP(A15,IMPORTRANGE(""https://docs.google.com/spreadsheets/d/13sIiIFxtnWDUMYwzYXOCUL9Pdssb8PBqcbIkNBBCaZM/edit?resourcekey#gid=2083474367"",""Responses!$B$2:$N$500""),9,0),0)"),0.0)</f>
        <v>0</v>
      </c>
      <c r="AI15" s="41">
        <f t="shared" si="15"/>
        <v>0</v>
      </c>
      <c r="AJ15" s="41">
        <f t="shared" si="16"/>
        <v>-34624001.2</v>
      </c>
      <c r="AK15" s="42">
        <f t="shared" si="17"/>
        <v>0</v>
      </c>
      <c r="AL15" s="42">
        <f t="shared" si="18"/>
        <v>0</v>
      </c>
    </row>
    <row r="16">
      <c r="A16" s="6">
        <v>8.3496837E7</v>
      </c>
      <c r="B16" s="7" t="s">
        <v>48</v>
      </c>
      <c r="C16" s="20">
        <f>VLOOKUP(A16,'04.07.24'!$A$2:$W$500,17,0)</f>
        <v>12914155.65</v>
      </c>
      <c r="D16" s="33">
        <f t="shared" si="1"/>
        <v>0</v>
      </c>
      <c r="E16" s="20">
        <f>VLOOKUP(A16,'04.07.24'!$A$2:$W$500,18,0)</f>
        <v>34437748.4</v>
      </c>
      <c r="F16" s="33">
        <f t="shared" si="2"/>
        <v>0</v>
      </c>
      <c r="G16" s="13">
        <f>VLOOKUP(A16,'04.07.24'!$A$2:$C$500,3,0)</f>
        <v>86094371</v>
      </c>
      <c r="H16" s="34">
        <f>VLOOKUP(A16,'Actual scan'!$A$2:$C$419,3,0)</f>
        <v>86094371</v>
      </c>
      <c r="I16" s="35">
        <f t="shared" si="3"/>
        <v>0</v>
      </c>
      <c r="J16" s="20">
        <f>VLOOKUP(A16,'04.07.24'!$A$2:$M$500,13,0)</f>
        <v>1978559647</v>
      </c>
      <c r="K16" s="36">
        <f>VLOOKUP(A16,'Actual scan'!$A$2:$M$419,13,0)</f>
        <v>1978559647</v>
      </c>
      <c r="L16" s="37">
        <f t="shared" si="4"/>
        <v>0</v>
      </c>
      <c r="M16" s="13">
        <f>VLOOKUP(A16,'04.07.24'!$A$2:$M$500,4,0)</f>
        <v>210937290</v>
      </c>
      <c r="N16" s="34">
        <f>VLOOKUP(A16,'Actual scan'!$A$2:$M$419,4,0)</f>
        <v>210937290</v>
      </c>
      <c r="O16" s="38">
        <f t="shared" si="5"/>
        <v>0</v>
      </c>
      <c r="P16" s="13">
        <f>VLOOKUP(A16,'04.07.24'!$A$2:$M$500,10,0)</f>
        <v>12796661</v>
      </c>
      <c r="Q16" s="39">
        <f>VLOOKUP(A16,'Actual scan'!$A$2:$M$419,10,0)</f>
        <v>12796661</v>
      </c>
      <c r="R16" s="38">
        <f t="shared" si="6"/>
        <v>0</v>
      </c>
      <c r="S16" s="13">
        <f>VLOOKUP(A16,'04.07.24'!$A$2:$M$500,9,0)</f>
        <v>74435736</v>
      </c>
      <c r="T16" s="39">
        <f>VLOOKUP(A16,'Actual scan'!$A$2:$M$419,9,0)</f>
        <v>74435736</v>
      </c>
      <c r="U16" s="38">
        <f t="shared" si="7"/>
        <v>0</v>
      </c>
      <c r="V16" s="13">
        <f>VLOOKUP(A16,'04.07.24'!$A$2:$M$500,8,0)</f>
        <v>45735878</v>
      </c>
      <c r="W16" s="39">
        <f>VLOOKUP(A16,'Actual scan'!$A$2:$M$419,8,0)</f>
        <v>45735878</v>
      </c>
      <c r="X16" s="38">
        <f t="shared" si="8"/>
        <v>0</v>
      </c>
      <c r="Y16" s="13">
        <f>VLOOKUP(A16,'04.07.24'!$A$2:$M$500,11,0)</f>
        <v>14105656942</v>
      </c>
      <c r="Z16" s="39">
        <f>VLOOKUP(A16,'Actual scan'!$A$2:$M$419,11,0)</f>
        <v>14105656942</v>
      </c>
      <c r="AA16" s="38">
        <f t="shared" si="9"/>
        <v>0</v>
      </c>
      <c r="AB16" s="40">
        <f t="shared" si="10"/>
        <v>0</v>
      </c>
      <c r="AC16" s="40">
        <f t="shared" si="11"/>
        <v>0</v>
      </c>
      <c r="AD16" s="40">
        <f t="shared" si="12"/>
        <v>0</v>
      </c>
      <c r="AE16" s="40">
        <f t="shared" si="13"/>
        <v>0</v>
      </c>
      <c r="AF16" s="41">
        <f t="shared" si="14"/>
        <v>0</v>
      </c>
      <c r="AG16" s="40">
        <f>IFERROR(__xludf.DUMMYFUNCTION("IFNA(VLOOKUP(A16,IMPORTRANGE(""https://docs.google.com/spreadsheets/d/13sIiIFxtnWDUMYwzYXOCUL9Pdssb8PBqcbIkNBBCaZM/edit?resourcekey#gid=2083474367"",""Responses!$B$2:$N$500""),10,0),0)"),0.0)</f>
        <v>0</v>
      </c>
      <c r="AH16" s="40">
        <f>IFERROR(__xludf.DUMMYFUNCTION("IFNA(VLOOKUP(A16,IMPORTRANGE(""https://docs.google.com/spreadsheets/d/13sIiIFxtnWDUMYwzYXOCUL9Pdssb8PBqcbIkNBBCaZM/edit?resourcekey#gid=2083474367"",""Responses!$B$2:$N$500""),9,0),0)"),0.0)</f>
        <v>0</v>
      </c>
      <c r="AI16" s="41">
        <f t="shared" si="15"/>
        <v>0</v>
      </c>
      <c r="AJ16" s="41">
        <f t="shared" si="16"/>
        <v>-34437748.4</v>
      </c>
      <c r="AK16" s="42">
        <f t="shared" si="17"/>
        <v>0</v>
      </c>
      <c r="AL16" s="42">
        <f t="shared" si="18"/>
        <v>0</v>
      </c>
    </row>
    <row r="17">
      <c r="A17" s="6">
        <v>1.05720743E8</v>
      </c>
      <c r="B17" s="7" t="s">
        <v>49</v>
      </c>
      <c r="C17" s="20">
        <f>VLOOKUP(A17,'04.07.24'!$A$2:$W$500,17,0)</f>
        <v>12765749.1</v>
      </c>
      <c r="D17" s="33">
        <f t="shared" si="1"/>
        <v>0</v>
      </c>
      <c r="E17" s="20">
        <f>VLOOKUP(A17,'04.07.24'!$A$2:$W$500,18,0)</f>
        <v>34041997.6</v>
      </c>
      <c r="F17" s="33">
        <f t="shared" si="2"/>
        <v>0</v>
      </c>
      <c r="G17" s="13">
        <f>VLOOKUP(A17,'04.07.24'!$A$2:$C$500,3,0)</f>
        <v>85104994</v>
      </c>
      <c r="H17" s="34">
        <f>VLOOKUP(A17,'Actual scan'!$A$2:$C$419,3,0)</f>
        <v>85104994</v>
      </c>
      <c r="I17" s="35">
        <f t="shared" si="3"/>
        <v>0</v>
      </c>
      <c r="J17" s="20">
        <f>VLOOKUP(A17,'04.07.24'!$A$2:$M$500,13,0)</f>
        <v>1050944572</v>
      </c>
      <c r="K17" s="36">
        <f>VLOOKUP(A17,'Actual scan'!$A$2:$M$419,13,0)</f>
        <v>1050944572</v>
      </c>
      <c r="L17" s="37">
        <f t="shared" si="4"/>
        <v>0</v>
      </c>
      <c r="M17" s="13">
        <f>VLOOKUP(A17,'04.07.24'!$A$2:$M$500,4,0)</f>
        <v>143775280</v>
      </c>
      <c r="N17" s="34">
        <f>VLOOKUP(A17,'Actual scan'!$A$2:$M$419,4,0)</f>
        <v>143775280</v>
      </c>
      <c r="O17" s="38">
        <f t="shared" si="5"/>
        <v>0</v>
      </c>
      <c r="P17" s="13">
        <f>VLOOKUP(A17,'04.07.24'!$A$2:$M$500,10,0)</f>
        <v>7356789</v>
      </c>
      <c r="Q17" s="39">
        <f>VLOOKUP(A17,'Actual scan'!$A$2:$M$419,10,0)</f>
        <v>7356789</v>
      </c>
      <c r="R17" s="38">
        <f t="shared" si="6"/>
        <v>0</v>
      </c>
      <c r="S17" s="13">
        <f>VLOOKUP(A17,'04.07.24'!$A$2:$M$500,9,0)</f>
        <v>36732109</v>
      </c>
      <c r="T17" s="39">
        <f>VLOOKUP(A17,'Actual scan'!$A$2:$M$419,9,0)</f>
        <v>36732109</v>
      </c>
      <c r="U17" s="38">
        <f t="shared" si="7"/>
        <v>0</v>
      </c>
      <c r="V17" s="13">
        <f>VLOOKUP(A17,'04.07.24'!$A$2:$M$500,8,0)</f>
        <v>29307687</v>
      </c>
      <c r="W17" s="39">
        <f>VLOOKUP(A17,'Actual scan'!$A$2:$M$419,8,0)</f>
        <v>29307687</v>
      </c>
      <c r="X17" s="38">
        <f t="shared" si="8"/>
        <v>0</v>
      </c>
      <c r="Y17" s="13">
        <f>VLOOKUP(A17,'04.07.24'!$A$2:$M$500,11,0)</f>
        <v>1024143133</v>
      </c>
      <c r="Z17" s="39">
        <f>VLOOKUP(A17,'Actual scan'!$A$2:$M$419,11,0)</f>
        <v>1024143133</v>
      </c>
      <c r="AA17" s="38">
        <f t="shared" si="9"/>
        <v>0</v>
      </c>
      <c r="AB17" s="40">
        <f t="shared" si="10"/>
        <v>0</v>
      </c>
      <c r="AC17" s="40">
        <f t="shared" si="11"/>
        <v>0</v>
      </c>
      <c r="AD17" s="40">
        <f t="shared" si="12"/>
        <v>0</v>
      </c>
      <c r="AE17" s="40">
        <f t="shared" si="13"/>
        <v>0</v>
      </c>
      <c r="AF17" s="41">
        <f t="shared" si="14"/>
        <v>0</v>
      </c>
      <c r="AG17" s="40">
        <f>IFERROR(__xludf.DUMMYFUNCTION("IFNA(VLOOKUP(A17,IMPORTRANGE(""https://docs.google.com/spreadsheets/d/13sIiIFxtnWDUMYwzYXOCUL9Pdssb8PBqcbIkNBBCaZM/edit?resourcekey#gid=2083474367"",""Responses!$B$2:$N$500""),10,0),0)"),0.0)</f>
        <v>0</v>
      </c>
      <c r="AH17" s="40">
        <f>IFERROR(__xludf.DUMMYFUNCTION("IFNA(VLOOKUP(A17,IMPORTRANGE(""https://docs.google.com/spreadsheets/d/13sIiIFxtnWDUMYwzYXOCUL9Pdssb8PBqcbIkNBBCaZM/edit?resourcekey#gid=2083474367"",""Responses!$B$2:$N$500""),9,0),0)"),0.0)</f>
        <v>0</v>
      </c>
      <c r="AI17" s="41">
        <f t="shared" si="15"/>
        <v>0</v>
      </c>
      <c r="AJ17" s="41">
        <f t="shared" si="16"/>
        <v>-34041997.6</v>
      </c>
      <c r="AK17" s="42">
        <f t="shared" si="17"/>
        <v>0</v>
      </c>
      <c r="AL17" s="42">
        <f t="shared" si="18"/>
        <v>0</v>
      </c>
    </row>
    <row r="18">
      <c r="A18" s="6">
        <v>8.6179761E7</v>
      </c>
      <c r="B18" s="7" t="s">
        <v>50</v>
      </c>
      <c r="C18" s="20">
        <f>VLOOKUP(A18,'04.07.24'!$A$2:$W$500,17,0)</f>
        <v>12758460.6</v>
      </c>
      <c r="D18" s="33">
        <f t="shared" si="1"/>
        <v>0</v>
      </c>
      <c r="E18" s="20">
        <f>VLOOKUP(A18,'04.07.24'!$A$2:$W$500,18,0)</f>
        <v>34022561.6</v>
      </c>
      <c r="F18" s="33">
        <f t="shared" si="2"/>
        <v>0</v>
      </c>
      <c r="G18" s="13">
        <f>VLOOKUP(A18,'04.07.24'!$A$2:$C$500,3,0)</f>
        <v>85056404</v>
      </c>
      <c r="H18" s="34">
        <f>VLOOKUP(A18,'Actual scan'!$A$2:$C$419,3,0)</f>
        <v>85056404</v>
      </c>
      <c r="I18" s="35">
        <f t="shared" si="3"/>
        <v>0</v>
      </c>
      <c r="J18" s="20">
        <f>VLOOKUP(A18,'04.07.24'!$A$2:$M$500,13,0)</f>
        <v>876841401.8</v>
      </c>
      <c r="K18" s="36">
        <f>VLOOKUP(A18,'Actual scan'!$A$2:$M$419,13,0)</f>
        <v>876841401.8</v>
      </c>
      <c r="L18" s="37">
        <f t="shared" si="4"/>
        <v>0</v>
      </c>
      <c r="M18" s="13">
        <f>VLOOKUP(A18,'04.07.24'!$A$2:$M$500,4,0)</f>
        <v>71567742</v>
      </c>
      <c r="N18" s="34">
        <f>VLOOKUP(A18,'Actual scan'!$A$2:$M$419,4,0)</f>
        <v>71567742</v>
      </c>
      <c r="O18" s="38">
        <f t="shared" si="5"/>
        <v>0</v>
      </c>
      <c r="P18" s="13">
        <f>VLOOKUP(A18,'04.07.24'!$A$2:$M$500,10,0)</f>
        <v>9223233</v>
      </c>
      <c r="Q18" s="39">
        <f>VLOOKUP(A18,'Actual scan'!$A$2:$M$419,10,0)</f>
        <v>9223233</v>
      </c>
      <c r="R18" s="38">
        <f t="shared" si="6"/>
        <v>0</v>
      </c>
      <c r="S18" s="13">
        <f>VLOOKUP(A18,'04.07.24'!$A$2:$M$500,9,0)</f>
        <v>23129632</v>
      </c>
      <c r="T18" s="39">
        <f>VLOOKUP(A18,'Actual scan'!$A$2:$M$419,9,0)</f>
        <v>23129632</v>
      </c>
      <c r="U18" s="38">
        <f t="shared" si="7"/>
        <v>0</v>
      </c>
      <c r="V18" s="13">
        <f>VLOOKUP(A18,'04.07.24'!$A$2:$M$500,8,0)</f>
        <v>39458135</v>
      </c>
      <c r="W18" s="39">
        <f>VLOOKUP(A18,'Actual scan'!$A$2:$M$419,8,0)</f>
        <v>39458135</v>
      </c>
      <c r="X18" s="38">
        <f t="shared" si="8"/>
        <v>0</v>
      </c>
      <c r="Y18" s="13">
        <f>VLOOKUP(A18,'04.07.24'!$A$2:$M$500,11,0)</f>
        <v>2097089365</v>
      </c>
      <c r="Z18" s="39">
        <f>VLOOKUP(A18,'Actual scan'!$A$2:$M$419,11,0)</f>
        <v>2097089365</v>
      </c>
      <c r="AA18" s="38">
        <f t="shared" si="9"/>
        <v>0</v>
      </c>
      <c r="AB18" s="40">
        <f t="shared" si="10"/>
        <v>0</v>
      </c>
      <c r="AC18" s="40">
        <f t="shared" si="11"/>
        <v>0</v>
      </c>
      <c r="AD18" s="40">
        <f t="shared" si="12"/>
        <v>0</v>
      </c>
      <c r="AE18" s="40">
        <f t="shared" si="13"/>
        <v>0</v>
      </c>
      <c r="AF18" s="41">
        <f t="shared" si="14"/>
        <v>0</v>
      </c>
      <c r="AG18" s="40">
        <f>IFERROR(__xludf.DUMMYFUNCTION("IFNA(VLOOKUP(A18,IMPORTRANGE(""https://docs.google.com/spreadsheets/d/13sIiIFxtnWDUMYwzYXOCUL9Pdssb8PBqcbIkNBBCaZM/edit?resourcekey#gid=2083474367"",""Responses!$B$2:$N$500""),10,0),0)"),0.0)</f>
        <v>0</v>
      </c>
      <c r="AH18" s="40">
        <f>IFERROR(__xludf.DUMMYFUNCTION("IFNA(VLOOKUP(A18,IMPORTRANGE(""https://docs.google.com/spreadsheets/d/13sIiIFxtnWDUMYwzYXOCUL9Pdssb8PBqcbIkNBBCaZM/edit?resourcekey#gid=2083474367"",""Responses!$B$2:$N$500""),9,0),0)"),0.0)</f>
        <v>0</v>
      </c>
      <c r="AI18" s="41">
        <f t="shared" si="15"/>
        <v>0</v>
      </c>
      <c r="AJ18" s="41">
        <f t="shared" si="16"/>
        <v>-34022561.6</v>
      </c>
      <c r="AK18" s="42">
        <f t="shared" si="17"/>
        <v>0</v>
      </c>
      <c r="AL18" s="42">
        <f t="shared" si="18"/>
        <v>0</v>
      </c>
    </row>
    <row r="19">
      <c r="A19" s="6">
        <v>1.09522231E8</v>
      </c>
      <c r="B19" s="7" t="s">
        <v>51</v>
      </c>
      <c r="C19" s="20">
        <f>VLOOKUP(A19,'04.07.24'!$A$2:$W$500,17,0)</f>
        <v>12734710.65</v>
      </c>
      <c r="D19" s="33">
        <f t="shared" si="1"/>
        <v>0</v>
      </c>
      <c r="E19" s="20">
        <f>VLOOKUP(A19,'04.07.24'!$A$2:$W$500,18,0)</f>
        <v>33959228.4</v>
      </c>
      <c r="F19" s="33">
        <f t="shared" si="2"/>
        <v>0</v>
      </c>
      <c r="G19" s="13">
        <f>VLOOKUP(A19,'04.07.24'!$A$2:$C$500,3,0)</f>
        <v>84898071</v>
      </c>
      <c r="H19" s="34">
        <f>VLOOKUP(A19,'Actual scan'!$A$2:$C$419,3,0)</f>
        <v>84898071</v>
      </c>
      <c r="I19" s="35">
        <f t="shared" si="3"/>
        <v>0</v>
      </c>
      <c r="J19" s="20">
        <f>VLOOKUP(A19,'04.07.24'!$A$2:$M$500,13,0)</f>
        <v>1776260059</v>
      </c>
      <c r="K19" s="36">
        <f>VLOOKUP(A19,'Actual scan'!$A$2:$M$419,13,0)</f>
        <v>1776260059</v>
      </c>
      <c r="L19" s="37">
        <f t="shared" si="4"/>
        <v>0</v>
      </c>
      <c r="M19" s="13">
        <f>VLOOKUP(A19,'04.07.24'!$A$2:$M$500,4,0)</f>
        <v>137556321</v>
      </c>
      <c r="N19" s="34">
        <f>VLOOKUP(A19,'Actual scan'!$A$2:$M$419,4,0)</f>
        <v>137556321</v>
      </c>
      <c r="O19" s="38">
        <f t="shared" si="5"/>
        <v>0</v>
      </c>
      <c r="P19" s="13">
        <f>VLOOKUP(A19,'04.07.24'!$A$2:$M$500,10,0)</f>
        <v>10470231</v>
      </c>
      <c r="Q19" s="39">
        <f>VLOOKUP(A19,'Actual scan'!$A$2:$M$419,10,0)</f>
        <v>10470231</v>
      </c>
      <c r="R19" s="38">
        <f t="shared" si="6"/>
        <v>0</v>
      </c>
      <c r="S19" s="13">
        <f>VLOOKUP(A19,'04.07.24'!$A$2:$M$500,9,0)</f>
        <v>52632798</v>
      </c>
      <c r="T19" s="39">
        <f>VLOOKUP(A19,'Actual scan'!$A$2:$M$419,9,0)</f>
        <v>52632798</v>
      </c>
      <c r="U19" s="38">
        <f t="shared" si="7"/>
        <v>0</v>
      </c>
      <c r="V19" s="13">
        <f>VLOOKUP(A19,'04.07.24'!$A$2:$M$500,8,0)</f>
        <v>71035734</v>
      </c>
      <c r="W19" s="39">
        <f>VLOOKUP(A19,'Actual scan'!$A$2:$M$419,8,0)</f>
        <v>71035734</v>
      </c>
      <c r="X19" s="38">
        <f t="shared" si="8"/>
        <v>0</v>
      </c>
      <c r="Y19" s="13">
        <f>VLOOKUP(A19,'04.07.24'!$A$2:$M$500,11,0)</f>
        <v>2267938016</v>
      </c>
      <c r="Z19" s="39">
        <f>VLOOKUP(A19,'Actual scan'!$A$2:$M$419,11,0)</f>
        <v>2267938016</v>
      </c>
      <c r="AA19" s="38">
        <f t="shared" si="9"/>
        <v>0</v>
      </c>
      <c r="AB19" s="40">
        <f t="shared" si="10"/>
        <v>0</v>
      </c>
      <c r="AC19" s="40">
        <f t="shared" si="11"/>
        <v>0</v>
      </c>
      <c r="AD19" s="40">
        <f t="shared" si="12"/>
        <v>0</v>
      </c>
      <c r="AE19" s="40">
        <f t="shared" si="13"/>
        <v>0</v>
      </c>
      <c r="AF19" s="41">
        <f t="shared" si="14"/>
        <v>0</v>
      </c>
      <c r="AG19" s="40">
        <f>IFERROR(__xludf.DUMMYFUNCTION("IFNA(VLOOKUP(A19,IMPORTRANGE(""https://docs.google.com/spreadsheets/d/13sIiIFxtnWDUMYwzYXOCUL9Pdssb8PBqcbIkNBBCaZM/edit?resourcekey#gid=2083474367"",""Responses!$B$2:$N$500""),10,0),0)"),0.0)</f>
        <v>0</v>
      </c>
      <c r="AH19" s="40">
        <f>IFERROR(__xludf.DUMMYFUNCTION("IFNA(VLOOKUP(A19,IMPORTRANGE(""https://docs.google.com/spreadsheets/d/13sIiIFxtnWDUMYwzYXOCUL9Pdssb8PBqcbIkNBBCaZM/edit?resourcekey#gid=2083474367"",""Responses!$B$2:$N$500""),9,0),0)"),0.0)</f>
        <v>0</v>
      </c>
      <c r="AI19" s="41">
        <f t="shared" si="15"/>
        <v>0</v>
      </c>
      <c r="AJ19" s="41">
        <f t="shared" si="16"/>
        <v>-33959228.4</v>
      </c>
      <c r="AK19" s="42">
        <f t="shared" si="17"/>
        <v>0</v>
      </c>
      <c r="AL19" s="42">
        <f t="shared" si="18"/>
        <v>0</v>
      </c>
    </row>
    <row r="20">
      <c r="A20" s="6">
        <v>3.6708028E7</v>
      </c>
      <c r="B20" s="7" t="s">
        <v>52</v>
      </c>
      <c r="C20" s="20">
        <f>VLOOKUP(A20,'04.07.24'!$A$2:$W$500,17,0)</f>
        <v>12730051.65</v>
      </c>
      <c r="D20" s="33">
        <f t="shared" si="1"/>
        <v>0</v>
      </c>
      <c r="E20" s="20">
        <f>VLOOKUP(A20,'04.07.24'!$A$2:$W$500,18,0)</f>
        <v>33946804.4</v>
      </c>
      <c r="F20" s="33">
        <f t="shared" si="2"/>
        <v>0</v>
      </c>
      <c r="G20" s="13">
        <f>VLOOKUP(A20,'04.07.24'!$A$2:$C$500,3,0)</f>
        <v>84867011</v>
      </c>
      <c r="H20" s="34">
        <f>VLOOKUP(A20,'Actual scan'!$A$2:$C$419,3,0)</f>
        <v>84867011</v>
      </c>
      <c r="I20" s="35">
        <f t="shared" si="3"/>
        <v>0</v>
      </c>
      <c r="J20" s="20">
        <f>VLOOKUP(A20,'04.07.24'!$A$2:$M$500,13,0)</f>
        <v>175929544.2</v>
      </c>
      <c r="K20" s="36">
        <f>VLOOKUP(A20,'Actual scan'!$A$2:$M$419,13,0)</f>
        <v>175929544.2</v>
      </c>
      <c r="L20" s="37">
        <f t="shared" si="4"/>
        <v>0</v>
      </c>
      <c r="M20" s="13">
        <f>VLOOKUP(A20,'04.07.24'!$A$2:$M$500,4,0)</f>
        <v>10255138</v>
      </c>
      <c r="N20" s="34">
        <f>VLOOKUP(A20,'Actual scan'!$A$2:$M$419,4,0)</f>
        <v>10255138</v>
      </c>
      <c r="O20" s="38">
        <f t="shared" si="5"/>
        <v>0</v>
      </c>
      <c r="P20" s="13">
        <f>VLOOKUP(A20,'04.07.24'!$A$2:$M$500,10,0)</f>
        <v>15172066</v>
      </c>
      <c r="Q20" s="39">
        <f>VLOOKUP(A20,'Actual scan'!$A$2:$M$419,10,0)</f>
        <v>15172066</v>
      </c>
      <c r="R20" s="38">
        <f t="shared" si="6"/>
        <v>0</v>
      </c>
      <c r="S20" s="13">
        <f>VLOOKUP(A20,'04.07.24'!$A$2:$M$500,9,0)</f>
        <v>7449401</v>
      </c>
      <c r="T20" s="39">
        <f>VLOOKUP(A20,'Actual scan'!$A$2:$M$419,9,0)</f>
        <v>7449401</v>
      </c>
      <c r="U20" s="38">
        <f t="shared" si="7"/>
        <v>0</v>
      </c>
      <c r="V20" s="13">
        <f>VLOOKUP(A20,'04.07.24'!$A$2:$M$500,8,0)</f>
        <v>2680534</v>
      </c>
      <c r="W20" s="39">
        <f>VLOOKUP(A20,'Actual scan'!$A$2:$M$419,8,0)</f>
        <v>2680534</v>
      </c>
      <c r="X20" s="38">
        <f t="shared" si="8"/>
        <v>0</v>
      </c>
      <c r="Y20" s="13">
        <f>VLOOKUP(A20,'04.07.24'!$A$2:$M$500,11,0)</f>
        <v>26611499171</v>
      </c>
      <c r="Z20" s="39">
        <f>VLOOKUP(A20,'Actual scan'!$A$2:$M$419,11,0)</f>
        <v>26611499171</v>
      </c>
      <c r="AA20" s="38">
        <f t="shared" si="9"/>
        <v>0</v>
      </c>
      <c r="AB20" s="40">
        <f t="shared" si="10"/>
        <v>0</v>
      </c>
      <c r="AC20" s="40">
        <f t="shared" si="11"/>
        <v>0</v>
      </c>
      <c r="AD20" s="40">
        <f t="shared" si="12"/>
        <v>0</v>
      </c>
      <c r="AE20" s="40">
        <f t="shared" si="13"/>
        <v>0</v>
      </c>
      <c r="AF20" s="41">
        <f t="shared" si="14"/>
        <v>0</v>
      </c>
      <c r="AG20" s="40">
        <f>IFERROR(__xludf.DUMMYFUNCTION("IFNA(VLOOKUP(A20,IMPORTRANGE(""https://docs.google.com/spreadsheets/d/13sIiIFxtnWDUMYwzYXOCUL9Pdssb8PBqcbIkNBBCaZM/edit?resourcekey#gid=2083474367"",""Responses!$B$2:$N$500""),10,0),0)"),0.0)</f>
        <v>0</v>
      </c>
      <c r="AH20" s="40">
        <f>IFERROR(__xludf.DUMMYFUNCTION("IFNA(VLOOKUP(A20,IMPORTRANGE(""https://docs.google.com/spreadsheets/d/13sIiIFxtnWDUMYwzYXOCUL9Pdssb8PBqcbIkNBBCaZM/edit?resourcekey#gid=2083474367"",""Responses!$B$2:$N$500""),9,0),0)"),0.0)</f>
        <v>0</v>
      </c>
      <c r="AI20" s="41">
        <f t="shared" si="15"/>
        <v>0</v>
      </c>
      <c r="AJ20" s="41">
        <f t="shared" si="16"/>
        <v>-33946804.4</v>
      </c>
      <c r="AK20" s="42">
        <f t="shared" si="17"/>
        <v>0</v>
      </c>
      <c r="AL20" s="42">
        <f t="shared" si="18"/>
        <v>0</v>
      </c>
    </row>
    <row r="21" ht="15.75" customHeight="1">
      <c r="A21" s="6">
        <v>1.23313785E8</v>
      </c>
      <c r="B21" s="7" t="s">
        <v>53</v>
      </c>
      <c r="C21" s="20">
        <f>VLOOKUP(A21,'04.07.24'!$A$2:$W$500,17,0)</f>
        <v>12699402.75</v>
      </c>
      <c r="D21" s="33">
        <f t="shared" si="1"/>
        <v>0</v>
      </c>
      <c r="E21" s="20">
        <f>VLOOKUP(A21,'04.07.24'!$A$2:$W$500,18,0)</f>
        <v>33865074</v>
      </c>
      <c r="F21" s="33">
        <f t="shared" si="2"/>
        <v>0</v>
      </c>
      <c r="G21" s="13">
        <f>VLOOKUP(A21,'04.07.24'!$A$2:$C$500,3,0)</f>
        <v>84662685</v>
      </c>
      <c r="H21" s="34">
        <f>VLOOKUP(A21,'Actual scan'!$A$2:$C$419,3,0)</f>
        <v>84662685</v>
      </c>
      <c r="I21" s="35">
        <f t="shared" si="3"/>
        <v>0</v>
      </c>
      <c r="J21" s="20">
        <f>VLOOKUP(A21,'04.07.24'!$A$2:$M$500,13,0)</f>
        <v>771991083</v>
      </c>
      <c r="K21" s="36">
        <f>VLOOKUP(A21,'Actual scan'!$A$2:$M$419,13,0)</f>
        <v>771991083</v>
      </c>
      <c r="L21" s="37">
        <f t="shared" si="4"/>
        <v>0</v>
      </c>
      <c r="M21" s="13">
        <f>VLOOKUP(A21,'04.07.24'!$A$2:$M$500,4,0)</f>
        <v>64932448</v>
      </c>
      <c r="N21" s="34">
        <f>VLOOKUP(A21,'Actual scan'!$A$2:$M$419,4,0)</f>
        <v>64932448</v>
      </c>
      <c r="O21" s="38">
        <f t="shared" si="5"/>
        <v>0</v>
      </c>
      <c r="P21" s="13">
        <f>VLOOKUP(A21,'04.07.24'!$A$2:$M$500,10,0)</f>
        <v>5390067</v>
      </c>
      <c r="Q21" s="39">
        <f>VLOOKUP(A21,'Actual scan'!$A$2:$M$419,10,0)</f>
        <v>5390067</v>
      </c>
      <c r="R21" s="38">
        <f t="shared" si="6"/>
        <v>0</v>
      </c>
      <c r="S21" s="13">
        <f>VLOOKUP(A21,'04.07.24'!$A$2:$M$500,9,0)</f>
        <v>27320689</v>
      </c>
      <c r="T21" s="39">
        <f>VLOOKUP(A21,'Actual scan'!$A$2:$M$419,9,0)</f>
        <v>27320689</v>
      </c>
      <c r="U21" s="38">
        <f t="shared" si="7"/>
        <v>0</v>
      </c>
      <c r="V21" s="13">
        <f>VLOOKUP(A21,'04.07.24'!$A$2:$M$500,8,0)</f>
        <v>20547959</v>
      </c>
      <c r="W21" s="39">
        <f>VLOOKUP(A21,'Actual scan'!$A$2:$M$419,8,0)</f>
        <v>20547959</v>
      </c>
      <c r="X21" s="38">
        <f t="shared" si="8"/>
        <v>0</v>
      </c>
      <c r="Y21" s="13">
        <f>VLOOKUP(A21,'04.07.24'!$A$2:$M$500,11,0)</f>
        <v>251876349</v>
      </c>
      <c r="Z21" s="39">
        <f>VLOOKUP(A21,'Actual scan'!$A$2:$M$419,11,0)</f>
        <v>251876349</v>
      </c>
      <c r="AA21" s="38">
        <f t="shared" si="9"/>
        <v>0</v>
      </c>
      <c r="AB21" s="40">
        <f t="shared" si="10"/>
        <v>0</v>
      </c>
      <c r="AC21" s="40">
        <f t="shared" si="11"/>
        <v>0</v>
      </c>
      <c r="AD21" s="40">
        <f t="shared" si="12"/>
        <v>0</v>
      </c>
      <c r="AE21" s="40">
        <f t="shared" si="13"/>
        <v>0</v>
      </c>
      <c r="AF21" s="41">
        <f t="shared" si="14"/>
        <v>0</v>
      </c>
      <c r="AG21" s="40">
        <f>IFERROR(__xludf.DUMMYFUNCTION("IFNA(VLOOKUP(A21,IMPORTRANGE(""https://docs.google.com/spreadsheets/d/13sIiIFxtnWDUMYwzYXOCUL9Pdssb8PBqcbIkNBBCaZM/edit?resourcekey#gid=2083474367"",""Responses!$B$2:$N$500""),10,0),0)"),0.0)</f>
        <v>0</v>
      </c>
      <c r="AH21" s="40">
        <f>IFERROR(__xludf.DUMMYFUNCTION("IFNA(VLOOKUP(A21,IMPORTRANGE(""https://docs.google.com/spreadsheets/d/13sIiIFxtnWDUMYwzYXOCUL9Pdssb8PBqcbIkNBBCaZM/edit?resourcekey#gid=2083474367"",""Responses!$B$2:$N$500""),9,0),0)"),0.0)</f>
        <v>0</v>
      </c>
      <c r="AI21" s="41">
        <f t="shared" si="15"/>
        <v>0</v>
      </c>
      <c r="AJ21" s="41">
        <f t="shared" si="16"/>
        <v>-33865074</v>
      </c>
      <c r="AK21" s="42">
        <f t="shared" si="17"/>
        <v>0</v>
      </c>
      <c r="AL21" s="42">
        <f t="shared" si="18"/>
        <v>0</v>
      </c>
    </row>
    <row r="22" ht="15.75" customHeight="1">
      <c r="A22" s="6">
        <v>1.5827722E7</v>
      </c>
      <c r="B22" s="7" t="s">
        <v>54</v>
      </c>
      <c r="C22" s="20">
        <f>VLOOKUP(A22,'04.07.24'!$A$2:$W$500,17,0)</f>
        <v>12633623.4</v>
      </c>
      <c r="D22" s="33">
        <f t="shared" si="1"/>
        <v>0</v>
      </c>
      <c r="E22" s="20">
        <f>VLOOKUP(A22,'04.07.24'!$A$2:$W$500,18,0)</f>
        <v>33689662.4</v>
      </c>
      <c r="F22" s="33">
        <f t="shared" si="2"/>
        <v>0</v>
      </c>
      <c r="G22" s="13">
        <f>VLOOKUP(A22,'04.07.24'!$A$2:$C$500,3,0)</f>
        <v>84224156</v>
      </c>
      <c r="H22" s="34">
        <f>VLOOKUP(A22,'Actual scan'!$A$2:$C$419,3,0)</f>
        <v>84224156</v>
      </c>
      <c r="I22" s="35">
        <f t="shared" si="3"/>
        <v>0</v>
      </c>
      <c r="J22" s="20">
        <f>VLOOKUP(A22,'04.07.24'!$A$2:$M$500,13,0)</f>
        <v>1895810360</v>
      </c>
      <c r="K22" s="36">
        <f>VLOOKUP(A22,'Actual scan'!$A$2:$M$419,13,0)</f>
        <v>1895810360</v>
      </c>
      <c r="L22" s="37">
        <f t="shared" si="4"/>
        <v>0</v>
      </c>
      <c r="M22" s="13">
        <f>VLOOKUP(A22,'04.07.24'!$A$2:$M$500,4,0)</f>
        <v>146339115</v>
      </c>
      <c r="N22" s="34">
        <f>VLOOKUP(A22,'Actual scan'!$A$2:$M$419,4,0)</f>
        <v>146339115</v>
      </c>
      <c r="O22" s="38">
        <f t="shared" si="5"/>
        <v>0</v>
      </c>
      <c r="P22" s="13">
        <f>VLOOKUP(A22,'04.07.24'!$A$2:$M$500,10,0)</f>
        <v>30413063</v>
      </c>
      <c r="Q22" s="39">
        <f>VLOOKUP(A22,'Actual scan'!$A$2:$M$419,10,0)</f>
        <v>30413063</v>
      </c>
      <c r="R22" s="38">
        <f t="shared" si="6"/>
        <v>0</v>
      </c>
      <c r="S22" s="13">
        <f>VLOOKUP(A22,'04.07.24'!$A$2:$M$500,9,0)</f>
        <v>52404686</v>
      </c>
      <c r="T22" s="39">
        <f>VLOOKUP(A22,'Actual scan'!$A$2:$M$419,9,0)</f>
        <v>52404686</v>
      </c>
      <c r="U22" s="38">
        <f t="shared" si="7"/>
        <v>0</v>
      </c>
      <c r="V22" s="13">
        <f>VLOOKUP(A22,'04.07.24'!$A$2:$M$500,8,0)</f>
        <v>82584393</v>
      </c>
      <c r="W22" s="39">
        <f>VLOOKUP(A22,'Actual scan'!$A$2:$M$419,8,0)</f>
        <v>82584393</v>
      </c>
      <c r="X22" s="38">
        <f t="shared" si="8"/>
        <v>0</v>
      </c>
      <c r="Y22" s="13">
        <f>VLOOKUP(A22,'04.07.24'!$A$2:$M$500,11,0)</f>
        <v>18993633501</v>
      </c>
      <c r="Z22" s="39">
        <f>VLOOKUP(A22,'Actual scan'!$A$2:$M$419,11,0)</f>
        <v>18993633501</v>
      </c>
      <c r="AA22" s="38">
        <f t="shared" si="9"/>
        <v>0</v>
      </c>
      <c r="AB22" s="40">
        <f t="shared" si="10"/>
        <v>0</v>
      </c>
      <c r="AC22" s="40">
        <f t="shared" si="11"/>
        <v>0</v>
      </c>
      <c r="AD22" s="40">
        <f t="shared" si="12"/>
        <v>0</v>
      </c>
      <c r="AE22" s="40">
        <f t="shared" si="13"/>
        <v>0</v>
      </c>
      <c r="AF22" s="41">
        <f t="shared" si="14"/>
        <v>0</v>
      </c>
      <c r="AG22" s="40">
        <f>IFERROR(__xludf.DUMMYFUNCTION("IFNA(VLOOKUP(A22,IMPORTRANGE(""https://docs.google.com/spreadsheets/d/13sIiIFxtnWDUMYwzYXOCUL9Pdssb8PBqcbIkNBBCaZM/edit?resourcekey#gid=2083474367"",""Responses!$B$2:$N$500""),10,0),0)"),0.0)</f>
        <v>0</v>
      </c>
      <c r="AH22" s="40">
        <f>IFERROR(__xludf.DUMMYFUNCTION("IFNA(VLOOKUP(A22,IMPORTRANGE(""https://docs.google.com/spreadsheets/d/13sIiIFxtnWDUMYwzYXOCUL9Pdssb8PBqcbIkNBBCaZM/edit?resourcekey#gid=2083474367"",""Responses!$B$2:$N$500""),9,0),0)"),0.0)</f>
        <v>0</v>
      </c>
      <c r="AI22" s="41">
        <f t="shared" si="15"/>
        <v>0</v>
      </c>
      <c r="AJ22" s="41">
        <f t="shared" si="16"/>
        <v>-33689662.4</v>
      </c>
      <c r="AK22" s="42">
        <f t="shared" si="17"/>
        <v>0</v>
      </c>
      <c r="AL22" s="42">
        <f t="shared" si="18"/>
        <v>0</v>
      </c>
    </row>
    <row r="23" ht="15.75" customHeight="1">
      <c r="A23" s="6">
        <v>9255230.0</v>
      </c>
      <c r="B23" s="7" t="s">
        <v>55</v>
      </c>
      <c r="C23" s="20">
        <f>VLOOKUP(A23,'04.07.24'!$A$2:$W$500,17,0)</f>
        <v>12462419.25</v>
      </c>
      <c r="D23" s="33">
        <f t="shared" si="1"/>
        <v>0</v>
      </c>
      <c r="E23" s="20">
        <f>VLOOKUP(A23,'04.07.24'!$A$2:$W$500,18,0)</f>
        <v>33233118</v>
      </c>
      <c r="F23" s="33">
        <f t="shared" si="2"/>
        <v>0</v>
      </c>
      <c r="G23" s="13">
        <f>VLOOKUP(A23,'04.07.24'!$A$2:$C$500,3,0)</f>
        <v>83082795</v>
      </c>
      <c r="H23" s="34">
        <f>VLOOKUP(A23,'Actual scan'!$A$2:$C$419,3,0)</f>
        <v>83082795</v>
      </c>
      <c r="I23" s="35">
        <f t="shared" si="3"/>
        <v>0</v>
      </c>
      <c r="J23" s="20">
        <f>VLOOKUP(A23,'04.07.24'!$A$2:$M$500,13,0)</f>
        <v>1488188211</v>
      </c>
      <c r="K23" s="36">
        <f>VLOOKUP(A23,'Actual scan'!$A$2:$M$419,13,0)</f>
        <v>1488188211</v>
      </c>
      <c r="L23" s="37">
        <f t="shared" si="4"/>
        <v>0</v>
      </c>
      <c r="M23" s="13">
        <f>VLOOKUP(A23,'04.07.24'!$A$2:$M$500,4,0)</f>
        <v>185214519</v>
      </c>
      <c r="N23" s="34">
        <f>VLOOKUP(A23,'Actual scan'!$A$2:$M$419,4,0)</f>
        <v>185214519</v>
      </c>
      <c r="O23" s="38">
        <f t="shared" si="5"/>
        <v>0</v>
      </c>
      <c r="P23" s="13">
        <f>VLOOKUP(A23,'04.07.24'!$A$2:$M$500,10,0)</f>
        <v>23712400</v>
      </c>
      <c r="Q23" s="39">
        <f>VLOOKUP(A23,'Actual scan'!$A$2:$M$419,10,0)</f>
        <v>23712400</v>
      </c>
      <c r="R23" s="38">
        <f t="shared" si="6"/>
        <v>0</v>
      </c>
      <c r="S23" s="13">
        <f>VLOOKUP(A23,'04.07.24'!$A$2:$M$500,9,0)</f>
        <v>35473404</v>
      </c>
      <c r="T23" s="39">
        <f>VLOOKUP(A23,'Actual scan'!$A$2:$M$419,9,0)</f>
        <v>35473404</v>
      </c>
      <c r="U23" s="38">
        <f t="shared" si="7"/>
        <v>0</v>
      </c>
      <c r="V23" s="13">
        <f>VLOOKUP(A23,'04.07.24'!$A$2:$M$500,8,0)</f>
        <v>74627027</v>
      </c>
      <c r="W23" s="39">
        <f>VLOOKUP(A23,'Actual scan'!$A$2:$M$419,8,0)</f>
        <v>74627027</v>
      </c>
      <c r="X23" s="38">
        <f t="shared" si="8"/>
        <v>0</v>
      </c>
      <c r="Y23" s="13">
        <f>VLOOKUP(A23,'04.07.24'!$A$2:$M$500,11,0)</f>
        <v>4320169849</v>
      </c>
      <c r="Z23" s="39">
        <f>VLOOKUP(A23,'Actual scan'!$A$2:$M$419,11,0)</f>
        <v>4320169849</v>
      </c>
      <c r="AA23" s="38">
        <f t="shared" si="9"/>
        <v>0</v>
      </c>
      <c r="AB23" s="40">
        <f t="shared" si="10"/>
        <v>0</v>
      </c>
      <c r="AC23" s="40">
        <f t="shared" si="11"/>
        <v>0</v>
      </c>
      <c r="AD23" s="40">
        <f t="shared" si="12"/>
        <v>0</v>
      </c>
      <c r="AE23" s="40">
        <f t="shared" si="13"/>
        <v>0</v>
      </c>
      <c r="AF23" s="41">
        <f t="shared" si="14"/>
        <v>0</v>
      </c>
      <c r="AG23" s="40">
        <f>IFERROR(__xludf.DUMMYFUNCTION("IFNA(VLOOKUP(A23,IMPORTRANGE(""https://docs.google.com/spreadsheets/d/13sIiIFxtnWDUMYwzYXOCUL9Pdssb8PBqcbIkNBBCaZM/edit?resourcekey#gid=2083474367"",""Responses!$B$2:$N$500""),10,0),0)"),0.0)</f>
        <v>0</v>
      </c>
      <c r="AH23" s="40">
        <f>IFERROR(__xludf.DUMMYFUNCTION("IFNA(VLOOKUP(A23,IMPORTRANGE(""https://docs.google.com/spreadsheets/d/13sIiIFxtnWDUMYwzYXOCUL9Pdssb8PBqcbIkNBBCaZM/edit?resourcekey#gid=2083474367"",""Responses!$B$2:$N$500""),9,0),0)"),0.0)</f>
        <v>0</v>
      </c>
      <c r="AI23" s="41">
        <f t="shared" si="15"/>
        <v>0</v>
      </c>
      <c r="AJ23" s="41">
        <f t="shared" si="16"/>
        <v>-33233118</v>
      </c>
      <c r="AK23" s="42">
        <f t="shared" si="17"/>
        <v>0</v>
      </c>
      <c r="AL23" s="42">
        <f t="shared" si="18"/>
        <v>0</v>
      </c>
    </row>
    <row r="24" ht="15.75" customHeight="1">
      <c r="A24" s="6">
        <v>7.8393932E7</v>
      </c>
      <c r="B24" s="7" t="s">
        <v>56</v>
      </c>
      <c r="C24" s="20">
        <f>VLOOKUP(A24,'04.07.24'!$A$2:$W$500,17,0)</f>
        <v>12460512.75</v>
      </c>
      <c r="D24" s="33">
        <f t="shared" si="1"/>
        <v>0</v>
      </c>
      <c r="E24" s="20">
        <f>VLOOKUP(A24,'04.07.24'!$A$2:$W$500,18,0)</f>
        <v>33228034</v>
      </c>
      <c r="F24" s="33">
        <f t="shared" si="2"/>
        <v>0</v>
      </c>
      <c r="G24" s="13">
        <f>VLOOKUP(A24,'04.07.24'!$A$2:$C$500,3,0)</f>
        <v>83070085</v>
      </c>
      <c r="H24" s="34">
        <f>VLOOKUP(A24,'Actual scan'!$A$2:$C$419,3,0)</f>
        <v>83070085</v>
      </c>
      <c r="I24" s="35">
        <f t="shared" si="3"/>
        <v>0</v>
      </c>
      <c r="J24" s="20">
        <f>VLOOKUP(A24,'04.07.24'!$A$2:$M$500,13,0)</f>
        <v>1058607082</v>
      </c>
      <c r="K24" s="36">
        <f>VLOOKUP(A24,'Actual scan'!$A$2:$M$419,13,0)</f>
        <v>1058607082</v>
      </c>
      <c r="L24" s="37">
        <f t="shared" si="4"/>
        <v>0</v>
      </c>
      <c r="M24" s="13">
        <f>VLOOKUP(A24,'04.07.24'!$A$2:$M$500,4,0)</f>
        <v>100904336</v>
      </c>
      <c r="N24" s="34">
        <f>VLOOKUP(A24,'Actual scan'!$A$2:$M$419,4,0)</f>
        <v>100904336</v>
      </c>
      <c r="O24" s="38">
        <f t="shared" si="5"/>
        <v>0</v>
      </c>
      <c r="P24" s="13">
        <f>VLOOKUP(A24,'04.07.24'!$A$2:$M$500,10,0)</f>
        <v>13427040</v>
      </c>
      <c r="Q24" s="39">
        <f>VLOOKUP(A24,'Actual scan'!$A$2:$M$419,10,0)</f>
        <v>13427040</v>
      </c>
      <c r="R24" s="38">
        <f t="shared" si="6"/>
        <v>0</v>
      </c>
      <c r="S24" s="13">
        <f>VLOOKUP(A24,'04.07.24'!$A$2:$M$500,9,0)</f>
        <v>34977806</v>
      </c>
      <c r="T24" s="39">
        <f>VLOOKUP(A24,'Actual scan'!$A$2:$M$419,9,0)</f>
        <v>34977806</v>
      </c>
      <c r="U24" s="38">
        <f t="shared" si="7"/>
        <v>0</v>
      </c>
      <c r="V24" s="13">
        <f>VLOOKUP(A24,'04.07.24'!$A$2:$M$500,8,0)</f>
        <v>34980038</v>
      </c>
      <c r="W24" s="39">
        <f>VLOOKUP(A24,'Actual scan'!$A$2:$M$419,8,0)</f>
        <v>34980038</v>
      </c>
      <c r="X24" s="38">
        <f t="shared" si="8"/>
        <v>0</v>
      </c>
      <c r="Y24" s="13">
        <f>VLOOKUP(A24,'04.07.24'!$A$2:$M$500,11,0)</f>
        <v>15801324240</v>
      </c>
      <c r="Z24" s="39">
        <f>VLOOKUP(A24,'Actual scan'!$A$2:$M$419,11,0)</f>
        <v>15801324240</v>
      </c>
      <c r="AA24" s="38">
        <f t="shared" si="9"/>
        <v>0</v>
      </c>
      <c r="AB24" s="40">
        <f t="shared" si="10"/>
        <v>0</v>
      </c>
      <c r="AC24" s="40">
        <f t="shared" si="11"/>
        <v>0</v>
      </c>
      <c r="AD24" s="40">
        <f t="shared" si="12"/>
        <v>0</v>
      </c>
      <c r="AE24" s="40">
        <f t="shared" si="13"/>
        <v>0</v>
      </c>
      <c r="AF24" s="41">
        <f t="shared" si="14"/>
        <v>0</v>
      </c>
      <c r="AG24" s="40">
        <f>IFERROR(__xludf.DUMMYFUNCTION("IFNA(VLOOKUP(A24,IMPORTRANGE(""https://docs.google.com/spreadsheets/d/13sIiIFxtnWDUMYwzYXOCUL9Pdssb8PBqcbIkNBBCaZM/edit?resourcekey#gid=2083474367"",""Responses!$B$2:$N$500""),10,0),0)"),0.0)</f>
        <v>0</v>
      </c>
      <c r="AH24" s="40">
        <f>IFERROR(__xludf.DUMMYFUNCTION("IFNA(VLOOKUP(A24,IMPORTRANGE(""https://docs.google.com/spreadsheets/d/13sIiIFxtnWDUMYwzYXOCUL9Pdssb8PBqcbIkNBBCaZM/edit?resourcekey#gid=2083474367"",""Responses!$B$2:$N$500""),9,0),0)"),0.0)</f>
        <v>0</v>
      </c>
      <c r="AI24" s="41">
        <f t="shared" si="15"/>
        <v>0</v>
      </c>
      <c r="AJ24" s="41">
        <f t="shared" si="16"/>
        <v>-33228034</v>
      </c>
      <c r="AK24" s="42">
        <f t="shared" si="17"/>
        <v>0</v>
      </c>
      <c r="AL24" s="42">
        <f t="shared" si="18"/>
        <v>0</v>
      </c>
    </row>
    <row r="25" ht="15.75" customHeight="1">
      <c r="A25" s="6">
        <v>9.4277495E7</v>
      </c>
      <c r="B25" s="7" t="s">
        <v>57</v>
      </c>
      <c r="C25" s="20">
        <f>VLOOKUP(A25,'04.07.24'!$A$2:$W$500,17,0)</f>
        <v>12434172.6</v>
      </c>
      <c r="D25" s="33">
        <f t="shared" si="1"/>
        <v>0</v>
      </c>
      <c r="E25" s="20">
        <f>VLOOKUP(A25,'04.07.24'!$A$2:$W$500,18,0)</f>
        <v>33157793.6</v>
      </c>
      <c r="F25" s="33">
        <f t="shared" si="2"/>
        <v>0</v>
      </c>
      <c r="G25" s="13">
        <f>VLOOKUP(A25,'04.07.24'!$A$2:$C$500,3,0)</f>
        <v>82894484</v>
      </c>
      <c r="H25" s="34">
        <f>VLOOKUP(A25,'Actual scan'!$A$2:$C$419,3,0)</f>
        <v>82894484</v>
      </c>
      <c r="I25" s="35">
        <f t="shared" si="3"/>
        <v>0</v>
      </c>
      <c r="J25" s="20">
        <f>VLOOKUP(A25,'04.07.24'!$A$2:$M$500,13,0)</f>
        <v>1211020926</v>
      </c>
      <c r="K25" s="36">
        <f>VLOOKUP(A25,'Actual scan'!$A$2:$M$419,13,0)</f>
        <v>1211020926</v>
      </c>
      <c r="L25" s="37">
        <f t="shared" si="4"/>
        <v>0</v>
      </c>
      <c r="M25" s="13">
        <f>VLOOKUP(A25,'04.07.24'!$A$2:$M$500,4,0)</f>
        <v>103030232</v>
      </c>
      <c r="N25" s="34">
        <f>VLOOKUP(A25,'Actual scan'!$A$2:$M$419,4,0)</f>
        <v>103030232</v>
      </c>
      <c r="O25" s="38">
        <f t="shared" si="5"/>
        <v>0</v>
      </c>
      <c r="P25" s="13">
        <f>VLOOKUP(A25,'04.07.24'!$A$2:$M$500,10,0)</f>
        <v>6288691</v>
      </c>
      <c r="Q25" s="39">
        <f>VLOOKUP(A25,'Actual scan'!$A$2:$M$419,10,0)</f>
        <v>6288691</v>
      </c>
      <c r="R25" s="38">
        <f t="shared" si="6"/>
        <v>0</v>
      </c>
      <c r="S25" s="13">
        <f>VLOOKUP(A25,'04.07.24'!$A$2:$M$500,9,0)</f>
        <v>37946129</v>
      </c>
      <c r="T25" s="39">
        <f>VLOOKUP(A25,'Actual scan'!$A$2:$M$419,9,0)</f>
        <v>37946129</v>
      </c>
      <c r="U25" s="38">
        <f t="shared" si="7"/>
        <v>0</v>
      </c>
      <c r="V25" s="13">
        <f>VLOOKUP(A25,'04.07.24'!$A$2:$M$500,8,0)</f>
        <v>42359015</v>
      </c>
      <c r="W25" s="39">
        <f>VLOOKUP(A25,'Actual scan'!$A$2:$M$419,8,0)</f>
        <v>42359015</v>
      </c>
      <c r="X25" s="38">
        <f t="shared" si="8"/>
        <v>0</v>
      </c>
      <c r="Y25" s="13">
        <f>VLOOKUP(A25,'04.07.24'!$A$2:$M$500,11,0)</f>
        <v>3798715100</v>
      </c>
      <c r="Z25" s="39">
        <f>VLOOKUP(A25,'Actual scan'!$A$2:$M$419,11,0)</f>
        <v>3798715100</v>
      </c>
      <c r="AA25" s="38">
        <f t="shared" si="9"/>
        <v>0</v>
      </c>
      <c r="AB25" s="40">
        <f t="shared" si="10"/>
        <v>0</v>
      </c>
      <c r="AC25" s="40">
        <f t="shared" si="11"/>
        <v>0</v>
      </c>
      <c r="AD25" s="40">
        <f t="shared" si="12"/>
        <v>0</v>
      </c>
      <c r="AE25" s="40">
        <f t="shared" si="13"/>
        <v>0</v>
      </c>
      <c r="AF25" s="41">
        <f t="shared" si="14"/>
        <v>0</v>
      </c>
      <c r="AG25" s="40">
        <f>IFERROR(__xludf.DUMMYFUNCTION("IFNA(VLOOKUP(A25,IMPORTRANGE(""https://docs.google.com/spreadsheets/d/13sIiIFxtnWDUMYwzYXOCUL9Pdssb8PBqcbIkNBBCaZM/edit?resourcekey#gid=2083474367"",""Responses!$B$2:$N$500""),10,0),0)"),0.0)</f>
        <v>0</v>
      </c>
      <c r="AH25" s="40">
        <f>IFERROR(__xludf.DUMMYFUNCTION("IFNA(VLOOKUP(A25,IMPORTRANGE(""https://docs.google.com/spreadsheets/d/13sIiIFxtnWDUMYwzYXOCUL9Pdssb8PBqcbIkNBBCaZM/edit?resourcekey#gid=2083474367"",""Responses!$B$2:$N$500""),9,0),0)"),0.0)</f>
        <v>0</v>
      </c>
      <c r="AI25" s="41">
        <f t="shared" si="15"/>
        <v>0</v>
      </c>
      <c r="AJ25" s="41">
        <f t="shared" si="16"/>
        <v>-33157793.6</v>
      </c>
      <c r="AK25" s="42">
        <f t="shared" si="17"/>
        <v>0</v>
      </c>
      <c r="AL25" s="42">
        <f t="shared" si="18"/>
        <v>0</v>
      </c>
    </row>
    <row r="26" ht="15.75" customHeight="1">
      <c r="A26" s="6">
        <v>1.09585806E8</v>
      </c>
      <c r="B26" s="7" t="s">
        <v>58</v>
      </c>
      <c r="C26" s="20">
        <f>VLOOKUP(A26,'04.07.24'!$A$2:$W$500,17,0)</f>
        <v>12389208.45</v>
      </c>
      <c r="D26" s="33">
        <f t="shared" si="1"/>
        <v>0</v>
      </c>
      <c r="E26" s="20">
        <f>VLOOKUP(A26,'04.07.24'!$A$2:$W$500,18,0)</f>
        <v>33037889.2</v>
      </c>
      <c r="F26" s="33">
        <f t="shared" si="2"/>
        <v>0</v>
      </c>
      <c r="G26" s="13">
        <f>VLOOKUP(A26,'04.07.24'!$A$2:$C$500,3,0)</f>
        <v>82594723</v>
      </c>
      <c r="H26" s="34">
        <f>VLOOKUP(A26,'Actual scan'!$A$2:$C$419,3,0)</f>
        <v>82594723</v>
      </c>
      <c r="I26" s="35">
        <f t="shared" si="3"/>
        <v>0</v>
      </c>
      <c r="J26" s="20">
        <f>VLOOKUP(A26,'04.07.24'!$A$2:$M$500,13,0)</f>
        <v>4597484729</v>
      </c>
      <c r="K26" s="36">
        <f>VLOOKUP(A26,'Actual scan'!$A$2:$M$419,13,0)</f>
        <v>4597484729</v>
      </c>
      <c r="L26" s="37">
        <f t="shared" si="4"/>
        <v>0</v>
      </c>
      <c r="M26" s="13">
        <f>VLOOKUP(A26,'04.07.24'!$A$2:$M$500,4,0)</f>
        <v>357650888</v>
      </c>
      <c r="N26" s="34">
        <f>VLOOKUP(A26,'Actual scan'!$A$2:$M$419,4,0)</f>
        <v>357650888</v>
      </c>
      <c r="O26" s="38">
        <f t="shared" si="5"/>
        <v>0</v>
      </c>
      <c r="P26" s="13">
        <f>VLOOKUP(A26,'04.07.24'!$A$2:$M$500,10,0)</f>
        <v>32720259</v>
      </c>
      <c r="Q26" s="39">
        <f>VLOOKUP(A26,'Actual scan'!$A$2:$M$419,10,0)</f>
        <v>32720259</v>
      </c>
      <c r="R26" s="38">
        <f t="shared" si="6"/>
        <v>0</v>
      </c>
      <c r="S26" s="13">
        <f>VLOOKUP(A26,'04.07.24'!$A$2:$M$500,9,0)</f>
        <v>131632403</v>
      </c>
      <c r="T26" s="39">
        <f>VLOOKUP(A26,'Actual scan'!$A$2:$M$419,9,0)</f>
        <v>131632403</v>
      </c>
      <c r="U26" s="38">
        <f t="shared" si="7"/>
        <v>0</v>
      </c>
      <c r="V26" s="13">
        <f>VLOOKUP(A26,'04.07.24'!$A$2:$M$500,8,0)</f>
        <v>190353395</v>
      </c>
      <c r="W26" s="39">
        <f>VLOOKUP(A26,'Actual scan'!$A$2:$M$419,8,0)</f>
        <v>190353395</v>
      </c>
      <c r="X26" s="38">
        <f t="shared" si="8"/>
        <v>0</v>
      </c>
      <c r="Y26" s="13">
        <f>VLOOKUP(A26,'04.07.24'!$A$2:$M$500,11,0)</f>
        <v>66383777078</v>
      </c>
      <c r="Z26" s="39">
        <f>VLOOKUP(A26,'Actual scan'!$A$2:$M$419,11,0)</f>
        <v>66383777078</v>
      </c>
      <c r="AA26" s="38">
        <f t="shared" si="9"/>
        <v>0</v>
      </c>
      <c r="AB26" s="40">
        <f t="shared" si="10"/>
        <v>0</v>
      </c>
      <c r="AC26" s="40">
        <f t="shared" si="11"/>
        <v>0</v>
      </c>
      <c r="AD26" s="40">
        <f t="shared" si="12"/>
        <v>0</v>
      </c>
      <c r="AE26" s="40">
        <f t="shared" si="13"/>
        <v>0</v>
      </c>
      <c r="AF26" s="41">
        <f t="shared" si="14"/>
        <v>0</v>
      </c>
      <c r="AG26" s="40">
        <f>IFERROR(__xludf.DUMMYFUNCTION("IFNA(VLOOKUP(A26,IMPORTRANGE(""https://docs.google.com/spreadsheets/d/13sIiIFxtnWDUMYwzYXOCUL9Pdssb8PBqcbIkNBBCaZM/edit?resourcekey#gid=2083474367"",""Responses!$B$2:$N$500""),10,0),0)"),0.0)</f>
        <v>0</v>
      </c>
      <c r="AH26" s="40">
        <f>IFERROR(__xludf.DUMMYFUNCTION("IFNA(VLOOKUP(A26,IMPORTRANGE(""https://docs.google.com/spreadsheets/d/13sIiIFxtnWDUMYwzYXOCUL9Pdssb8PBqcbIkNBBCaZM/edit?resourcekey#gid=2083474367"",""Responses!$B$2:$N$500""),9,0),0)"),0.0)</f>
        <v>0</v>
      </c>
      <c r="AI26" s="41">
        <f t="shared" si="15"/>
        <v>0</v>
      </c>
      <c r="AJ26" s="41">
        <f t="shared" si="16"/>
        <v>-33037889.2</v>
      </c>
      <c r="AK26" s="42">
        <f t="shared" si="17"/>
        <v>0</v>
      </c>
      <c r="AL26" s="42">
        <f t="shared" si="18"/>
        <v>0</v>
      </c>
    </row>
    <row r="27" ht="15.75" customHeight="1">
      <c r="A27" s="6">
        <v>9.3314941E7</v>
      </c>
      <c r="B27" s="7" t="s">
        <v>59</v>
      </c>
      <c r="C27" s="20">
        <f>VLOOKUP(A27,'04.07.24'!$A$2:$W$500,17,0)</f>
        <v>12176381.1</v>
      </c>
      <c r="D27" s="33">
        <f t="shared" si="1"/>
        <v>0</v>
      </c>
      <c r="E27" s="20">
        <f>VLOOKUP(A27,'04.07.24'!$A$2:$W$500,18,0)</f>
        <v>32470349.6</v>
      </c>
      <c r="F27" s="33">
        <f t="shared" si="2"/>
        <v>0</v>
      </c>
      <c r="G27" s="13">
        <f>VLOOKUP(A27,'04.07.24'!$A$2:$C$500,3,0)</f>
        <v>81175874</v>
      </c>
      <c r="H27" s="34">
        <f>VLOOKUP(A27,'Actual scan'!$A$2:$C$419,3,0)</f>
        <v>81175874</v>
      </c>
      <c r="I27" s="35">
        <f t="shared" si="3"/>
        <v>0</v>
      </c>
      <c r="J27" s="20">
        <f>VLOOKUP(A27,'04.07.24'!$A$2:$M$500,13,0)</f>
        <v>921573066.2</v>
      </c>
      <c r="K27" s="36">
        <f>VLOOKUP(A27,'Actual scan'!$A$2:$M$419,13,0)</f>
        <v>921573066.2</v>
      </c>
      <c r="L27" s="37">
        <f t="shared" si="4"/>
        <v>0</v>
      </c>
      <c r="M27" s="13">
        <f>VLOOKUP(A27,'04.07.24'!$A$2:$M$500,4,0)</f>
        <v>64699478</v>
      </c>
      <c r="N27" s="34">
        <f>VLOOKUP(A27,'Actual scan'!$A$2:$M$419,4,0)</f>
        <v>64699478</v>
      </c>
      <c r="O27" s="38">
        <f t="shared" si="5"/>
        <v>0</v>
      </c>
      <c r="P27" s="13">
        <f>VLOOKUP(A27,'04.07.24'!$A$2:$M$500,10,0)</f>
        <v>7701177</v>
      </c>
      <c r="Q27" s="39">
        <f>VLOOKUP(A27,'Actual scan'!$A$2:$M$419,10,0)</f>
        <v>7701177</v>
      </c>
      <c r="R27" s="38">
        <f t="shared" si="6"/>
        <v>0</v>
      </c>
      <c r="S27" s="13">
        <f>VLOOKUP(A27,'04.07.24'!$A$2:$M$500,9,0)</f>
        <v>29894955</v>
      </c>
      <c r="T27" s="39">
        <f>VLOOKUP(A27,'Actual scan'!$A$2:$M$419,9,0)</f>
        <v>29894955</v>
      </c>
      <c r="U27" s="38">
        <f t="shared" si="7"/>
        <v>0</v>
      </c>
      <c r="V27" s="13">
        <f>VLOOKUP(A27,'04.07.24'!$A$2:$M$500,8,0)</f>
        <v>32064544</v>
      </c>
      <c r="W27" s="39">
        <f>VLOOKUP(A27,'Actual scan'!$A$2:$M$419,8,0)</f>
        <v>32064544</v>
      </c>
      <c r="X27" s="38">
        <f t="shared" si="8"/>
        <v>0</v>
      </c>
      <c r="Y27" s="13">
        <f>VLOOKUP(A27,'04.07.24'!$A$2:$M$500,11,0)</f>
        <v>692200885</v>
      </c>
      <c r="Z27" s="39">
        <f>VLOOKUP(A27,'Actual scan'!$A$2:$M$419,11,0)</f>
        <v>692200885</v>
      </c>
      <c r="AA27" s="38">
        <f t="shared" si="9"/>
        <v>0</v>
      </c>
      <c r="AB27" s="40">
        <f t="shared" si="10"/>
        <v>0</v>
      </c>
      <c r="AC27" s="40">
        <f t="shared" si="11"/>
        <v>0</v>
      </c>
      <c r="AD27" s="40">
        <f t="shared" si="12"/>
        <v>0</v>
      </c>
      <c r="AE27" s="40">
        <f t="shared" si="13"/>
        <v>0</v>
      </c>
      <c r="AF27" s="41">
        <f t="shared" si="14"/>
        <v>0</v>
      </c>
      <c r="AG27" s="40">
        <f>IFERROR(__xludf.DUMMYFUNCTION("IFNA(VLOOKUP(A27,IMPORTRANGE(""https://docs.google.com/spreadsheets/d/13sIiIFxtnWDUMYwzYXOCUL9Pdssb8PBqcbIkNBBCaZM/edit?resourcekey#gid=2083474367"",""Responses!$B$2:$N$500""),10,0),0)"),0.0)</f>
        <v>0</v>
      </c>
      <c r="AH27" s="40">
        <f>IFERROR(__xludf.DUMMYFUNCTION("IFNA(VLOOKUP(A27,IMPORTRANGE(""https://docs.google.com/spreadsheets/d/13sIiIFxtnWDUMYwzYXOCUL9Pdssb8PBqcbIkNBBCaZM/edit?resourcekey#gid=2083474367"",""Responses!$B$2:$N$500""),9,0),0)"),0.0)</f>
        <v>0</v>
      </c>
      <c r="AI27" s="41">
        <f t="shared" si="15"/>
        <v>0</v>
      </c>
      <c r="AJ27" s="41">
        <f t="shared" si="16"/>
        <v>-32470349.6</v>
      </c>
      <c r="AK27" s="42">
        <f t="shared" si="17"/>
        <v>0</v>
      </c>
      <c r="AL27" s="42">
        <f t="shared" si="18"/>
        <v>0</v>
      </c>
    </row>
    <row r="28" ht="15.75" customHeight="1">
      <c r="A28" s="6">
        <v>1.26902412E8</v>
      </c>
      <c r="B28" s="7" t="s">
        <v>60</v>
      </c>
      <c r="C28" s="20">
        <f>VLOOKUP(A28,'04.07.24'!$A$2:$W$500,17,0)</f>
        <v>12120106.95</v>
      </c>
      <c r="D28" s="33">
        <f t="shared" si="1"/>
        <v>0</v>
      </c>
      <c r="E28" s="20">
        <f>VLOOKUP(A28,'04.07.24'!$A$2:$W$500,18,0)</f>
        <v>32320285.2</v>
      </c>
      <c r="F28" s="33">
        <f t="shared" si="2"/>
        <v>0</v>
      </c>
      <c r="G28" s="13">
        <f>VLOOKUP(A28,'04.07.24'!$A$2:$C$500,3,0)</f>
        <v>80800713</v>
      </c>
      <c r="H28" s="34">
        <f>VLOOKUP(A28,'Actual scan'!$A$2:$C$419,3,0)</f>
        <v>80800713</v>
      </c>
      <c r="I28" s="35">
        <f t="shared" si="3"/>
        <v>0</v>
      </c>
      <c r="J28" s="20">
        <f>VLOOKUP(A28,'04.07.24'!$A$2:$M$500,13,0)</f>
        <v>689597948.8</v>
      </c>
      <c r="K28" s="36">
        <f>VLOOKUP(A28,'Actual scan'!$A$2:$M$419,13,0)</f>
        <v>689597948.8</v>
      </c>
      <c r="L28" s="37">
        <f t="shared" si="4"/>
        <v>0</v>
      </c>
      <c r="M28" s="13">
        <f>VLOOKUP(A28,'04.07.24'!$A$2:$M$500,4,0)</f>
        <v>49563238</v>
      </c>
      <c r="N28" s="34">
        <f>VLOOKUP(A28,'Actual scan'!$A$2:$M$419,4,0)</f>
        <v>49563238</v>
      </c>
      <c r="O28" s="38">
        <f t="shared" si="5"/>
        <v>0</v>
      </c>
      <c r="P28" s="13">
        <f>VLOOKUP(A28,'04.07.24'!$A$2:$M$500,10,0)</f>
        <v>6323651</v>
      </c>
      <c r="Q28" s="39">
        <f>VLOOKUP(A28,'Actual scan'!$A$2:$M$419,10,0)</f>
        <v>6323651</v>
      </c>
      <c r="R28" s="38">
        <f t="shared" si="6"/>
        <v>0</v>
      </c>
      <c r="S28" s="13">
        <f>VLOOKUP(A28,'04.07.24'!$A$2:$M$500,9,0)</f>
        <v>23208981</v>
      </c>
      <c r="T28" s="39">
        <f>VLOOKUP(A28,'Actual scan'!$A$2:$M$419,9,0)</f>
        <v>23208981</v>
      </c>
      <c r="U28" s="38">
        <f t="shared" si="7"/>
        <v>0</v>
      </c>
      <c r="V28" s="13">
        <f>VLOOKUP(A28,'04.07.24'!$A$2:$M$500,8,0)</f>
        <v>21898044</v>
      </c>
      <c r="W28" s="39">
        <f>VLOOKUP(A28,'Actual scan'!$A$2:$M$419,8,0)</f>
        <v>21898044</v>
      </c>
      <c r="X28" s="38">
        <f t="shared" si="8"/>
        <v>0</v>
      </c>
      <c r="Y28" s="13">
        <f>VLOOKUP(A28,'04.07.24'!$A$2:$M$500,11,0)</f>
        <v>2575188007</v>
      </c>
      <c r="Z28" s="39">
        <f>VLOOKUP(A28,'Actual scan'!$A$2:$M$419,11,0)</f>
        <v>2575188007</v>
      </c>
      <c r="AA28" s="38">
        <f t="shared" si="9"/>
        <v>0</v>
      </c>
      <c r="AB28" s="40">
        <f t="shared" si="10"/>
        <v>0</v>
      </c>
      <c r="AC28" s="40">
        <f t="shared" si="11"/>
        <v>0</v>
      </c>
      <c r="AD28" s="40">
        <f t="shared" si="12"/>
        <v>0</v>
      </c>
      <c r="AE28" s="40">
        <f t="shared" si="13"/>
        <v>0</v>
      </c>
      <c r="AF28" s="41">
        <f t="shared" si="14"/>
        <v>0</v>
      </c>
      <c r="AG28" s="40">
        <f>IFERROR(__xludf.DUMMYFUNCTION("IFNA(VLOOKUP(A28,IMPORTRANGE(""https://docs.google.com/spreadsheets/d/13sIiIFxtnWDUMYwzYXOCUL9Pdssb8PBqcbIkNBBCaZM/edit?resourcekey#gid=2083474367"",""Responses!$B$2:$N$500""),10,0),0)"),0.0)</f>
        <v>0</v>
      </c>
      <c r="AH28" s="40">
        <f>IFERROR(__xludf.DUMMYFUNCTION("IFNA(VLOOKUP(A28,IMPORTRANGE(""https://docs.google.com/spreadsheets/d/13sIiIFxtnWDUMYwzYXOCUL9Pdssb8PBqcbIkNBBCaZM/edit?resourcekey#gid=2083474367"",""Responses!$B$2:$N$500""),9,0),0)"),0.0)</f>
        <v>0</v>
      </c>
      <c r="AI28" s="41">
        <f t="shared" si="15"/>
        <v>0</v>
      </c>
      <c r="AJ28" s="41">
        <f t="shared" si="16"/>
        <v>-32320285.2</v>
      </c>
      <c r="AK28" s="42">
        <f t="shared" si="17"/>
        <v>0</v>
      </c>
      <c r="AL28" s="42">
        <f t="shared" si="18"/>
        <v>0</v>
      </c>
    </row>
    <row r="29" ht="15.75" customHeight="1">
      <c r="A29" s="6">
        <v>1.12074968E8</v>
      </c>
      <c r="B29" s="7" t="s">
        <v>61</v>
      </c>
      <c r="C29" s="20">
        <f>VLOOKUP(A29,'04.07.24'!$A$2:$W$500,17,0)</f>
        <v>12090850.65</v>
      </c>
      <c r="D29" s="33">
        <f t="shared" si="1"/>
        <v>0</v>
      </c>
      <c r="E29" s="20">
        <f>VLOOKUP(A29,'04.07.24'!$A$2:$W$500,18,0)</f>
        <v>32242268.4</v>
      </c>
      <c r="F29" s="33">
        <f t="shared" si="2"/>
        <v>0</v>
      </c>
      <c r="G29" s="13">
        <f>VLOOKUP(A29,'04.07.24'!$A$2:$C$500,3,0)</f>
        <v>80605671</v>
      </c>
      <c r="H29" s="34">
        <f>VLOOKUP(A29,'Actual scan'!$A$2:$C$419,3,0)</f>
        <v>80605671</v>
      </c>
      <c r="I29" s="35">
        <f t="shared" si="3"/>
        <v>0</v>
      </c>
      <c r="J29" s="20">
        <f>VLOOKUP(A29,'04.07.24'!$A$2:$M$500,13,0)</f>
        <v>785401370.2</v>
      </c>
      <c r="K29" s="36">
        <f>VLOOKUP(A29,'Actual scan'!$A$2:$M$419,13,0)</f>
        <v>785401370.2</v>
      </c>
      <c r="L29" s="37">
        <f t="shared" si="4"/>
        <v>0</v>
      </c>
      <c r="M29" s="13">
        <f>VLOOKUP(A29,'04.07.24'!$A$2:$M$500,4,0)</f>
        <v>58366457</v>
      </c>
      <c r="N29" s="34">
        <f>VLOOKUP(A29,'Actual scan'!$A$2:$M$419,4,0)</f>
        <v>58366457</v>
      </c>
      <c r="O29" s="38">
        <f t="shared" si="5"/>
        <v>0</v>
      </c>
      <c r="P29" s="13">
        <f>VLOOKUP(A29,'04.07.24'!$A$2:$M$500,10,0)</f>
        <v>7549848</v>
      </c>
      <c r="Q29" s="39">
        <f>VLOOKUP(A29,'Actual scan'!$A$2:$M$419,10,0)</f>
        <v>7549848</v>
      </c>
      <c r="R29" s="38">
        <f t="shared" si="6"/>
        <v>0</v>
      </c>
      <c r="S29" s="13">
        <f>VLOOKUP(A29,'04.07.24'!$A$2:$M$500,9,0)</f>
        <v>26002396</v>
      </c>
      <c r="T29" s="39">
        <f>VLOOKUP(A29,'Actual scan'!$A$2:$M$419,9,0)</f>
        <v>26002396</v>
      </c>
      <c r="U29" s="38">
        <f t="shared" si="7"/>
        <v>0</v>
      </c>
      <c r="V29" s="13">
        <f>VLOOKUP(A29,'04.07.24'!$A$2:$M$500,8,0)</f>
        <v>24741727</v>
      </c>
      <c r="W29" s="39">
        <f>VLOOKUP(A29,'Actual scan'!$A$2:$M$419,8,0)</f>
        <v>24741727</v>
      </c>
      <c r="X29" s="38">
        <f t="shared" si="8"/>
        <v>0</v>
      </c>
      <c r="Y29" s="13">
        <f>VLOOKUP(A29,'04.07.24'!$A$2:$M$500,11,0)</f>
        <v>748512830</v>
      </c>
      <c r="Z29" s="39">
        <f>VLOOKUP(A29,'Actual scan'!$A$2:$M$419,11,0)</f>
        <v>748512830</v>
      </c>
      <c r="AA29" s="38">
        <f t="shared" si="9"/>
        <v>0</v>
      </c>
      <c r="AB29" s="40">
        <f t="shared" si="10"/>
        <v>0</v>
      </c>
      <c r="AC29" s="40">
        <f t="shared" si="11"/>
        <v>0</v>
      </c>
      <c r="AD29" s="40">
        <f t="shared" si="12"/>
        <v>0</v>
      </c>
      <c r="AE29" s="40">
        <f t="shared" si="13"/>
        <v>0</v>
      </c>
      <c r="AF29" s="41">
        <f t="shared" si="14"/>
        <v>0</v>
      </c>
      <c r="AG29" s="40">
        <f>IFERROR(__xludf.DUMMYFUNCTION("IFNA(VLOOKUP(A29,IMPORTRANGE(""https://docs.google.com/spreadsheets/d/13sIiIFxtnWDUMYwzYXOCUL9Pdssb8PBqcbIkNBBCaZM/edit?resourcekey#gid=2083474367"",""Responses!$B$2:$N$500""),10,0),0)"),0.0)</f>
        <v>0</v>
      </c>
      <c r="AH29" s="40">
        <f>IFERROR(__xludf.DUMMYFUNCTION("IFNA(VLOOKUP(A29,IMPORTRANGE(""https://docs.google.com/spreadsheets/d/13sIiIFxtnWDUMYwzYXOCUL9Pdssb8PBqcbIkNBBCaZM/edit?resourcekey#gid=2083474367"",""Responses!$B$2:$N$500""),9,0),0)"),0.0)</f>
        <v>0</v>
      </c>
      <c r="AI29" s="41">
        <f t="shared" si="15"/>
        <v>0</v>
      </c>
      <c r="AJ29" s="41">
        <f t="shared" si="16"/>
        <v>-32242268.4</v>
      </c>
      <c r="AK29" s="42">
        <f t="shared" si="17"/>
        <v>0</v>
      </c>
      <c r="AL29" s="42">
        <f t="shared" si="18"/>
        <v>0</v>
      </c>
    </row>
    <row r="30" ht="15.75" customHeight="1">
      <c r="A30" s="6">
        <v>2.3003155E7</v>
      </c>
      <c r="B30" s="7" t="s">
        <v>62</v>
      </c>
      <c r="C30" s="20">
        <f>VLOOKUP(A30,'04.07.24'!$A$2:$W$500,17,0)</f>
        <v>12080465.85</v>
      </c>
      <c r="D30" s="33">
        <f t="shared" si="1"/>
        <v>0</v>
      </c>
      <c r="E30" s="20">
        <f>VLOOKUP(A30,'04.07.24'!$A$2:$W$500,18,0)</f>
        <v>32214575.6</v>
      </c>
      <c r="F30" s="33">
        <f t="shared" si="2"/>
        <v>0</v>
      </c>
      <c r="G30" s="13">
        <f>VLOOKUP(A30,'04.07.24'!$A$2:$C$500,3,0)</f>
        <v>80536439</v>
      </c>
      <c r="H30" s="34">
        <f>VLOOKUP(A30,'Actual scan'!$A$2:$C$419,3,0)</f>
        <v>80536439</v>
      </c>
      <c r="I30" s="35">
        <f t="shared" si="3"/>
        <v>0</v>
      </c>
      <c r="J30" s="20">
        <f>VLOOKUP(A30,'04.07.24'!$A$2:$M$500,13,0)</f>
        <v>2603061596</v>
      </c>
      <c r="K30" s="36">
        <f>VLOOKUP(A30,'Actual scan'!$A$2:$M$419,13,0)</f>
        <v>2603061596</v>
      </c>
      <c r="L30" s="37">
        <f t="shared" si="4"/>
        <v>0</v>
      </c>
      <c r="M30" s="13">
        <f>VLOOKUP(A30,'04.07.24'!$A$2:$M$500,4,0)</f>
        <v>209278102</v>
      </c>
      <c r="N30" s="34">
        <f>VLOOKUP(A30,'Actual scan'!$A$2:$M$419,4,0)</f>
        <v>209278102</v>
      </c>
      <c r="O30" s="38">
        <f t="shared" si="5"/>
        <v>0</v>
      </c>
      <c r="P30" s="13">
        <f>VLOOKUP(A30,'04.07.24'!$A$2:$M$500,10,0)</f>
        <v>21033835</v>
      </c>
      <c r="Q30" s="39">
        <f>VLOOKUP(A30,'Actual scan'!$A$2:$M$419,10,0)</f>
        <v>21033835</v>
      </c>
      <c r="R30" s="38">
        <f t="shared" si="6"/>
        <v>0</v>
      </c>
      <c r="S30" s="13">
        <f>VLOOKUP(A30,'04.07.24'!$A$2:$M$500,9,0)</f>
        <v>75557646</v>
      </c>
      <c r="T30" s="39">
        <f>VLOOKUP(A30,'Actual scan'!$A$2:$M$419,9,0)</f>
        <v>75557646</v>
      </c>
      <c r="U30" s="38">
        <f t="shared" si="7"/>
        <v>0</v>
      </c>
      <c r="V30" s="13">
        <f>VLOOKUP(A30,'04.07.24'!$A$2:$M$500,8,0)</f>
        <v>104967704</v>
      </c>
      <c r="W30" s="39">
        <f>VLOOKUP(A30,'Actual scan'!$A$2:$M$419,8,0)</f>
        <v>104967704</v>
      </c>
      <c r="X30" s="38">
        <f t="shared" si="8"/>
        <v>0</v>
      </c>
      <c r="Y30" s="13">
        <f>VLOOKUP(A30,'04.07.24'!$A$2:$M$500,11,0)</f>
        <v>12783594602</v>
      </c>
      <c r="Z30" s="39">
        <f>VLOOKUP(A30,'Actual scan'!$A$2:$M$419,11,0)</f>
        <v>12783594602</v>
      </c>
      <c r="AA30" s="38">
        <f t="shared" si="9"/>
        <v>0</v>
      </c>
      <c r="AB30" s="40">
        <f t="shared" si="10"/>
        <v>0</v>
      </c>
      <c r="AC30" s="40">
        <f t="shared" si="11"/>
        <v>0</v>
      </c>
      <c r="AD30" s="40">
        <f t="shared" si="12"/>
        <v>0</v>
      </c>
      <c r="AE30" s="40">
        <f t="shared" si="13"/>
        <v>0</v>
      </c>
      <c r="AF30" s="41">
        <f t="shared" si="14"/>
        <v>0</v>
      </c>
      <c r="AG30" s="40">
        <f>IFERROR(__xludf.DUMMYFUNCTION("IFNA(VLOOKUP(A30,IMPORTRANGE(""https://docs.google.com/spreadsheets/d/13sIiIFxtnWDUMYwzYXOCUL9Pdssb8PBqcbIkNBBCaZM/edit?resourcekey#gid=2083474367"",""Responses!$B$2:$N$500""),10,0),0)"),0.0)</f>
        <v>0</v>
      </c>
      <c r="AH30" s="40">
        <f>IFERROR(__xludf.DUMMYFUNCTION("IFNA(VLOOKUP(A30,IMPORTRANGE(""https://docs.google.com/spreadsheets/d/13sIiIFxtnWDUMYwzYXOCUL9Pdssb8PBqcbIkNBBCaZM/edit?resourcekey#gid=2083474367"",""Responses!$B$2:$N$500""),9,0),0)"),0.0)</f>
        <v>0</v>
      </c>
      <c r="AI30" s="41">
        <f t="shared" si="15"/>
        <v>0</v>
      </c>
      <c r="AJ30" s="41">
        <f t="shared" si="16"/>
        <v>-32214575.6</v>
      </c>
      <c r="AK30" s="42">
        <f t="shared" si="17"/>
        <v>0</v>
      </c>
      <c r="AL30" s="42">
        <f t="shared" si="18"/>
        <v>0</v>
      </c>
    </row>
    <row r="31" ht="15.75" customHeight="1">
      <c r="A31" s="6">
        <v>1.61173E7</v>
      </c>
      <c r="B31" s="7" t="s">
        <v>63</v>
      </c>
      <c r="C31" s="20">
        <f>VLOOKUP(A31,'04.07.24'!$A$2:$W$500,17,0)</f>
        <v>12052075.5</v>
      </c>
      <c r="D31" s="33">
        <f t="shared" si="1"/>
        <v>0</v>
      </c>
      <c r="E31" s="20">
        <f>VLOOKUP(A31,'04.07.24'!$A$2:$W$500,18,0)</f>
        <v>32138868</v>
      </c>
      <c r="F31" s="33">
        <f t="shared" si="2"/>
        <v>0</v>
      </c>
      <c r="G31" s="13">
        <f>VLOOKUP(A31,'04.07.24'!$A$2:$C$500,3,0)</f>
        <v>80347170</v>
      </c>
      <c r="H31" s="34">
        <f>VLOOKUP(A31,'Actual scan'!$A$2:$C$419,3,0)</f>
        <v>80347170</v>
      </c>
      <c r="I31" s="35">
        <f t="shared" si="3"/>
        <v>0</v>
      </c>
      <c r="J31" s="20">
        <f>VLOOKUP(A31,'04.07.24'!$A$2:$M$500,13,0)</f>
        <v>5519891865</v>
      </c>
      <c r="K31" s="36">
        <f>VLOOKUP(A31,'Actual scan'!$A$2:$M$419,13,0)</f>
        <v>5519891865</v>
      </c>
      <c r="L31" s="37">
        <f t="shared" si="4"/>
        <v>0</v>
      </c>
      <c r="M31" s="13">
        <f>VLOOKUP(A31,'04.07.24'!$A$2:$M$500,4,0)</f>
        <v>388661357</v>
      </c>
      <c r="N31" s="34">
        <f>VLOOKUP(A31,'Actual scan'!$A$2:$M$419,4,0)</f>
        <v>388661357</v>
      </c>
      <c r="O31" s="38">
        <f t="shared" si="5"/>
        <v>0</v>
      </c>
      <c r="P31" s="13">
        <f>VLOOKUP(A31,'04.07.24'!$A$2:$M$500,10,0)</f>
        <v>24048986</v>
      </c>
      <c r="Q31" s="39">
        <f>VLOOKUP(A31,'Actual scan'!$A$2:$M$419,10,0)</f>
        <v>24048986</v>
      </c>
      <c r="R31" s="38">
        <f t="shared" si="6"/>
        <v>0</v>
      </c>
      <c r="S31" s="13">
        <f>VLOOKUP(A31,'04.07.24'!$A$2:$M$500,9,0)</f>
        <v>186296179</v>
      </c>
      <c r="T31" s="39">
        <f>VLOOKUP(A31,'Actual scan'!$A$2:$M$419,9,0)</f>
        <v>186296179</v>
      </c>
      <c r="U31" s="38">
        <f t="shared" si="7"/>
        <v>0</v>
      </c>
      <c r="V31" s="13">
        <f>VLOOKUP(A31,'04.07.24'!$A$2:$M$500,8,0)</f>
        <v>174824242</v>
      </c>
      <c r="W31" s="39">
        <f>VLOOKUP(A31,'Actual scan'!$A$2:$M$419,8,0)</f>
        <v>174824242</v>
      </c>
      <c r="X31" s="38">
        <f t="shared" si="8"/>
        <v>0</v>
      </c>
      <c r="Y31" s="13">
        <f>VLOOKUP(A31,'04.07.24'!$A$2:$M$500,11,0)</f>
        <v>21119483343</v>
      </c>
      <c r="Z31" s="39">
        <f>VLOOKUP(A31,'Actual scan'!$A$2:$M$419,11,0)</f>
        <v>21119483343</v>
      </c>
      <c r="AA31" s="38">
        <f t="shared" si="9"/>
        <v>0</v>
      </c>
      <c r="AB31" s="40">
        <f t="shared" si="10"/>
        <v>0</v>
      </c>
      <c r="AC31" s="40">
        <f t="shared" si="11"/>
        <v>0</v>
      </c>
      <c r="AD31" s="40">
        <f t="shared" si="12"/>
        <v>0</v>
      </c>
      <c r="AE31" s="40">
        <f t="shared" si="13"/>
        <v>0</v>
      </c>
      <c r="AF31" s="41">
        <f t="shared" si="14"/>
        <v>0</v>
      </c>
      <c r="AG31" s="40">
        <f>IFERROR(__xludf.DUMMYFUNCTION("IFNA(VLOOKUP(A31,IMPORTRANGE(""https://docs.google.com/spreadsheets/d/13sIiIFxtnWDUMYwzYXOCUL9Pdssb8PBqcbIkNBBCaZM/edit?resourcekey#gid=2083474367"",""Responses!$B$2:$N$500""),10,0),0)"),0.0)</f>
        <v>0</v>
      </c>
      <c r="AH31" s="40">
        <f>IFERROR(__xludf.DUMMYFUNCTION("IFNA(VLOOKUP(A31,IMPORTRANGE(""https://docs.google.com/spreadsheets/d/13sIiIFxtnWDUMYwzYXOCUL9Pdssb8PBqcbIkNBBCaZM/edit?resourcekey#gid=2083474367"",""Responses!$B$2:$N$500""),9,0),0)"),0.0)</f>
        <v>0</v>
      </c>
      <c r="AI31" s="41">
        <f t="shared" si="15"/>
        <v>0</v>
      </c>
      <c r="AJ31" s="41">
        <f t="shared" si="16"/>
        <v>-32138868</v>
      </c>
      <c r="AK31" s="42">
        <f t="shared" si="17"/>
        <v>0</v>
      </c>
      <c r="AL31" s="42">
        <f t="shared" si="18"/>
        <v>0</v>
      </c>
    </row>
    <row r="32" ht="15.75" customHeight="1">
      <c r="A32" s="6">
        <v>2.9337568E7</v>
      </c>
      <c r="B32" s="7" t="s">
        <v>64</v>
      </c>
      <c r="C32" s="20">
        <f>VLOOKUP(A32,'04.07.24'!$A$2:$W$500,17,0)</f>
        <v>12037503.3</v>
      </c>
      <c r="D32" s="33">
        <f t="shared" si="1"/>
        <v>0</v>
      </c>
      <c r="E32" s="20">
        <f>VLOOKUP(A32,'04.07.24'!$A$2:$W$500,18,0)</f>
        <v>32100008.8</v>
      </c>
      <c r="F32" s="33">
        <f t="shared" si="2"/>
        <v>0</v>
      </c>
      <c r="G32" s="13">
        <f>VLOOKUP(A32,'04.07.24'!$A$2:$C$500,3,0)</f>
        <v>80250022</v>
      </c>
      <c r="H32" s="34">
        <f>VLOOKUP(A32,'Actual scan'!$A$2:$C$419,3,0)</f>
        <v>80250022</v>
      </c>
      <c r="I32" s="35">
        <f t="shared" si="3"/>
        <v>0</v>
      </c>
      <c r="J32" s="20">
        <f>VLOOKUP(A32,'04.07.24'!$A$2:$M$500,13,0)</f>
        <v>3388605809</v>
      </c>
      <c r="K32" s="36">
        <f>VLOOKUP(A32,'Actual scan'!$A$2:$M$419,13,0)</f>
        <v>3388605809</v>
      </c>
      <c r="L32" s="37">
        <f t="shared" si="4"/>
        <v>0</v>
      </c>
      <c r="M32" s="13">
        <f>VLOOKUP(A32,'04.07.24'!$A$2:$M$500,4,0)</f>
        <v>255269539</v>
      </c>
      <c r="N32" s="34">
        <f>VLOOKUP(A32,'Actual scan'!$A$2:$M$419,4,0)</f>
        <v>255269539</v>
      </c>
      <c r="O32" s="38">
        <f t="shared" si="5"/>
        <v>0</v>
      </c>
      <c r="P32" s="13">
        <f>VLOOKUP(A32,'04.07.24'!$A$2:$M$500,10,0)</f>
        <v>26575827</v>
      </c>
      <c r="Q32" s="39">
        <f>VLOOKUP(A32,'Actual scan'!$A$2:$M$419,10,0)</f>
        <v>26575827</v>
      </c>
      <c r="R32" s="38">
        <f t="shared" si="6"/>
        <v>0</v>
      </c>
      <c r="S32" s="13">
        <f>VLOOKUP(A32,'04.07.24'!$A$2:$M$500,9,0)</f>
        <v>104237348</v>
      </c>
      <c r="T32" s="39">
        <f>VLOOKUP(A32,'Actual scan'!$A$2:$M$419,9,0)</f>
        <v>104237348</v>
      </c>
      <c r="U32" s="38">
        <f t="shared" si="7"/>
        <v>0</v>
      </c>
      <c r="V32" s="13">
        <f>VLOOKUP(A32,'04.07.24'!$A$2:$M$500,8,0)</f>
        <v>126966261</v>
      </c>
      <c r="W32" s="39">
        <f>VLOOKUP(A32,'Actual scan'!$A$2:$M$419,8,0)</f>
        <v>126966261</v>
      </c>
      <c r="X32" s="38">
        <f t="shared" si="8"/>
        <v>0</v>
      </c>
      <c r="Y32" s="13">
        <f>VLOOKUP(A32,'04.07.24'!$A$2:$M$500,11,0)</f>
        <v>4493769000</v>
      </c>
      <c r="Z32" s="39">
        <f>VLOOKUP(A32,'Actual scan'!$A$2:$M$419,11,0)</f>
        <v>4493769000</v>
      </c>
      <c r="AA32" s="38">
        <f t="shared" si="9"/>
        <v>0</v>
      </c>
      <c r="AB32" s="40">
        <f t="shared" si="10"/>
        <v>0</v>
      </c>
      <c r="AC32" s="40">
        <f t="shared" si="11"/>
        <v>0</v>
      </c>
      <c r="AD32" s="40">
        <f t="shared" si="12"/>
        <v>0</v>
      </c>
      <c r="AE32" s="40">
        <f t="shared" si="13"/>
        <v>0</v>
      </c>
      <c r="AF32" s="41">
        <f t="shared" si="14"/>
        <v>0</v>
      </c>
      <c r="AG32" s="40">
        <f>IFERROR(__xludf.DUMMYFUNCTION("IFNA(VLOOKUP(A32,IMPORTRANGE(""https://docs.google.com/spreadsheets/d/13sIiIFxtnWDUMYwzYXOCUL9Pdssb8PBqcbIkNBBCaZM/edit?resourcekey#gid=2083474367"",""Responses!$B$2:$N$500""),10,0),0)"),0.0)</f>
        <v>0</v>
      </c>
      <c r="AH32" s="40">
        <f>IFERROR(__xludf.DUMMYFUNCTION("IFNA(VLOOKUP(A32,IMPORTRANGE(""https://docs.google.com/spreadsheets/d/13sIiIFxtnWDUMYwzYXOCUL9Pdssb8PBqcbIkNBBCaZM/edit?resourcekey#gid=2083474367"",""Responses!$B$2:$N$500""),9,0),0)"),0.0)</f>
        <v>0</v>
      </c>
      <c r="AI32" s="41">
        <f t="shared" si="15"/>
        <v>0</v>
      </c>
      <c r="AJ32" s="41">
        <f t="shared" si="16"/>
        <v>-32100008.8</v>
      </c>
      <c r="AK32" s="42">
        <f t="shared" si="17"/>
        <v>0</v>
      </c>
      <c r="AL32" s="42">
        <f t="shared" si="18"/>
        <v>0</v>
      </c>
    </row>
    <row r="33" ht="15.75" customHeight="1">
      <c r="A33" s="6">
        <v>8.5335247E7</v>
      </c>
      <c r="B33" s="7" t="s">
        <v>65</v>
      </c>
      <c r="C33" s="20">
        <f>VLOOKUP(A33,'04.07.24'!$A$2:$W$500,17,0)</f>
        <v>12022729.35</v>
      </c>
      <c r="D33" s="33">
        <f t="shared" si="1"/>
        <v>0</v>
      </c>
      <c r="E33" s="20">
        <f>VLOOKUP(A33,'04.07.24'!$A$2:$W$500,18,0)</f>
        <v>32060611.6</v>
      </c>
      <c r="F33" s="33">
        <f t="shared" si="2"/>
        <v>0</v>
      </c>
      <c r="G33" s="13">
        <f>VLOOKUP(A33,'04.07.24'!$A$2:$C$500,3,0)</f>
        <v>80151529</v>
      </c>
      <c r="H33" s="34">
        <f>VLOOKUP(A33,'Actual scan'!$A$2:$C$419,3,0)</f>
        <v>80151529</v>
      </c>
      <c r="I33" s="35">
        <f t="shared" si="3"/>
        <v>0</v>
      </c>
      <c r="J33" s="20">
        <f>VLOOKUP(A33,'04.07.24'!$A$2:$M$500,13,0)</f>
        <v>1071843144</v>
      </c>
      <c r="K33" s="36">
        <f>VLOOKUP(A33,'Actual scan'!$A$2:$M$419,13,0)</f>
        <v>1071843144</v>
      </c>
      <c r="L33" s="37">
        <f t="shared" si="4"/>
        <v>0</v>
      </c>
      <c r="M33" s="13">
        <f>VLOOKUP(A33,'04.07.24'!$A$2:$M$500,4,0)</f>
        <v>146743982</v>
      </c>
      <c r="N33" s="34">
        <f>VLOOKUP(A33,'Actual scan'!$A$2:$M$419,4,0)</f>
        <v>146743982</v>
      </c>
      <c r="O33" s="38">
        <f t="shared" si="5"/>
        <v>0</v>
      </c>
      <c r="P33" s="13">
        <f>VLOOKUP(A33,'04.07.24'!$A$2:$M$500,10,0)</f>
        <v>14122419</v>
      </c>
      <c r="Q33" s="39">
        <f>VLOOKUP(A33,'Actual scan'!$A$2:$M$419,10,0)</f>
        <v>14122419</v>
      </c>
      <c r="R33" s="38">
        <f t="shared" si="6"/>
        <v>0</v>
      </c>
      <c r="S33" s="13">
        <f>VLOOKUP(A33,'04.07.24'!$A$2:$M$500,9,0)</f>
        <v>28000953</v>
      </c>
      <c r="T33" s="39">
        <f>VLOOKUP(A33,'Actual scan'!$A$2:$M$419,9,0)</f>
        <v>28000953</v>
      </c>
      <c r="U33" s="38">
        <f t="shared" si="7"/>
        <v>0</v>
      </c>
      <c r="V33" s="13">
        <f>VLOOKUP(A33,'04.07.24'!$A$2:$M$500,8,0)</f>
        <v>48074169</v>
      </c>
      <c r="W33" s="39">
        <f>VLOOKUP(A33,'Actual scan'!$A$2:$M$419,8,0)</f>
        <v>48074169</v>
      </c>
      <c r="X33" s="38">
        <f t="shared" si="8"/>
        <v>0</v>
      </c>
      <c r="Y33" s="13">
        <f>VLOOKUP(A33,'04.07.24'!$A$2:$M$500,11,0)</f>
        <v>4166499857</v>
      </c>
      <c r="Z33" s="39">
        <f>VLOOKUP(A33,'Actual scan'!$A$2:$M$419,11,0)</f>
        <v>4166499857</v>
      </c>
      <c r="AA33" s="38">
        <f t="shared" si="9"/>
        <v>0</v>
      </c>
      <c r="AB33" s="40">
        <f t="shared" si="10"/>
        <v>0</v>
      </c>
      <c r="AC33" s="40">
        <f t="shared" si="11"/>
        <v>0</v>
      </c>
      <c r="AD33" s="40">
        <f t="shared" si="12"/>
        <v>0</v>
      </c>
      <c r="AE33" s="40">
        <f t="shared" si="13"/>
        <v>0</v>
      </c>
      <c r="AF33" s="41">
        <f t="shared" si="14"/>
        <v>0</v>
      </c>
      <c r="AG33" s="40">
        <f>IFERROR(__xludf.DUMMYFUNCTION("IFNA(VLOOKUP(A33,IMPORTRANGE(""https://docs.google.com/spreadsheets/d/13sIiIFxtnWDUMYwzYXOCUL9Pdssb8PBqcbIkNBBCaZM/edit?resourcekey#gid=2083474367"",""Responses!$B$2:$N$500""),10,0),0)"),0.0)</f>
        <v>0</v>
      </c>
      <c r="AH33" s="40">
        <f>IFERROR(__xludf.DUMMYFUNCTION("IFNA(VLOOKUP(A33,IMPORTRANGE(""https://docs.google.com/spreadsheets/d/13sIiIFxtnWDUMYwzYXOCUL9Pdssb8PBqcbIkNBBCaZM/edit?resourcekey#gid=2083474367"",""Responses!$B$2:$N$500""),9,0),0)"),0.0)</f>
        <v>0</v>
      </c>
      <c r="AI33" s="41">
        <f t="shared" si="15"/>
        <v>0</v>
      </c>
      <c r="AJ33" s="41">
        <f t="shared" si="16"/>
        <v>-32060611.6</v>
      </c>
      <c r="AK33" s="42">
        <f t="shared" si="17"/>
        <v>0</v>
      </c>
      <c r="AL33" s="42">
        <f t="shared" si="18"/>
        <v>0</v>
      </c>
    </row>
    <row r="34" ht="15.75" customHeight="1">
      <c r="A34" s="6">
        <v>9.9635254E7</v>
      </c>
      <c r="B34" s="7" t="s">
        <v>66</v>
      </c>
      <c r="C34" s="20">
        <f>VLOOKUP(A34,'04.07.24'!$A$2:$W$500,17,0)</f>
        <v>7997620.4</v>
      </c>
      <c r="D34" s="33">
        <f t="shared" si="1"/>
        <v>0</v>
      </c>
      <c r="E34" s="20">
        <f>VLOOKUP(A34,'04.07.24'!$A$2:$W$500,18,0)</f>
        <v>27991671.4</v>
      </c>
      <c r="F34" s="33">
        <f t="shared" si="2"/>
        <v>0</v>
      </c>
      <c r="G34" s="13">
        <f>VLOOKUP(A34,'04.07.24'!$A$2:$C$500,3,0)</f>
        <v>79976204</v>
      </c>
      <c r="H34" s="34">
        <f>VLOOKUP(A34,'Actual scan'!$A$2:$C$419,3,0)</f>
        <v>79976204</v>
      </c>
      <c r="I34" s="35">
        <f t="shared" si="3"/>
        <v>0</v>
      </c>
      <c r="J34" s="20">
        <f>VLOOKUP(A34,'04.07.24'!$A$2:$M$500,13,0)</f>
        <v>907161693.4</v>
      </c>
      <c r="K34" s="36">
        <f>VLOOKUP(A34,'Actual scan'!$A$2:$M$419,13,0)</f>
        <v>907161693.4</v>
      </c>
      <c r="L34" s="37">
        <f t="shared" si="4"/>
        <v>0</v>
      </c>
      <c r="M34" s="13">
        <f>VLOOKUP(A34,'04.07.24'!$A$2:$M$500,4,0)</f>
        <v>54157874</v>
      </c>
      <c r="N34" s="34">
        <f>VLOOKUP(A34,'Actual scan'!$A$2:$M$419,4,0)</f>
        <v>54157874</v>
      </c>
      <c r="O34" s="38">
        <f t="shared" si="5"/>
        <v>0</v>
      </c>
      <c r="P34" s="13">
        <f>VLOOKUP(A34,'04.07.24'!$A$2:$M$500,10,0)</f>
        <v>3434517</v>
      </c>
      <c r="Q34" s="39">
        <f>VLOOKUP(A34,'Actual scan'!$A$2:$M$419,10,0)</f>
        <v>3434517</v>
      </c>
      <c r="R34" s="38">
        <f t="shared" si="6"/>
        <v>0</v>
      </c>
      <c r="S34" s="13">
        <f>VLOOKUP(A34,'04.07.24'!$A$2:$M$500,9,0)</f>
        <v>37507563</v>
      </c>
      <c r="T34" s="39">
        <f>VLOOKUP(A34,'Actual scan'!$A$2:$M$419,9,0)</f>
        <v>37507563</v>
      </c>
      <c r="U34" s="38">
        <f t="shared" si="7"/>
        <v>0</v>
      </c>
      <c r="V34" s="13">
        <f>VLOOKUP(A34,'04.07.24'!$A$2:$M$500,8,0)</f>
        <v>15494643</v>
      </c>
      <c r="W34" s="39">
        <f>VLOOKUP(A34,'Actual scan'!$A$2:$M$419,8,0)</f>
        <v>15494643</v>
      </c>
      <c r="X34" s="38">
        <f t="shared" si="8"/>
        <v>0</v>
      </c>
      <c r="Y34" s="13">
        <f>VLOOKUP(A34,'04.07.24'!$A$2:$M$500,11,0)</f>
        <v>36963453</v>
      </c>
      <c r="Z34" s="39">
        <f>VLOOKUP(A34,'Actual scan'!$A$2:$M$419,11,0)</f>
        <v>36963453</v>
      </c>
      <c r="AA34" s="38">
        <f t="shared" si="9"/>
        <v>0</v>
      </c>
      <c r="AB34" s="40">
        <f t="shared" si="10"/>
        <v>0</v>
      </c>
      <c r="AC34" s="40">
        <f t="shared" si="11"/>
        <v>0</v>
      </c>
      <c r="AD34" s="40">
        <f t="shared" si="12"/>
        <v>0</v>
      </c>
      <c r="AE34" s="40">
        <f t="shared" si="13"/>
        <v>0</v>
      </c>
      <c r="AF34" s="41">
        <f t="shared" si="14"/>
        <v>0</v>
      </c>
      <c r="AG34" s="40">
        <f>IFERROR(__xludf.DUMMYFUNCTION("IFNA(VLOOKUP(A34,IMPORTRANGE(""https://docs.google.com/spreadsheets/d/13sIiIFxtnWDUMYwzYXOCUL9Pdssb8PBqcbIkNBBCaZM/edit?resourcekey#gid=2083474367"",""Responses!$B$2:$N$500""),10,0),0)"),0.0)</f>
        <v>0</v>
      </c>
      <c r="AH34" s="40">
        <f>IFERROR(__xludf.DUMMYFUNCTION("IFNA(VLOOKUP(A34,IMPORTRANGE(""https://docs.google.com/spreadsheets/d/13sIiIFxtnWDUMYwzYXOCUL9Pdssb8PBqcbIkNBBCaZM/edit?resourcekey#gid=2083474367"",""Responses!$B$2:$N$500""),9,0),0)"),0.0)</f>
        <v>0</v>
      </c>
      <c r="AI34" s="41">
        <f t="shared" si="15"/>
        <v>0</v>
      </c>
      <c r="AJ34" s="41">
        <f t="shared" si="16"/>
        <v>-27991671.4</v>
      </c>
      <c r="AK34" s="42">
        <f t="shared" si="17"/>
        <v>0</v>
      </c>
      <c r="AL34" s="42">
        <f t="shared" si="18"/>
        <v>0</v>
      </c>
    </row>
    <row r="35" ht="15.75" customHeight="1">
      <c r="A35" s="6">
        <v>1.02324902E8</v>
      </c>
      <c r="B35" s="7" t="s">
        <v>67</v>
      </c>
      <c r="C35" s="20">
        <f>VLOOKUP(A35,'04.07.24'!$A$2:$W$500,17,0)</f>
        <v>7995415.1</v>
      </c>
      <c r="D35" s="33">
        <f t="shared" si="1"/>
        <v>0</v>
      </c>
      <c r="E35" s="20">
        <f>VLOOKUP(A35,'04.07.24'!$A$2:$W$500,18,0)</f>
        <v>27983952.85</v>
      </c>
      <c r="F35" s="33">
        <f t="shared" si="2"/>
        <v>0</v>
      </c>
      <c r="G35" s="13">
        <f>VLOOKUP(A35,'04.07.24'!$A$2:$C$500,3,0)</f>
        <v>79954151</v>
      </c>
      <c r="H35" s="34">
        <f>VLOOKUP(A35,'Actual scan'!$A$2:$C$419,3,0)</f>
        <v>79954151</v>
      </c>
      <c r="I35" s="35">
        <f t="shared" si="3"/>
        <v>0</v>
      </c>
      <c r="J35" s="20">
        <f>VLOOKUP(A35,'04.07.24'!$A$2:$M$500,13,0)</f>
        <v>2279746171</v>
      </c>
      <c r="K35" s="36">
        <f>VLOOKUP(A35,'Actual scan'!$A$2:$M$419,13,0)</f>
        <v>2279746171</v>
      </c>
      <c r="L35" s="37">
        <f t="shared" si="4"/>
        <v>0</v>
      </c>
      <c r="M35" s="13">
        <f>VLOOKUP(A35,'04.07.24'!$A$2:$M$500,4,0)</f>
        <v>152482770</v>
      </c>
      <c r="N35" s="34">
        <f>VLOOKUP(A35,'Actual scan'!$A$2:$M$419,4,0)</f>
        <v>152482770</v>
      </c>
      <c r="O35" s="38">
        <f t="shared" si="5"/>
        <v>0</v>
      </c>
      <c r="P35" s="13">
        <f>VLOOKUP(A35,'04.07.24'!$A$2:$M$500,10,0)</f>
        <v>11539543</v>
      </c>
      <c r="Q35" s="39">
        <f>VLOOKUP(A35,'Actual scan'!$A$2:$M$419,10,0)</f>
        <v>11539543</v>
      </c>
      <c r="R35" s="38">
        <f t="shared" si="6"/>
        <v>0</v>
      </c>
      <c r="S35" s="13">
        <f>VLOOKUP(A35,'04.07.24'!$A$2:$M$500,9,0)</f>
        <v>82265776</v>
      </c>
      <c r="T35" s="39">
        <f>VLOOKUP(A35,'Actual scan'!$A$2:$M$419,9,0)</f>
        <v>82265776</v>
      </c>
      <c r="U35" s="38">
        <f t="shared" si="7"/>
        <v>0</v>
      </c>
      <c r="V35" s="13">
        <f>VLOOKUP(A35,'04.07.24'!$A$2:$M$500,8,0)</f>
        <v>61737645</v>
      </c>
      <c r="W35" s="39">
        <f>VLOOKUP(A35,'Actual scan'!$A$2:$M$419,8,0)</f>
        <v>61737645</v>
      </c>
      <c r="X35" s="38">
        <f t="shared" si="8"/>
        <v>0</v>
      </c>
      <c r="Y35" s="13">
        <f>VLOOKUP(A35,'04.07.24'!$A$2:$M$500,11,0)</f>
        <v>2371372344</v>
      </c>
      <c r="Z35" s="39">
        <f>VLOOKUP(A35,'Actual scan'!$A$2:$M$419,11,0)</f>
        <v>2371372344</v>
      </c>
      <c r="AA35" s="38">
        <f t="shared" si="9"/>
        <v>0</v>
      </c>
      <c r="AB35" s="40">
        <f t="shared" si="10"/>
        <v>0</v>
      </c>
      <c r="AC35" s="40">
        <f t="shared" si="11"/>
        <v>0</v>
      </c>
      <c r="AD35" s="40">
        <f t="shared" si="12"/>
        <v>0</v>
      </c>
      <c r="AE35" s="40">
        <f t="shared" si="13"/>
        <v>0</v>
      </c>
      <c r="AF35" s="41">
        <f t="shared" si="14"/>
        <v>0</v>
      </c>
      <c r="AG35" s="40">
        <f>IFERROR(__xludf.DUMMYFUNCTION("IFNA(VLOOKUP(A35,IMPORTRANGE(""https://docs.google.com/spreadsheets/d/13sIiIFxtnWDUMYwzYXOCUL9Pdssb8PBqcbIkNBBCaZM/edit?resourcekey#gid=2083474367"",""Responses!$B$2:$N$500""),10,0),0)"),0.0)</f>
        <v>0</v>
      </c>
      <c r="AH35" s="40">
        <f>IFERROR(__xludf.DUMMYFUNCTION("IFNA(VLOOKUP(A35,IMPORTRANGE(""https://docs.google.com/spreadsheets/d/13sIiIFxtnWDUMYwzYXOCUL9Pdssb8PBqcbIkNBBCaZM/edit?resourcekey#gid=2083474367"",""Responses!$B$2:$N$500""),9,0),0)"),0.0)</f>
        <v>0</v>
      </c>
      <c r="AI35" s="41">
        <f t="shared" si="15"/>
        <v>0</v>
      </c>
      <c r="AJ35" s="41">
        <f t="shared" si="16"/>
        <v>-27983952.85</v>
      </c>
      <c r="AK35" s="42">
        <f t="shared" si="17"/>
        <v>0</v>
      </c>
      <c r="AL35" s="42">
        <f t="shared" si="18"/>
        <v>0</v>
      </c>
    </row>
    <row r="36" ht="15.75" customHeight="1">
      <c r="A36" s="6">
        <v>2.3043676E7</v>
      </c>
      <c r="B36" s="7" t="s">
        <v>68</v>
      </c>
      <c r="C36" s="20">
        <f>VLOOKUP(A36,'04.07.24'!$A$2:$W$500,17,0)</f>
        <v>7987336.9</v>
      </c>
      <c r="D36" s="33">
        <f t="shared" si="1"/>
        <v>0</v>
      </c>
      <c r="E36" s="20">
        <f>VLOOKUP(A36,'04.07.24'!$A$2:$W$500,18,0)</f>
        <v>27955679.15</v>
      </c>
      <c r="F36" s="33">
        <f t="shared" si="2"/>
        <v>0</v>
      </c>
      <c r="G36" s="13">
        <f>VLOOKUP(A36,'04.07.24'!$A$2:$C$500,3,0)</f>
        <v>79873369</v>
      </c>
      <c r="H36" s="34">
        <f>VLOOKUP(A36,'Actual scan'!$A$2:$C$419,3,0)</f>
        <v>79873369</v>
      </c>
      <c r="I36" s="35">
        <f t="shared" si="3"/>
        <v>0</v>
      </c>
      <c r="J36" s="20">
        <f>VLOOKUP(A36,'04.07.24'!$A$2:$M$500,13,0)</f>
        <v>2087571103</v>
      </c>
      <c r="K36" s="36">
        <f>VLOOKUP(A36,'Actual scan'!$A$2:$M$419,13,0)</f>
        <v>2087571103</v>
      </c>
      <c r="L36" s="37">
        <f t="shared" si="4"/>
        <v>0</v>
      </c>
      <c r="M36" s="13">
        <f>VLOOKUP(A36,'04.07.24'!$A$2:$M$500,4,0)</f>
        <v>142143395</v>
      </c>
      <c r="N36" s="34">
        <f>VLOOKUP(A36,'Actual scan'!$A$2:$M$419,4,0)</f>
        <v>142143395</v>
      </c>
      <c r="O36" s="38">
        <f t="shared" si="5"/>
        <v>0</v>
      </c>
      <c r="P36" s="13">
        <f>VLOOKUP(A36,'04.07.24'!$A$2:$M$500,10,0)</f>
        <v>23974639</v>
      </c>
      <c r="Q36" s="39">
        <f>VLOOKUP(A36,'Actual scan'!$A$2:$M$419,10,0)</f>
        <v>23974639</v>
      </c>
      <c r="R36" s="38">
        <f t="shared" si="6"/>
        <v>0</v>
      </c>
      <c r="S36" s="13">
        <f>VLOOKUP(A36,'04.07.24'!$A$2:$M$500,9,0)</f>
        <v>74751448</v>
      </c>
      <c r="T36" s="39">
        <f>VLOOKUP(A36,'Actual scan'!$A$2:$M$419,9,0)</f>
        <v>74751448</v>
      </c>
      <c r="U36" s="38">
        <f t="shared" si="7"/>
        <v>0</v>
      </c>
      <c r="V36" s="13">
        <f>VLOOKUP(A36,'04.07.24'!$A$2:$M$500,8,0)</f>
        <v>58478263</v>
      </c>
      <c r="W36" s="39">
        <f>VLOOKUP(A36,'Actual scan'!$A$2:$M$419,8,0)</f>
        <v>58478263</v>
      </c>
      <c r="X36" s="38">
        <f t="shared" si="8"/>
        <v>0</v>
      </c>
      <c r="Y36" s="13">
        <f>VLOOKUP(A36,'04.07.24'!$A$2:$M$500,11,0)</f>
        <v>8983924988</v>
      </c>
      <c r="Z36" s="39">
        <f>VLOOKUP(A36,'Actual scan'!$A$2:$M$419,11,0)</f>
        <v>8983924988</v>
      </c>
      <c r="AA36" s="38">
        <f t="shared" si="9"/>
        <v>0</v>
      </c>
      <c r="AB36" s="40">
        <f t="shared" si="10"/>
        <v>0</v>
      </c>
      <c r="AC36" s="40">
        <f t="shared" si="11"/>
        <v>0</v>
      </c>
      <c r="AD36" s="40">
        <f t="shared" si="12"/>
        <v>0</v>
      </c>
      <c r="AE36" s="40">
        <f t="shared" si="13"/>
        <v>0</v>
      </c>
      <c r="AF36" s="41">
        <f t="shared" si="14"/>
        <v>0</v>
      </c>
      <c r="AG36" s="40">
        <f>IFERROR(__xludf.DUMMYFUNCTION("IFNA(VLOOKUP(A36,IMPORTRANGE(""https://docs.google.com/spreadsheets/d/13sIiIFxtnWDUMYwzYXOCUL9Pdssb8PBqcbIkNBBCaZM/edit?resourcekey#gid=2083474367"",""Responses!$B$2:$N$500""),10,0),0)"),0.0)</f>
        <v>0</v>
      </c>
      <c r="AH36" s="40">
        <f>IFERROR(__xludf.DUMMYFUNCTION("IFNA(VLOOKUP(A36,IMPORTRANGE(""https://docs.google.com/spreadsheets/d/13sIiIFxtnWDUMYwzYXOCUL9Pdssb8PBqcbIkNBBCaZM/edit?resourcekey#gid=2083474367"",""Responses!$B$2:$N$500""),9,0),0)"),0.0)</f>
        <v>0</v>
      </c>
      <c r="AI36" s="41">
        <f t="shared" si="15"/>
        <v>0</v>
      </c>
      <c r="AJ36" s="41">
        <f t="shared" si="16"/>
        <v>-27955679.15</v>
      </c>
      <c r="AK36" s="42">
        <f t="shared" si="17"/>
        <v>0</v>
      </c>
      <c r="AL36" s="42">
        <f t="shared" si="18"/>
        <v>0</v>
      </c>
    </row>
    <row r="37" ht="15.75" customHeight="1">
      <c r="A37" s="6">
        <v>2.2881513E7</v>
      </c>
      <c r="B37" s="7" t="s">
        <v>69</v>
      </c>
      <c r="C37" s="20">
        <f>VLOOKUP(A37,'04.07.24'!$A$2:$W$500,17,0)</f>
        <v>7984622.6</v>
      </c>
      <c r="D37" s="33">
        <f t="shared" si="1"/>
        <v>0</v>
      </c>
      <c r="E37" s="20">
        <f>VLOOKUP(A37,'04.07.24'!$A$2:$W$500,18,0)</f>
        <v>27946179.1</v>
      </c>
      <c r="F37" s="33">
        <f t="shared" si="2"/>
        <v>0</v>
      </c>
      <c r="G37" s="13">
        <f>VLOOKUP(A37,'04.07.24'!$A$2:$C$500,3,0)</f>
        <v>79846226</v>
      </c>
      <c r="H37" s="34">
        <f>VLOOKUP(A37,'Actual scan'!$A$2:$C$419,3,0)</f>
        <v>79846226</v>
      </c>
      <c r="I37" s="35">
        <f t="shared" si="3"/>
        <v>0</v>
      </c>
      <c r="J37" s="20">
        <f>VLOOKUP(A37,'04.07.24'!$A$2:$M$500,13,0)</f>
        <v>2436945091</v>
      </c>
      <c r="K37" s="36">
        <f>VLOOKUP(A37,'Actual scan'!$A$2:$M$419,13,0)</f>
        <v>2436945091</v>
      </c>
      <c r="L37" s="37">
        <f t="shared" si="4"/>
        <v>0</v>
      </c>
      <c r="M37" s="13">
        <f>VLOOKUP(A37,'04.07.24'!$A$2:$M$500,4,0)</f>
        <v>162728990</v>
      </c>
      <c r="N37" s="34">
        <f>VLOOKUP(A37,'Actual scan'!$A$2:$M$419,4,0)</f>
        <v>162728990</v>
      </c>
      <c r="O37" s="38">
        <f t="shared" si="5"/>
        <v>0</v>
      </c>
      <c r="P37" s="13">
        <f>VLOOKUP(A37,'04.07.24'!$A$2:$M$500,10,0)</f>
        <v>24025014</v>
      </c>
      <c r="Q37" s="39">
        <f>VLOOKUP(A37,'Actual scan'!$A$2:$M$419,10,0)</f>
        <v>24025014</v>
      </c>
      <c r="R37" s="38">
        <f t="shared" si="6"/>
        <v>0</v>
      </c>
      <c r="S37" s="13">
        <f>VLOOKUP(A37,'04.07.24'!$A$2:$M$500,9,0)</f>
        <v>87697200</v>
      </c>
      <c r="T37" s="39">
        <f>VLOOKUP(A37,'Actual scan'!$A$2:$M$419,9,0)</f>
        <v>87697200</v>
      </c>
      <c r="U37" s="38">
        <f t="shared" si="7"/>
        <v>0</v>
      </c>
      <c r="V37" s="13">
        <f>VLOOKUP(A37,'04.07.24'!$A$2:$M$500,8,0)</f>
        <v>67634045</v>
      </c>
      <c r="W37" s="39">
        <f>VLOOKUP(A37,'Actual scan'!$A$2:$M$419,8,0)</f>
        <v>67634045</v>
      </c>
      <c r="X37" s="38">
        <f t="shared" si="8"/>
        <v>0</v>
      </c>
      <c r="Y37" s="13">
        <f>VLOOKUP(A37,'04.07.24'!$A$2:$M$500,11,0)</f>
        <v>14960279257</v>
      </c>
      <c r="Z37" s="39">
        <f>VLOOKUP(A37,'Actual scan'!$A$2:$M$419,11,0)</f>
        <v>14960279257</v>
      </c>
      <c r="AA37" s="38">
        <f t="shared" si="9"/>
        <v>0</v>
      </c>
      <c r="AB37" s="40">
        <f t="shared" si="10"/>
        <v>0</v>
      </c>
      <c r="AC37" s="40">
        <f t="shared" si="11"/>
        <v>0</v>
      </c>
      <c r="AD37" s="40">
        <f t="shared" si="12"/>
        <v>0</v>
      </c>
      <c r="AE37" s="40">
        <f t="shared" si="13"/>
        <v>0</v>
      </c>
      <c r="AF37" s="41">
        <f t="shared" si="14"/>
        <v>0</v>
      </c>
      <c r="AG37" s="40">
        <f>IFERROR(__xludf.DUMMYFUNCTION("IFNA(VLOOKUP(A37,IMPORTRANGE(""https://docs.google.com/spreadsheets/d/13sIiIFxtnWDUMYwzYXOCUL9Pdssb8PBqcbIkNBBCaZM/edit?resourcekey#gid=2083474367"",""Responses!$B$2:$N$500""),10,0),0)"),0.0)</f>
        <v>0</v>
      </c>
      <c r="AH37" s="40">
        <f>IFERROR(__xludf.DUMMYFUNCTION("IFNA(VLOOKUP(A37,IMPORTRANGE(""https://docs.google.com/spreadsheets/d/13sIiIFxtnWDUMYwzYXOCUL9Pdssb8PBqcbIkNBBCaZM/edit?resourcekey#gid=2083474367"",""Responses!$B$2:$N$500""),9,0),0)"),0.0)</f>
        <v>0</v>
      </c>
      <c r="AI37" s="41">
        <f t="shared" si="15"/>
        <v>0</v>
      </c>
      <c r="AJ37" s="41">
        <f t="shared" si="16"/>
        <v>-27946179.1</v>
      </c>
      <c r="AK37" s="42">
        <f t="shared" si="17"/>
        <v>0</v>
      </c>
      <c r="AL37" s="42">
        <f t="shared" si="18"/>
        <v>0</v>
      </c>
    </row>
    <row r="38" ht="15.75" customHeight="1">
      <c r="A38" s="6">
        <v>1.24244625E8</v>
      </c>
      <c r="B38" s="7" t="s">
        <v>70</v>
      </c>
      <c r="C38" s="20">
        <f>VLOOKUP(A38,'04.07.24'!$A$2:$W$500,17,0)</f>
        <v>7970999.7</v>
      </c>
      <c r="D38" s="33">
        <f t="shared" si="1"/>
        <v>0</v>
      </c>
      <c r="E38" s="20">
        <f>VLOOKUP(A38,'04.07.24'!$A$2:$W$500,18,0)</f>
        <v>27898498.95</v>
      </c>
      <c r="F38" s="33">
        <f t="shared" si="2"/>
        <v>0</v>
      </c>
      <c r="G38" s="13">
        <f>VLOOKUP(A38,'04.07.24'!$A$2:$C$500,3,0)</f>
        <v>79709997</v>
      </c>
      <c r="H38" s="34">
        <f>VLOOKUP(A38,'Actual scan'!$A$2:$C$419,3,0)</f>
        <v>79709997</v>
      </c>
      <c r="I38" s="35">
        <f t="shared" si="3"/>
        <v>0</v>
      </c>
      <c r="J38" s="20">
        <f>VLOOKUP(A38,'04.07.24'!$A$2:$M$500,13,0)</f>
        <v>1088253782</v>
      </c>
      <c r="K38" s="36">
        <f>VLOOKUP(A38,'Actual scan'!$A$2:$M$419,13,0)</f>
        <v>1088253782</v>
      </c>
      <c r="L38" s="37">
        <f t="shared" si="4"/>
        <v>0</v>
      </c>
      <c r="M38" s="13">
        <f>VLOOKUP(A38,'04.07.24'!$A$2:$M$500,4,0)</f>
        <v>104809915</v>
      </c>
      <c r="N38" s="34">
        <f>VLOOKUP(A38,'Actual scan'!$A$2:$M$419,4,0)</f>
        <v>104809915</v>
      </c>
      <c r="O38" s="38">
        <f t="shared" si="5"/>
        <v>0</v>
      </c>
      <c r="P38" s="13">
        <f>VLOOKUP(A38,'04.07.24'!$A$2:$M$500,10,0)</f>
        <v>10506452</v>
      </c>
      <c r="Q38" s="39">
        <f>VLOOKUP(A38,'Actual scan'!$A$2:$M$419,10,0)</f>
        <v>10506452</v>
      </c>
      <c r="R38" s="38">
        <f t="shared" si="6"/>
        <v>0</v>
      </c>
      <c r="S38" s="13">
        <f>VLOOKUP(A38,'04.07.24'!$A$2:$M$500,9,0)</f>
        <v>36861226</v>
      </c>
      <c r="T38" s="39">
        <f>VLOOKUP(A38,'Actual scan'!$A$2:$M$419,9,0)</f>
        <v>36861226</v>
      </c>
      <c r="U38" s="38">
        <f t="shared" si="7"/>
        <v>0</v>
      </c>
      <c r="V38" s="13">
        <f>VLOOKUP(A38,'04.07.24'!$A$2:$M$500,8,0)</f>
        <v>33360362</v>
      </c>
      <c r="W38" s="39">
        <f>VLOOKUP(A38,'Actual scan'!$A$2:$M$419,8,0)</f>
        <v>33360362</v>
      </c>
      <c r="X38" s="38">
        <f t="shared" si="8"/>
        <v>0</v>
      </c>
      <c r="Y38" s="13">
        <f>VLOOKUP(A38,'04.07.24'!$A$2:$M$500,11,0)</f>
        <v>548050602</v>
      </c>
      <c r="Z38" s="39">
        <f>VLOOKUP(A38,'Actual scan'!$A$2:$M$419,11,0)</f>
        <v>548050602</v>
      </c>
      <c r="AA38" s="38">
        <f t="shared" si="9"/>
        <v>0</v>
      </c>
      <c r="AB38" s="40">
        <f t="shared" si="10"/>
        <v>0</v>
      </c>
      <c r="AC38" s="40">
        <f t="shared" si="11"/>
        <v>0</v>
      </c>
      <c r="AD38" s="40">
        <f t="shared" si="12"/>
        <v>0</v>
      </c>
      <c r="AE38" s="40">
        <f t="shared" si="13"/>
        <v>0</v>
      </c>
      <c r="AF38" s="41">
        <f t="shared" si="14"/>
        <v>0</v>
      </c>
      <c r="AG38" s="40">
        <f>IFERROR(__xludf.DUMMYFUNCTION("IFNA(VLOOKUP(A38,IMPORTRANGE(""https://docs.google.com/spreadsheets/d/13sIiIFxtnWDUMYwzYXOCUL9Pdssb8PBqcbIkNBBCaZM/edit?resourcekey#gid=2083474367"",""Responses!$B$2:$N$500""),10,0),0)"),0.0)</f>
        <v>0</v>
      </c>
      <c r="AH38" s="40">
        <f>IFERROR(__xludf.DUMMYFUNCTION("IFNA(VLOOKUP(A38,IMPORTRANGE(""https://docs.google.com/spreadsheets/d/13sIiIFxtnWDUMYwzYXOCUL9Pdssb8PBqcbIkNBBCaZM/edit?resourcekey#gid=2083474367"",""Responses!$B$2:$N$500""),9,0),0)"),0.0)</f>
        <v>0</v>
      </c>
      <c r="AI38" s="41">
        <f t="shared" si="15"/>
        <v>0</v>
      </c>
      <c r="AJ38" s="41">
        <f t="shared" si="16"/>
        <v>-27898498.95</v>
      </c>
      <c r="AK38" s="42">
        <f t="shared" si="17"/>
        <v>0</v>
      </c>
      <c r="AL38" s="42">
        <f t="shared" si="18"/>
        <v>0</v>
      </c>
    </row>
    <row r="39" ht="15.75" customHeight="1">
      <c r="A39" s="6">
        <v>1.24977874E8</v>
      </c>
      <c r="B39" s="7" t="s">
        <v>71</v>
      </c>
      <c r="C39" s="20">
        <f>VLOOKUP(A39,'04.07.24'!$A$2:$W$500,17,0)</f>
        <v>7922106.2</v>
      </c>
      <c r="D39" s="33">
        <f t="shared" si="1"/>
        <v>0</v>
      </c>
      <c r="E39" s="20">
        <f>VLOOKUP(A39,'04.07.24'!$A$2:$W$500,18,0)</f>
        <v>27727371.7</v>
      </c>
      <c r="F39" s="33">
        <f t="shared" si="2"/>
        <v>0</v>
      </c>
      <c r="G39" s="13">
        <f>VLOOKUP(A39,'04.07.24'!$A$2:$C$500,3,0)</f>
        <v>79221062</v>
      </c>
      <c r="H39" s="34">
        <f>VLOOKUP(A39,'Actual scan'!$A$2:$C$419,3,0)</f>
        <v>79221062</v>
      </c>
      <c r="I39" s="35">
        <f t="shared" si="3"/>
        <v>0</v>
      </c>
      <c r="J39" s="20">
        <f>VLOOKUP(A39,'04.07.24'!$A$2:$M$500,13,0)</f>
        <v>817965665.8</v>
      </c>
      <c r="K39" s="36">
        <f>VLOOKUP(A39,'Actual scan'!$A$2:$M$419,13,0)</f>
        <v>817965665.8</v>
      </c>
      <c r="L39" s="37">
        <f t="shared" si="4"/>
        <v>0</v>
      </c>
      <c r="M39" s="13">
        <f>VLOOKUP(A39,'04.07.24'!$A$2:$M$500,4,0)</f>
        <v>164094390</v>
      </c>
      <c r="N39" s="34">
        <f>VLOOKUP(A39,'Actual scan'!$A$2:$M$419,4,0)</f>
        <v>164094390</v>
      </c>
      <c r="O39" s="38">
        <f t="shared" si="5"/>
        <v>0</v>
      </c>
      <c r="P39" s="13">
        <f>VLOOKUP(A39,'04.07.24'!$A$2:$M$500,10,0)</f>
        <v>6056778</v>
      </c>
      <c r="Q39" s="39">
        <f>VLOOKUP(A39,'Actual scan'!$A$2:$M$419,10,0)</f>
        <v>6056778</v>
      </c>
      <c r="R39" s="38">
        <f t="shared" si="6"/>
        <v>0</v>
      </c>
      <c r="S39" s="13">
        <f>VLOOKUP(A39,'04.07.24'!$A$2:$M$500,9,0)</f>
        <v>22538364</v>
      </c>
      <c r="T39" s="39">
        <f>VLOOKUP(A39,'Actual scan'!$A$2:$M$419,9,0)</f>
        <v>22538364</v>
      </c>
      <c r="U39" s="38">
        <f t="shared" si="7"/>
        <v>0</v>
      </c>
      <c r="V39" s="13">
        <f>VLOOKUP(A39,'04.07.24'!$A$2:$M$500,8,0)</f>
        <v>32530782</v>
      </c>
      <c r="W39" s="39">
        <f>VLOOKUP(A39,'Actual scan'!$A$2:$M$419,8,0)</f>
        <v>32530782</v>
      </c>
      <c r="X39" s="38">
        <f t="shared" si="8"/>
        <v>0</v>
      </c>
      <c r="Y39" s="13">
        <f>VLOOKUP(A39,'04.07.24'!$A$2:$M$500,11,0)</f>
        <v>7432833174</v>
      </c>
      <c r="Z39" s="39">
        <f>VLOOKUP(A39,'Actual scan'!$A$2:$M$419,11,0)</f>
        <v>7432833174</v>
      </c>
      <c r="AA39" s="38">
        <f t="shared" si="9"/>
        <v>0</v>
      </c>
      <c r="AB39" s="40">
        <f t="shared" si="10"/>
        <v>0</v>
      </c>
      <c r="AC39" s="40">
        <f t="shared" si="11"/>
        <v>0</v>
      </c>
      <c r="AD39" s="40">
        <f t="shared" si="12"/>
        <v>0</v>
      </c>
      <c r="AE39" s="40">
        <f t="shared" si="13"/>
        <v>0</v>
      </c>
      <c r="AF39" s="41">
        <f t="shared" si="14"/>
        <v>0</v>
      </c>
      <c r="AG39" s="40">
        <f>IFERROR(__xludf.DUMMYFUNCTION("IFNA(VLOOKUP(A39,IMPORTRANGE(""https://docs.google.com/spreadsheets/d/13sIiIFxtnWDUMYwzYXOCUL9Pdssb8PBqcbIkNBBCaZM/edit?resourcekey#gid=2083474367"",""Responses!$B$2:$N$500""),10,0),0)"),0.0)</f>
        <v>0</v>
      </c>
      <c r="AH39" s="40">
        <f>IFERROR(__xludf.DUMMYFUNCTION("IFNA(VLOOKUP(A39,IMPORTRANGE(""https://docs.google.com/spreadsheets/d/13sIiIFxtnWDUMYwzYXOCUL9Pdssb8PBqcbIkNBBCaZM/edit?resourcekey#gid=2083474367"",""Responses!$B$2:$N$500""),9,0),0)"),0.0)</f>
        <v>0</v>
      </c>
      <c r="AI39" s="41">
        <f t="shared" si="15"/>
        <v>0</v>
      </c>
      <c r="AJ39" s="41">
        <f t="shared" si="16"/>
        <v>-27727371.7</v>
      </c>
      <c r="AK39" s="42">
        <f t="shared" si="17"/>
        <v>0</v>
      </c>
      <c r="AL39" s="42">
        <f t="shared" si="18"/>
        <v>0</v>
      </c>
    </row>
    <row r="40" ht="15.75" customHeight="1">
      <c r="A40" s="6">
        <v>9.194585E7</v>
      </c>
      <c r="B40" s="7" t="s">
        <v>72</v>
      </c>
      <c r="C40" s="20">
        <f>VLOOKUP(A40,'04.07.24'!$A$2:$W$500,17,0)</f>
        <v>7914067.5</v>
      </c>
      <c r="D40" s="33">
        <f t="shared" si="1"/>
        <v>0</v>
      </c>
      <c r="E40" s="20">
        <f>VLOOKUP(A40,'04.07.24'!$A$2:$W$500,18,0)</f>
        <v>27699236.25</v>
      </c>
      <c r="F40" s="33">
        <f t="shared" si="2"/>
        <v>0</v>
      </c>
      <c r="G40" s="13">
        <f>VLOOKUP(A40,'04.07.24'!$A$2:$C$500,3,0)</f>
        <v>79140675</v>
      </c>
      <c r="H40" s="34">
        <f>VLOOKUP(A40,'Actual scan'!$A$2:$C$419,3,0)</f>
        <v>79140675</v>
      </c>
      <c r="I40" s="35">
        <f t="shared" si="3"/>
        <v>0</v>
      </c>
      <c r="J40" s="20">
        <f>VLOOKUP(A40,'04.07.24'!$A$2:$M$500,13,0)</f>
        <v>837973390.4</v>
      </c>
      <c r="K40" s="36">
        <f>VLOOKUP(A40,'Actual scan'!$A$2:$M$419,13,0)</f>
        <v>837973390.4</v>
      </c>
      <c r="L40" s="37">
        <f t="shared" si="4"/>
        <v>0</v>
      </c>
      <c r="M40" s="13">
        <f>VLOOKUP(A40,'04.07.24'!$A$2:$M$500,4,0)</f>
        <v>72514119</v>
      </c>
      <c r="N40" s="34">
        <f>VLOOKUP(A40,'Actual scan'!$A$2:$M$419,4,0)</f>
        <v>72514119</v>
      </c>
      <c r="O40" s="38">
        <f t="shared" si="5"/>
        <v>0</v>
      </c>
      <c r="P40" s="13">
        <f>VLOOKUP(A40,'04.07.24'!$A$2:$M$500,10,0)</f>
        <v>14507148</v>
      </c>
      <c r="Q40" s="39">
        <f>VLOOKUP(A40,'Actual scan'!$A$2:$M$419,10,0)</f>
        <v>14507148</v>
      </c>
      <c r="R40" s="38">
        <f t="shared" si="6"/>
        <v>0</v>
      </c>
      <c r="S40" s="13">
        <f>VLOOKUP(A40,'04.07.24'!$A$2:$M$500,9,0)</f>
        <v>23453263</v>
      </c>
      <c r="T40" s="39">
        <f>VLOOKUP(A40,'Actual scan'!$A$2:$M$419,9,0)</f>
        <v>23453263</v>
      </c>
      <c r="U40" s="38">
        <f t="shared" si="7"/>
        <v>0</v>
      </c>
      <c r="V40" s="13">
        <f>VLOOKUP(A40,'04.07.24'!$A$2:$M$500,8,0)</f>
        <v>35756767</v>
      </c>
      <c r="W40" s="39">
        <f>VLOOKUP(A40,'Actual scan'!$A$2:$M$419,8,0)</f>
        <v>35756767</v>
      </c>
      <c r="X40" s="38">
        <f t="shared" si="8"/>
        <v>0</v>
      </c>
      <c r="Y40" s="13">
        <f>VLOOKUP(A40,'04.07.24'!$A$2:$M$500,11,0)</f>
        <v>4301974208</v>
      </c>
      <c r="Z40" s="39">
        <f>VLOOKUP(A40,'Actual scan'!$A$2:$M$419,11,0)</f>
        <v>4301974208</v>
      </c>
      <c r="AA40" s="38">
        <f t="shared" si="9"/>
        <v>0</v>
      </c>
      <c r="AB40" s="40">
        <f t="shared" si="10"/>
        <v>0</v>
      </c>
      <c r="AC40" s="40">
        <f t="shared" si="11"/>
        <v>0</v>
      </c>
      <c r="AD40" s="40">
        <f t="shared" si="12"/>
        <v>0</v>
      </c>
      <c r="AE40" s="40">
        <f t="shared" si="13"/>
        <v>0</v>
      </c>
      <c r="AF40" s="41">
        <f t="shared" si="14"/>
        <v>0</v>
      </c>
      <c r="AG40" s="40">
        <f>IFERROR(__xludf.DUMMYFUNCTION("IFNA(VLOOKUP(A40,IMPORTRANGE(""https://docs.google.com/spreadsheets/d/13sIiIFxtnWDUMYwzYXOCUL9Pdssb8PBqcbIkNBBCaZM/edit?resourcekey#gid=2083474367"",""Responses!$B$2:$N$500""),10,0),0)"),0.0)</f>
        <v>0</v>
      </c>
      <c r="AH40" s="40">
        <f>IFERROR(__xludf.DUMMYFUNCTION("IFNA(VLOOKUP(A40,IMPORTRANGE(""https://docs.google.com/spreadsheets/d/13sIiIFxtnWDUMYwzYXOCUL9Pdssb8PBqcbIkNBBCaZM/edit?resourcekey#gid=2083474367"",""Responses!$B$2:$N$500""),9,0),0)"),0.0)</f>
        <v>0</v>
      </c>
      <c r="AI40" s="41">
        <f t="shared" si="15"/>
        <v>0</v>
      </c>
      <c r="AJ40" s="41">
        <f t="shared" si="16"/>
        <v>-27699236.25</v>
      </c>
      <c r="AK40" s="42">
        <f t="shared" si="17"/>
        <v>0</v>
      </c>
      <c r="AL40" s="42">
        <f t="shared" si="18"/>
        <v>0</v>
      </c>
    </row>
    <row r="41" ht="15.75" customHeight="1">
      <c r="A41" s="6">
        <v>9.3295965E7</v>
      </c>
      <c r="B41" s="7" t="s">
        <v>73</v>
      </c>
      <c r="C41" s="20">
        <f>VLOOKUP(A41,'04.07.24'!$A$2:$W$500,17,0)</f>
        <v>7851450.7</v>
      </c>
      <c r="D41" s="33">
        <f t="shared" si="1"/>
        <v>0</v>
      </c>
      <c r="E41" s="20">
        <f>VLOOKUP(A41,'04.07.24'!$A$2:$W$500,18,0)</f>
        <v>27480077.45</v>
      </c>
      <c r="F41" s="33">
        <f t="shared" si="2"/>
        <v>0</v>
      </c>
      <c r="G41" s="13">
        <f>VLOOKUP(A41,'04.07.24'!$A$2:$C$500,3,0)</f>
        <v>78514507</v>
      </c>
      <c r="H41" s="34">
        <f>VLOOKUP(A41,'Actual scan'!$A$2:$C$419,3,0)</f>
        <v>78514507</v>
      </c>
      <c r="I41" s="35">
        <f t="shared" si="3"/>
        <v>0</v>
      </c>
      <c r="J41" s="20">
        <f>VLOOKUP(A41,'04.07.24'!$A$2:$M$500,13,0)</f>
        <v>545220965.6</v>
      </c>
      <c r="K41" s="36">
        <f>VLOOKUP(A41,'Actual scan'!$A$2:$M$419,13,0)</f>
        <v>545220965.6</v>
      </c>
      <c r="L41" s="37">
        <f t="shared" si="4"/>
        <v>0</v>
      </c>
      <c r="M41" s="13">
        <f>VLOOKUP(A41,'04.07.24'!$A$2:$M$500,4,0)</f>
        <v>37152330</v>
      </c>
      <c r="N41" s="34">
        <f>VLOOKUP(A41,'Actual scan'!$A$2:$M$419,4,0)</f>
        <v>37152330</v>
      </c>
      <c r="O41" s="38">
        <f t="shared" si="5"/>
        <v>0</v>
      </c>
      <c r="P41" s="13">
        <f>VLOOKUP(A41,'04.07.24'!$A$2:$M$500,10,0)</f>
        <v>12164163</v>
      </c>
      <c r="Q41" s="39">
        <f>VLOOKUP(A41,'Actual scan'!$A$2:$M$419,10,0)</f>
        <v>12164163</v>
      </c>
      <c r="R41" s="38">
        <f t="shared" si="6"/>
        <v>0</v>
      </c>
      <c r="S41" s="13">
        <f>VLOOKUP(A41,'04.07.24'!$A$2:$M$500,9,0)</f>
        <v>19511595</v>
      </c>
      <c r="T41" s="39">
        <f>VLOOKUP(A41,'Actual scan'!$A$2:$M$419,9,0)</f>
        <v>19511595</v>
      </c>
      <c r="U41" s="38">
        <f t="shared" si="7"/>
        <v>0</v>
      </c>
      <c r="V41" s="13">
        <f>VLOOKUP(A41,'04.07.24'!$A$2:$M$500,8,0)</f>
        <v>14835601</v>
      </c>
      <c r="W41" s="39">
        <f>VLOOKUP(A41,'Actual scan'!$A$2:$M$419,8,0)</f>
        <v>14835601</v>
      </c>
      <c r="X41" s="38">
        <f t="shared" si="8"/>
        <v>0</v>
      </c>
      <c r="Y41" s="13">
        <f>VLOOKUP(A41,'04.07.24'!$A$2:$M$500,11,0)</f>
        <v>1215073749</v>
      </c>
      <c r="Z41" s="39">
        <f>VLOOKUP(A41,'Actual scan'!$A$2:$M$419,11,0)</f>
        <v>1215073749</v>
      </c>
      <c r="AA41" s="38">
        <f t="shared" si="9"/>
        <v>0</v>
      </c>
      <c r="AB41" s="40">
        <f t="shared" si="10"/>
        <v>0</v>
      </c>
      <c r="AC41" s="40">
        <f t="shared" si="11"/>
        <v>0</v>
      </c>
      <c r="AD41" s="40">
        <f t="shared" si="12"/>
        <v>0</v>
      </c>
      <c r="AE41" s="40">
        <f t="shared" si="13"/>
        <v>0</v>
      </c>
      <c r="AF41" s="41">
        <f t="shared" si="14"/>
        <v>0</v>
      </c>
      <c r="AG41" s="40">
        <f>IFERROR(__xludf.DUMMYFUNCTION("IFNA(VLOOKUP(A41,IMPORTRANGE(""https://docs.google.com/spreadsheets/d/13sIiIFxtnWDUMYwzYXOCUL9Pdssb8PBqcbIkNBBCaZM/edit?resourcekey#gid=2083474367"",""Responses!$B$2:$N$500""),10,0),0)"),0.0)</f>
        <v>0</v>
      </c>
      <c r="AH41" s="40">
        <f>IFERROR(__xludf.DUMMYFUNCTION("IFNA(VLOOKUP(A41,IMPORTRANGE(""https://docs.google.com/spreadsheets/d/13sIiIFxtnWDUMYwzYXOCUL9Pdssb8PBqcbIkNBBCaZM/edit?resourcekey#gid=2083474367"",""Responses!$B$2:$N$500""),9,0),0)"),0.0)</f>
        <v>0</v>
      </c>
      <c r="AI41" s="41">
        <f t="shared" si="15"/>
        <v>0</v>
      </c>
      <c r="AJ41" s="41">
        <f t="shared" si="16"/>
        <v>-27480077.45</v>
      </c>
      <c r="AK41" s="42">
        <f t="shared" si="17"/>
        <v>0</v>
      </c>
      <c r="AL41" s="42">
        <f t="shared" si="18"/>
        <v>0</v>
      </c>
    </row>
    <row r="42" ht="15.75" customHeight="1">
      <c r="A42" s="6">
        <v>1.11707137E8</v>
      </c>
      <c r="B42" s="7" t="s">
        <v>74</v>
      </c>
      <c r="C42" s="20">
        <f>VLOOKUP(A42,'04.07.24'!$A$2:$W$500,17,0)</f>
        <v>7829844.5</v>
      </c>
      <c r="D42" s="33">
        <f t="shared" si="1"/>
        <v>0</v>
      </c>
      <c r="E42" s="20">
        <f>VLOOKUP(A42,'04.07.24'!$A$2:$W$500,18,0)</f>
        <v>27404455.75</v>
      </c>
      <c r="F42" s="33">
        <f t="shared" si="2"/>
        <v>0</v>
      </c>
      <c r="G42" s="13">
        <f>VLOOKUP(A42,'04.07.24'!$A$2:$C$500,3,0)</f>
        <v>78298445</v>
      </c>
      <c r="H42" s="34">
        <f>VLOOKUP(A42,'Actual scan'!$A$2:$C$419,3,0)</f>
        <v>78298445</v>
      </c>
      <c r="I42" s="35">
        <f t="shared" si="3"/>
        <v>0</v>
      </c>
      <c r="J42" s="20">
        <f>VLOOKUP(A42,'04.07.24'!$A$2:$M$500,13,0)</f>
        <v>457535071.8</v>
      </c>
      <c r="K42" s="36">
        <f>VLOOKUP(A42,'Actual scan'!$A$2:$M$419,13,0)</f>
        <v>457535071.8</v>
      </c>
      <c r="L42" s="37">
        <f t="shared" si="4"/>
        <v>0</v>
      </c>
      <c r="M42" s="13">
        <f>VLOOKUP(A42,'04.07.24'!$A$2:$M$500,4,0)</f>
        <v>33348466</v>
      </c>
      <c r="N42" s="34">
        <f>VLOOKUP(A42,'Actual scan'!$A$2:$M$419,4,0)</f>
        <v>33348466</v>
      </c>
      <c r="O42" s="38">
        <f t="shared" si="5"/>
        <v>0</v>
      </c>
      <c r="P42" s="13">
        <f>VLOOKUP(A42,'04.07.24'!$A$2:$M$500,10,0)</f>
        <v>6078160</v>
      </c>
      <c r="Q42" s="39">
        <f>VLOOKUP(A42,'Actual scan'!$A$2:$M$419,10,0)</f>
        <v>6078160</v>
      </c>
      <c r="R42" s="38">
        <f t="shared" si="6"/>
        <v>0</v>
      </c>
      <c r="S42" s="13">
        <f>VLOOKUP(A42,'04.07.24'!$A$2:$M$500,9,0)</f>
        <v>16578829</v>
      </c>
      <c r="T42" s="39">
        <f>VLOOKUP(A42,'Actual scan'!$A$2:$M$419,9,0)</f>
        <v>16578829</v>
      </c>
      <c r="U42" s="38">
        <f t="shared" si="7"/>
        <v>0</v>
      </c>
      <c r="V42" s="13">
        <f>VLOOKUP(A42,'04.07.24'!$A$2:$M$500,8,0)</f>
        <v>11531484</v>
      </c>
      <c r="W42" s="39">
        <f>VLOOKUP(A42,'Actual scan'!$A$2:$M$419,8,0)</f>
        <v>11531484</v>
      </c>
      <c r="X42" s="38">
        <f t="shared" si="8"/>
        <v>0</v>
      </c>
      <c r="Y42" s="13">
        <f>VLOOKUP(A42,'04.07.24'!$A$2:$M$500,11,0)</f>
        <v>3453267817</v>
      </c>
      <c r="Z42" s="39">
        <f>VLOOKUP(A42,'Actual scan'!$A$2:$M$419,11,0)</f>
        <v>3453267817</v>
      </c>
      <c r="AA42" s="38">
        <f t="shared" si="9"/>
        <v>0</v>
      </c>
      <c r="AB42" s="40">
        <f t="shared" si="10"/>
        <v>0</v>
      </c>
      <c r="AC42" s="40">
        <f t="shared" si="11"/>
        <v>0</v>
      </c>
      <c r="AD42" s="40">
        <f t="shared" si="12"/>
        <v>0</v>
      </c>
      <c r="AE42" s="40">
        <f t="shared" si="13"/>
        <v>0</v>
      </c>
      <c r="AF42" s="41">
        <f t="shared" si="14"/>
        <v>0</v>
      </c>
      <c r="AG42" s="40">
        <f>IFERROR(__xludf.DUMMYFUNCTION("IFNA(VLOOKUP(A42,IMPORTRANGE(""https://docs.google.com/spreadsheets/d/13sIiIFxtnWDUMYwzYXOCUL9Pdssb8PBqcbIkNBBCaZM/edit?resourcekey#gid=2083474367"",""Responses!$B$2:$N$500""),10,0),0)"),0.0)</f>
        <v>0</v>
      </c>
      <c r="AH42" s="40">
        <f>IFERROR(__xludf.DUMMYFUNCTION("IFNA(VLOOKUP(A42,IMPORTRANGE(""https://docs.google.com/spreadsheets/d/13sIiIFxtnWDUMYwzYXOCUL9Pdssb8PBqcbIkNBBCaZM/edit?resourcekey#gid=2083474367"",""Responses!$B$2:$N$500""),9,0),0)"),0.0)</f>
        <v>0</v>
      </c>
      <c r="AI42" s="41">
        <f t="shared" si="15"/>
        <v>0</v>
      </c>
      <c r="AJ42" s="41">
        <f t="shared" si="16"/>
        <v>-27404455.75</v>
      </c>
      <c r="AK42" s="42">
        <f t="shared" si="17"/>
        <v>0</v>
      </c>
      <c r="AL42" s="42">
        <f t="shared" si="18"/>
        <v>0</v>
      </c>
    </row>
    <row r="43" ht="15.75" customHeight="1">
      <c r="A43" s="6">
        <v>1.12758021E8</v>
      </c>
      <c r="B43" s="7" t="s">
        <v>75</v>
      </c>
      <c r="C43" s="20">
        <f>VLOOKUP(A43,'04.07.24'!$A$2:$W$500,17,0)</f>
        <v>7791246.1</v>
      </c>
      <c r="D43" s="33">
        <f t="shared" si="1"/>
        <v>0</v>
      </c>
      <c r="E43" s="20">
        <f>VLOOKUP(A43,'04.07.24'!$A$2:$W$500,18,0)</f>
        <v>27269361.35</v>
      </c>
      <c r="F43" s="33">
        <f t="shared" si="2"/>
        <v>0</v>
      </c>
      <c r="G43" s="13">
        <f>VLOOKUP(A43,'04.07.24'!$A$2:$C$500,3,0)</f>
        <v>77912461</v>
      </c>
      <c r="H43" s="34">
        <f>VLOOKUP(A43,'Actual scan'!$A$2:$C$419,3,0)</f>
        <v>77912461</v>
      </c>
      <c r="I43" s="35">
        <f t="shared" si="3"/>
        <v>0</v>
      </c>
      <c r="J43" s="20">
        <f>VLOOKUP(A43,'04.07.24'!$A$2:$M$500,13,0)</f>
        <v>1959407410</v>
      </c>
      <c r="K43" s="36">
        <f>VLOOKUP(A43,'Actual scan'!$A$2:$M$419,13,0)</f>
        <v>1959407410</v>
      </c>
      <c r="L43" s="37">
        <f t="shared" si="4"/>
        <v>0</v>
      </c>
      <c r="M43" s="13">
        <f>VLOOKUP(A43,'04.07.24'!$A$2:$M$500,4,0)</f>
        <v>136456161</v>
      </c>
      <c r="N43" s="34">
        <f>VLOOKUP(A43,'Actual scan'!$A$2:$M$419,4,0)</f>
        <v>136456161</v>
      </c>
      <c r="O43" s="38">
        <f t="shared" si="5"/>
        <v>0</v>
      </c>
      <c r="P43" s="13">
        <f>VLOOKUP(A43,'04.07.24'!$A$2:$M$500,10,0)</f>
        <v>10062637</v>
      </c>
      <c r="Q43" s="39">
        <f>VLOOKUP(A43,'Actual scan'!$A$2:$M$419,10,0)</f>
        <v>10062637</v>
      </c>
      <c r="R43" s="38">
        <f t="shared" si="6"/>
        <v>0</v>
      </c>
      <c r="S43" s="13">
        <f>VLOOKUP(A43,'04.07.24'!$A$2:$M$500,9,0)</f>
        <v>68295523</v>
      </c>
      <c r="T43" s="39">
        <f>VLOOKUP(A43,'Actual scan'!$A$2:$M$419,9,0)</f>
        <v>68295523</v>
      </c>
      <c r="U43" s="38">
        <f t="shared" si="7"/>
        <v>0</v>
      </c>
      <c r="V43" s="13">
        <f>VLOOKUP(A43,'04.07.24'!$A$2:$M$500,8,0)</f>
        <v>57444009</v>
      </c>
      <c r="W43" s="39">
        <f>VLOOKUP(A43,'Actual scan'!$A$2:$M$419,8,0)</f>
        <v>57444009</v>
      </c>
      <c r="X43" s="38">
        <f t="shared" si="8"/>
        <v>0</v>
      </c>
      <c r="Y43" s="13">
        <f>VLOOKUP(A43,'04.07.24'!$A$2:$M$500,11,0)</f>
        <v>1901073753</v>
      </c>
      <c r="Z43" s="39">
        <f>VLOOKUP(A43,'Actual scan'!$A$2:$M$419,11,0)</f>
        <v>1901073753</v>
      </c>
      <c r="AA43" s="38">
        <f t="shared" si="9"/>
        <v>0</v>
      </c>
      <c r="AB43" s="40">
        <f t="shared" si="10"/>
        <v>0</v>
      </c>
      <c r="AC43" s="40">
        <f t="shared" si="11"/>
        <v>0</v>
      </c>
      <c r="AD43" s="40">
        <f t="shared" si="12"/>
        <v>0</v>
      </c>
      <c r="AE43" s="40">
        <f t="shared" si="13"/>
        <v>0</v>
      </c>
      <c r="AF43" s="41">
        <f t="shared" si="14"/>
        <v>0</v>
      </c>
      <c r="AG43" s="40">
        <f>IFERROR(__xludf.DUMMYFUNCTION("IFNA(VLOOKUP(A43,IMPORTRANGE(""https://docs.google.com/spreadsheets/d/13sIiIFxtnWDUMYwzYXOCUL9Pdssb8PBqcbIkNBBCaZM/edit?resourcekey#gid=2083474367"",""Responses!$B$2:$N$500""),10,0),0)"),0.0)</f>
        <v>0</v>
      </c>
      <c r="AH43" s="40">
        <f>IFERROR(__xludf.DUMMYFUNCTION("IFNA(VLOOKUP(A43,IMPORTRANGE(""https://docs.google.com/spreadsheets/d/13sIiIFxtnWDUMYwzYXOCUL9Pdssb8PBqcbIkNBBCaZM/edit?resourcekey#gid=2083474367"",""Responses!$B$2:$N$500""),9,0),0)"),0.0)</f>
        <v>0</v>
      </c>
      <c r="AI43" s="41">
        <f t="shared" si="15"/>
        <v>0</v>
      </c>
      <c r="AJ43" s="41">
        <f t="shared" si="16"/>
        <v>-27269361.35</v>
      </c>
      <c r="AK43" s="42">
        <f t="shared" si="17"/>
        <v>0</v>
      </c>
      <c r="AL43" s="42">
        <f t="shared" si="18"/>
        <v>0</v>
      </c>
    </row>
    <row r="44" ht="15.75" customHeight="1">
      <c r="A44" s="6">
        <v>1.24845422E8</v>
      </c>
      <c r="B44" s="7" t="s">
        <v>76</v>
      </c>
      <c r="C44" s="20">
        <f>VLOOKUP(A44,'04.07.24'!$A$2:$W$500,17,0)</f>
        <v>7745654.3</v>
      </c>
      <c r="D44" s="33">
        <f t="shared" si="1"/>
        <v>0</v>
      </c>
      <c r="E44" s="20">
        <f>VLOOKUP(A44,'04.07.24'!$A$2:$W$500,18,0)</f>
        <v>27109790.05</v>
      </c>
      <c r="F44" s="33">
        <f t="shared" si="2"/>
        <v>0</v>
      </c>
      <c r="G44" s="13">
        <f>VLOOKUP(A44,'04.07.24'!$A$2:$C$500,3,0)</f>
        <v>77456543</v>
      </c>
      <c r="H44" s="34">
        <f>VLOOKUP(A44,'Actual scan'!$A$2:$C$419,3,0)</f>
        <v>77456543</v>
      </c>
      <c r="I44" s="35">
        <f t="shared" si="3"/>
        <v>0</v>
      </c>
      <c r="J44" s="20">
        <f>VLOOKUP(A44,'04.07.24'!$A$2:$M$500,13,0)</f>
        <v>652822091</v>
      </c>
      <c r="K44" s="36">
        <f>VLOOKUP(A44,'Actual scan'!$A$2:$M$419,13,0)</f>
        <v>652822091</v>
      </c>
      <c r="L44" s="37">
        <f t="shared" si="4"/>
        <v>0</v>
      </c>
      <c r="M44" s="13">
        <f>VLOOKUP(A44,'04.07.24'!$A$2:$M$500,4,0)</f>
        <v>54549540</v>
      </c>
      <c r="N44" s="34">
        <f>VLOOKUP(A44,'Actual scan'!$A$2:$M$419,4,0)</f>
        <v>54549540</v>
      </c>
      <c r="O44" s="38">
        <f t="shared" si="5"/>
        <v>0</v>
      </c>
      <c r="P44" s="13">
        <f>VLOOKUP(A44,'04.07.24'!$A$2:$M$500,10,0)</f>
        <v>5148042</v>
      </c>
      <c r="Q44" s="39">
        <f>VLOOKUP(A44,'Actual scan'!$A$2:$M$419,10,0)</f>
        <v>5148042</v>
      </c>
      <c r="R44" s="38">
        <f t="shared" si="6"/>
        <v>0</v>
      </c>
      <c r="S44" s="13">
        <f>VLOOKUP(A44,'04.07.24'!$A$2:$M$500,9,0)</f>
        <v>15689069</v>
      </c>
      <c r="T44" s="39">
        <f>VLOOKUP(A44,'Actual scan'!$A$2:$M$419,9,0)</f>
        <v>15689069</v>
      </c>
      <c r="U44" s="38">
        <f t="shared" si="7"/>
        <v>0</v>
      </c>
      <c r="V44" s="13">
        <f>VLOOKUP(A44,'04.07.24'!$A$2:$M$500,8,0)</f>
        <v>33084861</v>
      </c>
      <c r="W44" s="39">
        <f>VLOOKUP(A44,'Actual scan'!$A$2:$M$419,8,0)</f>
        <v>33084861</v>
      </c>
      <c r="X44" s="38">
        <f t="shared" si="8"/>
        <v>0</v>
      </c>
      <c r="Y44" s="13">
        <f>VLOOKUP(A44,'04.07.24'!$A$2:$M$500,11,0)</f>
        <v>10455487443</v>
      </c>
      <c r="Z44" s="39">
        <f>VLOOKUP(A44,'Actual scan'!$A$2:$M$419,11,0)</f>
        <v>10455487443</v>
      </c>
      <c r="AA44" s="38">
        <f t="shared" si="9"/>
        <v>0</v>
      </c>
      <c r="AB44" s="40">
        <f t="shared" si="10"/>
        <v>0</v>
      </c>
      <c r="AC44" s="40">
        <f t="shared" si="11"/>
        <v>0</v>
      </c>
      <c r="AD44" s="40">
        <f t="shared" si="12"/>
        <v>0</v>
      </c>
      <c r="AE44" s="40">
        <f t="shared" si="13"/>
        <v>0</v>
      </c>
      <c r="AF44" s="41">
        <f t="shared" si="14"/>
        <v>0</v>
      </c>
      <c r="AG44" s="40">
        <f>IFERROR(__xludf.DUMMYFUNCTION("IFNA(VLOOKUP(A44,IMPORTRANGE(""https://docs.google.com/spreadsheets/d/13sIiIFxtnWDUMYwzYXOCUL9Pdssb8PBqcbIkNBBCaZM/edit?resourcekey#gid=2083474367"",""Responses!$B$2:$N$500""),10,0),0)"),0.0)</f>
        <v>0</v>
      </c>
      <c r="AH44" s="40">
        <f>IFERROR(__xludf.DUMMYFUNCTION("IFNA(VLOOKUP(A44,IMPORTRANGE(""https://docs.google.com/spreadsheets/d/13sIiIFxtnWDUMYwzYXOCUL9Pdssb8PBqcbIkNBBCaZM/edit?resourcekey#gid=2083474367"",""Responses!$B$2:$N$500""),9,0),0)"),0.0)</f>
        <v>0</v>
      </c>
      <c r="AI44" s="41">
        <f t="shared" si="15"/>
        <v>0</v>
      </c>
      <c r="AJ44" s="41">
        <f t="shared" si="16"/>
        <v>-27109790.05</v>
      </c>
      <c r="AK44" s="42">
        <f t="shared" si="17"/>
        <v>0</v>
      </c>
      <c r="AL44" s="42">
        <f t="shared" si="18"/>
        <v>0</v>
      </c>
    </row>
    <row r="45" ht="15.75" customHeight="1">
      <c r="A45" s="6">
        <v>1.23889793E8</v>
      </c>
      <c r="B45" s="7" t="s">
        <v>77</v>
      </c>
      <c r="C45" s="20">
        <f>VLOOKUP(A45,'04.07.24'!$A$2:$W$500,17,0)</f>
        <v>7735173.4</v>
      </c>
      <c r="D45" s="33">
        <f t="shared" si="1"/>
        <v>0</v>
      </c>
      <c r="E45" s="20">
        <f>VLOOKUP(A45,'04.07.24'!$A$2:$W$500,18,0)</f>
        <v>27073106.9</v>
      </c>
      <c r="F45" s="33">
        <f t="shared" si="2"/>
        <v>0</v>
      </c>
      <c r="G45" s="13">
        <f>VLOOKUP(A45,'04.07.24'!$A$2:$C$500,3,0)</f>
        <v>77351734</v>
      </c>
      <c r="H45" s="34">
        <f>VLOOKUP(A45,'Actual scan'!$A$2:$C$419,3,0)</f>
        <v>77351734</v>
      </c>
      <c r="I45" s="35">
        <f t="shared" si="3"/>
        <v>0</v>
      </c>
      <c r="J45" s="20">
        <f>VLOOKUP(A45,'04.07.24'!$A$2:$M$500,13,0)</f>
        <v>664721006.2</v>
      </c>
      <c r="K45" s="36">
        <f>VLOOKUP(A45,'Actual scan'!$A$2:$M$419,13,0)</f>
        <v>664721006.2</v>
      </c>
      <c r="L45" s="37">
        <f t="shared" si="4"/>
        <v>0</v>
      </c>
      <c r="M45" s="13">
        <f>VLOOKUP(A45,'04.07.24'!$A$2:$M$500,4,0)</f>
        <v>74736976</v>
      </c>
      <c r="N45" s="34">
        <f>VLOOKUP(A45,'Actual scan'!$A$2:$M$419,4,0)</f>
        <v>74736976</v>
      </c>
      <c r="O45" s="38">
        <f t="shared" si="5"/>
        <v>0</v>
      </c>
      <c r="P45" s="13">
        <f>VLOOKUP(A45,'04.07.24'!$A$2:$M$500,10,0)</f>
        <v>8235933</v>
      </c>
      <c r="Q45" s="39">
        <f>VLOOKUP(A45,'Actual scan'!$A$2:$M$419,10,0)</f>
        <v>8235933</v>
      </c>
      <c r="R45" s="38">
        <f t="shared" si="6"/>
        <v>0</v>
      </c>
      <c r="S45" s="13">
        <f>VLOOKUP(A45,'04.07.24'!$A$2:$M$500,9,0)</f>
        <v>21955237</v>
      </c>
      <c r="T45" s="39">
        <f>VLOOKUP(A45,'Actual scan'!$A$2:$M$419,9,0)</f>
        <v>21955237</v>
      </c>
      <c r="U45" s="38">
        <f t="shared" si="7"/>
        <v>0</v>
      </c>
      <c r="V45" s="13">
        <f>VLOOKUP(A45,'04.07.24'!$A$2:$M$500,8,0)</f>
        <v>20900193</v>
      </c>
      <c r="W45" s="39">
        <f>VLOOKUP(A45,'Actual scan'!$A$2:$M$419,8,0)</f>
        <v>20900193</v>
      </c>
      <c r="X45" s="38">
        <f t="shared" si="8"/>
        <v>0</v>
      </c>
      <c r="Y45" s="13">
        <f>VLOOKUP(A45,'04.07.24'!$A$2:$M$500,11,0)</f>
        <v>11339251123</v>
      </c>
      <c r="Z45" s="39">
        <f>VLOOKUP(A45,'Actual scan'!$A$2:$M$419,11,0)</f>
        <v>11339251123</v>
      </c>
      <c r="AA45" s="38">
        <f t="shared" si="9"/>
        <v>0</v>
      </c>
      <c r="AB45" s="40">
        <f t="shared" si="10"/>
        <v>0</v>
      </c>
      <c r="AC45" s="40">
        <f t="shared" si="11"/>
        <v>0</v>
      </c>
      <c r="AD45" s="40">
        <f t="shared" si="12"/>
        <v>0</v>
      </c>
      <c r="AE45" s="40">
        <f t="shared" si="13"/>
        <v>0</v>
      </c>
      <c r="AF45" s="41">
        <f t="shared" si="14"/>
        <v>0</v>
      </c>
      <c r="AG45" s="40">
        <f>IFERROR(__xludf.DUMMYFUNCTION("IFNA(VLOOKUP(A45,IMPORTRANGE(""https://docs.google.com/spreadsheets/d/13sIiIFxtnWDUMYwzYXOCUL9Pdssb8PBqcbIkNBBCaZM/edit?resourcekey#gid=2083474367"",""Responses!$B$2:$N$500""),10,0),0)"),0.0)</f>
        <v>0</v>
      </c>
      <c r="AH45" s="40">
        <f>IFERROR(__xludf.DUMMYFUNCTION("IFNA(VLOOKUP(A45,IMPORTRANGE(""https://docs.google.com/spreadsheets/d/13sIiIFxtnWDUMYwzYXOCUL9Pdssb8PBqcbIkNBBCaZM/edit?resourcekey#gid=2083474367"",""Responses!$B$2:$N$500""),9,0),0)"),0.0)</f>
        <v>0</v>
      </c>
      <c r="AI45" s="41">
        <f t="shared" si="15"/>
        <v>0</v>
      </c>
      <c r="AJ45" s="41">
        <f t="shared" si="16"/>
        <v>-27073106.9</v>
      </c>
      <c r="AK45" s="42">
        <f t="shared" si="17"/>
        <v>0</v>
      </c>
      <c r="AL45" s="42">
        <f t="shared" si="18"/>
        <v>0</v>
      </c>
    </row>
    <row r="46" ht="15.75" customHeight="1">
      <c r="A46" s="6">
        <v>1.10299425E8</v>
      </c>
      <c r="B46" s="7" t="s">
        <v>78</v>
      </c>
      <c r="C46" s="20">
        <f>VLOOKUP(A46,'04.07.24'!$A$2:$W$500,17,0)</f>
        <v>7726178.3</v>
      </c>
      <c r="D46" s="33">
        <f t="shared" si="1"/>
        <v>0</v>
      </c>
      <c r="E46" s="20">
        <f>VLOOKUP(A46,'04.07.24'!$A$2:$W$500,18,0)</f>
        <v>27041624.05</v>
      </c>
      <c r="F46" s="33">
        <f t="shared" si="2"/>
        <v>0</v>
      </c>
      <c r="G46" s="13">
        <f>VLOOKUP(A46,'04.07.24'!$A$2:$C$500,3,0)</f>
        <v>77261783</v>
      </c>
      <c r="H46" s="34">
        <f>VLOOKUP(A46,'Actual scan'!$A$2:$C$419,3,0)</f>
        <v>77261783</v>
      </c>
      <c r="I46" s="35">
        <f t="shared" si="3"/>
        <v>0</v>
      </c>
      <c r="J46" s="20">
        <f>VLOOKUP(A46,'04.07.24'!$A$2:$M$500,13,0)</f>
        <v>952926843</v>
      </c>
      <c r="K46" s="36">
        <f>VLOOKUP(A46,'Actual scan'!$A$2:$M$419,13,0)</f>
        <v>952926843</v>
      </c>
      <c r="L46" s="37">
        <f t="shared" si="4"/>
        <v>0</v>
      </c>
      <c r="M46" s="13">
        <f>VLOOKUP(A46,'04.07.24'!$A$2:$M$500,4,0)</f>
        <v>110584976</v>
      </c>
      <c r="N46" s="34">
        <f>VLOOKUP(A46,'Actual scan'!$A$2:$M$419,4,0)</f>
        <v>110584976</v>
      </c>
      <c r="O46" s="38">
        <f t="shared" si="5"/>
        <v>0</v>
      </c>
      <c r="P46" s="13">
        <f>VLOOKUP(A46,'04.07.24'!$A$2:$M$500,10,0)</f>
        <v>11107166</v>
      </c>
      <c r="Q46" s="39">
        <f>VLOOKUP(A46,'Actual scan'!$A$2:$M$419,10,0)</f>
        <v>11107166</v>
      </c>
      <c r="R46" s="38">
        <f t="shared" si="6"/>
        <v>0</v>
      </c>
      <c r="S46" s="13">
        <f>VLOOKUP(A46,'04.07.24'!$A$2:$M$500,9,0)</f>
        <v>18720701</v>
      </c>
      <c r="T46" s="39">
        <f>VLOOKUP(A46,'Actual scan'!$A$2:$M$419,9,0)</f>
        <v>18720701</v>
      </c>
      <c r="U46" s="38">
        <f t="shared" si="7"/>
        <v>0</v>
      </c>
      <c r="V46" s="13">
        <f>VLOOKUP(A46,'04.07.24'!$A$2:$M$500,8,0)</f>
        <v>53532047</v>
      </c>
      <c r="W46" s="39">
        <f>VLOOKUP(A46,'Actual scan'!$A$2:$M$419,8,0)</f>
        <v>53532047</v>
      </c>
      <c r="X46" s="38">
        <f t="shared" si="8"/>
        <v>0</v>
      </c>
      <c r="Y46" s="13">
        <f>VLOOKUP(A46,'04.07.24'!$A$2:$M$500,11,0)</f>
        <v>5396635487</v>
      </c>
      <c r="Z46" s="39">
        <f>VLOOKUP(A46,'Actual scan'!$A$2:$M$419,11,0)</f>
        <v>5396635487</v>
      </c>
      <c r="AA46" s="38">
        <f t="shared" si="9"/>
        <v>0</v>
      </c>
      <c r="AB46" s="40">
        <f t="shared" si="10"/>
        <v>0</v>
      </c>
      <c r="AC46" s="40">
        <f t="shared" si="11"/>
        <v>0</v>
      </c>
      <c r="AD46" s="40">
        <f t="shared" si="12"/>
        <v>0</v>
      </c>
      <c r="AE46" s="40">
        <f t="shared" si="13"/>
        <v>0</v>
      </c>
      <c r="AF46" s="41">
        <f t="shared" si="14"/>
        <v>0</v>
      </c>
      <c r="AG46" s="40">
        <f>IFERROR(__xludf.DUMMYFUNCTION("IFNA(VLOOKUP(A46,IMPORTRANGE(""https://docs.google.com/spreadsheets/d/13sIiIFxtnWDUMYwzYXOCUL9Pdssb8PBqcbIkNBBCaZM/edit?resourcekey#gid=2083474367"",""Responses!$B$2:$N$500""),10,0),0)"),0.0)</f>
        <v>0</v>
      </c>
      <c r="AH46" s="40">
        <f>IFERROR(__xludf.DUMMYFUNCTION("IFNA(VLOOKUP(A46,IMPORTRANGE(""https://docs.google.com/spreadsheets/d/13sIiIFxtnWDUMYwzYXOCUL9Pdssb8PBqcbIkNBBCaZM/edit?resourcekey#gid=2083474367"",""Responses!$B$2:$N$500""),9,0),0)"),0.0)</f>
        <v>0</v>
      </c>
      <c r="AI46" s="41">
        <f t="shared" si="15"/>
        <v>0</v>
      </c>
      <c r="AJ46" s="41">
        <f t="shared" si="16"/>
        <v>-27041624.05</v>
      </c>
      <c r="AK46" s="42">
        <f t="shared" si="17"/>
        <v>0</v>
      </c>
      <c r="AL46" s="42">
        <f t="shared" si="18"/>
        <v>0</v>
      </c>
    </row>
    <row r="47" ht="15.75" customHeight="1">
      <c r="A47" s="6">
        <v>1.23784874E8</v>
      </c>
      <c r="B47" s="7" t="s">
        <v>79</v>
      </c>
      <c r="C47" s="20">
        <f>VLOOKUP(A47,'04.07.24'!$A$2:$W$500,17,0)</f>
        <v>7668912.6</v>
      </c>
      <c r="D47" s="33">
        <f t="shared" si="1"/>
        <v>0</v>
      </c>
      <c r="E47" s="20">
        <f>VLOOKUP(A47,'04.07.24'!$A$2:$W$500,18,0)</f>
        <v>26841194.1</v>
      </c>
      <c r="F47" s="33">
        <f t="shared" si="2"/>
        <v>0</v>
      </c>
      <c r="G47" s="13">
        <f>VLOOKUP(A47,'04.07.24'!$A$2:$C$500,3,0)</f>
        <v>76689126</v>
      </c>
      <c r="H47" s="34">
        <f>VLOOKUP(A47,'Actual scan'!$A$2:$C$419,3,0)</f>
        <v>76689126</v>
      </c>
      <c r="I47" s="35">
        <f t="shared" si="3"/>
        <v>0</v>
      </c>
      <c r="J47" s="20">
        <f>VLOOKUP(A47,'04.07.24'!$A$2:$M$500,13,0)</f>
        <v>757985116</v>
      </c>
      <c r="K47" s="36">
        <f>VLOOKUP(A47,'Actual scan'!$A$2:$M$419,13,0)</f>
        <v>757985116</v>
      </c>
      <c r="L47" s="37">
        <f t="shared" si="4"/>
        <v>0</v>
      </c>
      <c r="M47" s="13">
        <f>VLOOKUP(A47,'04.07.24'!$A$2:$M$500,4,0)</f>
        <v>60895393</v>
      </c>
      <c r="N47" s="34">
        <f>VLOOKUP(A47,'Actual scan'!$A$2:$M$419,4,0)</f>
        <v>60895393</v>
      </c>
      <c r="O47" s="38">
        <f t="shared" si="5"/>
        <v>0</v>
      </c>
      <c r="P47" s="13">
        <f>VLOOKUP(A47,'04.07.24'!$A$2:$M$500,10,0)</f>
        <v>6180403</v>
      </c>
      <c r="Q47" s="39">
        <f>VLOOKUP(A47,'Actual scan'!$A$2:$M$419,10,0)</f>
        <v>6180403</v>
      </c>
      <c r="R47" s="38">
        <f t="shared" si="6"/>
        <v>0</v>
      </c>
      <c r="S47" s="13">
        <f>VLOOKUP(A47,'04.07.24'!$A$2:$M$500,9,0)</f>
        <v>24003521</v>
      </c>
      <c r="T47" s="39">
        <f>VLOOKUP(A47,'Actual scan'!$A$2:$M$419,9,0)</f>
        <v>24003521</v>
      </c>
      <c r="U47" s="38">
        <f t="shared" si="7"/>
        <v>0</v>
      </c>
      <c r="V47" s="13">
        <f>VLOOKUP(A47,'04.07.24'!$A$2:$M$500,8,0)</f>
        <v>25866741</v>
      </c>
      <c r="W47" s="39">
        <f>VLOOKUP(A47,'Actual scan'!$A$2:$M$419,8,0)</f>
        <v>25866741</v>
      </c>
      <c r="X47" s="38">
        <f t="shared" si="8"/>
        <v>0</v>
      </c>
      <c r="Y47" s="13">
        <f>VLOOKUP(A47,'04.07.24'!$A$2:$M$500,11,0)</f>
        <v>4112582469</v>
      </c>
      <c r="Z47" s="39">
        <f>VLOOKUP(A47,'Actual scan'!$A$2:$M$419,11,0)</f>
        <v>4112582469</v>
      </c>
      <c r="AA47" s="38">
        <f t="shared" si="9"/>
        <v>0</v>
      </c>
      <c r="AB47" s="40">
        <f t="shared" si="10"/>
        <v>0</v>
      </c>
      <c r="AC47" s="40">
        <f t="shared" si="11"/>
        <v>0</v>
      </c>
      <c r="AD47" s="40">
        <f t="shared" si="12"/>
        <v>0</v>
      </c>
      <c r="AE47" s="40">
        <f t="shared" si="13"/>
        <v>0</v>
      </c>
      <c r="AF47" s="41">
        <f t="shared" si="14"/>
        <v>0</v>
      </c>
      <c r="AG47" s="40">
        <f>IFERROR(__xludf.DUMMYFUNCTION("IFNA(VLOOKUP(A47,IMPORTRANGE(""https://docs.google.com/spreadsheets/d/13sIiIFxtnWDUMYwzYXOCUL9Pdssb8PBqcbIkNBBCaZM/edit?resourcekey#gid=2083474367"",""Responses!$B$2:$N$500""),10,0),0)"),0.0)</f>
        <v>0</v>
      </c>
      <c r="AH47" s="40">
        <f>IFERROR(__xludf.DUMMYFUNCTION("IFNA(VLOOKUP(A47,IMPORTRANGE(""https://docs.google.com/spreadsheets/d/13sIiIFxtnWDUMYwzYXOCUL9Pdssb8PBqcbIkNBBCaZM/edit?resourcekey#gid=2083474367"",""Responses!$B$2:$N$500""),9,0),0)"),0.0)</f>
        <v>0</v>
      </c>
      <c r="AI47" s="41">
        <f t="shared" si="15"/>
        <v>0</v>
      </c>
      <c r="AJ47" s="41">
        <f t="shared" si="16"/>
        <v>-26841194.1</v>
      </c>
      <c r="AK47" s="42">
        <f t="shared" si="17"/>
        <v>0</v>
      </c>
      <c r="AL47" s="42">
        <f t="shared" si="18"/>
        <v>0</v>
      </c>
    </row>
    <row r="48" ht="15.75" customHeight="1">
      <c r="A48" s="6">
        <v>9.3566316E7</v>
      </c>
      <c r="B48" s="7" t="s">
        <v>80</v>
      </c>
      <c r="C48" s="20">
        <f>VLOOKUP(A48,'04.07.24'!$A$2:$W$500,17,0)</f>
        <v>7599996.5</v>
      </c>
      <c r="D48" s="33">
        <f t="shared" si="1"/>
        <v>0</v>
      </c>
      <c r="E48" s="20">
        <f>VLOOKUP(A48,'04.07.24'!$A$2:$W$500,18,0)</f>
        <v>26599987.75</v>
      </c>
      <c r="F48" s="33">
        <f t="shared" si="2"/>
        <v>0</v>
      </c>
      <c r="G48" s="13">
        <f>VLOOKUP(A48,'04.07.24'!$A$2:$C$500,3,0)</f>
        <v>75999965</v>
      </c>
      <c r="H48" s="34">
        <f>VLOOKUP(A48,'Actual scan'!$A$2:$C$419,3,0)</f>
        <v>75999965</v>
      </c>
      <c r="I48" s="35">
        <f t="shared" si="3"/>
        <v>0</v>
      </c>
      <c r="J48" s="20">
        <f>VLOOKUP(A48,'04.07.24'!$A$2:$M$500,13,0)</f>
        <v>601679940.2</v>
      </c>
      <c r="K48" s="36">
        <f>VLOOKUP(A48,'Actual scan'!$A$2:$M$419,13,0)</f>
        <v>601679940.2</v>
      </c>
      <c r="L48" s="37">
        <f t="shared" si="4"/>
        <v>0</v>
      </c>
      <c r="M48" s="13">
        <f>VLOOKUP(A48,'04.07.24'!$A$2:$M$500,4,0)</f>
        <v>56401389</v>
      </c>
      <c r="N48" s="34">
        <f>VLOOKUP(A48,'Actual scan'!$A$2:$M$419,4,0)</f>
        <v>56401389</v>
      </c>
      <c r="O48" s="38">
        <f t="shared" si="5"/>
        <v>0</v>
      </c>
      <c r="P48" s="13">
        <f>VLOOKUP(A48,'04.07.24'!$A$2:$M$500,10,0)</f>
        <v>10933950</v>
      </c>
      <c r="Q48" s="39">
        <f>VLOOKUP(A48,'Actual scan'!$A$2:$M$419,10,0)</f>
        <v>10933950</v>
      </c>
      <c r="R48" s="38">
        <f t="shared" si="6"/>
        <v>0</v>
      </c>
      <c r="S48" s="13">
        <f>VLOOKUP(A48,'04.07.24'!$A$2:$M$500,9,0)</f>
        <v>8347837</v>
      </c>
      <c r="T48" s="39">
        <f>VLOOKUP(A48,'Actual scan'!$A$2:$M$419,9,0)</f>
        <v>8347837</v>
      </c>
      <c r="U48" s="38">
        <f t="shared" si="7"/>
        <v>0</v>
      </c>
      <c r="V48" s="13">
        <f>VLOOKUP(A48,'04.07.24'!$A$2:$M$500,8,0)</f>
        <v>42407109</v>
      </c>
      <c r="W48" s="39">
        <f>VLOOKUP(A48,'Actual scan'!$A$2:$M$419,8,0)</f>
        <v>42407109</v>
      </c>
      <c r="X48" s="38">
        <f t="shared" si="8"/>
        <v>0</v>
      </c>
      <c r="Y48" s="13">
        <f>VLOOKUP(A48,'04.07.24'!$A$2:$M$500,11,0)</f>
        <v>925626796</v>
      </c>
      <c r="Z48" s="39">
        <f>VLOOKUP(A48,'Actual scan'!$A$2:$M$419,11,0)</f>
        <v>925626796</v>
      </c>
      <c r="AA48" s="38">
        <f t="shared" si="9"/>
        <v>0</v>
      </c>
      <c r="AB48" s="40">
        <f t="shared" si="10"/>
        <v>0</v>
      </c>
      <c r="AC48" s="40">
        <f t="shared" si="11"/>
        <v>0</v>
      </c>
      <c r="AD48" s="40">
        <f t="shared" si="12"/>
        <v>0</v>
      </c>
      <c r="AE48" s="40">
        <f t="shared" si="13"/>
        <v>0</v>
      </c>
      <c r="AF48" s="41">
        <f t="shared" si="14"/>
        <v>0</v>
      </c>
      <c r="AG48" s="40">
        <f>IFERROR(__xludf.DUMMYFUNCTION("IFNA(VLOOKUP(A48,IMPORTRANGE(""https://docs.google.com/spreadsheets/d/13sIiIFxtnWDUMYwzYXOCUL9Pdssb8PBqcbIkNBBCaZM/edit?resourcekey#gid=2083474367"",""Responses!$B$2:$N$500""),10,0),0)"),0.0)</f>
        <v>0</v>
      </c>
      <c r="AH48" s="40">
        <f>IFERROR(__xludf.DUMMYFUNCTION("IFNA(VLOOKUP(A48,IMPORTRANGE(""https://docs.google.com/spreadsheets/d/13sIiIFxtnWDUMYwzYXOCUL9Pdssb8PBqcbIkNBBCaZM/edit?resourcekey#gid=2083474367"",""Responses!$B$2:$N$500""),9,0),0)"),0.0)</f>
        <v>0</v>
      </c>
      <c r="AI48" s="41">
        <f t="shared" si="15"/>
        <v>0</v>
      </c>
      <c r="AJ48" s="41">
        <f t="shared" si="16"/>
        <v>-26599987.75</v>
      </c>
      <c r="AK48" s="42">
        <f t="shared" si="17"/>
        <v>0</v>
      </c>
      <c r="AL48" s="42">
        <f t="shared" si="18"/>
        <v>0</v>
      </c>
    </row>
    <row r="49" ht="15.75" customHeight="1">
      <c r="A49" s="6">
        <v>1.19713536E8</v>
      </c>
      <c r="B49" s="7" t="s">
        <v>81</v>
      </c>
      <c r="C49" s="20">
        <f>VLOOKUP(A49,'04.07.24'!$A$2:$W$500,17,0)</f>
        <v>7558781.6</v>
      </c>
      <c r="D49" s="33">
        <f t="shared" si="1"/>
        <v>0</v>
      </c>
      <c r="E49" s="20">
        <f>VLOOKUP(A49,'04.07.24'!$A$2:$W$500,18,0)</f>
        <v>26455735.6</v>
      </c>
      <c r="F49" s="33">
        <f t="shared" si="2"/>
        <v>0</v>
      </c>
      <c r="G49" s="13">
        <f>VLOOKUP(A49,'04.07.24'!$A$2:$C$500,3,0)</f>
        <v>75587816</v>
      </c>
      <c r="H49" s="34">
        <f>VLOOKUP(A49,'Actual scan'!$A$2:$C$419,3,0)</f>
        <v>75587816</v>
      </c>
      <c r="I49" s="35">
        <f t="shared" si="3"/>
        <v>0</v>
      </c>
      <c r="J49" s="20">
        <f>VLOOKUP(A49,'04.07.24'!$A$2:$M$500,13,0)</f>
        <v>965489137.6</v>
      </c>
      <c r="K49" s="36">
        <f>VLOOKUP(A49,'Actual scan'!$A$2:$M$419,13,0)</f>
        <v>965489137.6</v>
      </c>
      <c r="L49" s="37">
        <f t="shared" si="4"/>
        <v>0</v>
      </c>
      <c r="M49" s="13">
        <f>VLOOKUP(A49,'04.07.24'!$A$2:$M$500,4,0)</f>
        <v>192262432</v>
      </c>
      <c r="N49" s="34">
        <f>VLOOKUP(A49,'Actual scan'!$A$2:$M$419,4,0)</f>
        <v>192262432</v>
      </c>
      <c r="O49" s="38">
        <f t="shared" si="5"/>
        <v>0</v>
      </c>
      <c r="P49" s="13">
        <f>VLOOKUP(A49,'04.07.24'!$A$2:$M$500,10,0)</f>
        <v>11101864</v>
      </c>
      <c r="Q49" s="39">
        <f>VLOOKUP(A49,'Actual scan'!$A$2:$M$419,10,0)</f>
        <v>11101864</v>
      </c>
      <c r="R49" s="38">
        <f t="shared" si="6"/>
        <v>0</v>
      </c>
      <c r="S49" s="13">
        <f>VLOOKUP(A49,'04.07.24'!$A$2:$M$500,9,0)</f>
        <v>27941979</v>
      </c>
      <c r="T49" s="39">
        <f>VLOOKUP(A49,'Actual scan'!$A$2:$M$419,9,0)</f>
        <v>27941979</v>
      </c>
      <c r="U49" s="38">
        <f t="shared" si="7"/>
        <v>0</v>
      </c>
      <c r="V49" s="13">
        <f>VLOOKUP(A49,'04.07.24'!$A$2:$M$500,8,0)</f>
        <v>35720037</v>
      </c>
      <c r="W49" s="39">
        <f>VLOOKUP(A49,'Actual scan'!$A$2:$M$419,8,0)</f>
        <v>35720037</v>
      </c>
      <c r="X49" s="38">
        <f t="shared" si="8"/>
        <v>0</v>
      </c>
      <c r="Y49" s="13">
        <f>VLOOKUP(A49,'04.07.24'!$A$2:$M$500,11,0)</f>
        <v>8835979569</v>
      </c>
      <c r="Z49" s="39">
        <f>VLOOKUP(A49,'Actual scan'!$A$2:$M$419,11,0)</f>
        <v>8835979569</v>
      </c>
      <c r="AA49" s="38">
        <f t="shared" si="9"/>
        <v>0</v>
      </c>
      <c r="AB49" s="40">
        <f t="shared" si="10"/>
        <v>0</v>
      </c>
      <c r="AC49" s="40">
        <f t="shared" si="11"/>
        <v>0</v>
      </c>
      <c r="AD49" s="40">
        <f t="shared" si="12"/>
        <v>0</v>
      </c>
      <c r="AE49" s="40">
        <f t="shared" si="13"/>
        <v>0</v>
      </c>
      <c r="AF49" s="41">
        <f t="shared" si="14"/>
        <v>0</v>
      </c>
      <c r="AG49" s="40">
        <f>IFERROR(__xludf.DUMMYFUNCTION("IFNA(VLOOKUP(A49,IMPORTRANGE(""https://docs.google.com/spreadsheets/d/13sIiIFxtnWDUMYwzYXOCUL9Pdssb8PBqcbIkNBBCaZM/edit?resourcekey#gid=2083474367"",""Responses!$B$2:$N$500""),10,0),0)"),0.0)</f>
        <v>0</v>
      </c>
      <c r="AH49" s="40">
        <f>IFERROR(__xludf.DUMMYFUNCTION("IFNA(VLOOKUP(A49,IMPORTRANGE(""https://docs.google.com/spreadsheets/d/13sIiIFxtnWDUMYwzYXOCUL9Pdssb8PBqcbIkNBBCaZM/edit?resourcekey#gid=2083474367"",""Responses!$B$2:$N$500""),9,0),0)"),0.0)</f>
        <v>0</v>
      </c>
      <c r="AI49" s="41">
        <f t="shared" si="15"/>
        <v>0</v>
      </c>
      <c r="AJ49" s="41">
        <f t="shared" si="16"/>
        <v>-26455735.6</v>
      </c>
      <c r="AK49" s="42">
        <f t="shared" si="17"/>
        <v>0</v>
      </c>
      <c r="AL49" s="42">
        <f t="shared" si="18"/>
        <v>0</v>
      </c>
    </row>
    <row r="50" ht="15.75" customHeight="1">
      <c r="A50" s="6">
        <v>1.07452121E8</v>
      </c>
      <c r="B50" s="7" t="s">
        <v>82</v>
      </c>
      <c r="C50" s="20">
        <f>VLOOKUP(A50,'04.07.24'!$A$2:$W$500,17,0)</f>
        <v>7537877.3</v>
      </c>
      <c r="D50" s="33">
        <f t="shared" si="1"/>
        <v>0</v>
      </c>
      <c r="E50" s="20">
        <f>VLOOKUP(A50,'04.07.24'!$A$2:$W$500,18,0)</f>
        <v>26382570.55</v>
      </c>
      <c r="F50" s="33">
        <f t="shared" si="2"/>
        <v>0</v>
      </c>
      <c r="G50" s="13">
        <f>VLOOKUP(A50,'04.07.24'!$A$2:$C$500,3,0)</f>
        <v>75378773</v>
      </c>
      <c r="H50" s="34">
        <f>VLOOKUP(A50,'Actual scan'!$A$2:$C$419,3,0)</f>
        <v>75378773</v>
      </c>
      <c r="I50" s="35">
        <f t="shared" si="3"/>
        <v>0</v>
      </c>
      <c r="J50" s="20">
        <f>VLOOKUP(A50,'04.07.24'!$A$2:$M$500,13,0)</f>
        <v>612400505.6</v>
      </c>
      <c r="K50" s="36">
        <f>VLOOKUP(A50,'Actual scan'!$A$2:$M$419,13,0)</f>
        <v>612400505.6</v>
      </c>
      <c r="L50" s="37">
        <f t="shared" si="4"/>
        <v>0</v>
      </c>
      <c r="M50" s="13">
        <f>VLOOKUP(A50,'04.07.24'!$A$2:$M$500,4,0)</f>
        <v>42187787</v>
      </c>
      <c r="N50" s="34">
        <f>VLOOKUP(A50,'Actual scan'!$A$2:$M$419,4,0)</f>
        <v>42187787</v>
      </c>
      <c r="O50" s="38">
        <f t="shared" si="5"/>
        <v>0</v>
      </c>
      <c r="P50" s="13">
        <f>VLOOKUP(A50,'04.07.24'!$A$2:$M$500,10,0)</f>
        <v>8472465</v>
      </c>
      <c r="Q50" s="39">
        <f>VLOOKUP(A50,'Actual scan'!$A$2:$M$419,10,0)</f>
        <v>8472465</v>
      </c>
      <c r="R50" s="38">
        <f t="shared" si="6"/>
        <v>0</v>
      </c>
      <c r="S50" s="13">
        <f>VLOOKUP(A50,'04.07.24'!$A$2:$M$500,9,0)</f>
        <v>20412254</v>
      </c>
      <c r="T50" s="39">
        <f>VLOOKUP(A50,'Actual scan'!$A$2:$M$419,9,0)</f>
        <v>20412254</v>
      </c>
      <c r="U50" s="38">
        <f t="shared" si="7"/>
        <v>0</v>
      </c>
      <c r="V50" s="13">
        <f>VLOOKUP(A50,'04.07.24'!$A$2:$M$500,8,0)</f>
        <v>20163126</v>
      </c>
      <c r="W50" s="39">
        <f>VLOOKUP(A50,'Actual scan'!$A$2:$M$419,8,0)</f>
        <v>20163126</v>
      </c>
      <c r="X50" s="38">
        <f t="shared" si="8"/>
        <v>0</v>
      </c>
      <c r="Y50" s="13">
        <f>VLOOKUP(A50,'04.07.24'!$A$2:$M$500,11,0)</f>
        <v>6371653383</v>
      </c>
      <c r="Z50" s="39">
        <f>VLOOKUP(A50,'Actual scan'!$A$2:$M$419,11,0)</f>
        <v>6371653383</v>
      </c>
      <c r="AA50" s="38">
        <f t="shared" si="9"/>
        <v>0</v>
      </c>
      <c r="AB50" s="40">
        <f t="shared" si="10"/>
        <v>0</v>
      </c>
      <c r="AC50" s="40">
        <f t="shared" si="11"/>
        <v>0</v>
      </c>
      <c r="AD50" s="40">
        <f t="shared" si="12"/>
        <v>0</v>
      </c>
      <c r="AE50" s="40">
        <f t="shared" si="13"/>
        <v>0</v>
      </c>
      <c r="AF50" s="41">
        <f t="shared" si="14"/>
        <v>0</v>
      </c>
      <c r="AG50" s="40">
        <f>IFERROR(__xludf.DUMMYFUNCTION("IFNA(VLOOKUP(A50,IMPORTRANGE(""https://docs.google.com/spreadsheets/d/13sIiIFxtnWDUMYwzYXOCUL9Pdssb8PBqcbIkNBBCaZM/edit?resourcekey#gid=2083474367"",""Responses!$B$2:$N$500""),10,0),0)"),0.0)</f>
        <v>0</v>
      </c>
      <c r="AH50" s="40">
        <f>IFERROR(__xludf.DUMMYFUNCTION("IFNA(VLOOKUP(A50,IMPORTRANGE(""https://docs.google.com/spreadsheets/d/13sIiIFxtnWDUMYwzYXOCUL9Pdssb8PBqcbIkNBBCaZM/edit?resourcekey#gid=2083474367"",""Responses!$B$2:$N$500""),9,0),0)"),0.0)</f>
        <v>0</v>
      </c>
      <c r="AI50" s="41">
        <f t="shared" si="15"/>
        <v>0</v>
      </c>
      <c r="AJ50" s="41">
        <f t="shared" si="16"/>
        <v>-26382570.55</v>
      </c>
      <c r="AK50" s="42">
        <f t="shared" si="17"/>
        <v>0</v>
      </c>
      <c r="AL50" s="42">
        <f t="shared" si="18"/>
        <v>0</v>
      </c>
    </row>
    <row r="51" ht="15.75" customHeight="1">
      <c r="A51" s="6">
        <v>1.08086644E8</v>
      </c>
      <c r="B51" s="7" t="s">
        <v>83</v>
      </c>
      <c r="C51" s="20">
        <f>VLOOKUP(A51,'04.07.24'!$A$2:$W$500,17,0)</f>
        <v>7533452.5</v>
      </c>
      <c r="D51" s="33">
        <f t="shared" si="1"/>
        <v>0</v>
      </c>
      <c r="E51" s="20">
        <f>VLOOKUP(A51,'04.07.24'!$A$2:$W$500,18,0)</f>
        <v>26367083.75</v>
      </c>
      <c r="F51" s="33">
        <f t="shared" si="2"/>
        <v>0</v>
      </c>
      <c r="G51" s="13">
        <f>VLOOKUP(A51,'04.07.24'!$A$2:$C$500,3,0)</f>
        <v>75334525</v>
      </c>
      <c r="H51" s="34">
        <f>VLOOKUP(A51,'Actual scan'!$A$2:$C$419,3,0)</f>
        <v>75334525</v>
      </c>
      <c r="I51" s="35">
        <f t="shared" si="3"/>
        <v>0</v>
      </c>
      <c r="J51" s="20">
        <f>VLOOKUP(A51,'04.07.24'!$A$2:$M$500,13,0)</f>
        <v>651835797</v>
      </c>
      <c r="K51" s="36">
        <f>VLOOKUP(A51,'Actual scan'!$A$2:$M$419,13,0)</f>
        <v>651835797</v>
      </c>
      <c r="L51" s="37">
        <f t="shared" si="4"/>
        <v>0</v>
      </c>
      <c r="M51" s="13">
        <f>VLOOKUP(A51,'04.07.24'!$A$2:$M$500,4,0)</f>
        <v>47885153</v>
      </c>
      <c r="N51" s="34">
        <f>VLOOKUP(A51,'Actual scan'!$A$2:$M$419,4,0)</f>
        <v>47885153</v>
      </c>
      <c r="O51" s="38">
        <f t="shared" si="5"/>
        <v>0</v>
      </c>
      <c r="P51" s="13">
        <f>VLOOKUP(A51,'04.07.24'!$A$2:$M$500,10,0)</f>
        <v>8301627</v>
      </c>
      <c r="Q51" s="39">
        <f>VLOOKUP(A51,'Actual scan'!$A$2:$M$419,10,0)</f>
        <v>8301627</v>
      </c>
      <c r="R51" s="38">
        <f t="shared" si="6"/>
        <v>0</v>
      </c>
      <c r="S51" s="13">
        <f>VLOOKUP(A51,'04.07.24'!$A$2:$M$500,9,0)</f>
        <v>22890092</v>
      </c>
      <c r="T51" s="39">
        <f>VLOOKUP(A51,'Actual scan'!$A$2:$M$419,9,0)</f>
        <v>22890092</v>
      </c>
      <c r="U51" s="38">
        <f t="shared" si="7"/>
        <v>0</v>
      </c>
      <c r="V51" s="13">
        <f>VLOOKUP(A51,'04.07.24'!$A$2:$M$500,8,0)</f>
        <v>18368095</v>
      </c>
      <c r="W51" s="39">
        <f>VLOOKUP(A51,'Actual scan'!$A$2:$M$419,8,0)</f>
        <v>18368095</v>
      </c>
      <c r="X51" s="38">
        <f t="shared" si="8"/>
        <v>0</v>
      </c>
      <c r="Y51" s="13">
        <f>VLOOKUP(A51,'04.07.24'!$A$2:$M$500,11,0)</f>
        <v>2143979318</v>
      </c>
      <c r="Z51" s="39">
        <f>VLOOKUP(A51,'Actual scan'!$A$2:$M$419,11,0)</f>
        <v>2143979318</v>
      </c>
      <c r="AA51" s="38">
        <f t="shared" si="9"/>
        <v>0</v>
      </c>
      <c r="AB51" s="40">
        <f t="shared" si="10"/>
        <v>0</v>
      </c>
      <c r="AC51" s="40">
        <f t="shared" si="11"/>
        <v>0</v>
      </c>
      <c r="AD51" s="40">
        <f t="shared" si="12"/>
        <v>0</v>
      </c>
      <c r="AE51" s="40">
        <f t="shared" si="13"/>
        <v>0</v>
      </c>
      <c r="AF51" s="41">
        <f t="shared" si="14"/>
        <v>0</v>
      </c>
      <c r="AG51" s="40">
        <f>IFERROR(__xludf.DUMMYFUNCTION("IFNA(VLOOKUP(A51,IMPORTRANGE(""https://docs.google.com/spreadsheets/d/13sIiIFxtnWDUMYwzYXOCUL9Pdssb8PBqcbIkNBBCaZM/edit?resourcekey#gid=2083474367"",""Responses!$B$2:$N$500""),10,0),0)"),0.0)</f>
        <v>0</v>
      </c>
      <c r="AH51" s="40">
        <f>IFERROR(__xludf.DUMMYFUNCTION("IFNA(VLOOKUP(A51,IMPORTRANGE(""https://docs.google.com/spreadsheets/d/13sIiIFxtnWDUMYwzYXOCUL9Pdssb8PBqcbIkNBBCaZM/edit?resourcekey#gid=2083474367"",""Responses!$B$2:$N$500""),9,0),0)"),0.0)</f>
        <v>0</v>
      </c>
      <c r="AI51" s="41">
        <f t="shared" si="15"/>
        <v>0</v>
      </c>
      <c r="AJ51" s="41">
        <f t="shared" si="16"/>
        <v>-26367083.75</v>
      </c>
      <c r="AK51" s="42">
        <f t="shared" si="17"/>
        <v>0</v>
      </c>
      <c r="AL51" s="42">
        <f t="shared" si="18"/>
        <v>0</v>
      </c>
    </row>
    <row r="52" ht="15.75" customHeight="1">
      <c r="A52" s="6">
        <v>1.12159068E8</v>
      </c>
      <c r="B52" s="7" t="s">
        <v>84</v>
      </c>
      <c r="C52" s="20">
        <f>VLOOKUP(A52,'04.07.24'!$A$2:$W$500,17,0)</f>
        <v>7506537</v>
      </c>
      <c r="D52" s="33">
        <f t="shared" si="1"/>
        <v>0</v>
      </c>
      <c r="E52" s="20">
        <f>VLOOKUP(A52,'04.07.24'!$A$2:$W$500,18,0)</f>
        <v>26272879.5</v>
      </c>
      <c r="F52" s="33">
        <f t="shared" si="2"/>
        <v>0</v>
      </c>
      <c r="G52" s="13">
        <f>VLOOKUP(A52,'04.07.24'!$A$2:$C$500,3,0)</f>
        <v>75065370</v>
      </c>
      <c r="H52" s="34">
        <f>VLOOKUP(A52,'Actual scan'!$A$2:$C$419,3,0)</f>
        <v>75065370</v>
      </c>
      <c r="I52" s="35">
        <f t="shared" si="3"/>
        <v>0</v>
      </c>
      <c r="J52" s="20">
        <f>VLOOKUP(A52,'04.07.24'!$A$2:$M$500,13,0)</f>
        <v>1522247244</v>
      </c>
      <c r="K52" s="36">
        <f>VLOOKUP(A52,'Actual scan'!$A$2:$M$419,13,0)</f>
        <v>1522247244</v>
      </c>
      <c r="L52" s="37">
        <f t="shared" si="4"/>
        <v>0</v>
      </c>
      <c r="M52" s="13">
        <f>VLOOKUP(A52,'04.07.24'!$A$2:$M$500,4,0)</f>
        <v>135789790</v>
      </c>
      <c r="N52" s="34">
        <f>VLOOKUP(A52,'Actual scan'!$A$2:$M$419,4,0)</f>
        <v>135789790</v>
      </c>
      <c r="O52" s="38">
        <f t="shared" si="5"/>
        <v>0</v>
      </c>
      <c r="P52" s="13">
        <f>VLOOKUP(A52,'04.07.24'!$A$2:$M$500,10,0)</f>
        <v>11630218</v>
      </c>
      <c r="Q52" s="39">
        <f>VLOOKUP(A52,'Actual scan'!$A$2:$M$419,10,0)</f>
        <v>11630218</v>
      </c>
      <c r="R52" s="38">
        <f t="shared" si="6"/>
        <v>0</v>
      </c>
      <c r="S52" s="13">
        <f>VLOOKUP(A52,'04.07.24'!$A$2:$M$500,9,0)</f>
        <v>48128985</v>
      </c>
      <c r="T52" s="39">
        <f>VLOOKUP(A52,'Actual scan'!$A$2:$M$419,9,0)</f>
        <v>48128985</v>
      </c>
      <c r="U52" s="38">
        <f t="shared" si="7"/>
        <v>0</v>
      </c>
      <c r="V52" s="13">
        <f>VLOOKUP(A52,'04.07.24'!$A$2:$M$500,8,0)</f>
        <v>53005989</v>
      </c>
      <c r="W52" s="39">
        <f>VLOOKUP(A52,'Actual scan'!$A$2:$M$419,8,0)</f>
        <v>53005989</v>
      </c>
      <c r="X52" s="38">
        <f t="shared" si="8"/>
        <v>0</v>
      </c>
      <c r="Y52" s="13">
        <f>VLOOKUP(A52,'04.07.24'!$A$2:$M$500,11,0)</f>
        <v>5278003410</v>
      </c>
      <c r="Z52" s="39">
        <f>VLOOKUP(A52,'Actual scan'!$A$2:$M$419,11,0)</f>
        <v>5278003410</v>
      </c>
      <c r="AA52" s="38">
        <f t="shared" si="9"/>
        <v>0</v>
      </c>
      <c r="AB52" s="40">
        <f t="shared" si="10"/>
        <v>0</v>
      </c>
      <c r="AC52" s="40">
        <f t="shared" si="11"/>
        <v>0</v>
      </c>
      <c r="AD52" s="40">
        <f t="shared" si="12"/>
        <v>0</v>
      </c>
      <c r="AE52" s="40">
        <f t="shared" si="13"/>
        <v>0</v>
      </c>
      <c r="AF52" s="41">
        <f t="shared" si="14"/>
        <v>0</v>
      </c>
      <c r="AG52" s="40">
        <f>IFERROR(__xludf.DUMMYFUNCTION("IFNA(VLOOKUP(A52,IMPORTRANGE(""https://docs.google.com/spreadsheets/d/13sIiIFxtnWDUMYwzYXOCUL9Pdssb8PBqcbIkNBBCaZM/edit?resourcekey#gid=2083474367"",""Responses!$B$2:$N$500""),10,0),0)"),0.0)</f>
        <v>0</v>
      </c>
      <c r="AH52" s="40">
        <f>IFERROR(__xludf.DUMMYFUNCTION("IFNA(VLOOKUP(A52,IMPORTRANGE(""https://docs.google.com/spreadsheets/d/13sIiIFxtnWDUMYwzYXOCUL9Pdssb8PBqcbIkNBBCaZM/edit?resourcekey#gid=2083474367"",""Responses!$B$2:$N$500""),9,0),0)"),0.0)</f>
        <v>0</v>
      </c>
      <c r="AI52" s="41">
        <f t="shared" si="15"/>
        <v>0</v>
      </c>
      <c r="AJ52" s="41">
        <f t="shared" si="16"/>
        <v>-26272879.5</v>
      </c>
      <c r="AK52" s="42">
        <f t="shared" si="17"/>
        <v>0</v>
      </c>
      <c r="AL52" s="42">
        <f t="shared" si="18"/>
        <v>0</v>
      </c>
    </row>
    <row r="53" ht="15.75" customHeight="1">
      <c r="A53" s="6">
        <v>1.09956535E8</v>
      </c>
      <c r="B53" s="7" t="s">
        <v>85</v>
      </c>
      <c r="C53" s="20">
        <f>VLOOKUP(A53,'04.07.24'!$A$2:$W$500,17,0)</f>
        <v>7485114</v>
      </c>
      <c r="D53" s="33">
        <f t="shared" si="1"/>
        <v>0</v>
      </c>
      <c r="E53" s="20">
        <f>VLOOKUP(A53,'04.07.24'!$A$2:$W$500,18,0)</f>
        <v>26197899</v>
      </c>
      <c r="F53" s="33">
        <f t="shared" si="2"/>
        <v>0</v>
      </c>
      <c r="G53" s="13">
        <f>VLOOKUP(A53,'04.07.24'!$A$2:$C$500,3,0)</f>
        <v>74851140</v>
      </c>
      <c r="H53" s="34">
        <f>VLOOKUP(A53,'Actual scan'!$A$2:$C$419,3,0)</f>
        <v>74851140</v>
      </c>
      <c r="I53" s="35">
        <f t="shared" si="3"/>
        <v>0</v>
      </c>
      <c r="J53" s="20">
        <f>VLOOKUP(A53,'04.07.24'!$A$2:$M$500,13,0)</f>
        <v>706082678.6</v>
      </c>
      <c r="K53" s="36">
        <f>VLOOKUP(A53,'Actual scan'!$A$2:$M$419,13,0)</f>
        <v>706082678.6</v>
      </c>
      <c r="L53" s="37">
        <f t="shared" si="4"/>
        <v>0</v>
      </c>
      <c r="M53" s="13">
        <f>VLOOKUP(A53,'04.07.24'!$A$2:$M$500,4,0)</f>
        <v>49454221</v>
      </c>
      <c r="N53" s="34">
        <f>VLOOKUP(A53,'Actual scan'!$A$2:$M$419,4,0)</f>
        <v>49454221</v>
      </c>
      <c r="O53" s="38">
        <f t="shared" si="5"/>
        <v>0</v>
      </c>
      <c r="P53" s="13">
        <f>VLOOKUP(A53,'04.07.24'!$A$2:$M$500,10,0)</f>
        <v>8483422</v>
      </c>
      <c r="Q53" s="39">
        <f>VLOOKUP(A53,'Actual scan'!$A$2:$M$419,10,0)</f>
        <v>8483422</v>
      </c>
      <c r="R53" s="38">
        <f t="shared" si="6"/>
        <v>0</v>
      </c>
      <c r="S53" s="13">
        <f>VLOOKUP(A53,'04.07.24'!$A$2:$M$500,9,0)</f>
        <v>24969796</v>
      </c>
      <c r="T53" s="39">
        <f>VLOOKUP(A53,'Actual scan'!$A$2:$M$419,9,0)</f>
        <v>24969796</v>
      </c>
      <c r="U53" s="38">
        <f t="shared" si="7"/>
        <v>0</v>
      </c>
      <c r="V53" s="13">
        <f>VLOOKUP(A53,'04.07.24'!$A$2:$M$500,8,0)</f>
        <v>19514598</v>
      </c>
      <c r="W53" s="39">
        <f>VLOOKUP(A53,'Actual scan'!$A$2:$M$419,8,0)</f>
        <v>19514598</v>
      </c>
      <c r="X53" s="38">
        <f t="shared" si="8"/>
        <v>0</v>
      </c>
      <c r="Y53" s="13">
        <f>VLOOKUP(A53,'04.07.24'!$A$2:$M$500,11,0)</f>
        <v>554976580</v>
      </c>
      <c r="Z53" s="39">
        <f>VLOOKUP(A53,'Actual scan'!$A$2:$M$419,11,0)</f>
        <v>554976580</v>
      </c>
      <c r="AA53" s="38">
        <f t="shared" si="9"/>
        <v>0</v>
      </c>
      <c r="AB53" s="40">
        <f t="shared" si="10"/>
        <v>0</v>
      </c>
      <c r="AC53" s="40">
        <f t="shared" si="11"/>
        <v>0</v>
      </c>
      <c r="AD53" s="40">
        <f t="shared" si="12"/>
        <v>0</v>
      </c>
      <c r="AE53" s="40">
        <f t="shared" si="13"/>
        <v>0</v>
      </c>
      <c r="AF53" s="41">
        <f t="shared" si="14"/>
        <v>0</v>
      </c>
      <c r="AG53" s="40">
        <f>IFERROR(__xludf.DUMMYFUNCTION("IFNA(VLOOKUP(A53,IMPORTRANGE(""https://docs.google.com/spreadsheets/d/13sIiIFxtnWDUMYwzYXOCUL9Pdssb8PBqcbIkNBBCaZM/edit?resourcekey#gid=2083474367"",""Responses!$B$2:$N$500""),10,0),0)"),0.0)</f>
        <v>0</v>
      </c>
      <c r="AH53" s="40">
        <f>IFERROR(__xludf.DUMMYFUNCTION("IFNA(VLOOKUP(A53,IMPORTRANGE(""https://docs.google.com/spreadsheets/d/13sIiIFxtnWDUMYwzYXOCUL9Pdssb8PBqcbIkNBBCaZM/edit?resourcekey#gid=2083474367"",""Responses!$B$2:$N$500""),9,0),0)"),0.0)</f>
        <v>0</v>
      </c>
      <c r="AI53" s="41">
        <f t="shared" si="15"/>
        <v>0</v>
      </c>
      <c r="AJ53" s="41">
        <f t="shared" si="16"/>
        <v>-26197899</v>
      </c>
      <c r="AK53" s="42">
        <f t="shared" si="17"/>
        <v>0</v>
      </c>
      <c r="AL53" s="42">
        <f t="shared" si="18"/>
        <v>0</v>
      </c>
    </row>
    <row r="54" ht="15.75" customHeight="1">
      <c r="A54" s="6">
        <v>1.17120004E8</v>
      </c>
      <c r="B54" s="7" t="s">
        <v>86</v>
      </c>
      <c r="C54" s="20">
        <f>VLOOKUP(A54,'04.07.24'!$A$2:$W$500,17,0)</f>
        <v>7479565.1</v>
      </c>
      <c r="D54" s="33">
        <f t="shared" si="1"/>
        <v>0</v>
      </c>
      <c r="E54" s="20">
        <f>VLOOKUP(A54,'04.07.24'!$A$2:$W$500,18,0)</f>
        <v>26178477.85</v>
      </c>
      <c r="F54" s="33">
        <f t="shared" si="2"/>
        <v>0</v>
      </c>
      <c r="G54" s="13">
        <f>VLOOKUP(A54,'04.07.24'!$A$2:$C$500,3,0)</f>
        <v>74795651</v>
      </c>
      <c r="H54" s="34">
        <f>VLOOKUP(A54,'Actual scan'!$A$2:$C$419,3,0)</f>
        <v>74795651</v>
      </c>
      <c r="I54" s="35">
        <f t="shared" si="3"/>
        <v>0</v>
      </c>
      <c r="J54" s="20">
        <f>VLOOKUP(A54,'04.07.24'!$A$2:$M$500,13,0)</f>
        <v>476759684.2</v>
      </c>
      <c r="K54" s="36">
        <f>VLOOKUP(A54,'Actual scan'!$A$2:$M$419,13,0)</f>
        <v>476759684.2</v>
      </c>
      <c r="L54" s="37">
        <f t="shared" si="4"/>
        <v>0</v>
      </c>
      <c r="M54" s="13">
        <f>VLOOKUP(A54,'04.07.24'!$A$2:$M$500,4,0)</f>
        <v>44320096</v>
      </c>
      <c r="N54" s="34">
        <f>VLOOKUP(A54,'Actual scan'!$A$2:$M$419,4,0)</f>
        <v>44320096</v>
      </c>
      <c r="O54" s="38">
        <f t="shared" si="5"/>
        <v>0</v>
      </c>
      <c r="P54" s="13">
        <f>VLOOKUP(A54,'04.07.24'!$A$2:$M$500,10,0)</f>
        <v>6774203</v>
      </c>
      <c r="Q54" s="39">
        <f>VLOOKUP(A54,'Actual scan'!$A$2:$M$419,10,0)</f>
        <v>6774203</v>
      </c>
      <c r="R54" s="38">
        <f t="shared" si="6"/>
        <v>0</v>
      </c>
      <c r="S54" s="13">
        <f>VLOOKUP(A54,'04.07.24'!$A$2:$M$500,9,0)</f>
        <v>13651739</v>
      </c>
      <c r="T54" s="39">
        <f>VLOOKUP(A54,'Actual scan'!$A$2:$M$419,9,0)</f>
        <v>13651739</v>
      </c>
      <c r="U54" s="38">
        <f t="shared" si="7"/>
        <v>0</v>
      </c>
      <c r="V54" s="13">
        <f>VLOOKUP(A54,'04.07.24'!$A$2:$M$500,8,0)</f>
        <v>18620640</v>
      </c>
      <c r="W54" s="39">
        <f>VLOOKUP(A54,'Actual scan'!$A$2:$M$419,8,0)</f>
        <v>18620640</v>
      </c>
      <c r="X54" s="38">
        <f t="shared" si="8"/>
        <v>0</v>
      </c>
      <c r="Y54" s="13">
        <f>VLOOKUP(A54,'04.07.24'!$A$2:$M$500,11,0)</f>
        <v>1821951423</v>
      </c>
      <c r="Z54" s="39">
        <f>VLOOKUP(A54,'Actual scan'!$A$2:$M$419,11,0)</f>
        <v>1821951423</v>
      </c>
      <c r="AA54" s="38">
        <f t="shared" si="9"/>
        <v>0</v>
      </c>
      <c r="AB54" s="40">
        <f t="shared" si="10"/>
        <v>0</v>
      </c>
      <c r="AC54" s="40">
        <f t="shared" si="11"/>
        <v>0</v>
      </c>
      <c r="AD54" s="40">
        <f t="shared" si="12"/>
        <v>0</v>
      </c>
      <c r="AE54" s="40">
        <f t="shared" si="13"/>
        <v>0</v>
      </c>
      <c r="AF54" s="41">
        <f t="shared" si="14"/>
        <v>0</v>
      </c>
      <c r="AG54" s="40">
        <f>IFERROR(__xludf.DUMMYFUNCTION("IFNA(VLOOKUP(A54,IMPORTRANGE(""https://docs.google.com/spreadsheets/d/13sIiIFxtnWDUMYwzYXOCUL9Pdssb8PBqcbIkNBBCaZM/edit?resourcekey#gid=2083474367"",""Responses!$B$2:$N$500""),10,0),0)"),0.0)</f>
        <v>0</v>
      </c>
      <c r="AH54" s="40">
        <f>IFERROR(__xludf.DUMMYFUNCTION("IFNA(VLOOKUP(A54,IMPORTRANGE(""https://docs.google.com/spreadsheets/d/13sIiIFxtnWDUMYwzYXOCUL9Pdssb8PBqcbIkNBBCaZM/edit?resourcekey#gid=2083474367"",""Responses!$B$2:$N$500""),9,0),0)"),0.0)</f>
        <v>0</v>
      </c>
      <c r="AI54" s="41">
        <f t="shared" si="15"/>
        <v>0</v>
      </c>
      <c r="AJ54" s="41">
        <f t="shared" si="16"/>
        <v>-26178477.85</v>
      </c>
      <c r="AK54" s="42">
        <f t="shared" si="17"/>
        <v>0</v>
      </c>
      <c r="AL54" s="42">
        <f t="shared" si="18"/>
        <v>0</v>
      </c>
    </row>
    <row r="55" ht="15.75" customHeight="1">
      <c r="A55" s="6">
        <v>1.15970538E8</v>
      </c>
      <c r="B55" s="7" t="s">
        <v>87</v>
      </c>
      <c r="C55" s="20">
        <f>VLOOKUP(A55,'04.07.24'!$A$2:$W$500,17,0)</f>
        <v>7478430.1</v>
      </c>
      <c r="D55" s="33">
        <f t="shared" si="1"/>
        <v>0</v>
      </c>
      <c r="E55" s="20">
        <f>VLOOKUP(A55,'04.07.24'!$A$2:$W$500,18,0)</f>
        <v>26174505.35</v>
      </c>
      <c r="F55" s="33">
        <f t="shared" si="2"/>
        <v>0</v>
      </c>
      <c r="G55" s="13">
        <f>VLOOKUP(A55,'04.07.24'!$A$2:$C$500,3,0)</f>
        <v>74784301</v>
      </c>
      <c r="H55" s="34">
        <f>VLOOKUP(A55,'Actual scan'!$A$2:$C$419,3,0)</f>
        <v>74784301</v>
      </c>
      <c r="I55" s="35">
        <f t="shared" si="3"/>
        <v>0</v>
      </c>
      <c r="J55" s="20">
        <f>VLOOKUP(A55,'04.07.24'!$A$2:$M$500,13,0)</f>
        <v>535444764.6</v>
      </c>
      <c r="K55" s="36">
        <f>VLOOKUP(A55,'Actual scan'!$A$2:$M$419,13,0)</f>
        <v>535444764.6</v>
      </c>
      <c r="L55" s="37">
        <f t="shared" si="4"/>
        <v>0</v>
      </c>
      <c r="M55" s="13">
        <f>VLOOKUP(A55,'04.07.24'!$A$2:$M$500,4,0)</f>
        <v>49211822</v>
      </c>
      <c r="N55" s="34">
        <f>VLOOKUP(A55,'Actual scan'!$A$2:$M$419,4,0)</f>
        <v>49211822</v>
      </c>
      <c r="O55" s="38">
        <f t="shared" si="5"/>
        <v>0</v>
      </c>
      <c r="P55" s="13">
        <f>VLOOKUP(A55,'04.07.24'!$A$2:$M$500,10,0)</f>
        <v>6189858</v>
      </c>
      <c r="Q55" s="39">
        <f>VLOOKUP(A55,'Actual scan'!$A$2:$M$419,10,0)</f>
        <v>6189858</v>
      </c>
      <c r="R55" s="38">
        <f t="shared" si="6"/>
        <v>0</v>
      </c>
      <c r="S55" s="13">
        <f>VLOOKUP(A55,'04.07.24'!$A$2:$M$500,9,0)</f>
        <v>16185513</v>
      </c>
      <c r="T55" s="39">
        <f>VLOOKUP(A55,'Actual scan'!$A$2:$M$419,9,0)</f>
        <v>16185513</v>
      </c>
      <c r="U55" s="38">
        <f t="shared" si="7"/>
        <v>0</v>
      </c>
      <c r="V55" s="13">
        <f>VLOOKUP(A55,'04.07.24'!$A$2:$M$500,8,0)</f>
        <v>19746306</v>
      </c>
      <c r="W55" s="39">
        <f>VLOOKUP(A55,'Actual scan'!$A$2:$M$419,8,0)</f>
        <v>19746306</v>
      </c>
      <c r="X55" s="38">
        <f t="shared" si="8"/>
        <v>0</v>
      </c>
      <c r="Y55" s="13">
        <f>VLOOKUP(A55,'04.07.24'!$A$2:$M$500,11,0)</f>
        <v>4780723434</v>
      </c>
      <c r="Z55" s="39">
        <f>VLOOKUP(A55,'Actual scan'!$A$2:$M$419,11,0)</f>
        <v>4780723434</v>
      </c>
      <c r="AA55" s="38">
        <f t="shared" si="9"/>
        <v>0</v>
      </c>
      <c r="AB55" s="40">
        <f t="shared" si="10"/>
        <v>0</v>
      </c>
      <c r="AC55" s="40">
        <f t="shared" si="11"/>
        <v>0</v>
      </c>
      <c r="AD55" s="40">
        <f t="shared" si="12"/>
        <v>0</v>
      </c>
      <c r="AE55" s="40">
        <f t="shared" si="13"/>
        <v>0</v>
      </c>
      <c r="AF55" s="41">
        <f t="shared" si="14"/>
        <v>0</v>
      </c>
      <c r="AG55" s="40">
        <f>IFERROR(__xludf.DUMMYFUNCTION("IFNA(VLOOKUP(A55,IMPORTRANGE(""https://docs.google.com/spreadsheets/d/13sIiIFxtnWDUMYwzYXOCUL9Pdssb8PBqcbIkNBBCaZM/edit?resourcekey#gid=2083474367"",""Responses!$B$2:$N$500""),10,0),0)"),0.0)</f>
        <v>0</v>
      </c>
      <c r="AH55" s="40">
        <f>IFERROR(__xludf.DUMMYFUNCTION("IFNA(VLOOKUP(A55,IMPORTRANGE(""https://docs.google.com/spreadsheets/d/13sIiIFxtnWDUMYwzYXOCUL9Pdssb8PBqcbIkNBBCaZM/edit?resourcekey#gid=2083474367"",""Responses!$B$2:$N$500""),9,0),0)"),0.0)</f>
        <v>0</v>
      </c>
      <c r="AI55" s="41">
        <f t="shared" si="15"/>
        <v>0</v>
      </c>
      <c r="AJ55" s="41">
        <f t="shared" si="16"/>
        <v>-26174505.35</v>
      </c>
      <c r="AK55" s="42">
        <f t="shared" si="17"/>
        <v>0</v>
      </c>
      <c r="AL55" s="42">
        <f t="shared" si="18"/>
        <v>0</v>
      </c>
    </row>
    <row r="56" ht="15.75" customHeight="1">
      <c r="A56" s="6">
        <v>1.24965714E8</v>
      </c>
      <c r="B56" s="7" t="s">
        <v>88</v>
      </c>
      <c r="C56" s="20">
        <f>VLOOKUP(A56,'04.07.24'!$A$2:$W$500,17,0)</f>
        <v>7465392.4</v>
      </c>
      <c r="D56" s="33">
        <f t="shared" si="1"/>
        <v>0</v>
      </c>
      <c r="E56" s="20">
        <f>VLOOKUP(A56,'04.07.24'!$A$2:$W$500,18,0)</f>
        <v>26128873.4</v>
      </c>
      <c r="F56" s="33">
        <f t="shared" si="2"/>
        <v>0</v>
      </c>
      <c r="G56" s="13">
        <f>VLOOKUP(A56,'04.07.24'!$A$2:$C$500,3,0)</f>
        <v>74653924</v>
      </c>
      <c r="H56" s="34">
        <f>VLOOKUP(A56,'Actual scan'!$A$2:$C$419,3,0)</f>
        <v>74653924</v>
      </c>
      <c r="I56" s="35">
        <f t="shared" si="3"/>
        <v>0</v>
      </c>
      <c r="J56" s="20">
        <f>VLOOKUP(A56,'04.07.24'!$A$2:$M$500,13,0)</f>
        <v>622077525.4</v>
      </c>
      <c r="K56" s="36">
        <f>VLOOKUP(A56,'Actual scan'!$A$2:$M$419,13,0)</f>
        <v>622077525.4</v>
      </c>
      <c r="L56" s="37">
        <f t="shared" si="4"/>
        <v>0</v>
      </c>
      <c r="M56" s="13">
        <f>VLOOKUP(A56,'04.07.24'!$A$2:$M$500,4,0)</f>
        <v>38684316</v>
      </c>
      <c r="N56" s="34">
        <f>VLOOKUP(A56,'Actual scan'!$A$2:$M$419,4,0)</f>
        <v>38684316</v>
      </c>
      <c r="O56" s="38">
        <f t="shared" si="5"/>
        <v>0</v>
      </c>
      <c r="P56" s="13">
        <f>VLOOKUP(A56,'04.07.24'!$A$2:$M$500,10,0)</f>
        <v>9658029</v>
      </c>
      <c r="Q56" s="39">
        <f>VLOOKUP(A56,'Actual scan'!$A$2:$M$419,10,0)</f>
        <v>9658029</v>
      </c>
      <c r="R56" s="38">
        <f t="shared" si="6"/>
        <v>0</v>
      </c>
      <c r="S56" s="13">
        <f>VLOOKUP(A56,'04.07.24'!$A$2:$M$500,9,0)</f>
        <v>24453160</v>
      </c>
      <c r="T56" s="39">
        <f>VLOOKUP(A56,'Actual scan'!$A$2:$M$419,9,0)</f>
        <v>24453160</v>
      </c>
      <c r="U56" s="38">
        <f t="shared" si="7"/>
        <v>0</v>
      </c>
      <c r="V56" s="13">
        <f>VLOOKUP(A56,'04.07.24'!$A$2:$M$500,8,0)</f>
        <v>13086756</v>
      </c>
      <c r="W56" s="39">
        <f>VLOOKUP(A56,'Actual scan'!$A$2:$M$419,8,0)</f>
        <v>13086756</v>
      </c>
      <c r="X56" s="38">
        <f t="shared" si="8"/>
        <v>0</v>
      </c>
      <c r="Y56" s="13">
        <f>VLOOKUP(A56,'04.07.24'!$A$2:$M$500,11,0)</f>
        <v>382274183</v>
      </c>
      <c r="Z56" s="39">
        <f>VLOOKUP(A56,'Actual scan'!$A$2:$M$419,11,0)</f>
        <v>382274183</v>
      </c>
      <c r="AA56" s="38">
        <f t="shared" si="9"/>
        <v>0</v>
      </c>
      <c r="AB56" s="40">
        <f t="shared" si="10"/>
        <v>0</v>
      </c>
      <c r="AC56" s="40">
        <f t="shared" si="11"/>
        <v>0</v>
      </c>
      <c r="AD56" s="40">
        <f t="shared" si="12"/>
        <v>0</v>
      </c>
      <c r="AE56" s="40">
        <f t="shared" si="13"/>
        <v>0</v>
      </c>
      <c r="AF56" s="41">
        <f t="shared" si="14"/>
        <v>0</v>
      </c>
      <c r="AG56" s="40">
        <f>IFERROR(__xludf.DUMMYFUNCTION("IFNA(VLOOKUP(A56,IMPORTRANGE(""https://docs.google.com/spreadsheets/d/13sIiIFxtnWDUMYwzYXOCUL9Pdssb8PBqcbIkNBBCaZM/edit?resourcekey#gid=2083474367"",""Responses!$B$2:$N$500""),10,0),0)"),0.0)</f>
        <v>0</v>
      </c>
      <c r="AH56" s="40">
        <f>IFERROR(__xludf.DUMMYFUNCTION("IFNA(VLOOKUP(A56,IMPORTRANGE(""https://docs.google.com/spreadsheets/d/13sIiIFxtnWDUMYwzYXOCUL9Pdssb8PBqcbIkNBBCaZM/edit?resourcekey#gid=2083474367"",""Responses!$B$2:$N$500""),9,0),0)"),0.0)</f>
        <v>0</v>
      </c>
      <c r="AI56" s="41">
        <f t="shared" si="15"/>
        <v>0</v>
      </c>
      <c r="AJ56" s="41">
        <f t="shared" si="16"/>
        <v>-26128873.4</v>
      </c>
      <c r="AK56" s="42">
        <f t="shared" si="17"/>
        <v>0</v>
      </c>
      <c r="AL56" s="42">
        <f t="shared" si="18"/>
        <v>0</v>
      </c>
    </row>
    <row r="57" ht="15.75" customHeight="1">
      <c r="A57" s="6">
        <v>1.26694799E8</v>
      </c>
      <c r="B57" s="7" t="s">
        <v>89</v>
      </c>
      <c r="C57" s="20">
        <f>VLOOKUP(A57,'04.07.24'!$A$2:$W$500,17,0)</f>
        <v>7464117.2</v>
      </c>
      <c r="D57" s="33">
        <f t="shared" si="1"/>
        <v>0</v>
      </c>
      <c r="E57" s="20">
        <f>VLOOKUP(A57,'04.07.24'!$A$2:$W$500,18,0)</f>
        <v>26124410.2</v>
      </c>
      <c r="F57" s="33">
        <f t="shared" si="2"/>
        <v>0</v>
      </c>
      <c r="G57" s="13">
        <f>VLOOKUP(A57,'04.07.24'!$A$2:$C$500,3,0)</f>
        <v>74641172</v>
      </c>
      <c r="H57" s="34">
        <f>VLOOKUP(A57,'Actual scan'!$A$2:$C$419,3,0)</f>
        <v>74641172</v>
      </c>
      <c r="I57" s="35">
        <f t="shared" si="3"/>
        <v>0</v>
      </c>
      <c r="J57" s="20">
        <f>VLOOKUP(A57,'04.07.24'!$A$2:$M$500,13,0)</f>
        <v>1538031617</v>
      </c>
      <c r="K57" s="36">
        <f>VLOOKUP(A57,'Actual scan'!$A$2:$M$419,13,0)</f>
        <v>1538031617</v>
      </c>
      <c r="L57" s="37">
        <f t="shared" si="4"/>
        <v>0</v>
      </c>
      <c r="M57" s="13">
        <f>VLOOKUP(A57,'04.07.24'!$A$2:$M$500,4,0)</f>
        <v>125619876</v>
      </c>
      <c r="N57" s="34">
        <f>VLOOKUP(A57,'Actual scan'!$A$2:$M$419,4,0)</f>
        <v>125619876</v>
      </c>
      <c r="O57" s="38">
        <f t="shared" si="5"/>
        <v>0</v>
      </c>
      <c r="P57" s="13">
        <f>VLOOKUP(A57,'04.07.24'!$A$2:$M$500,10,0)</f>
        <v>9830501</v>
      </c>
      <c r="Q57" s="39">
        <f>VLOOKUP(A57,'Actual scan'!$A$2:$M$419,10,0)</f>
        <v>9830501</v>
      </c>
      <c r="R57" s="38">
        <f t="shared" si="6"/>
        <v>0</v>
      </c>
      <c r="S57" s="13">
        <f>VLOOKUP(A57,'04.07.24'!$A$2:$M$500,9,0)</f>
        <v>57851075</v>
      </c>
      <c r="T57" s="39">
        <f>VLOOKUP(A57,'Actual scan'!$A$2:$M$419,9,0)</f>
        <v>57851075</v>
      </c>
      <c r="U57" s="38">
        <f t="shared" si="7"/>
        <v>0</v>
      </c>
      <c r="V57" s="13">
        <f>VLOOKUP(A57,'04.07.24'!$A$2:$M$500,8,0)</f>
        <v>35667909</v>
      </c>
      <c r="W57" s="39">
        <f>VLOOKUP(A57,'Actual scan'!$A$2:$M$419,8,0)</f>
        <v>35667909</v>
      </c>
      <c r="X57" s="38">
        <f t="shared" si="8"/>
        <v>0</v>
      </c>
      <c r="Y57" s="13">
        <f>VLOOKUP(A57,'04.07.24'!$A$2:$M$500,11,0)</f>
        <v>1702033765</v>
      </c>
      <c r="Z57" s="39">
        <f>VLOOKUP(A57,'Actual scan'!$A$2:$M$419,11,0)</f>
        <v>1702033765</v>
      </c>
      <c r="AA57" s="38">
        <f t="shared" si="9"/>
        <v>0</v>
      </c>
      <c r="AB57" s="40">
        <f t="shared" si="10"/>
        <v>0</v>
      </c>
      <c r="AC57" s="40">
        <f t="shared" si="11"/>
        <v>0</v>
      </c>
      <c r="AD57" s="40">
        <f t="shared" si="12"/>
        <v>0</v>
      </c>
      <c r="AE57" s="40">
        <f t="shared" si="13"/>
        <v>0</v>
      </c>
      <c r="AF57" s="41">
        <f t="shared" si="14"/>
        <v>0</v>
      </c>
      <c r="AG57" s="40">
        <f>IFERROR(__xludf.DUMMYFUNCTION("IFNA(VLOOKUP(A57,IMPORTRANGE(""https://docs.google.com/spreadsheets/d/13sIiIFxtnWDUMYwzYXOCUL9Pdssb8PBqcbIkNBBCaZM/edit?resourcekey#gid=2083474367"",""Responses!$B$2:$N$500""),10,0),0)"),0.0)</f>
        <v>0</v>
      </c>
      <c r="AH57" s="40">
        <f>IFERROR(__xludf.DUMMYFUNCTION("IFNA(VLOOKUP(A57,IMPORTRANGE(""https://docs.google.com/spreadsheets/d/13sIiIFxtnWDUMYwzYXOCUL9Pdssb8PBqcbIkNBBCaZM/edit?resourcekey#gid=2083474367"",""Responses!$B$2:$N$500""),9,0),0)"),0.0)</f>
        <v>0</v>
      </c>
      <c r="AI57" s="41">
        <f t="shared" si="15"/>
        <v>0</v>
      </c>
      <c r="AJ57" s="41">
        <f t="shared" si="16"/>
        <v>-26124410.2</v>
      </c>
      <c r="AK57" s="42">
        <f t="shared" si="17"/>
        <v>0</v>
      </c>
      <c r="AL57" s="42">
        <f t="shared" si="18"/>
        <v>0</v>
      </c>
    </row>
    <row r="58" ht="15.75" customHeight="1">
      <c r="A58" s="6">
        <v>1.11309403E8</v>
      </c>
      <c r="B58" s="7" t="s">
        <v>90</v>
      </c>
      <c r="C58" s="20">
        <f>VLOOKUP(A58,'04.07.24'!$A$2:$W$500,17,0)</f>
        <v>7443163.3</v>
      </c>
      <c r="D58" s="33">
        <f t="shared" si="1"/>
        <v>0</v>
      </c>
      <c r="E58" s="20">
        <f>VLOOKUP(A58,'04.07.24'!$A$2:$W$500,18,0)</f>
        <v>26051071.55</v>
      </c>
      <c r="F58" s="33">
        <f t="shared" si="2"/>
        <v>0</v>
      </c>
      <c r="G58" s="13">
        <f>VLOOKUP(A58,'04.07.24'!$A$2:$C$500,3,0)</f>
        <v>74431633</v>
      </c>
      <c r="H58" s="34">
        <f>VLOOKUP(A58,'Actual scan'!$A$2:$C$419,3,0)</f>
        <v>74431633</v>
      </c>
      <c r="I58" s="35">
        <f t="shared" si="3"/>
        <v>0</v>
      </c>
      <c r="J58" s="20">
        <f>VLOOKUP(A58,'04.07.24'!$A$2:$M$500,13,0)</f>
        <v>915107646.4</v>
      </c>
      <c r="K58" s="36">
        <f>VLOOKUP(A58,'Actual scan'!$A$2:$M$419,13,0)</f>
        <v>915107646.4</v>
      </c>
      <c r="L58" s="37">
        <f t="shared" si="4"/>
        <v>0</v>
      </c>
      <c r="M58" s="13">
        <f>VLOOKUP(A58,'04.07.24'!$A$2:$M$500,4,0)</f>
        <v>80714303</v>
      </c>
      <c r="N58" s="34">
        <f>VLOOKUP(A58,'Actual scan'!$A$2:$M$419,4,0)</f>
        <v>80714303</v>
      </c>
      <c r="O58" s="38">
        <f t="shared" si="5"/>
        <v>0</v>
      </c>
      <c r="P58" s="13">
        <f>VLOOKUP(A58,'04.07.24'!$A$2:$M$500,10,0)</f>
        <v>7583443</v>
      </c>
      <c r="Q58" s="39">
        <f>VLOOKUP(A58,'Actual scan'!$A$2:$M$419,10,0)</f>
        <v>7583443</v>
      </c>
      <c r="R58" s="38">
        <f t="shared" si="6"/>
        <v>0</v>
      </c>
      <c r="S58" s="13">
        <f>VLOOKUP(A58,'04.07.24'!$A$2:$M$500,9,0)</f>
        <v>30663224</v>
      </c>
      <c r="T58" s="39">
        <f>VLOOKUP(A58,'Actual scan'!$A$2:$M$419,9,0)</f>
        <v>30663224</v>
      </c>
      <c r="U58" s="38">
        <f t="shared" si="7"/>
        <v>0</v>
      </c>
      <c r="V58" s="13">
        <f>VLOOKUP(A58,'04.07.24'!$A$2:$M$500,8,0)</f>
        <v>28818129</v>
      </c>
      <c r="W58" s="39">
        <f>VLOOKUP(A58,'Actual scan'!$A$2:$M$419,8,0)</f>
        <v>28818129</v>
      </c>
      <c r="X58" s="38">
        <f t="shared" si="8"/>
        <v>0</v>
      </c>
      <c r="Y58" s="13">
        <f>VLOOKUP(A58,'04.07.24'!$A$2:$M$500,11,0)</f>
        <v>3404042255</v>
      </c>
      <c r="Z58" s="39">
        <f>VLOOKUP(A58,'Actual scan'!$A$2:$M$419,11,0)</f>
        <v>3404042255</v>
      </c>
      <c r="AA58" s="38">
        <f t="shared" si="9"/>
        <v>0</v>
      </c>
      <c r="AB58" s="40">
        <f t="shared" si="10"/>
        <v>0</v>
      </c>
      <c r="AC58" s="40">
        <f t="shared" si="11"/>
        <v>0</v>
      </c>
      <c r="AD58" s="40">
        <f t="shared" si="12"/>
        <v>0</v>
      </c>
      <c r="AE58" s="40">
        <f t="shared" si="13"/>
        <v>0</v>
      </c>
      <c r="AF58" s="41">
        <f t="shared" si="14"/>
        <v>0</v>
      </c>
      <c r="AG58" s="40">
        <f>IFERROR(__xludf.DUMMYFUNCTION("IFNA(VLOOKUP(A58,IMPORTRANGE(""https://docs.google.com/spreadsheets/d/13sIiIFxtnWDUMYwzYXOCUL9Pdssb8PBqcbIkNBBCaZM/edit?resourcekey#gid=2083474367"",""Responses!$B$2:$N$500""),10,0),0)"),0.0)</f>
        <v>0</v>
      </c>
      <c r="AH58" s="40">
        <f>IFERROR(__xludf.DUMMYFUNCTION("IFNA(VLOOKUP(A58,IMPORTRANGE(""https://docs.google.com/spreadsheets/d/13sIiIFxtnWDUMYwzYXOCUL9Pdssb8PBqcbIkNBBCaZM/edit?resourcekey#gid=2083474367"",""Responses!$B$2:$N$500""),9,0),0)"),0.0)</f>
        <v>0</v>
      </c>
      <c r="AI58" s="41">
        <f t="shared" si="15"/>
        <v>0</v>
      </c>
      <c r="AJ58" s="41">
        <f t="shared" si="16"/>
        <v>-26051071.55</v>
      </c>
      <c r="AK58" s="42">
        <f t="shared" si="17"/>
        <v>0</v>
      </c>
      <c r="AL58" s="42">
        <f t="shared" si="18"/>
        <v>0</v>
      </c>
    </row>
    <row r="59" ht="15.75" customHeight="1">
      <c r="A59" s="6">
        <v>9805411.0</v>
      </c>
      <c r="B59" s="7" t="s">
        <v>91</v>
      </c>
      <c r="C59" s="20">
        <f>VLOOKUP(A59,'04.07.24'!$A$2:$W$500,17,0)</f>
        <v>7406314.8</v>
      </c>
      <c r="D59" s="33">
        <f t="shared" si="1"/>
        <v>0</v>
      </c>
      <c r="E59" s="20">
        <f>VLOOKUP(A59,'04.07.24'!$A$2:$W$500,18,0)</f>
        <v>25922101.8</v>
      </c>
      <c r="F59" s="33">
        <f t="shared" si="2"/>
        <v>0</v>
      </c>
      <c r="G59" s="13">
        <f>VLOOKUP(A59,'04.07.24'!$A$2:$C$500,3,0)</f>
        <v>74063148</v>
      </c>
      <c r="H59" s="34">
        <f>VLOOKUP(A59,'Actual scan'!$A$2:$C$419,3,0)</f>
        <v>74063148</v>
      </c>
      <c r="I59" s="35">
        <f t="shared" si="3"/>
        <v>0</v>
      </c>
      <c r="J59" s="20">
        <f>VLOOKUP(A59,'04.07.24'!$A$2:$M$500,13,0)</f>
        <v>314523966.6</v>
      </c>
      <c r="K59" s="36">
        <f>VLOOKUP(A59,'Actual scan'!$A$2:$M$419,13,0)</f>
        <v>314523966.6</v>
      </c>
      <c r="L59" s="37">
        <f t="shared" si="4"/>
        <v>0</v>
      </c>
      <c r="M59" s="13">
        <f>VLOOKUP(A59,'04.07.24'!$A$2:$M$500,4,0)</f>
        <v>23900437</v>
      </c>
      <c r="N59" s="34">
        <f>VLOOKUP(A59,'Actual scan'!$A$2:$M$419,4,0)</f>
        <v>23900437</v>
      </c>
      <c r="O59" s="38">
        <f t="shared" si="5"/>
        <v>0</v>
      </c>
      <c r="P59" s="13">
        <f>VLOOKUP(A59,'04.07.24'!$A$2:$M$500,10,0)</f>
        <v>15932701</v>
      </c>
      <c r="Q59" s="39">
        <f>VLOOKUP(A59,'Actual scan'!$A$2:$M$419,10,0)</f>
        <v>15932701</v>
      </c>
      <c r="R59" s="38">
        <f t="shared" si="6"/>
        <v>0</v>
      </c>
      <c r="S59" s="13">
        <f>VLOOKUP(A59,'04.07.24'!$A$2:$M$500,9,0)</f>
        <v>9192258</v>
      </c>
      <c r="T59" s="39">
        <f>VLOOKUP(A59,'Actual scan'!$A$2:$M$419,9,0)</f>
        <v>9192258</v>
      </c>
      <c r="U59" s="38">
        <f t="shared" si="7"/>
        <v>0</v>
      </c>
      <c r="V59" s="13">
        <f>VLOOKUP(A59,'04.07.24'!$A$2:$M$500,8,0)</f>
        <v>12846219</v>
      </c>
      <c r="W59" s="39">
        <f>VLOOKUP(A59,'Actual scan'!$A$2:$M$419,8,0)</f>
        <v>12846219</v>
      </c>
      <c r="X59" s="38">
        <f t="shared" si="8"/>
        <v>0</v>
      </c>
      <c r="Y59" s="13">
        <f>VLOOKUP(A59,'04.07.24'!$A$2:$M$500,11,0)</f>
        <v>15636961461</v>
      </c>
      <c r="Z59" s="39">
        <f>VLOOKUP(A59,'Actual scan'!$A$2:$M$419,11,0)</f>
        <v>15636961461</v>
      </c>
      <c r="AA59" s="38">
        <f t="shared" si="9"/>
        <v>0</v>
      </c>
      <c r="AB59" s="40">
        <f t="shared" si="10"/>
        <v>0</v>
      </c>
      <c r="AC59" s="40">
        <f t="shared" si="11"/>
        <v>0</v>
      </c>
      <c r="AD59" s="40">
        <f t="shared" si="12"/>
        <v>0</v>
      </c>
      <c r="AE59" s="40">
        <f t="shared" si="13"/>
        <v>0</v>
      </c>
      <c r="AF59" s="41">
        <f t="shared" si="14"/>
        <v>0</v>
      </c>
      <c r="AG59" s="40">
        <f>IFERROR(__xludf.DUMMYFUNCTION("IFNA(VLOOKUP(A59,IMPORTRANGE(""https://docs.google.com/spreadsheets/d/13sIiIFxtnWDUMYwzYXOCUL9Pdssb8PBqcbIkNBBCaZM/edit?resourcekey#gid=2083474367"",""Responses!$B$2:$N$500""),10,0),0)"),0.0)</f>
        <v>0</v>
      </c>
      <c r="AH59" s="40">
        <f>IFERROR(__xludf.DUMMYFUNCTION("IFNA(VLOOKUP(A59,IMPORTRANGE(""https://docs.google.com/spreadsheets/d/13sIiIFxtnWDUMYwzYXOCUL9Pdssb8PBqcbIkNBBCaZM/edit?resourcekey#gid=2083474367"",""Responses!$B$2:$N$500""),9,0),0)"),0.0)</f>
        <v>0</v>
      </c>
      <c r="AI59" s="41">
        <f t="shared" si="15"/>
        <v>0</v>
      </c>
      <c r="AJ59" s="41">
        <f t="shared" si="16"/>
        <v>-25922101.8</v>
      </c>
      <c r="AK59" s="42">
        <f t="shared" si="17"/>
        <v>0</v>
      </c>
      <c r="AL59" s="42">
        <f t="shared" si="18"/>
        <v>0</v>
      </c>
    </row>
    <row r="60" ht="15.75" customHeight="1">
      <c r="A60" s="6">
        <v>9.6306775E7</v>
      </c>
      <c r="B60" s="7" t="s">
        <v>92</v>
      </c>
      <c r="C60" s="20">
        <f>VLOOKUP(A60,'04.07.24'!$A$2:$W$500,17,0)</f>
        <v>7397836.1</v>
      </c>
      <c r="D60" s="33">
        <f t="shared" si="1"/>
        <v>0</v>
      </c>
      <c r="E60" s="20">
        <f>VLOOKUP(A60,'04.07.24'!$A$2:$W$500,18,0)</f>
        <v>25892426.35</v>
      </c>
      <c r="F60" s="33">
        <f t="shared" si="2"/>
        <v>0</v>
      </c>
      <c r="G60" s="13">
        <f>VLOOKUP(A60,'04.07.24'!$A$2:$C$500,3,0)</f>
        <v>73978361</v>
      </c>
      <c r="H60" s="34">
        <f>VLOOKUP(A60,'Actual scan'!$A$2:$C$419,3,0)</f>
        <v>73978361</v>
      </c>
      <c r="I60" s="35">
        <f t="shared" si="3"/>
        <v>0</v>
      </c>
      <c r="J60" s="20">
        <f>VLOOKUP(A60,'04.07.24'!$A$2:$M$500,13,0)</f>
        <v>520610857.6</v>
      </c>
      <c r="K60" s="36">
        <f>VLOOKUP(A60,'Actual scan'!$A$2:$M$419,13,0)</f>
        <v>520610857.6</v>
      </c>
      <c r="L60" s="37">
        <f t="shared" si="4"/>
        <v>0</v>
      </c>
      <c r="M60" s="13">
        <f>VLOOKUP(A60,'04.07.24'!$A$2:$M$500,4,0)</f>
        <v>118539679</v>
      </c>
      <c r="N60" s="34">
        <f>VLOOKUP(A60,'Actual scan'!$A$2:$M$419,4,0)</f>
        <v>118539679</v>
      </c>
      <c r="O60" s="38">
        <f t="shared" si="5"/>
        <v>0</v>
      </c>
      <c r="P60" s="13">
        <f>VLOOKUP(A60,'04.07.24'!$A$2:$M$500,10,0)</f>
        <v>7849889</v>
      </c>
      <c r="Q60" s="39">
        <f>VLOOKUP(A60,'Actual scan'!$A$2:$M$419,10,0)</f>
        <v>7849889</v>
      </c>
      <c r="R60" s="38">
        <f t="shared" si="6"/>
        <v>0</v>
      </c>
      <c r="S60" s="13">
        <f>VLOOKUP(A60,'04.07.24'!$A$2:$M$500,9,0)</f>
        <v>14935704</v>
      </c>
      <c r="T60" s="39">
        <f>VLOOKUP(A60,'Actual scan'!$A$2:$M$419,9,0)</f>
        <v>14935704</v>
      </c>
      <c r="U60" s="38">
        <f t="shared" si="7"/>
        <v>0</v>
      </c>
      <c r="V60" s="13">
        <f>VLOOKUP(A60,'04.07.24'!$A$2:$M$500,8,0)</f>
        <v>20235556</v>
      </c>
      <c r="W60" s="39">
        <f>VLOOKUP(A60,'Actual scan'!$A$2:$M$419,8,0)</f>
        <v>20235556</v>
      </c>
      <c r="X60" s="38">
        <f t="shared" si="8"/>
        <v>0</v>
      </c>
      <c r="Y60" s="13">
        <f>VLOOKUP(A60,'04.07.24'!$A$2:$M$500,11,0)</f>
        <v>3757234725</v>
      </c>
      <c r="Z60" s="39">
        <f>VLOOKUP(A60,'Actual scan'!$A$2:$M$419,11,0)</f>
        <v>3757234725</v>
      </c>
      <c r="AA60" s="38">
        <f t="shared" si="9"/>
        <v>0</v>
      </c>
      <c r="AB60" s="40">
        <f t="shared" si="10"/>
        <v>0</v>
      </c>
      <c r="AC60" s="40">
        <f t="shared" si="11"/>
        <v>0</v>
      </c>
      <c r="AD60" s="40">
        <f t="shared" si="12"/>
        <v>0</v>
      </c>
      <c r="AE60" s="40">
        <f t="shared" si="13"/>
        <v>0</v>
      </c>
      <c r="AF60" s="41">
        <f t="shared" si="14"/>
        <v>0</v>
      </c>
      <c r="AG60" s="40">
        <f>IFERROR(__xludf.DUMMYFUNCTION("IFNA(VLOOKUP(A60,IMPORTRANGE(""https://docs.google.com/spreadsheets/d/13sIiIFxtnWDUMYwzYXOCUL9Pdssb8PBqcbIkNBBCaZM/edit?resourcekey#gid=2083474367"",""Responses!$B$2:$N$500""),10,0),0)"),0.0)</f>
        <v>0</v>
      </c>
      <c r="AH60" s="40">
        <f>IFERROR(__xludf.DUMMYFUNCTION("IFNA(VLOOKUP(A60,IMPORTRANGE(""https://docs.google.com/spreadsheets/d/13sIiIFxtnWDUMYwzYXOCUL9Pdssb8PBqcbIkNBBCaZM/edit?resourcekey#gid=2083474367"",""Responses!$B$2:$N$500""),9,0),0)"),0.0)</f>
        <v>0</v>
      </c>
      <c r="AI60" s="41">
        <f t="shared" si="15"/>
        <v>0</v>
      </c>
      <c r="AJ60" s="41">
        <f t="shared" si="16"/>
        <v>-25892426.35</v>
      </c>
      <c r="AK60" s="42">
        <f t="shared" si="17"/>
        <v>0</v>
      </c>
      <c r="AL60" s="42">
        <f t="shared" si="18"/>
        <v>0</v>
      </c>
    </row>
    <row r="61" ht="15.75" customHeight="1">
      <c r="A61" s="6">
        <v>129947.0</v>
      </c>
      <c r="B61" s="7" t="s">
        <v>93</v>
      </c>
      <c r="C61" s="20">
        <f>VLOOKUP(A61,'04.07.24'!$A$2:$W$500,17,0)</f>
        <v>7396081.7</v>
      </c>
      <c r="D61" s="33">
        <f t="shared" si="1"/>
        <v>0</v>
      </c>
      <c r="E61" s="20">
        <f>VLOOKUP(A61,'04.07.24'!$A$2:$W$500,18,0)</f>
        <v>25886285.95</v>
      </c>
      <c r="F61" s="33">
        <f t="shared" si="2"/>
        <v>0</v>
      </c>
      <c r="G61" s="13">
        <f>VLOOKUP(A61,'04.07.24'!$A$2:$C$500,3,0)</f>
        <v>73960817</v>
      </c>
      <c r="H61" s="34">
        <f>VLOOKUP(A61,'Actual scan'!$A$2:$C$419,3,0)</f>
        <v>73960817</v>
      </c>
      <c r="I61" s="35">
        <f t="shared" si="3"/>
        <v>0</v>
      </c>
      <c r="J61" s="20">
        <f>VLOOKUP(A61,'04.07.24'!$A$2:$M$500,13,0)</f>
        <v>1732830826</v>
      </c>
      <c r="K61" s="36">
        <f>VLOOKUP(A61,'Actual scan'!$A$2:$M$419,13,0)</f>
        <v>1732830826</v>
      </c>
      <c r="L61" s="37">
        <f t="shared" si="4"/>
        <v>0</v>
      </c>
      <c r="M61" s="13">
        <f>VLOOKUP(A61,'04.07.24'!$A$2:$M$500,4,0)</f>
        <v>118324162</v>
      </c>
      <c r="N61" s="34">
        <f>VLOOKUP(A61,'Actual scan'!$A$2:$M$419,4,0)</f>
        <v>118324162</v>
      </c>
      <c r="O61" s="38">
        <f t="shared" si="5"/>
        <v>0</v>
      </c>
      <c r="P61" s="13">
        <f>VLOOKUP(A61,'04.07.24'!$A$2:$M$500,10,0)</f>
        <v>20433349</v>
      </c>
      <c r="Q61" s="39">
        <f>VLOOKUP(A61,'Actual scan'!$A$2:$M$419,10,0)</f>
        <v>20433349</v>
      </c>
      <c r="R61" s="38">
        <f t="shared" si="6"/>
        <v>0</v>
      </c>
      <c r="S61" s="13">
        <f>VLOOKUP(A61,'04.07.24'!$A$2:$M$500,9,0)</f>
        <v>59513287</v>
      </c>
      <c r="T61" s="39">
        <f>VLOOKUP(A61,'Actual scan'!$A$2:$M$419,9,0)</f>
        <v>59513287</v>
      </c>
      <c r="U61" s="38">
        <f t="shared" si="7"/>
        <v>0</v>
      </c>
      <c r="V61" s="13">
        <f>VLOOKUP(A61,'04.07.24'!$A$2:$M$500,8,0)</f>
        <v>53646711</v>
      </c>
      <c r="W61" s="39">
        <f>VLOOKUP(A61,'Actual scan'!$A$2:$M$419,8,0)</f>
        <v>53646711</v>
      </c>
      <c r="X61" s="38">
        <f t="shared" si="8"/>
        <v>0</v>
      </c>
      <c r="Y61" s="13">
        <f>VLOOKUP(A61,'04.07.24'!$A$2:$M$500,11,0)</f>
        <v>9416067328</v>
      </c>
      <c r="Z61" s="39">
        <f>VLOOKUP(A61,'Actual scan'!$A$2:$M$419,11,0)</f>
        <v>9416067328</v>
      </c>
      <c r="AA61" s="38">
        <f t="shared" si="9"/>
        <v>0</v>
      </c>
      <c r="AB61" s="40">
        <f t="shared" si="10"/>
        <v>0</v>
      </c>
      <c r="AC61" s="40">
        <f t="shared" si="11"/>
        <v>0</v>
      </c>
      <c r="AD61" s="40">
        <f t="shared" si="12"/>
        <v>0</v>
      </c>
      <c r="AE61" s="40">
        <f t="shared" si="13"/>
        <v>0</v>
      </c>
      <c r="AF61" s="41">
        <f t="shared" si="14"/>
        <v>0</v>
      </c>
      <c r="AG61" s="40">
        <f>IFERROR(__xludf.DUMMYFUNCTION("IFNA(VLOOKUP(A61,IMPORTRANGE(""https://docs.google.com/spreadsheets/d/13sIiIFxtnWDUMYwzYXOCUL9Pdssb8PBqcbIkNBBCaZM/edit?resourcekey#gid=2083474367"",""Responses!$B$2:$N$500""),10,0),0)"),0.0)</f>
        <v>0</v>
      </c>
      <c r="AH61" s="40">
        <f>IFERROR(__xludf.DUMMYFUNCTION("IFNA(VLOOKUP(A61,IMPORTRANGE(""https://docs.google.com/spreadsheets/d/13sIiIFxtnWDUMYwzYXOCUL9Pdssb8PBqcbIkNBBCaZM/edit?resourcekey#gid=2083474367"",""Responses!$B$2:$N$500""),9,0),0)"),0.0)</f>
        <v>0</v>
      </c>
      <c r="AI61" s="41">
        <f t="shared" si="15"/>
        <v>0</v>
      </c>
      <c r="AJ61" s="41">
        <f t="shared" si="16"/>
        <v>-25886285.95</v>
      </c>
      <c r="AK61" s="42">
        <f t="shared" si="17"/>
        <v>0</v>
      </c>
      <c r="AL61" s="42">
        <f t="shared" si="18"/>
        <v>0</v>
      </c>
    </row>
    <row r="62" ht="15.75" customHeight="1">
      <c r="A62" s="6">
        <v>2.1704129E7</v>
      </c>
      <c r="B62" s="7" t="s">
        <v>94</v>
      </c>
      <c r="C62" s="20">
        <f>VLOOKUP(A62,'04.07.24'!$A$2:$W$500,17,0)</f>
        <v>7376959.2</v>
      </c>
      <c r="D62" s="33">
        <f t="shared" si="1"/>
        <v>0</v>
      </c>
      <c r="E62" s="20">
        <f>VLOOKUP(A62,'04.07.24'!$A$2:$W$500,18,0)</f>
        <v>25819357.2</v>
      </c>
      <c r="F62" s="33">
        <f t="shared" si="2"/>
        <v>0</v>
      </c>
      <c r="G62" s="13">
        <f>VLOOKUP(A62,'04.07.24'!$A$2:$C$500,3,0)</f>
        <v>73769592</v>
      </c>
      <c r="H62" s="34">
        <f>VLOOKUP(A62,'Actual scan'!$A$2:$C$419,3,0)</f>
        <v>73769592</v>
      </c>
      <c r="I62" s="35">
        <f t="shared" si="3"/>
        <v>0</v>
      </c>
      <c r="J62" s="20">
        <f>VLOOKUP(A62,'04.07.24'!$A$2:$M$500,13,0)</f>
        <v>965462766.6</v>
      </c>
      <c r="K62" s="36">
        <f>VLOOKUP(A62,'Actual scan'!$A$2:$M$419,13,0)</f>
        <v>965462766.6</v>
      </c>
      <c r="L62" s="37">
        <f t="shared" si="4"/>
        <v>0</v>
      </c>
      <c r="M62" s="13">
        <f>VLOOKUP(A62,'04.07.24'!$A$2:$M$500,4,0)</f>
        <v>130410590</v>
      </c>
      <c r="N62" s="34">
        <f>VLOOKUP(A62,'Actual scan'!$A$2:$M$419,4,0)</f>
        <v>130410590</v>
      </c>
      <c r="O62" s="38">
        <f t="shared" si="5"/>
        <v>0</v>
      </c>
      <c r="P62" s="13">
        <f>VLOOKUP(A62,'04.07.24'!$A$2:$M$500,10,0)</f>
        <v>13892942</v>
      </c>
      <c r="Q62" s="39">
        <f>VLOOKUP(A62,'Actual scan'!$A$2:$M$419,10,0)</f>
        <v>13892942</v>
      </c>
      <c r="R62" s="38">
        <f t="shared" si="6"/>
        <v>0</v>
      </c>
      <c r="S62" s="13">
        <f>VLOOKUP(A62,'04.07.24'!$A$2:$M$500,9,0)</f>
        <v>15589119</v>
      </c>
      <c r="T62" s="39">
        <f>VLOOKUP(A62,'Actual scan'!$A$2:$M$419,9,0)</f>
        <v>15589119</v>
      </c>
      <c r="U62" s="38">
        <f t="shared" si="7"/>
        <v>0</v>
      </c>
      <c r="V62" s="13">
        <f>VLOOKUP(A62,'04.07.24'!$A$2:$M$500,8,0)</f>
        <v>62692789</v>
      </c>
      <c r="W62" s="39">
        <f>VLOOKUP(A62,'Actual scan'!$A$2:$M$419,8,0)</f>
        <v>62692789</v>
      </c>
      <c r="X62" s="38">
        <f t="shared" si="8"/>
        <v>0</v>
      </c>
      <c r="Y62" s="13">
        <f>VLOOKUP(A62,'04.07.24'!$A$2:$M$500,11,0)</f>
        <v>2509069887</v>
      </c>
      <c r="Z62" s="39">
        <f>VLOOKUP(A62,'Actual scan'!$A$2:$M$419,11,0)</f>
        <v>2509069887</v>
      </c>
      <c r="AA62" s="38">
        <f t="shared" si="9"/>
        <v>0</v>
      </c>
      <c r="AB62" s="40">
        <f t="shared" si="10"/>
        <v>0</v>
      </c>
      <c r="AC62" s="40">
        <f t="shared" si="11"/>
        <v>0</v>
      </c>
      <c r="AD62" s="40">
        <f t="shared" si="12"/>
        <v>0</v>
      </c>
      <c r="AE62" s="40">
        <f t="shared" si="13"/>
        <v>0</v>
      </c>
      <c r="AF62" s="41">
        <f t="shared" si="14"/>
        <v>0</v>
      </c>
      <c r="AG62" s="40">
        <f>IFERROR(__xludf.DUMMYFUNCTION("IFNA(VLOOKUP(A62,IMPORTRANGE(""https://docs.google.com/spreadsheets/d/13sIiIFxtnWDUMYwzYXOCUL9Pdssb8PBqcbIkNBBCaZM/edit?resourcekey#gid=2083474367"",""Responses!$B$2:$N$500""),10,0),0)"),0.0)</f>
        <v>0</v>
      </c>
      <c r="AH62" s="40">
        <f>IFERROR(__xludf.DUMMYFUNCTION("IFNA(VLOOKUP(A62,IMPORTRANGE(""https://docs.google.com/spreadsheets/d/13sIiIFxtnWDUMYwzYXOCUL9Pdssb8PBqcbIkNBBCaZM/edit?resourcekey#gid=2083474367"",""Responses!$B$2:$N$500""),9,0),0)"),0.0)</f>
        <v>0</v>
      </c>
      <c r="AI62" s="41">
        <f t="shared" si="15"/>
        <v>0</v>
      </c>
      <c r="AJ62" s="41">
        <f t="shared" si="16"/>
        <v>-25819357.2</v>
      </c>
      <c r="AK62" s="42">
        <f t="shared" si="17"/>
        <v>0</v>
      </c>
      <c r="AL62" s="42">
        <f t="shared" si="18"/>
        <v>0</v>
      </c>
    </row>
    <row r="63" ht="15.75" customHeight="1">
      <c r="A63" s="6">
        <v>1.1021815E8</v>
      </c>
      <c r="B63" s="7" t="s">
        <v>95</v>
      </c>
      <c r="C63" s="20">
        <f>VLOOKUP(A63,'04.07.24'!$A$2:$W$500,17,0)</f>
        <v>7348000.5</v>
      </c>
      <c r="D63" s="33">
        <f t="shared" si="1"/>
        <v>0</v>
      </c>
      <c r="E63" s="20">
        <f>VLOOKUP(A63,'04.07.24'!$A$2:$W$500,18,0)</f>
        <v>25718001.75</v>
      </c>
      <c r="F63" s="33">
        <f t="shared" si="2"/>
        <v>0</v>
      </c>
      <c r="G63" s="13">
        <f>VLOOKUP(A63,'04.07.24'!$A$2:$C$500,3,0)</f>
        <v>73480005</v>
      </c>
      <c r="H63" s="34">
        <f>VLOOKUP(A63,'Actual scan'!$A$2:$C$419,3,0)</f>
        <v>73480005</v>
      </c>
      <c r="I63" s="35">
        <f t="shared" si="3"/>
        <v>0</v>
      </c>
      <c r="J63" s="20">
        <f>VLOOKUP(A63,'04.07.24'!$A$2:$M$500,13,0)</f>
        <v>443198472.8</v>
      </c>
      <c r="K63" s="36">
        <f>VLOOKUP(A63,'Actual scan'!$A$2:$M$419,13,0)</f>
        <v>443198472.8</v>
      </c>
      <c r="L63" s="37">
        <f t="shared" si="4"/>
        <v>0</v>
      </c>
      <c r="M63" s="13">
        <f>VLOOKUP(A63,'04.07.24'!$A$2:$M$500,4,0)</f>
        <v>92334767</v>
      </c>
      <c r="N63" s="34">
        <f>VLOOKUP(A63,'Actual scan'!$A$2:$M$419,4,0)</f>
        <v>92334767</v>
      </c>
      <c r="O63" s="38">
        <f t="shared" si="5"/>
        <v>0</v>
      </c>
      <c r="P63" s="13">
        <f>VLOOKUP(A63,'04.07.24'!$A$2:$M$500,10,0)</f>
        <v>9576324</v>
      </c>
      <c r="Q63" s="39">
        <f>VLOOKUP(A63,'Actual scan'!$A$2:$M$419,10,0)</f>
        <v>9576324</v>
      </c>
      <c r="R63" s="38">
        <f t="shared" si="6"/>
        <v>0</v>
      </c>
      <c r="S63" s="13">
        <f>VLOOKUP(A63,'04.07.24'!$A$2:$M$500,9,0)</f>
        <v>13020481</v>
      </c>
      <c r="T63" s="39">
        <f>VLOOKUP(A63,'Actual scan'!$A$2:$M$419,9,0)</f>
        <v>13020481</v>
      </c>
      <c r="U63" s="38">
        <f t="shared" si="7"/>
        <v>0</v>
      </c>
      <c r="V63" s="13">
        <f>VLOOKUP(A63,'04.07.24'!$A$2:$M$500,8,0)</f>
        <v>16546878</v>
      </c>
      <c r="W63" s="39">
        <f>VLOOKUP(A63,'Actual scan'!$A$2:$M$419,8,0)</f>
        <v>16546878</v>
      </c>
      <c r="X63" s="38">
        <f t="shared" si="8"/>
        <v>0</v>
      </c>
      <c r="Y63" s="13">
        <f>VLOOKUP(A63,'04.07.24'!$A$2:$M$500,11,0)</f>
        <v>2720758975</v>
      </c>
      <c r="Z63" s="39">
        <f>VLOOKUP(A63,'Actual scan'!$A$2:$M$419,11,0)</f>
        <v>2720758975</v>
      </c>
      <c r="AA63" s="38">
        <f t="shared" si="9"/>
        <v>0</v>
      </c>
      <c r="AB63" s="40">
        <f t="shared" si="10"/>
        <v>0</v>
      </c>
      <c r="AC63" s="40">
        <f t="shared" si="11"/>
        <v>0</v>
      </c>
      <c r="AD63" s="40">
        <f t="shared" si="12"/>
        <v>0</v>
      </c>
      <c r="AE63" s="40">
        <f t="shared" si="13"/>
        <v>0</v>
      </c>
      <c r="AF63" s="41">
        <f t="shared" si="14"/>
        <v>0</v>
      </c>
      <c r="AG63" s="40">
        <f>IFERROR(__xludf.DUMMYFUNCTION("IFNA(VLOOKUP(A63,IMPORTRANGE(""https://docs.google.com/spreadsheets/d/13sIiIFxtnWDUMYwzYXOCUL9Pdssb8PBqcbIkNBBCaZM/edit?resourcekey#gid=2083474367"",""Responses!$B$2:$N$500""),10,0),0)"),0.0)</f>
        <v>0</v>
      </c>
      <c r="AH63" s="40">
        <f>IFERROR(__xludf.DUMMYFUNCTION("IFNA(VLOOKUP(A63,IMPORTRANGE(""https://docs.google.com/spreadsheets/d/13sIiIFxtnWDUMYwzYXOCUL9Pdssb8PBqcbIkNBBCaZM/edit?resourcekey#gid=2083474367"",""Responses!$B$2:$N$500""),9,0),0)"),0.0)</f>
        <v>0</v>
      </c>
      <c r="AI63" s="41">
        <f t="shared" si="15"/>
        <v>0</v>
      </c>
      <c r="AJ63" s="41">
        <f t="shared" si="16"/>
        <v>-25718001.75</v>
      </c>
      <c r="AK63" s="42">
        <f t="shared" si="17"/>
        <v>0</v>
      </c>
      <c r="AL63" s="42">
        <f t="shared" si="18"/>
        <v>0</v>
      </c>
    </row>
    <row r="64" ht="15.75" customHeight="1">
      <c r="A64" s="6">
        <v>7.1885615E7</v>
      </c>
      <c r="B64" s="7" t="s">
        <v>96</v>
      </c>
      <c r="C64" s="20">
        <f>VLOOKUP(A64,'04.07.24'!$A$2:$W$500,17,0)</f>
        <v>7334420.2</v>
      </c>
      <c r="D64" s="33">
        <f t="shared" si="1"/>
        <v>0</v>
      </c>
      <c r="E64" s="20">
        <f>VLOOKUP(A64,'04.07.24'!$A$2:$W$500,18,0)</f>
        <v>25670470.7</v>
      </c>
      <c r="F64" s="33">
        <f t="shared" si="2"/>
        <v>0</v>
      </c>
      <c r="G64" s="13">
        <f>VLOOKUP(A64,'04.07.24'!$A$2:$C$500,3,0)</f>
        <v>73344202</v>
      </c>
      <c r="H64" s="34">
        <f>VLOOKUP(A64,'Actual scan'!$A$2:$C$419,3,0)</f>
        <v>73344202</v>
      </c>
      <c r="I64" s="35">
        <f t="shared" si="3"/>
        <v>0</v>
      </c>
      <c r="J64" s="20">
        <f>VLOOKUP(A64,'04.07.24'!$A$2:$M$500,13,0)</f>
        <v>516434460.2</v>
      </c>
      <c r="K64" s="36">
        <f>VLOOKUP(A64,'Actual scan'!$A$2:$M$419,13,0)</f>
        <v>516434460.2</v>
      </c>
      <c r="L64" s="37">
        <f t="shared" si="4"/>
        <v>0</v>
      </c>
      <c r="M64" s="13">
        <f>VLOOKUP(A64,'04.07.24'!$A$2:$M$500,4,0)</f>
        <v>40543282</v>
      </c>
      <c r="N64" s="34">
        <f>VLOOKUP(A64,'Actual scan'!$A$2:$M$419,4,0)</f>
        <v>40543282</v>
      </c>
      <c r="O64" s="38">
        <f t="shared" si="5"/>
        <v>0</v>
      </c>
      <c r="P64" s="13">
        <f>VLOOKUP(A64,'04.07.24'!$A$2:$M$500,10,0)</f>
        <v>10115706</v>
      </c>
      <c r="Q64" s="39">
        <f>VLOOKUP(A64,'Actual scan'!$A$2:$M$419,10,0)</f>
        <v>10115706</v>
      </c>
      <c r="R64" s="38">
        <f t="shared" si="6"/>
        <v>0</v>
      </c>
      <c r="S64" s="13">
        <f>VLOOKUP(A64,'04.07.24'!$A$2:$M$500,9,0)</f>
        <v>14517147</v>
      </c>
      <c r="T64" s="39">
        <f>VLOOKUP(A64,'Actual scan'!$A$2:$M$419,9,0)</f>
        <v>14517147</v>
      </c>
      <c r="U64" s="38">
        <f t="shared" si="7"/>
        <v>0</v>
      </c>
      <c r="V64" s="13">
        <f>VLOOKUP(A64,'04.07.24'!$A$2:$M$500,8,0)</f>
        <v>22098172</v>
      </c>
      <c r="W64" s="39">
        <f>VLOOKUP(A64,'Actual scan'!$A$2:$M$419,8,0)</f>
        <v>22098172</v>
      </c>
      <c r="X64" s="38">
        <f t="shared" si="8"/>
        <v>0</v>
      </c>
      <c r="Y64" s="13">
        <f>VLOOKUP(A64,'04.07.24'!$A$2:$M$500,11,0)</f>
        <v>2502413847</v>
      </c>
      <c r="Z64" s="39">
        <f>VLOOKUP(A64,'Actual scan'!$A$2:$M$419,11,0)</f>
        <v>2502413847</v>
      </c>
      <c r="AA64" s="38">
        <f t="shared" si="9"/>
        <v>0</v>
      </c>
      <c r="AB64" s="40">
        <f t="shared" si="10"/>
        <v>0</v>
      </c>
      <c r="AC64" s="40">
        <f t="shared" si="11"/>
        <v>0</v>
      </c>
      <c r="AD64" s="40">
        <f t="shared" si="12"/>
        <v>0</v>
      </c>
      <c r="AE64" s="40">
        <f t="shared" si="13"/>
        <v>0</v>
      </c>
      <c r="AF64" s="41">
        <f t="shared" si="14"/>
        <v>0</v>
      </c>
      <c r="AG64" s="40">
        <f>IFERROR(__xludf.DUMMYFUNCTION("IFNA(VLOOKUP(A64,IMPORTRANGE(""https://docs.google.com/spreadsheets/d/13sIiIFxtnWDUMYwzYXOCUL9Pdssb8PBqcbIkNBBCaZM/edit?resourcekey#gid=2083474367"",""Responses!$B$2:$N$500""),10,0),0)"),0.0)</f>
        <v>0</v>
      </c>
      <c r="AH64" s="40">
        <f>IFERROR(__xludf.DUMMYFUNCTION("IFNA(VLOOKUP(A64,IMPORTRANGE(""https://docs.google.com/spreadsheets/d/13sIiIFxtnWDUMYwzYXOCUL9Pdssb8PBqcbIkNBBCaZM/edit?resourcekey#gid=2083474367"",""Responses!$B$2:$N$500""),9,0),0)"),0.0)</f>
        <v>0</v>
      </c>
      <c r="AI64" s="41">
        <f t="shared" si="15"/>
        <v>0</v>
      </c>
      <c r="AJ64" s="41">
        <f t="shared" si="16"/>
        <v>-25670470.7</v>
      </c>
      <c r="AK64" s="42">
        <f t="shared" si="17"/>
        <v>0</v>
      </c>
      <c r="AL64" s="42">
        <f t="shared" si="18"/>
        <v>0</v>
      </c>
    </row>
    <row r="65" ht="15.75" customHeight="1">
      <c r="A65" s="6">
        <v>1.25875493E8</v>
      </c>
      <c r="B65" s="7" t="s">
        <v>97</v>
      </c>
      <c r="C65" s="20">
        <f>VLOOKUP(A65,'04.07.24'!$A$2:$W$500,17,0)</f>
        <v>7320713.2</v>
      </c>
      <c r="D65" s="33">
        <f t="shared" si="1"/>
        <v>0</v>
      </c>
      <c r="E65" s="20">
        <f>VLOOKUP(A65,'04.07.24'!$A$2:$W$500,18,0)</f>
        <v>25622496.2</v>
      </c>
      <c r="F65" s="33">
        <f t="shared" si="2"/>
        <v>0</v>
      </c>
      <c r="G65" s="13">
        <f>VLOOKUP(A65,'04.07.24'!$A$2:$C$500,3,0)</f>
        <v>73207132</v>
      </c>
      <c r="H65" s="34">
        <f>VLOOKUP(A65,'Actual scan'!$A$2:$C$419,3,0)</f>
        <v>73207132</v>
      </c>
      <c r="I65" s="35">
        <f t="shared" si="3"/>
        <v>0</v>
      </c>
      <c r="J65" s="20">
        <f>VLOOKUP(A65,'04.07.24'!$A$2:$M$500,13,0)</f>
        <v>772713912.2</v>
      </c>
      <c r="K65" s="36">
        <f>VLOOKUP(A65,'Actual scan'!$A$2:$M$419,13,0)</f>
        <v>772713912.2</v>
      </c>
      <c r="L65" s="37">
        <f t="shared" si="4"/>
        <v>0</v>
      </c>
      <c r="M65" s="13">
        <f>VLOOKUP(A65,'04.07.24'!$A$2:$M$500,4,0)</f>
        <v>85781529</v>
      </c>
      <c r="N65" s="34">
        <f>VLOOKUP(A65,'Actual scan'!$A$2:$M$419,4,0)</f>
        <v>85781529</v>
      </c>
      <c r="O65" s="38">
        <f t="shared" si="5"/>
        <v>0</v>
      </c>
      <c r="P65" s="13">
        <f>VLOOKUP(A65,'04.07.24'!$A$2:$M$500,10,0)</f>
        <v>7507644</v>
      </c>
      <c r="Q65" s="39">
        <f>VLOOKUP(A65,'Actual scan'!$A$2:$M$419,10,0)</f>
        <v>7507644</v>
      </c>
      <c r="R65" s="38">
        <f t="shared" si="6"/>
        <v>0</v>
      </c>
      <c r="S65" s="13">
        <f>VLOOKUP(A65,'04.07.24'!$A$2:$M$500,9,0)</f>
        <v>22738280</v>
      </c>
      <c r="T65" s="39">
        <f>VLOOKUP(A65,'Actual scan'!$A$2:$M$419,9,0)</f>
        <v>22738280</v>
      </c>
      <c r="U65" s="38">
        <f t="shared" si="7"/>
        <v>0</v>
      </c>
      <c r="V65" s="13">
        <f>VLOOKUP(A65,'04.07.24'!$A$2:$M$500,8,0)</f>
        <v>30340167</v>
      </c>
      <c r="W65" s="39">
        <f>VLOOKUP(A65,'Actual scan'!$A$2:$M$419,8,0)</f>
        <v>30340167</v>
      </c>
      <c r="X65" s="38">
        <f t="shared" si="8"/>
        <v>0</v>
      </c>
      <c r="Y65" s="13">
        <f>VLOOKUP(A65,'04.07.24'!$A$2:$M$500,11,0)</f>
        <v>6070489373</v>
      </c>
      <c r="Z65" s="39">
        <f>VLOOKUP(A65,'Actual scan'!$A$2:$M$419,11,0)</f>
        <v>6070489373</v>
      </c>
      <c r="AA65" s="38">
        <f t="shared" si="9"/>
        <v>0</v>
      </c>
      <c r="AB65" s="40">
        <f t="shared" si="10"/>
        <v>0</v>
      </c>
      <c r="AC65" s="40">
        <f t="shared" si="11"/>
        <v>0</v>
      </c>
      <c r="AD65" s="40">
        <f t="shared" si="12"/>
        <v>0</v>
      </c>
      <c r="AE65" s="40">
        <f t="shared" si="13"/>
        <v>0</v>
      </c>
      <c r="AF65" s="41">
        <f t="shared" si="14"/>
        <v>0</v>
      </c>
      <c r="AG65" s="40">
        <f>IFERROR(__xludf.DUMMYFUNCTION("IFNA(VLOOKUP(A65,IMPORTRANGE(""https://docs.google.com/spreadsheets/d/13sIiIFxtnWDUMYwzYXOCUL9Pdssb8PBqcbIkNBBCaZM/edit?resourcekey#gid=2083474367"",""Responses!$B$2:$N$500""),10,0),0)"),0.0)</f>
        <v>0</v>
      </c>
      <c r="AH65" s="40">
        <f>IFERROR(__xludf.DUMMYFUNCTION("IFNA(VLOOKUP(A65,IMPORTRANGE(""https://docs.google.com/spreadsheets/d/13sIiIFxtnWDUMYwzYXOCUL9Pdssb8PBqcbIkNBBCaZM/edit?resourcekey#gid=2083474367"",""Responses!$B$2:$N$500""),9,0),0)"),0.0)</f>
        <v>0</v>
      </c>
      <c r="AI65" s="41">
        <f t="shared" si="15"/>
        <v>0</v>
      </c>
      <c r="AJ65" s="41">
        <f t="shared" si="16"/>
        <v>-25622496.2</v>
      </c>
      <c r="AK65" s="42">
        <f t="shared" si="17"/>
        <v>0</v>
      </c>
      <c r="AL65" s="42">
        <f t="shared" si="18"/>
        <v>0</v>
      </c>
    </row>
    <row r="66" ht="15.75" customHeight="1">
      <c r="A66" s="6">
        <v>1.08546413E8</v>
      </c>
      <c r="B66" s="7" t="s">
        <v>98</v>
      </c>
      <c r="C66" s="20">
        <f>VLOOKUP(A66,'04.07.24'!$A$2:$W$500,17,0)</f>
        <v>7305020.8</v>
      </c>
      <c r="D66" s="33">
        <f t="shared" si="1"/>
        <v>0</v>
      </c>
      <c r="E66" s="20">
        <f>VLOOKUP(A66,'04.07.24'!$A$2:$W$500,18,0)</f>
        <v>25567572.8</v>
      </c>
      <c r="F66" s="33">
        <f t="shared" si="2"/>
        <v>0</v>
      </c>
      <c r="G66" s="13">
        <f>VLOOKUP(A66,'04.07.24'!$A$2:$C$500,3,0)</f>
        <v>73050208</v>
      </c>
      <c r="H66" s="34">
        <f>VLOOKUP(A66,'Actual scan'!$A$2:$C$419,3,0)</f>
        <v>73050208</v>
      </c>
      <c r="I66" s="35">
        <f t="shared" si="3"/>
        <v>0</v>
      </c>
      <c r="J66" s="20">
        <f>VLOOKUP(A66,'04.07.24'!$A$2:$M$500,13,0)</f>
        <v>1228734835</v>
      </c>
      <c r="K66" s="36">
        <f>VLOOKUP(A66,'Actual scan'!$A$2:$M$419,13,0)</f>
        <v>1228734835</v>
      </c>
      <c r="L66" s="37">
        <f t="shared" si="4"/>
        <v>0</v>
      </c>
      <c r="M66" s="13">
        <f>VLOOKUP(A66,'04.07.24'!$A$2:$M$500,4,0)</f>
        <v>97499122</v>
      </c>
      <c r="N66" s="34">
        <f>VLOOKUP(A66,'Actual scan'!$A$2:$M$419,4,0)</f>
        <v>97499122</v>
      </c>
      <c r="O66" s="38">
        <f t="shared" si="5"/>
        <v>0</v>
      </c>
      <c r="P66" s="13">
        <f>VLOOKUP(A66,'04.07.24'!$A$2:$M$500,10,0)</f>
        <v>13736313</v>
      </c>
      <c r="Q66" s="39">
        <f>VLOOKUP(A66,'Actual scan'!$A$2:$M$419,10,0)</f>
        <v>13736313</v>
      </c>
      <c r="R66" s="38">
        <f t="shared" si="6"/>
        <v>0</v>
      </c>
      <c r="S66" s="13">
        <f>VLOOKUP(A66,'04.07.24'!$A$2:$M$500,9,0)</f>
        <v>42912759</v>
      </c>
      <c r="T66" s="39">
        <f>VLOOKUP(A66,'Actual scan'!$A$2:$M$419,9,0)</f>
        <v>42912759</v>
      </c>
      <c r="U66" s="38">
        <f t="shared" si="7"/>
        <v>0</v>
      </c>
      <c r="V66" s="13">
        <f>VLOOKUP(A66,'04.07.24'!$A$2:$M$500,8,0)</f>
        <v>35883329</v>
      </c>
      <c r="W66" s="39">
        <f>VLOOKUP(A66,'Actual scan'!$A$2:$M$419,8,0)</f>
        <v>35883329</v>
      </c>
      <c r="X66" s="38">
        <f t="shared" si="8"/>
        <v>0</v>
      </c>
      <c r="Y66" s="13">
        <f>VLOOKUP(A66,'04.07.24'!$A$2:$M$500,11,0)</f>
        <v>473153391</v>
      </c>
      <c r="Z66" s="39">
        <f>VLOOKUP(A66,'Actual scan'!$A$2:$M$419,11,0)</f>
        <v>473153391</v>
      </c>
      <c r="AA66" s="38">
        <f t="shared" si="9"/>
        <v>0</v>
      </c>
      <c r="AB66" s="40">
        <f t="shared" si="10"/>
        <v>0</v>
      </c>
      <c r="AC66" s="40">
        <f t="shared" si="11"/>
        <v>0</v>
      </c>
      <c r="AD66" s="40">
        <f t="shared" si="12"/>
        <v>0</v>
      </c>
      <c r="AE66" s="40">
        <f t="shared" si="13"/>
        <v>0</v>
      </c>
      <c r="AF66" s="41">
        <f t="shared" si="14"/>
        <v>0</v>
      </c>
      <c r="AG66" s="40">
        <f>IFERROR(__xludf.DUMMYFUNCTION("IFNA(VLOOKUP(A66,IMPORTRANGE(""https://docs.google.com/spreadsheets/d/13sIiIFxtnWDUMYwzYXOCUL9Pdssb8PBqcbIkNBBCaZM/edit?resourcekey#gid=2083474367"",""Responses!$B$2:$N$500""),10,0),0)"),0.0)</f>
        <v>0</v>
      </c>
      <c r="AH66" s="40">
        <f>IFERROR(__xludf.DUMMYFUNCTION("IFNA(VLOOKUP(A66,IMPORTRANGE(""https://docs.google.com/spreadsheets/d/13sIiIFxtnWDUMYwzYXOCUL9Pdssb8PBqcbIkNBBCaZM/edit?resourcekey#gid=2083474367"",""Responses!$B$2:$N$500""),9,0),0)"),0.0)</f>
        <v>0</v>
      </c>
      <c r="AI66" s="41">
        <f t="shared" si="15"/>
        <v>0</v>
      </c>
      <c r="AJ66" s="41">
        <f t="shared" si="16"/>
        <v>-25567572.8</v>
      </c>
      <c r="AK66" s="42">
        <f t="shared" si="17"/>
        <v>0</v>
      </c>
      <c r="AL66" s="42">
        <f t="shared" si="18"/>
        <v>0</v>
      </c>
    </row>
    <row r="67" ht="15.75" customHeight="1">
      <c r="A67" s="6">
        <v>8.1408009E7</v>
      </c>
      <c r="B67" s="7" t="s">
        <v>99</v>
      </c>
      <c r="C67" s="20">
        <f>VLOOKUP(A67,'04.07.24'!$A$2:$W$500,17,0)</f>
        <v>7302236</v>
      </c>
      <c r="D67" s="33">
        <f t="shared" si="1"/>
        <v>0</v>
      </c>
      <c r="E67" s="20">
        <f>VLOOKUP(A67,'04.07.24'!$A$2:$W$500,18,0)</f>
        <v>25557826</v>
      </c>
      <c r="F67" s="33">
        <f t="shared" si="2"/>
        <v>0</v>
      </c>
      <c r="G67" s="13">
        <f>VLOOKUP(A67,'04.07.24'!$A$2:$C$500,3,0)</f>
        <v>73022360</v>
      </c>
      <c r="H67" s="34">
        <f>VLOOKUP(A67,'Actual scan'!$A$2:$C$419,3,0)</f>
        <v>73022360</v>
      </c>
      <c r="I67" s="35">
        <f t="shared" si="3"/>
        <v>0</v>
      </c>
      <c r="J67" s="20">
        <f>VLOOKUP(A67,'04.07.24'!$A$2:$M$500,13,0)</f>
        <v>686199046.6</v>
      </c>
      <c r="K67" s="36">
        <f>VLOOKUP(A67,'Actual scan'!$A$2:$M$419,13,0)</f>
        <v>686199046.6</v>
      </c>
      <c r="L67" s="37">
        <f t="shared" si="4"/>
        <v>0</v>
      </c>
      <c r="M67" s="13">
        <f>VLOOKUP(A67,'04.07.24'!$A$2:$M$500,4,0)</f>
        <v>46294083</v>
      </c>
      <c r="N67" s="34">
        <f>VLOOKUP(A67,'Actual scan'!$A$2:$M$419,4,0)</f>
        <v>46294083</v>
      </c>
      <c r="O67" s="38">
        <f t="shared" si="5"/>
        <v>0</v>
      </c>
      <c r="P67" s="13">
        <f>VLOOKUP(A67,'04.07.24'!$A$2:$M$500,10,0)</f>
        <v>13811076</v>
      </c>
      <c r="Q67" s="39">
        <f>VLOOKUP(A67,'Actual scan'!$A$2:$M$419,10,0)</f>
        <v>13811076</v>
      </c>
      <c r="R67" s="38">
        <f t="shared" si="6"/>
        <v>0</v>
      </c>
      <c r="S67" s="13">
        <f>VLOOKUP(A67,'04.07.24'!$A$2:$M$500,9,0)</f>
        <v>23462931</v>
      </c>
      <c r="T67" s="39">
        <f>VLOOKUP(A67,'Actual scan'!$A$2:$M$419,9,0)</f>
        <v>23462931</v>
      </c>
      <c r="U67" s="38">
        <f t="shared" si="7"/>
        <v>0</v>
      </c>
      <c r="V67" s="13">
        <f>VLOOKUP(A67,'04.07.24'!$A$2:$M$500,8,0)</f>
        <v>21538133</v>
      </c>
      <c r="W67" s="39">
        <f>VLOOKUP(A67,'Actual scan'!$A$2:$M$419,8,0)</f>
        <v>21538133</v>
      </c>
      <c r="X67" s="38">
        <f t="shared" si="8"/>
        <v>0</v>
      </c>
      <c r="Y67" s="13">
        <f>VLOOKUP(A67,'04.07.24'!$A$2:$M$500,11,0)</f>
        <v>3228874039</v>
      </c>
      <c r="Z67" s="39">
        <f>VLOOKUP(A67,'Actual scan'!$A$2:$M$419,11,0)</f>
        <v>3228874039</v>
      </c>
      <c r="AA67" s="38">
        <f t="shared" si="9"/>
        <v>0</v>
      </c>
      <c r="AB67" s="40">
        <f t="shared" si="10"/>
        <v>0</v>
      </c>
      <c r="AC67" s="40">
        <f t="shared" si="11"/>
        <v>0</v>
      </c>
      <c r="AD67" s="40">
        <f t="shared" si="12"/>
        <v>0</v>
      </c>
      <c r="AE67" s="40">
        <f t="shared" si="13"/>
        <v>0</v>
      </c>
      <c r="AF67" s="41">
        <f t="shared" si="14"/>
        <v>0</v>
      </c>
      <c r="AG67" s="40">
        <f>IFERROR(__xludf.DUMMYFUNCTION("IFNA(VLOOKUP(A67,IMPORTRANGE(""https://docs.google.com/spreadsheets/d/13sIiIFxtnWDUMYwzYXOCUL9Pdssb8PBqcbIkNBBCaZM/edit?resourcekey#gid=2083474367"",""Responses!$B$2:$N$500""),10,0),0)"),0.0)</f>
        <v>0</v>
      </c>
      <c r="AH67" s="40">
        <f>IFERROR(__xludf.DUMMYFUNCTION("IFNA(VLOOKUP(A67,IMPORTRANGE(""https://docs.google.com/spreadsheets/d/13sIiIFxtnWDUMYwzYXOCUL9Pdssb8PBqcbIkNBBCaZM/edit?resourcekey#gid=2083474367"",""Responses!$B$2:$N$500""),9,0),0)"),0.0)</f>
        <v>0</v>
      </c>
      <c r="AI67" s="41">
        <f t="shared" si="15"/>
        <v>0</v>
      </c>
      <c r="AJ67" s="41">
        <f t="shared" si="16"/>
        <v>-25557826</v>
      </c>
      <c r="AK67" s="42">
        <f t="shared" si="17"/>
        <v>0</v>
      </c>
      <c r="AL67" s="42">
        <f t="shared" si="18"/>
        <v>0</v>
      </c>
    </row>
    <row r="68" ht="15.75" customHeight="1">
      <c r="A68" s="6">
        <v>1.24331838E8</v>
      </c>
      <c r="B68" s="7" t="s">
        <v>100</v>
      </c>
      <c r="C68" s="20">
        <f>VLOOKUP(A68,'04.07.24'!$A$2:$W$500,17,0)</f>
        <v>7281291.3</v>
      </c>
      <c r="D68" s="33">
        <f t="shared" si="1"/>
        <v>0</v>
      </c>
      <c r="E68" s="20">
        <f>VLOOKUP(A68,'04.07.24'!$A$2:$W$500,18,0)</f>
        <v>25484519.55</v>
      </c>
      <c r="F68" s="33">
        <f t="shared" si="2"/>
        <v>0</v>
      </c>
      <c r="G68" s="13">
        <f>VLOOKUP(A68,'04.07.24'!$A$2:$C$500,3,0)</f>
        <v>72812913</v>
      </c>
      <c r="H68" s="34">
        <f>VLOOKUP(A68,'Actual scan'!$A$2:$C$419,3,0)</f>
        <v>72812913</v>
      </c>
      <c r="I68" s="35">
        <f t="shared" si="3"/>
        <v>0</v>
      </c>
      <c r="J68" s="20">
        <f>VLOOKUP(A68,'04.07.24'!$A$2:$M$500,13,0)</f>
        <v>167695862.4</v>
      </c>
      <c r="K68" s="36">
        <f>VLOOKUP(A68,'Actual scan'!$A$2:$M$419,13,0)</f>
        <v>167695862.4</v>
      </c>
      <c r="L68" s="37">
        <f t="shared" si="4"/>
        <v>0</v>
      </c>
      <c r="M68" s="13">
        <f>VLOOKUP(A68,'04.07.24'!$A$2:$M$500,4,0)</f>
        <v>11785441</v>
      </c>
      <c r="N68" s="34">
        <f>VLOOKUP(A68,'Actual scan'!$A$2:$M$419,4,0)</f>
        <v>11785441</v>
      </c>
      <c r="O68" s="38">
        <f t="shared" si="5"/>
        <v>0</v>
      </c>
      <c r="P68" s="13">
        <f>VLOOKUP(A68,'04.07.24'!$A$2:$M$500,10,0)</f>
        <v>7615044</v>
      </c>
      <c r="Q68" s="39">
        <f>VLOOKUP(A68,'Actual scan'!$A$2:$M$419,10,0)</f>
        <v>7615044</v>
      </c>
      <c r="R68" s="38">
        <f t="shared" si="6"/>
        <v>0</v>
      </c>
      <c r="S68" s="13">
        <f>VLOOKUP(A68,'04.07.24'!$A$2:$M$500,9,0)</f>
        <v>5836827</v>
      </c>
      <c r="T68" s="39">
        <f>VLOOKUP(A68,'Actual scan'!$A$2:$M$419,9,0)</f>
        <v>5836827</v>
      </c>
      <c r="U68" s="38">
        <f t="shared" si="7"/>
        <v>0</v>
      </c>
      <c r="V68" s="13">
        <f>VLOOKUP(A68,'04.07.24'!$A$2:$M$500,8,0)</f>
        <v>4969333</v>
      </c>
      <c r="W68" s="39">
        <f>VLOOKUP(A68,'Actual scan'!$A$2:$M$419,8,0)</f>
        <v>4969333</v>
      </c>
      <c r="X68" s="38">
        <f t="shared" si="8"/>
        <v>0</v>
      </c>
      <c r="Y68" s="13">
        <f>VLOOKUP(A68,'04.07.24'!$A$2:$M$500,11,0)</f>
        <v>835675930</v>
      </c>
      <c r="Z68" s="39">
        <f>VLOOKUP(A68,'Actual scan'!$A$2:$M$419,11,0)</f>
        <v>835675930</v>
      </c>
      <c r="AA68" s="38">
        <f t="shared" si="9"/>
        <v>0</v>
      </c>
      <c r="AB68" s="40">
        <f t="shared" si="10"/>
        <v>0</v>
      </c>
      <c r="AC68" s="40">
        <f t="shared" si="11"/>
        <v>0</v>
      </c>
      <c r="AD68" s="40">
        <f t="shared" si="12"/>
        <v>0</v>
      </c>
      <c r="AE68" s="40">
        <f t="shared" si="13"/>
        <v>0</v>
      </c>
      <c r="AF68" s="41">
        <f t="shared" si="14"/>
        <v>0</v>
      </c>
      <c r="AG68" s="40">
        <f>IFERROR(__xludf.DUMMYFUNCTION("IFNA(VLOOKUP(A68,IMPORTRANGE(""https://docs.google.com/spreadsheets/d/13sIiIFxtnWDUMYwzYXOCUL9Pdssb8PBqcbIkNBBCaZM/edit?resourcekey#gid=2083474367"",""Responses!$B$2:$N$500""),10,0),0)"),0.0)</f>
        <v>0</v>
      </c>
      <c r="AH68" s="40">
        <f>IFERROR(__xludf.DUMMYFUNCTION("IFNA(VLOOKUP(A68,IMPORTRANGE(""https://docs.google.com/spreadsheets/d/13sIiIFxtnWDUMYwzYXOCUL9Pdssb8PBqcbIkNBBCaZM/edit?resourcekey#gid=2083474367"",""Responses!$B$2:$N$500""),9,0),0)"),0.0)</f>
        <v>0</v>
      </c>
      <c r="AI68" s="41">
        <f t="shared" si="15"/>
        <v>0</v>
      </c>
      <c r="AJ68" s="41">
        <f t="shared" si="16"/>
        <v>-25484519.55</v>
      </c>
      <c r="AK68" s="42">
        <f t="shared" si="17"/>
        <v>0</v>
      </c>
      <c r="AL68" s="42">
        <f t="shared" si="18"/>
        <v>0</v>
      </c>
    </row>
    <row r="69" ht="15.75" customHeight="1">
      <c r="A69" s="6">
        <v>1.14598851E8</v>
      </c>
      <c r="B69" s="7" t="s">
        <v>101</v>
      </c>
      <c r="C69" s="20">
        <f>VLOOKUP(A69,'04.07.24'!$A$2:$W$500,17,0)</f>
        <v>7270798.9</v>
      </c>
      <c r="D69" s="33">
        <f t="shared" si="1"/>
        <v>0</v>
      </c>
      <c r="E69" s="20">
        <f>VLOOKUP(A69,'04.07.24'!$A$2:$W$500,18,0)</f>
        <v>25447796.15</v>
      </c>
      <c r="F69" s="33">
        <f t="shared" si="2"/>
        <v>0</v>
      </c>
      <c r="G69" s="13">
        <f>VLOOKUP(A69,'04.07.24'!$A$2:$C$500,3,0)</f>
        <v>72707989</v>
      </c>
      <c r="H69" s="34">
        <f>VLOOKUP(A69,'Actual scan'!$A$2:$C$419,3,0)</f>
        <v>72707989</v>
      </c>
      <c r="I69" s="35">
        <f t="shared" si="3"/>
        <v>0</v>
      </c>
      <c r="J69" s="20">
        <f>VLOOKUP(A69,'04.07.24'!$A$2:$M$500,13,0)</f>
        <v>157750044</v>
      </c>
      <c r="K69" s="36">
        <f>VLOOKUP(A69,'Actual scan'!$A$2:$M$419,13,0)</f>
        <v>157750044</v>
      </c>
      <c r="L69" s="37">
        <f t="shared" si="4"/>
        <v>0</v>
      </c>
      <c r="M69" s="13">
        <f>VLOOKUP(A69,'04.07.24'!$A$2:$M$500,4,0)</f>
        <v>14020087</v>
      </c>
      <c r="N69" s="34">
        <f>VLOOKUP(A69,'Actual scan'!$A$2:$M$419,4,0)</f>
        <v>14020087</v>
      </c>
      <c r="O69" s="38">
        <f t="shared" si="5"/>
        <v>0</v>
      </c>
      <c r="P69" s="13">
        <f>VLOOKUP(A69,'04.07.24'!$A$2:$M$500,10,0)</f>
        <v>4807854</v>
      </c>
      <c r="Q69" s="39">
        <f>VLOOKUP(A69,'Actual scan'!$A$2:$M$419,10,0)</f>
        <v>4807854</v>
      </c>
      <c r="R69" s="38">
        <f t="shared" si="6"/>
        <v>0</v>
      </c>
      <c r="S69" s="13">
        <f>VLOOKUP(A69,'04.07.24'!$A$2:$M$500,9,0)</f>
        <v>3851313</v>
      </c>
      <c r="T69" s="39">
        <f>VLOOKUP(A69,'Actual scan'!$A$2:$M$419,9,0)</f>
        <v>3851313</v>
      </c>
      <c r="U69" s="38">
        <f t="shared" si="7"/>
        <v>0</v>
      </c>
      <c r="V69" s="13">
        <f>VLOOKUP(A69,'04.07.24'!$A$2:$M$500,8,0)</f>
        <v>7516683</v>
      </c>
      <c r="W69" s="39">
        <f>VLOOKUP(A69,'Actual scan'!$A$2:$M$419,8,0)</f>
        <v>7516683</v>
      </c>
      <c r="X69" s="38">
        <f t="shared" si="8"/>
        <v>0</v>
      </c>
      <c r="Y69" s="13">
        <f>VLOOKUP(A69,'04.07.24'!$A$2:$M$500,11,0)</f>
        <v>2179010565</v>
      </c>
      <c r="Z69" s="39">
        <f>VLOOKUP(A69,'Actual scan'!$A$2:$M$419,11,0)</f>
        <v>2179010565</v>
      </c>
      <c r="AA69" s="38">
        <f t="shared" si="9"/>
        <v>0</v>
      </c>
      <c r="AB69" s="40">
        <f t="shared" si="10"/>
        <v>0</v>
      </c>
      <c r="AC69" s="40">
        <f t="shared" si="11"/>
        <v>0</v>
      </c>
      <c r="AD69" s="40">
        <f t="shared" si="12"/>
        <v>0</v>
      </c>
      <c r="AE69" s="40">
        <f t="shared" si="13"/>
        <v>0</v>
      </c>
      <c r="AF69" s="41">
        <f t="shared" si="14"/>
        <v>0</v>
      </c>
      <c r="AG69" s="40">
        <f>IFERROR(__xludf.DUMMYFUNCTION("IFNA(VLOOKUP(A69,IMPORTRANGE(""https://docs.google.com/spreadsheets/d/13sIiIFxtnWDUMYwzYXOCUL9Pdssb8PBqcbIkNBBCaZM/edit?resourcekey#gid=2083474367"",""Responses!$B$2:$N$500""),10,0),0)"),0.0)</f>
        <v>0</v>
      </c>
      <c r="AH69" s="40">
        <f>IFERROR(__xludf.DUMMYFUNCTION("IFNA(VLOOKUP(A69,IMPORTRANGE(""https://docs.google.com/spreadsheets/d/13sIiIFxtnWDUMYwzYXOCUL9Pdssb8PBqcbIkNBBCaZM/edit?resourcekey#gid=2083474367"",""Responses!$B$2:$N$500""),9,0),0)"),0.0)</f>
        <v>0</v>
      </c>
      <c r="AI69" s="41">
        <f t="shared" si="15"/>
        <v>0</v>
      </c>
      <c r="AJ69" s="41">
        <f t="shared" si="16"/>
        <v>-25447796.15</v>
      </c>
      <c r="AK69" s="42">
        <f t="shared" si="17"/>
        <v>0</v>
      </c>
      <c r="AL69" s="42">
        <f t="shared" si="18"/>
        <v>0</v>
      </c>
    </row>
    <row r="70" ht="15.75" customHeight="1">
      <c r="A70" s="6">
        <v>1.14562077E8</v>
      </c>
      <c r="B70" s="7" t="s">
        <v>102</v>
      </c>
      <c r="C70" s="20">
        <f>VLOOKUP(A70,'04.07.24'!$A$2:$W$500,17,0)</f>
        <v>7259366.8</v>
      </c>
      <c r="D70" s="33">
        <f t="shared" si="1"/>
        <v>0</v>
      </c>
      <c r="E70" s="20">
        <f>VLOOKUP(A70,'04.07.24'!$A$2:$W$500,18,0)</f>
        <v>25407783.8</v>
      </c>
      <c r="F70" s="33">
        <f t="shared" si="2"/>
        <v>0</v>
      </c>
      <c r="G70" s="13">
        <f>VLOOKUP(A70,'04.07.24'!$A$2:$C$500,3,0)</f>
        <v>72593668</v>
      </c>
      <c r="H70" s="34">
        <f>VLOOKUP(A70,'Actual scan'!$A$2:$C$419,3,0)</f>
        <v>72593668</v>
      </c>
      <c r="I70" s="35">
        <f t="shared" si="3"/>
        <v>0</v>
      </c>
      <c r="J70" s="20">
        <f>VLOOKUP(A70,'04.07.24'!$A$2:$M$500,13,0)</f>
        <v>791215751</v>
      </c>
      <c r="K70" s="36">
        <f>VLOOKUP(A70,'Actual scan'!$A$2:$M$419,13,0)</f>
        <v>791215751</v>
      </c>
      <c r="L70" s="37">
        <f t="shared" si="4"/>
        <v>0</v>
      </c>
      <c r="M70" s="13">
        <f>VLOOKUP(A70,'04.07.24'!$A$2:$M$500,4,0)</f>
        <v>124722108</v>
      </c>
      <c r="N70" s="34">
        <f>VLOOKUP(A70,'Actual scan'!$A$2:$M$419,4,0)</f>
        <v>124722108</v>
      </c>
      <c r="O70" s="38">
        <f t="shared" si="5"/>
        <v>0</v>
      </c>
      <c r="P70" s="13">
        <f>VLOOKUP(A70,'04.07.24'!$A$2:$M$500,10,0)</f>
        <v>9194587</v>
      </c>
      <c r="Q70" s="39">
        <f>VLOOKUP(A70,'Actual scan'!$A$2:$M$419,10,0)</f>
        <v>9194587</v>
      </c>
      <c r="R70" s="38">
        <f t="shared" si="6"/>
        <v>0</v>
      </c>
      <c r="S70" s="13">
        <f>VLOOKUP(A70,'04.07.24'!$A$2:$M$500,9,0)</f>
        <v>26612487</v>
      </c>
      <c r="T70" s="39">
        <f>VLOOKUP(A70,'Actual scan'!$A$2:$M$419,9,0)</f>
        <v>26612487</v>
      </c>
      <c r="U70" s="38">
        <f t="shared" si="7"/>
        <v>0</v>
      </c>
      <c r="V70" s="13">
        <f>VLOOKUP(A70,'04.07.24'!$A$2:$M$500,8,0)</f>
        <v>22901251</v>
      </c>
      <c r="W70" s="39">
        <f>VLOOKUP(A70,'Actual scan'!$A$2:$M$419,8,0)</f>
        <v>22901251</v>
      </c>
      <c r="X70" s="38">
        <f t="shared" si="8"/>
        <v>0</v>
      </c>
      <c r="Y70" s="13">
        <f>VLOOKUP(A70,'04.07.24'!$A$2:$M$500,11,0)</f>
        <v>5790400499</v>
      </c>
      <c r="Z70" s="39">
        <f>VLOOKUP(A70,'Actual scan'!$A$2:$M$419,11,0)</f>
        <v>5790400499</v>
      </c>
      <c r="AA70" s="38">
        <f t="shared" si="9"/>
        <v>0</v>
      </c>
      <c r="AB70" s="40">
        <f t="shared" si="10"/>
        <v>0</v>
      </c>
      <c r="AC70" s="40">
        <f t="shared" si="11"/>
        <v>0</v>
      </c>
      <c r="AD70" s="40">
        <f t="shared" si="12"/>
        <v>0</v>
      </c>
      <c r="AE70" s="40">
        <f t="shared" si="13"/>
        <v>0</v>
      </c>
      <c r="AF70" s="41">
        <f t="shared" si="14"/>
        <v>0</v>
      </c>
      <c r="AG70" s="40">
        <f>IFERROR(__xludf.DUMMYFUNCTION("IFNA(VLOOKUP(A70,IMPORTRANGE(""https://docs.google.com/spreadsheets/d/13sIiIFxtnWDUMYwzYXOCUL9Pdssb8PBqcbIkNBBCaZM/edit?resourcekey#gid=2083474367"",""Responses!$B$2:$N$500""),10,0),0)"),0.0)</f>
        <v>0</v>
      </c>
      <c r="AH70" s="40">
        <f>IFERROR(__xludf.DUMMYFUNCTION("IFNA(VLOOKUP(A70,IMPORTRANGE(""https://docs.google.com/spreadsheets/d/13sIiIFxtnWDUMYwzYXOCUL9Pdssb8PBqcbIkNBBCaZM/edit?resourcekey#gid=2083474367"",""Responses!$B$2:$N$500""),9,0),0)"),0.0)</f>
        <v>0</v>
      </c>
      <c r="AI70" s="41">
        <f t="shared" si="15"/>
        <v>0</v>
      </c>
      <c r="AJ70" s="41">
        <f t="shared" si="16"/>
        <v>-25407783.8</v>
      </c>
      <c r="AK70" s="42">
        <f t="shared" si="17"/>
        <v>0</v>
      </c>
      <c r="AL70" s="42">
        <f t="shared" si="18"/>
        <v>0</v>
      </c>
    </row>
    <row r="71" ht="15.75" customHeight="1">
      <c r="A71" s="6">
        <v>1.17910813E8</v>
      </c>
      <c r="B71" s="7" t="s">
        <v>103</v>
      </c>
      <c r="C71" s="20">
        <f>VLOOKUP(A71,'04.07.24'!$A$2:$W$500,17,0)</f>
        <v>7224997.5</v>
      </c>
      <c r="D71" s="33">
        <f t="shared" si="1"/>
        <v>0</v>
      </c>
      <c r="E71" s="20">
        <f>VLOOKUP(A71,'04.07.24'!$A$2:$W$500,18,0)</f>
        <v>25287491.25</v>
      </c>
      <c r="F71" s="33">
        <f t="shared" si="2"/>
        <v>0</v>
      </c>
      <c r="G71" s="13">
        <f>VLOOKUP(A71,'04.07.24'!$A$2:$C$500,3,0)</f>
        <v>72249975</v>
      </c>
      <c r="H71" s="34">
        <f>VLOOKUP(A71,'Actual scan'!$A$2:$C$419,3,0)</f>
        <v>72249975</v>
      </c>
      <c r="I71" s="35">
        <f t="shared" si="3"/>
        <v>0</v>
      </c>
      <c r="J71" s="20">
        <f>VLOOKUP(A71,'04.07.24'!$A$2:$M$500,13,0)</f>
        <v>666233531.2</v>
      </c>
      <c r="K71" s="36">
        <f>VLOOKUP(A71,'Actual scan'!$A$2:$M$419,13,0)</f>
        <v>666233531.2</v>
      </c>
      <c r="L71" s="37">
        <f t="shared" si="4"/>
        <v>0</v>
      </c>
      <c r="M71" s="13">
        <f>VLOOKUP(A71,'04.07.24'!$A$2:$M$500,4,0)</f>
        <v>49446283</v>
      </c>
      <c r="N71" s="34">
        <f>VLOOKUP(A71,'Actual scan'!$A$2:$M$419,4,0)</f>
        <v>49446283</v>
      </c>
      <c r="O71" s="38">
        <f t="shared" si="5"/>
        <v>0</v>
      </c>
      <c r="P71" s="13">
        <f>VLOOKUP(A71,'04.07.24'!$A$2:$M$500,10,0)</f>
        <v>9892605</v>
      </c>
      <c r="Q71" s="39">
        <f>VLOOKUP(A71,'Actual scan'!$A$2:$M$419,10,0)</f>
        <v>9892605</v>
      </c>
      <c r="R71" s="38">
        <f t="shared" si="6"/>
        <v>0</v>
      </c>
      <c r="S71" s="13">
        <f>VLOOKUP(A71,'04.07.24'!$A$2:$M$500,9,0)</f>
        <v>20823585</v>
      </c>
      <c r="T71" s="39">
        <f>VLOOKUP(A71,'Actual scan'!$A$2:$M$419,9,0)</f>
        <v>20823585</v>
      </c>
      <c r="U71" s="38">
        <f t="shared" si="7"/>
        <v>0</v>
      </c>
      <c r="V71" s="13">
        <f>VLOOKUP(A71,'04.07.24'!$A$2:$M$500,8,0)</f>
        <v>23953691</v>
      </c>
      <c r="W71" s="39">
        <f>VLOOKUP(A71,'Actual scan'!$A$2:$M$419,8,0)</f>
        <v>23953691</v>
      </c>
      <c r="X71" s="38">
        <f t="shared" si="8"/>
        <v>0</v>
      </c>
      <c r="Y71" s="13">
        <f>VLOOKUP(A71,'04.07.24'!$A$2:$M$500,11,0)</f>
        <v>49392823</v>
      </c>
      <c r="Z71" s="39">
        <f>VLOOKUP(A71,'Actual scan'!$A$2:$M$419,11,0)</f>
        <v>49392823</v>
      </c>
      <c r="AA71" s="38">
        <f t="shared" si="9"/>
        <v>0</v>
      </c>
      <c r="AB71" s="40">
        <f t="shared" si="10"/>
        <v>0</v>
      </c>
      <c r="AC71" s="40">
        <f t="shared" si="11"/>
        <v>0</v>
      </c>
      <c r="AD71" s="40">
        <f t="shared" si="12"/>
        <v>0</v>
      </c>
      <c r="AE71" s="40">
        <f t="shared" si="13"/>
        <v>0</v>
      </c>
      <c r="AF71" s="41">
        <f t="shared" si="14"/>
        <v>0</v>
      </c>
      <c r="AG71" s="40">
        <f>IFERROR(__xludf.DUMMYFUNCTION("IFNA(VLOOKUP(A71,IMPORTRANGE(""https://docs.google.com/spreadsheets/d/13sIiIFxtnWDUMYwzYXOCUL9Pdssb8PBqcbIkNBBCaZM/edit?resourcekey#gid=2083474367"",""Responses!$B$2:$N$500""),10,0),0)"),0.0)</f>
        <v>0</v>
      </c>
      <c r="AH71" s="40">
        <f>IFERROR(__xludf.DUMMYFUNCTION("IFNA(VLOOKUP(A71,IMPORTRANGE(""https://docs.google.com/spreadsheets/d/13sIiIFxtnWDUMYwzYXOCUL9Pdssb8PBqcbIkNBBCaZM/edit?resourcekey#gid=2083474367"",""Responses!$B$2:$N$500""),9,0),0)"),0.0)</f>
        <v>0</v>
      </c>
      <c r="AI71" s="41">
        <f t="shared" si="15"/>
        <v>0</v>
      </c>
      <c r="AJ71" s="41">
        <f t="shared" si="16"/>
        <v>-25287491.25</v>
      </c>
      <c r="AK71" s="42">
        <f t="shared" si="17"/>
        <v>0</v>
      </c>
      <c r="AL71" s="42">
        <f t="shared" si="18"/>
        <v>0</v>
      </c>
    </row>
    <row r="72" ht="15.75" customHeight="1">
      <c r="A72" s="6">
        <v>5.8266301E7</v>
      </c>
      <c r="B72" s="7" t="s">
        <v>104</v>
      </c>
      <c r="C72" s="20">
        <f>VLOOKUP(A72,'04.07.24'!$A$2:$W$500,17,0)</f>
        <v>7210373.6</v>
      </c>
      <c r="D72" s="33">
        <f t="shared" si="1"/>
        <v>0</v>
      </c>
      <c r="E72" s="20">
        <f>VLOOKUP(A72,'04.07.24'!$A$2:$W$500,18,0)</f>
        <v>25236307.6</v>
      </c>
      <c r="F72" s="33">
        <f t="shared" si="2"/>
        <v>0</v>
      </c>
      <c r="G72" s="13">
        <f>VLOOKUP(A72,'04.07.24'!$A$2:$C$500,3,0)</f>
        <v>72103736</v>
      </c>
      <c r="H72" s="34">
        <f>VLOOKUP(A72,'Actual scan'!$A$2:$C$419,3,0)</f>
        <v>72103736</v>
      </c>
      <c r="I72" s="35">
        <f t="shared" si="3"/>
        <v>0</v>
      </c>
      <c r="J72" s="20">
        <f>VLOOKUP(A72,'04.07.24'!$A$2:$M$500,13,0)</f>
        <v>2964567065</v>
      </c>
      <c r="K72" s="36">
        <f>VLOOKUP(A72,'Actual scan'!$A$2:$M$419,13,0)</f>
        <v>2964567065</v>
      </c>
      <c r="L72" s="37">
        <f t="shared" si="4"/>
        <v>0</v>
      </c>
      <c r="M72" s="13">
        <f>VLOOKUP(A72,'04.07.24'!$A$2:$M$500,4,0)</f>
        <v>253650255</v>
      </c>
      <c r="N72" s="34">
        <f>VLOOKUP(A72,'Actual scan'!$A$2:$M$419,4,0)</f>
        <v>253650255</v>
      </c>
      <c r="O72" s="38">
        <f t="shared" si="5"/>
        <v>0</v>
      </c>
      <c r="P72" s="13">
        <f>VLOOKUP(A72,'04.07.24'!$A$2:$M$500,10,0)</f>
        <v>13231902</v>
      </c>
      <c r="Q72" s="39">
        <f>VLOOKUP(A72,'Actual scan'!$A$2:$M$419,10,0)</f>
        <v>13231902</v>
      </c>
      <c r="R72" s="38">
        <f t="shared" si="6"/>
        <v>0</v>
      </c>
      <c r="S72" s="13">
        <f>VLOOKUP(A72,'04.07.24'!$A$2:$M$500,9,0)</f>
        <v>82138745</v>
      </c>
      <c r="T72" s="39">
        <f>VLOOKUP(A72,'Actual scan'!$A$2:$M$419,9,0)</f>
        <v>82138745</v>
      </c>
      <c r="U72" s="38">
        <f t="shared" si="7"/>
        <v>0</v>
      </c>
      <c r="V72" s="13">
        <f>VLOOKUP(A72,'04.07.24'!$A$2:$M$500,8,0)</f>
        <v>128285825</v>
      </c>
      <c r="W72" s="39">
        <f>VLOOKUP(A72,'Actual scan'!$A$2:$M$419,8,0)</f>
        <v>128285825</v>
      </c>
      <c r="X72" s="38">
        <f t="shared" si="8"/>
        <v>0</v>
      </c>
      <c r="Y72" s="13">
        <f>VLOOKUP(A72,'04.07.24'!$A$2:$M$500,11,0)</f>
        <v>20701802855</v>
      </c>
      <c r="Z72" s="39">
        <f>VLOOKUP(A72,'Actual scan'!$A$2:$M$419,11,0)</f>
        <v>20701802855</v>
      </c>
      <c r="AA72" s="38">
        <f t="shared" si="9"/>
        <v>0</v>
      </c>
      <c r="AB72" s="40">
        <f t="shared" si="10"/>
        <v>0</v>
      </c>
      <c r="AC72" s="40">
        <f t="shared" si="11"/>
        <v>0</v>
      </c>
      <c r="AD72" s="40">
        <f t="shared" si="12"/>
        <v>0</v>
      </c>
      <c r="AE72" s="40">
        <f t="shared" si="13"/>
        <v>0</v>
      </c>
      <c r="AF72" s="41">
        <f t="shared" si="14"/>
        <v>0</v>
      </c>
      <c r="AG72" s="40">
        <f>IFERROR(__xludf.DUMMYFUNCTION("IFNA(VLOOKUP(A72,IMPORTRANGE(""https://docs.google.com/spreadsheets/d/13sIiIFxtnWDUMYwzYXOCUL9Pdssb8PBqcbIkNBBCaZM/edit?resourcekey#gid=2083474367"",""Responses!$B$2:$N$500""),10,0),0)"),0.0)</f>
        <v>0</v>
      </c>
      <c r="AH72" s="40">
        <f>IFERROR(__xludf.DUMMYFUNCTION("IFNA(VLOOKUP(A72,IMPORTRANGE(""https://docs.google.com/spreadsheets/d/13sIiIFxtnWDUMYwzYXOCUL9Pdssb8PBqcbIkNBBCaZM/edit?resourcekey#gid=2083474367"",""Responses!$B$2:$N$500""),9,0),0)"),0.0)</f>
        <v>0</v>
      </c>
      <c r="AI72" s="41">
        <f t="shared" si="15"/>
        <v>0</v>
      </c>
      <c r="AJ72" s="41">
        <f t="shared" si="16"/>
        <v>-25236307.6</v>
      </c>
      <c r="AK72" s="42">
        <f t="shared" si="17"/>
        <v>0</v>
      </c>
      <c r="AL72" s="42">
        <f t="shared" si="18"/>
        <v>0</v>
      </c>
    </row>
    <row r="73" ht="15.75" customHeight="1">
      <c r="A73" s="6">
        <v>1.24330555E8</v>
      </c>
      <c r="B73" s="7" t="s">
        <v>105</v>
      </c>
      <c r="C73" s="20">
        <f>VLOOKUP(A73,'04.07.24'!$A$2:$W$500,17,0)</f>
        <v>7209491.3</v>
      </c>
      <c r="D73" s="33">
        <f t="shared" si="1"/>
        <v>0</v>
      </c>
      <c r="E73" s="20">
        <f>VLOOKUP(A73,'04.07.24'!$A$2:$W$500,18,0)</f>
        <v>25233219.55</v>
      </c>
      <c r="F73" s="33">
        <f t="shared" si="2"/>
        <v>0</v>
      </c>
      <c r="G73" s="13">
        <f>VLOOKUP(A73,'04.07.24'!$A$2:$C$500,3,0)</f>
        <v>72094913</v>
      </c>
      <c r="H73" s="34">
        <f>VLOOKUP(A73,'Actual scan'!$A$2:$C$419,3,0)</f>
        <v>72094913</v>
      </c>
      <c r="I73" s="35">
        <f t="shared" si="3"/>
        <v>0</v>
      </c>
      <c r="J73" s="20">
        <f>VLOOKUP(A73,'04.07.24'!$A$2:$M$500,13,0)</f>
        <v>1008874796</v>
      </c>
      <c r="K73" s="36">
        <f>VLOOKUP(A73,'Actual scan'!$A$2:$M$419,13,0)</f>
        <v>1008874796</v>
      </c>
      <c r="L73" s="37">
        <f t="shared" si="4"/>
        <v>0</v>
      </c>
      <c r="M73" s="13">
        <f>VLOOKUP(A73,'04.07.24'!$A$2:$M$500,4,0)</f>
        <v>154833613</v>
      </c>
      <c r="N73" s="34">
        <f>VLOOKUP(A73,'Actual scan'!$A$2:$M$419,4,0)</f>
        <v>154833613</v>
      </c>
      <c r="O73" s="38">
        <f t="shared" si="5"/>
        <v>0</v>
      </c>
      <c r="P73" s="13">
        <f>VLOOKUP(A73,'04.07.24'!$A$2:$M$500,10,0)</f>
        <v>11976179</v>
      </c>
      <c r="Q73" s="39">
        <f>VLOOKUP(A73,'Actual scan'!$A$2:$M$419,10,0)</f>
        <v>11976179</v>
      </c>
      <c r="R73" s="38">
        <f t="shared" si="6"/>
        <v>0</v>
      </c>
      <c r="S73" s="13">
        <f>VLOOKUP(A73,'04.07.24'!$A$2:$M$500,9,0)</f>
        <v>33082359</v>
      </c>
      <c r="T73" s="39">
        <f>VLOOKUP(A73,'Actual scan'!$A$2:$M$419,9,0)</f>
        <v>33082359</v>
      </c>
      <c r="U73" s="38">
        <f t="shared" si="7"/>
        <v>0</v>
      </c>
      <c r="V73" s="13">
        <f>VLOOKUP(A73,'04.07.24'!$A$2:$M$500,8,0)</f>
        <v>31428741</v>
      </c>
      <c r="W73" s="39">
        <f>VLOOKUP(A73,'Actual scan'!$A$2:$M$419,8,0)</f>
        <v>31428741</v>
      </c>
      <c r="X73" s="38">
        <f t="shared" si="8"/>
        <v>0</v>
      </c>
      <c r="Y73" s="13">
        <f>VLOOKUP(A73,'04.07.24'!$A$2:$M$500,11,0)</f>
        <v>1962140317</v>
      </c>
      <c r="Z73" s="39">
        <f>VLOOKUP(A73,'Actual scan'!$A$2:$M$419,11,0)</f>
        <v>1962140317</v>
      </c>
      <c r="AA73" s="38">
        <f t="shared" si="9"/>
        <v>0</v>
      </c>
      <c r="AB73" s="40">
        <f t="shared" si="10"/>
        <v>0</v>
      </c>
      <c r="AC73" s="40">
        <f t="shared" si="11"/>
        <v>0</v>
      </c>
      <c r="AD73" s="40">
        <f t="shared" si="12"/>
        <v>0</v>
      </c>
      <c r="AE73" s="40">
        <f t="shared" si="13"/>
        <v>0</v>
      </c>
      <c r="AF73" s="41">
        <f t="shared" si="14"/>
        <v>0</v>
      </c>
      <c r="AG73" s="40">
        <f>IFERROR(__xludf.DUMMYFUNCTION("IFNA(VLOOKUP(A73,IMPORTRANGE(""https://docs.google.com/spreadsheets/d/13sIiIFxtnWDUMYwzYXOCUL9Pdssb8PBqcbIkNBBCaZM/edit?resourcekey#gid=2083474367"",""Responses!$B$2:$N$500""),10,0),0)"),0.0)</f>
        <v>0</v>
      </c>
      <c r="AH73" s="40">
        <f>IFERROR(__xludf.DUMMYFUNCTION("IFNA(VLOOKUP(A73,IMPORTRANGE(""https://docs.google.com/spreadsheets/d/13sIiIFxtnWDUMYwzYXOCUL9Pdssb8PBqcbIkNBBCaZM/edit?resourcekey#gid=2083474367"",""Responses!$B$2:$N$500""),9,0),0)"),0.0)</f>
        <v>0</v>
      </c>
      <c r="AI73" s="41">
        <f t="shared" si="15"/>
        <v>0</v>
      </c>
      <c r="AJ73" s="41">
        <f t="shared" si="16"/>
        <v>-25233219.55</v>
      </c>
      <c r="AK73" s="42">
        <f t="shared" si="17"/>
        <v>0</v>
      </c>
      <c r="AL73" s="42">
        <f t="shared" si="18"/>
        <v>0</v>
      </c>
    </row>
    <row r="74" ht="15.75" customHeight="1">
      <c r="A74" s="6">
        <v>4.1167338E7</v>
      </c>
      <c r="B74" s="7" t="s">
        <v>106</v>
      </c>
      <c r="C74" s="20">
        <f>VLOOKUP(A74,'04.07.24'!$A$2:$W$500,17,0)</f>
        <v>7157040.7</v>
      </c>
      <c r="D74" s="33">
        <f t="shared" si="1"/>
        <v>0</v>
      </c>
      <c r="E74" s="20">
        <f>VLOOKUP(A74,'04.07.24'!$A$2:$W$500,18,0)</f>
        <v>25049642.45</v>
      </c>
      <c r="F74" s="33">
        <f t="shared" si="2"/>
        <v>0</v>
      </c>
      <c r="G74" s="13">
        <f>VLOOKUP(A74,'04.07.24'!$A$2:$C$500,3,0)</f>
        <v>71570407</v>
      </c>
      <c r="H74" s="34">
        <f>VLOOKUP(A74,'Actual scan'!$A$2:$C$419,3,0)</f>
        <v>71570407</v>
      </c>
      <c r="I74" s="35">
        <f t="shared" si="3"/>
        <v>0</v>
      </c>
      <c r="J74" s="20">
        <f>VLOOKUP(A74,'04.07.24'!$A$2:$M$500,13,0)</f>
        <v>1340629435</v>
      </c>
      <c r="K74" s="36">
        <f>VLOOKUP(A74,'Actual scan'!$A$2:$M$419,13,0)</f>
        <v>1340629435</v>
      </c>
      <c r="L74" s="37">
        <f t="shared" si="4"/>
        <v>0</v>
      </c>
      <c r="M74" s="13">
        <f>VLOOKUP(A74,'04.07.24'!$A$2:$M$500,4,0)</f>
        <v>196599650</v>
      </c>
      <c r="N74" s="34">
        <f>VLOOKUP(A74,'Actual scan'!$A$2:$M$419,4,0)</f>
        <v>196599650</v>
      </c>
      <c r="O74" s="38">
        <f t="shared" si="5"/>
        <v>0</v>
      </c>
      <c r="P74" s="13">
        <f>VLOOKUP(A74,'04.07.24'!$A$2:$M$500,10,0)</f>
        <v>12950265</v>
      </c>
      <c r="Q74" s="39">
        <f>VLOOKUP(A74,'Actual scan'!$A$2:$M$419,10,0)</f>
        <v>12950265</v>
      </c>
      <c r="R74" s="38">
        <f t="shared" si="6"/>
        <v>0</v>
      </c>
      <c r="S74" s="13">
        <f>VLOOKUP(A74,'04.07.24'!$A$2:$M$500,9,0)</f>
        <v>49632926</v>
      </c>
      <c r="T74" s="39">
        <f>VLOOKUP(A74,'Actual scan'!$A$2:$M$419,9,0)</f>
        <v>49632926</v>
      </c>
      <c r="U74" s="38">
        <f t="shared" si="7"/>
        <v>0</v>
      </c>
      <c r="V74" s="13">
        <f>VLOOKUP(A74,'04.07.24'!$A$2:$M$500,8,0)</f>
        <v>31815824</v>
      </c>
      <c r="W74" s="39">
        <f>VLOOKUP(A74,'Actual scan'!$A$2:$M$419,8,0)</f>
        <v>31815824</v>
      </c>
      <c r="X74" s="38">
        <f t="shared" si="8"/>
        <v>0</v>
      </c>
      <c r="Y74" s="13">
        <f>VLOOKUP(A74,'04.07.24'!$A$2:$M$500,11,0)</f>
        <v>5483941635</v>
      </c>
      <c r="Z74" s="39">
        <f>VLOOKUP(A74,'Actual scan'!$A$2:$M$419,11,0)</f>
        <v>5483941635</v>
      </c>
      <c r="AA74" s="38">
        <f t="shared" si="9"/>
        <v>0</v>
      </c>
      <c r="AB74" s="40">
        <f t="shared" si="10"/>
        <v>0</v>
      </c>
      <c r="AC74" s="40">
        <f t="shared" si="11"/>
        <v>0</v>
      </c>
      <c r="AD74" s="40">
        <f t="shared" si="12"/>
        <v>0</v>
      </c>
      <c r="AE74" s="40">
        <f t="shared" si="13"/>
        <v>0</v>
      </c>
      <c r="AF74" s="41">
        <f t="shared" si="14"/>
        <v>0</v>
      </c>
      <c r="AG74" s="40">
        <f>IFERROR(__xludf.DUMMYFUNCTION("IFNA(VLOOKUP(A74,IMPORTRANGE(""https://docs.google.com/spreadsheets/d/13sIiIFxtnWDUMYwzYXOCUL9Pdssb8PBqcbIkNBBCaZM/edit?resourcekey#gid=2083474367"",""Responses!$B$2:$N$500""),10,0),0)"),0.0)</f>
        <v>0</v>
      </c>
      <c r="AH74" s="40">
        <f>IFERROR(__xludf.DUMMYFUNCTION("IFNA(VLOOKUP(A74,IMPORTRANGE(""https://docs.google.com/spreadsheets/d/13sIiIFxtnWDUMYwzYXOCUL9Pdssb8PBqcbIkNBBCaZM/edit?resourcekey#gid=2083474367"",""Responses!$B$2:$N$500""),9,0),0)"),0.0)</f>
        <v>0</v>
      </c>
      <c r="AI74" s="41">
        <f t="shared" si="15"/>
        <v>0</v>
      </c>
      <c r="AJ74" s="41">
        <f t="shared" si="16"/>
        <v>-25049642.45</v>
      </c>
      <c r="AK74" s="42">
        <f t="shared" si="17"/>
        <v>0</v>
      </c>
      <c r="AL74" s="42">
        <f t="shared" si="18"/>
        <v>0</v>
      </c>
    </row>
    <row r="75" ht="15.75" customHeight="1">
      <c r="A75" s="6">
        <v>1.1528264E8</v>
      </c>
      <c r="B75" s="7" t="s">
        <v>107</v>
      </c>
      <c r="C75" s="20">
        <f>VLOOKUP(A75,'04.07.24'!$A$2:$W$500,17,0)</f>
        <v>7100291.5</v>
      </c>
      <c r="D75" s="33">
        <f t="shared" si="1"/>
        <v>0</v>
      </c>
      <c r="E75" s="20">
        <f>VLOOKUP(A75,'04.07.24'!$A$2:$W$500,18,0)</f>
        <v>24851020.25</v>
      </c>
      <c r="F75" s="33">
        <f t="shared" si="2"/>
        <v>0</v>
      </c>
      <c r="G75" s="13">
        <f>VLOOKUP(A75,'04.07.24'!$A$2:$C$500,3,0)</f>
        <v>71002915</v>
      </c>
      <c r="H75" s="34">
        <f>VLOOKUP(A75,'Actual scan'!$A$2:$C$419,3,0)</f>
        <v>71002915</v>
      </c>
      <c r="I75" s="35">
        <f t="shared" si="3"/>
        <v>0</v>
      </c>
      <c r="J75" s="20">
        <f>VLOOKUP(A75,'04.07.24'!$A$2:$M$500,13,0)</f>
        <v>489294927.2</v>
      </c>
      <c r="K75" s="36">
        <f>VLOOKUP(A75,'Actual scan'!$A$2:$M$419,13,0)</f>
        <v>489294927.2</v>
      </c>
      <c r="L75" s="37">
        <f t="shared" si="4"/>
        <v>0</v>
      </c>
      <c r="M75" s="13">
        <f>VLOOKUP(A75,'04.07.24'!$A$2:$M$500,4,0)</f>
        <v>30273822</v>
      </c>
      <c r="N75" s="34">
        <f>VLOOKUP(A75,'Actual scan'!$A$2:$M$419,4,0)</f>
        <v>30273822</v>
      </c>
      <c r="O75" s="38">
        <f t="shared" si="5"/>
        <v>0</v>
      </c>
      <c r="P75" s="13">
        <f>VLOOKUP(A75,'04.07.24'!$A$2:$M$500,10,0)</f>
        <v>7985155</v>
      </c>
      <c r="Q75" s="39">
        <f>VLOOKUP(A75,'Actual scan'!$A$2:$M$419,10,0)</f>
        <v>7985155</v>
      </c>
      <c r="R75" s="38">
        <f t="shared" si="6"/>
        <v>0</v>
      </c>
      <c r="S75" s="13">
        <f>VLOOKUP(A75,'04.07.24'!$A$2:$M$500,9,0)</f>
        <v>19145059</v>
      </c>
      <c r="T75" s="39">
        <f>VLOOKUP(A75,'Actual scan'!$A$2:$M$419,9,0)</f>
        <v>19145059</v>
      </c>
      <c r="U75" s="38">
        <f t="shared" si="7"/>
        <v>0</v>
      </c>
      <c r="V75" s="13">
        <f>VLOOKUP(A75,'04.07.24'!$A$2:$M$500,8,0)</f>
        <v>10519559</v>
      </c>
      <c r="W75" s="39">
        <f>VLOOKUP(A75,'Actual scan'!$A$2:$M$419,8,0)</f>
        <v>10519559</v>
      </c>
      <c r="X75" s="38">
        <f t="shared" si="8"/>
        <v>0</v>
      </c>
      <c r="Y75" s="13">
        <f>VLOOKUP(A75,'04.07.24'!$A$2:$M$500,11,0)</f>
        <v>1146138057</v>
      </c>
      <c r="Z75" s="39">
        <f>VLOOKUP(A75,'Actual scan'!$A$2:$M$419,11,0)</f>
        <v>1146138057</v>
      </c>
      <c r="AA75" s="38">
        <f t="shared" si="9"/>
        <v>0</v>
      </c>
      <c r="AB75" s="40">
        <f t="shared" si="10"/>
        <v>0</v>
      </c>
      <c r="AC75" s="40">
        <f t="shared" si="11"/>
        <v>0</v>
      </c>
      <c r="AD75" s="40">
        <f t="shared" si="12"/>
        <v>0</v>
      </c>
      <c r="AE75" s="40">
        <f t="shared" si="13"/>
        <v>0</v>
      </c>
      <c r="AF75" s="41">
        <f t="shared" si="14"/>
        <v>0</v>
      </c>
      <c r="AG75" s="40">
        <f>IFERROR(__xludf.DUMMYFUNCTION("IFNA(VLOOKUP(A75,IMPORTRANGE(""https://docs.google.com/spreadsheets/d/13sIiIFxtnWDUMYwzYXOCUL9Pdssb8PBqcbIkNBBCaZM/edit?resourcekey#gid=2083474367"",""Responses!$B$2:$N$500""),10,0),0)"),0.0)</f>
        <v>0</v>
      </c>
      <c r="AH75" s="40">
        <f>IFERROR(__xludf.DUMMYFUNCTION("IFNA(VLOOKUP(A75,IMPORTRANGE(""https://docs.google.com/spreadsheets/d/13sIiIFxtnWDUMYwzYXOCUL9Pdssb8PBqcbIkNBBCaZM/edit?resourcekey#gid=2083474367"",""Responses!$B$2:$N$500""),9,0),0)"),0.0)</f>
        <v>0</v>
      </c>
      <c r="AI75" s="41">
        <f t="shared" si="15"/>
        <v>0</v>
      </c>
      <c r="AJ75" s="41">
        <f t="shared" si="16"/>
        <v>-24851020.25</v>
      </c>
      <c r="AK75" s="42">
        <f t="shared" si="17"/>
        <v>0</v>
      </c>
      <c r="AL75" s="42">
        <f t="shared" si="18"/>
        <v>0</v>
      </c>
    </row>
    <row r="76" ht="15.75" customHeight="1">
      <c r="A76" s="6">
        <v>9.1962637E7</v>
      </c>
      <c r="B76" s="7" t="s">
        <v>108</v>
      </c>
      <c r="C76" s="20">
        <f>VLOOKUP(A76,'04.07.24'!$A$2:$W$500,17,0)</f>
        <v>7090457.2</v>
      </c>
      <c r="D76" s="33">
        <f t="shared" si="1"/>
        <v>0</v>
      </c>
      <c r="E76" s="20">
        <f>VLOOKUP(A76,'04.07.24'!$A$2:$W$500,18,0)</f>
        <v>24816600.2</v>
      </c>
      <c r="F76" s="33">
        <f t="shared" si="2"/>
        <v>0</v>
      </c>
      <c r="G76" s="13">
        <f>VLOOKUP(A76,'04.07.24'!$A$2:$C$500,3,0)</f>
        <v>70904572</v>
      </c>
      <c r="H76" s="34">
        <f>VLOOKUP(A76,'Actual scan'!$A$2:$C$419,3,0)</f>
        <v>70904572</v>
      </c>
      <c r="I76" s="35">
        <f t="shared" si="3"/>
        <v>0</v>
      </c>
      <c r="J76" s="20">
        <f>VLOOKUP(A76,'04.07.24'!$A$2:$M$500,13,0)</f>
        <v>671901726.2</v>
      </c>
      <c r="K76" s="36">
        <f>VLOOKUP(A76,'Actual scan'!$A$2:$M$419,13,0)</f>
        <v>671901726.2</v>
      </c>
      <c r="L76" s="37">
        <f t="shared" si="4"/>
        <v>0</v>
      </c>
      <c r="M76" s="13">
        <f>VLOOKUP(A76,'04.07.24'!$A$2:$M$500,4,0)</f>
        <v>44763495</v>
      </c>
      <c r="N76" s="34">
        <f>VLOOKUP(A76,'Actual scan'!$A$2:$M$419,4,0)</f>
        <v>44763495</v>
      </c>
      <c r="O76" s="38">
        <f t="shared" si="5"/>
        <v>0</v>
      </c>
      <c r="P76" s="13">
        <f>VLOOKUP(A76,'04.07.24'!$A$2:$M$500,10,0)</f>
        <v>11489473</v>
      </c>
      <c r="Q76" s="39">
        <f>VLOOKUP(A76,'Actual scan'!$A$2:$M$419,10,0)</f>
        <v>11489473</v>
      </c>
      <c r="R76" s="38">
        <f t="shared" si="6"/>
        <v>0</v>
      </c>
      <c r="S76" s="13">
        <f>VLOOKUP(A76,'04.07.24'!$A$2:$M$500,9,0)</f>
        <v>24464242</v>
      </c>
      <c r="T76" s="39">
        <f>VLOOKUP(A76,'Actual scan'!$A$2:$M$419,9,0)</f>
        <v>24464242</v>
      </c>
      <c r="U76" s="38">
        <f t="shared" si="7"/>
        <v>0</v>
      </c>
      <c r="V76" s="13">
        <f>VLOOKUP(A76,'04.07.24'!$A$2:$M$500,8,0)</f>
        <v>17947467</v>
      </c>
      <c r="W76" s="39">
        <f>VLOOKUP(A76,'Actual scan'!$A$2:$M$419,8,0)</f>
        <v>17947467</v>
      </c>
      <c r="X76" s="38">
        <f t="shared" si="8"/>
        <v>0</v>
      </c>
      <c r="Y76" s="13">
        <f>VLOOKUP(A76,'04.07.24'!$A$2:$M$500,11,0)</f>
        <v>1363228227</v>
      </c>
      <c r="Z76" s="39">
        <f>VLOOKUP(A76,'Actual scan'!$A$2:$M$419,11,0)</f>
        <v>1363228227</v>
      </c>
      <c r="AA76" s="38">
        <f t="shared" si="9"/>
        <v>0</v>
      </c>
      <c r="AB76" s="40">
        <f t="shared" si="10"/>
        <v>0</v>
      </c>
      <c r="AC76" s="40">
        <f t="shared" si="11"/>
        <v>0</v>
      </c>
      <c r="AD76" s="40">
        <f t="shared" si="12"/>
        <v>0</v>
      </c>
      <c r="AE76" s="40">
        <f t="shared" si="13"/>
        <v>0</v>
      </c>
      <c r="AF76" s="41">
        <f t="shared" si="14"/>
        <v>0</v>
      </c>
      <c r="AG76" s="40">
        <f>IFERROR(__xludf.DUMMYFUNCTION("IFNA(VLOOKUP(A76,IMPORTRANGE(""https://docs.google.com/spreadsheets/d/13sIiIFxtnWDUMYwzYXOCUL9Pdssb8PBqcbIkNBBCaZM/edit?resourcekey#gid=2083474367"",""Responses!$B$2:$N$500""),10,0),0)"),0.0)</f>
        <v>0</v>
      </c>
      <c r="AH76" s="40">
        <f>IFERROR(__xludf.DUMMYFUNCTION("IFNA(VLOOKUP(A76,IMPORTRANGE(""https://docs.google.com/spreadsheets/d/13sIiIFxtnWDUMYwzYXOCUL9Pdssb8PBqcbIkNBBCaZM/edit?resourcekey#gid=2083474367"",""Responses!$B$2:$N$500""),9,0),0)"),0.0)</f>
        <v>0</v>
      </c>
      <c r="AI76" s="41">
        <f t="shared" si="15"/>
        <v>0</v>
      </c>
      <c r="AJ76" s="41">
        <f t="shared" si="16"/>
        <v>-24816600.2</v>
      </c>
      <c r="AK76" s="42">
        <f t="shared" si="17"/>
        <v>0</v>
      </c>
      <c r="AL76" s="42">
        <f t="shared" si="18"/>
        <v>0</v>
      </c>
    </row>
    <row r="77" ht="15.75" customHeight="1">
      <c r="A77" s="6">
        <v>6.190805E7</v>
      </c>
      <c r="B77" s="7" t="s">
        <v>109</v>
      </c>
      <c r="C77" s="20">
        <f>VLOOKUP(A77,'04.07.24'!$A$2:$W$500,17,0)</f>
        <v>7085013.6</v>
      </c>
      <c r="D77" s="33">
        <f t="shared" si="1"/>
        <v>0</v>
      </c>
      <c r="E77" s="20">
        <f>VLOOKUP(A77,'04.07.24'!$A$2:$W$500,18,0)</f>
        <v>24797547.6</v>
      </c>
      <c r="F77" s="33">
        <f t="shared" si="2"/>
        <v>0</v>
      </c>
      <c r="G77" s="13">
        <f>VLOOKUP(A77,'04.07.24'!$A$2:$C$500,3,0)</f>
        <v>70850136</v>
      </c>
      <c r="H77" s="34">
        <f>VLOOKUP(A77,'Actual scan'!$A$2:$C$419,3,0)</f>
        <v>70850136</v>
      </c>
      <c r="I77" s="35">
        <f t="shared" si="3"/>
        <v>0</v>
      </c>
      <c r="J77" s="20">
        <f>VLOOKUP(A77,'04.07.24'!$A$2:$M$500,13,0)</f>
        <v>993720400</v>
      </c>
      <c r="K77" s="36">
        <f>VLOOKUP(A77,'Actual scan'!$A$2:$M$419,13,0)</f>
        <v>993720400</v>
      </c>
      <c r="L77" s="37">
        <f t="shared" si="4"/>
        <v>0</v>
      </c>
      <c r="M77" s="13">
        <f>VLOOKUP(A77,'04.07.24'!$A$2:$M$500,4,0)</f>
        <v>141881158</v>
      </c>
      <c r="N77" s="34">
        <f>VLOOKUP(A77,'Actual scan'!$A$2:$M$419,4,0)</f>
        <v>141881158</v>
      </c>
      <c r="O77" s="38">
        <f t="shared" si="5"/>
        <v>0</v>
      </c>
      <c r="P77" s="13">
        <f>VLOOKUP(A77,'04.07.24'!$A$2:$M$500,10,0)</f>
        <v>14701524</v>
      </c>
      <c r="Q77" s="39">
        <f>VLOOKUP(A77,'Actual scan'!$A$2:$M$419,10,0)</f>
        <v>14701524</v>
      </c>
      <c r="R77" s="38">
        <f t="shared" si="6"/>
        <v>0</v>
      </c>
      <c r="S77" s="13">
        <f>VLOOKUP(A77,'04.07.24'!$A$2:$M$500,9,0)</f>
        <v>30648833</v>
      </c>
      <c r="T77" s="39">
        <f>VLOOKUP(A77,'Actual scan'!$A$2:$M$419,9,0)</f>
        <v>30648833</v>
      </c>
      <c r="U77" s="38">
        <f t="shared" si="7"/>
        <v>0</v>
      </c>
      <c r="V77" s="13">
        <f>VLOOKUP(A77,'04.07.24'!$A$2:$M$500,8,0)</f>
        <v>35791463</v>
      </c>
      <c r="W77" s="39">
        <f>VLOOKUP(A77,'Actual scan'!$A$2:$M$419,8,0)</f>
        <v>35791463</v>
      </c>
      <c r="X77" s="38">
        <f t="shared" si="8"/>
        <v>0</v>
      </c>
      <c r="Y77" s="13">
        <f>VLOOKUP(A77,'04.07.24'!$A$2:$M$500,11,0)</f>
        <v>5414462360</v>
      </c>
      <c r="Z77" s="39">
        <f>VLOOKUP(A77,'Actual scan'!$A$2:$M$419,11,0)</f>
        <v>5414462360</v>
      </c>
      <c r="AA77" s="38">
        <f t="shared" si="9"/>
        <v>0</v>
      </c>
      <c r="AB77" s="40">
        <f t="shared" si="10"/>
        <v>0</v>
      </c>
      <c r="AC77" s="40">
        <f t="shared" si="11"/>
        <v>0</v>
      </c>
      <c r="AD77" s="40">
        <f t="shared" si="12"/>
        <v>0</v>
      </c>
      <c r="AE77" s="40">
        <f t="shared" si="13"/>
        <v>0</v>
      </c>
      <c r="AF77" s="41">
        <f t="shared" si="14"/>
        <v>0</v>
      </c>
      <c r="AG77" s="40">
        <f>IFERROR(__xludf.DUMMYFUNCTION("IFNA(VLOOKUP(A77,IMPORTRANGE(""https://docs.google.com/spreadsheets/d/13sIiIFxtnWDUMYwzYXOCUL9Pdssb8PBqcbIkNBBCaZM/edit?resourcekey#gid=2083474367"",""Responses!$B$2:$N$500""),10,0),0)"),0.0)</f>
        <v>0</v>
      </c>
      <c r="AH77" s="40">
        <f>IFERROR(__xludf.DUMMYFUNCTION("IFNA(VLOOKUP(A77,IMPORTRANGE(""https://docs.google.com/spreadsheets/d/13sIiIFxtnWDUMYwzYXOCUL9Pdssb8PBqcbIkNBBCaZM/edit?resourcekey#gid=2083474367"",""Responses!$B$2:$N$500""),9,0),0)"),0.0)</f>
        <v>0</v>
      </c>
      <c r="AI77" s="41">
        <f t="shared" si="15"/>
        <v>0</v>
      </c>
      <c r="AJ77" s="41">
        <f t="shared" si="16"/>
        <v>-24797547.6</v>
      </c>
      <c r="AK77" s="42">
        <f t="shared" si="17"/>
        <v>0</v>
      </c>
      <c r="AL77" s="42">
        <f t="shared" si="18"/>
        <v>0</v>
      </c>
    </row>
    <row r="78" ht="15.75" customHeight="1">
      <c r="A78" s="6">
        <v>1.24116182E8</v>
      </c>
      <c r="B78" s="7" t="s">
        <v>110</v>
      </c>
      <c r="C78" s="20">
        <f>VLOOKUP(A78,'04.07.24'!$A$2:$W$500,17,0)</f>
        <v>7082611.2</v>
      </c>
      <c r="D78" s="33">
        <f t="shared" si="1"/>
        <v>0</v>
      </c>
      <c r="E78" s="20">
        <f>VLOOKUP(A78,'04.07.24'!$A$2:$W$500,18,0)</f>
        <v>24789139.2</v>
      </c>
      <c r="F78" s="33">
        <f t="shared" si="2"/>
        <v>0</v>
      </c>
      <c r="G78" s="13">
        <f>VLOOKUP(A78,'04.07.24'!$A$2:$C$500,3,0)</f>
        <v>70826112</v>
      </c>
      <c r="H78" s="34">
        <f>VLOOKUP(A78,'Actual scan'!$A$2:$C$419,3,0)</f>
        <v>70826112</v>
      </c>
      <c r="I78" s="35">
        <f t="shared" si="3"/>
        <v>0</v>
      </c>
      <c r="J78" s="20">
        <f>VLOOKUP(A78,'04.07.24'!$A$2:$M$500,13,0)</f>
        <v>1182451498</v>
      </c>
      <c r="K78" s="36">
        <f>VLOOKUP(A78,'Actual scan'!$A$2:$M$419,13,0)</f>
        <v>1182451498</v>
      </c>
      <c r="L78" s="37">
        <f t="shared" si="4"/>
        <v>0</v>
      </c>
      <c r="M78" s="13">
        <f>VLOOKUP(A78,'04.07.24'!$A$2:$M$500,4,0)</f>
        <v>75679500</v>
      </c>
      <c r="N78" s="34">
        <f>VLOOKUP(A78,'Actual scan'!$A$2:$M$419,4,0)</f>
        <v>75679500</v>
      </c>
      <c r="O78" s="38">
        <f t="shared" si="5"/>
        <v>0</v>
      </c>
      <c r="P78" s="13">
        <f>VLOOKUP(A78,'04.07.24'!$A$2:$M$500,10,0)</f>
        <v>6510538</v>
      </c>
      <c r="Q78" s="39">
        <f>VLOOKUP(A78,'Actual scan'!$A$2:$M$419,10,0)</f>
        <v>6510538</v>
      </c>
      <c r="R78" s="38">
        <f t="shared" si="6"/>
        <v>0</v>
      </c>
      <c r="S78" s="13">
        <f>VLOOKUP(A78,'04.07.24'!$A$2:$M$500,9,0)</f>
        <v>45372370</v>
      </c>
      <c r="T78" s="39">
        <f>VLOOKUP(A78,'Actual scan'!$A$2:$M$419,9,0)</f>
        <v>45372370</v>
      </c>
      <c r="U78" s="38">
        <f t="shared" si="7"/>
        <v>0</v>
      </c>
      <c r="V78" s="13">
        <f>VLOOKUP(A78,'04.07.24'!$A$2:$M$500,8,0)</f>
        <v>26580180</v>
      </c>
      <c r="W78" s="39">
        <f>VLOOKUP(A78,'Actual scan'!$A$2:$M$419,8,0)</f>
        <v>26580180</v>
      </c>
      <c r="X78" s="38">
        <f t="shared" si="8"/>
        <v>0</v>
      </c>
      <c r="Y78" s="13">
        <f>VLOOKUP(A78,'04.07.24'!$A$2:$M$500,11,0)</f>
        <v>855395681</v>
      </c>
      <c r="Z78" s="39">
        <f>VLOOKUP(A78,'Actual scan'!$A$2:$M$419,11,0)</f>
        <v>855395681</v>
      </c>
      <c r="AA78" s="38">
        <f t="shared" si="9"/>
        <v>0</v>
      </c>
      <c r="AB78" s="40">
        <f t="shared" si="10"/>
        <v>0</v>
      </c>
      <c r="AC78" s="40">
        <f t="shared" si="11"/>
        <v>0</v>
      </c>
      <c r="AD78" s="40">
        <f t="shared" si="12"/>
        <v>0</v>
      </c>
      <c r="AE78" s="40">
        <f t="shared" si="13"/>
        <v>0</v>
      </c>
      <c r="AF78" s="41">
        <f t="shared" si="14"/>
        <v>0</v>
      </c>
      <c r="AG78" s="40">
        <f>IFERROR(__xludf.DUMMYFUNCTION("IFNA(VLOOKUP(A78,IMPORTRANGE(""https://docs.google.com/spreadsheets/d/13sIiIFxtnWDUMYwzYXOCUL9Pdssb8PBqcbIkNBBCaZM/edit?resourcekey#gid=2083474367"",""Responses!$B$2:$N$500""),10,0),0)"),0.0)</f>
        <v>0</v>
      </c>
      <c r="AH78" s="40">
        <f>IFERROR(__xludf.DUMMYFUNCTION("IFNA(VLOOKUP(A78,IMPORTRANGE(""https://docs.google.com/spreadsheets/d/13sIiIFxtnWDUMYwzYXOCUL9Pdssb8PBqcbIkNBBCaZM/edit?resourcekey#gid=2083474367"",""Responses!$B$2:$N$500""),9,0),0)"),0.0)</f>
        <v>0</v>
      </c>
      <c r="AI78" s="41">
        <f t="shared" si="15"/>
        <v>0</v>
      </c>
      <c r="AJ78" s="41">
        <f t="shared" si="16"/>
        <v>-24789139.2</v>
      </c>
      <c r="AK78" s="42">
        <f t="shared" si="17"/>
        <v>0</v>
      </c>
      <c r="AL78" s="42">
        <f t="shared" si="18"/>
        <v>0</v>
      </c>
    </row>
    <row r="79" ht="15.75" customHeight="1">
      <c r="A79" s="6">
        <v>1.25943194E8</v>
      </c>
      <c r="B79" s="7" t="s">
        <v>111</v>
      </c>
      <c r="C79" s="20">
        <f>VLOOKUP(A79,'04.07.24'!$A$2:$W$500,17,0)</f>
        <v>7074930.4</v>
      </c>
      <c r="D79" s="33">
        <f t="shared" si="1"/>
        <v>0</v>
      </c>
      <c r="E79" s="20">
        <f>VLOOKUP(A79,'04.07.24'!$A$2:$W$500,18,0)</f>
        <v>24762256.4</v>
      </c>
      <c r="F79" s="33">
        <f t="shared" si="2"/>
        <v>0</v>
      </c>
      <c r="G79" s="13">
        <f>VLOOKUP(A79,'04.07.24'!$A$2:$C$500,3,0)</f>
        <v>70749304</v>
      </c>
      <c r="H79" s="34">
        <f>VLOOKUP(A79,'Actual scan'!$A$2:$C$419,3,0)</f>
        <v>70749304</v>
      </c>
      <c r="I79" s="35">
        <f t="shared" si="3"/>
        <v>0</v>
      </c>
      <c r="J79" s="20">
        <f>VLOOKUP(A79,'04.07.24'!$A$2:$M$500,13,0)</f>
        <v>872098569</v>
      </c>
      <c r="K79" s="36">
        <f>VLOOKUP(A79,'Actual scan'!$A$2:$M$419,13,0)</f>
        <v>872098569</v>
      </c>
      <c r="L79" s="37">
        <f t="shared" si="4"/>
        <v>0</v>
      </c>
      <c r="M79" s="13">
        <f>VLOOKUP(A79,'04.07.24'!$A$2:$M$500,4,0)</f>
        <v>76910244</v>
      </c>
      <c r="N79" s="34">
        <f>VLOOKUP(A79,'Actual scan'!$A$2:$M$419,4,0)</f>
        <v>76910244</v>
      </c>
      <c r="O79" s="38">
        <f t="shared" si="5"/>
        <v>0</v>
      </c>
      <c r="P79" s="13">
        <f>VLOOKUP(A79,'04.07.24'!$A$2:$M$500,10,0)</f>
        <v>9158067</v>
      </c>
      <c r="Q79" s="39">
        <f>VLOOKUP(A79,'Actual scan'!$A$2:$M$419,10,0)</f>
        <v>9158067</v>
      </c>
      <c r="R79" s="38">
        <f t="shared" si="6"/>
        <v>0</v>
      </c>
      <c r="S79" s="13">
        <f>VLOOKUP(A79,'04.07.24'!$A$2:$M$500,9,0)</f>
        <v>25360883</v>
      </c>
      <c r="T79" s="39">
        <f>VLOOKUP(A79,'Actual scan'!$A$2:$M$419,9,0)</f>
        <v>25360883</v>
      </c>
      <c r="U79" s="38">
        <f t="shared" si="7"/>
        <v>0</v>
      </c>
      <c r="V79" s="13">
        <f>VLOOKUP(A79,'04.07.24'!$A$2:$M$500,8,0)</f>
        <v>35284728</v>
      </c>
      <c r="W79" s="39">
        <f>VLOOKUP(A79,'Actual scan'!$A$2:$M$419,8,0)</f>
        <v>35284728</v>
      </c>
      <c r="X79" s="38">
        <f t="shared" si="8"/>
        <v>0</v>
      </c>
      <c r="Y79" s="13">
        <f>VLOOKUP(A79,'04.07.24'!$A$2:$M$500,11,0)</f>
        <v>6523369594</v>
      </c>
      <c r="Z79" s="39">
        <f>VLOOKUP(A79,'Actual scan'!$A$2:$M$419,11,0)</f>
        <v>6523369594</v>
      </c>
      <c r="AA79" s="38">
        <f t="shared" si="9"/>
        <v>0</v>
      </c>
      <c r="AB79" s="40">
        <f t="shared" si="10"/>
        <v>0</v>
      </c>
      <c r="AC79" s="40">
        <f t="shared" si="11"/>
        <v>0</v>
      </c>
      <c r="AD79" s="40">
        <f t="shared" si="12"/>
        <v>0</v>
      </c>
      <c r="AE79" s="40">
        <f t="shared" si="13"/>
        <v>0</v>
      </c>
      <c r="AF79" s="41">
        <f t="shared" si="14"/>
        <v>0</v>
      </c>
      <c r="AG79" s="40">
        <f>IFERROR(__xludf.DUMMYFUNCTION("IFNA(VLOOKUP(A79,IMPORTRANGE(""https://docs.google.com/spreadsheets/d/13sIiIFxtnWDUMYwzYXOCUL9Pdssb8PBqcbIkNBBCaZM/edit?resourcekey#gid=2083474367"",""Responses!$B$2:$N$500""),10,0),0)"),0.0)</f>
        <v>0</v>
      </c>
      <c r="AH79" s="40">
        <f>IFERROR(__xludf.DUMMYFUNCTION("IFNA(VLOOKUP(A79,IMPORTRANGE(""https://docs.google.com/spreadsheets/d/13sIiIFxtnWDUMYwzYXOCUL9Pdssb8PBqcbIkNBBCaZM/edit?resourcekey#gid=2083474367"",""Responses!$B$2:$N$500""),9,0),0)"),0.0)</f>
        <v>0</v>
      </c>
      <c r="AI79" s="41">
        <f t="shared" si="15"/>
        <v>0</v>
      </c>
      <c r="AJ79" s="41">
        <f t="shared" si="16"/>
        <v>-24762256.4</v>
      </c>
      <c r="AK79" s="42">
        <f t="shared" si="17"/>
        <v>0</v>
      </c>
      <c r="AL79" s="42">
        <f t="shared" si="18"/>
        <v>0</v>
      </c>
    </row>
    <row r="80" ht="15.75" customHeight="1">
      <c r="A80" s="6">
        <v>9.0749846E7</v>
      </c>
      <c r="B80" s="7" t="s">
        <v>112</v>
      </c>
      <c r="C80" s="20">
        <f>VLOOKUP(A80,'04.07.24'!$A$2:$W$500,17,0)</f>
        <v>7060367.8</v>
      </c>
      <c r="D80" s="33">
        <f t="shared" si="1"/>
        <v>0</v>
      </c>
      <c r="E80" s="20">
        <f>VLOOKUP(A80,'04.07.24'!$A$2:$W$500,18,0)</f>
        <v>24711287.3</v>
      </c>
      <c r="F80" s="33">
        <f t="shared" si="2"/>
        <v>0</v>
      </c>
      <c r="G80" s="13">
        <f>VLOOKUP(A80,'04.07.24'!$A$2:$C$500,3,0)</f>
        <v>70603678</v>
      </c>
      <c r="H80" s="34">
        <f>VLOOKUP(A80,'Actual scan'!$A$2:$C$419,3,0)</f>
        <v>70603678</v>
      </c>
      <c r="I80" s="35">
        <f t="shared" si="3"/>
        <v>0</v>
      </c>
      <c r="J80" s="20">
        <f>VLOOKUP(A80,'04.07.24'!$A$2:$M$500,13,0)</f>
        <v>1436233482</v>
      </c>
      <c r="K80" s="36">
        <f>VLOOKUP(A80,'Actual scan'!$A$2:$M$419,13,0)</f>
        <v>1436233482</v>
      </c>
      <c r="L80" s="37">
        <f t="shared" si="4"/>
        <v>0</v>
      </c>
      <c r="M80" s="13">
        <f>VLOOKUP(A80,'04.07.24'!$A$2:$M$500,4,0)</f>
        <v>137772269</v>
      </c>
      <c r="N80" s="34">
        <f>VLOOKUP(A80,'Actual scan'!$A$2:$M$419,4,0)</f>
        <v>137772269</v>
      </c>
      <c r="O80" s="38">
        <f t="shared" si="5"/>
        <v>0</v>
      </c>
      <c r="P80" s="13">
        <f>VLOOKUP(A80,'04.07.24'!$A$2:$M$500,10,0)</f>
        <v>13017432</v>
      </c>
      <c r="Q80" s="39">
        <f>VLOOKUP(A80,'Actual scan'!$A$2:$M$419,10,0)</f>
        <v>13017432</v>
      </c>
      <c r="R80" s="38">
        <f t="shared" si="6"/>
        <v>0</v>
      </c>
      <c r="S80" s="13">
        <f>VLOOKUP(A80,'04.07.24'!$A$2:$M$500,9,0)</f>
        <v>30845576</v>
      </c>
      <c r="T80" s="39">
        <f>VLOOKUP(A80,'Actual scan'!$A$2:$M$419,9,0)</f>
        <v>30845576</v>
      </c>
      <c r="U80" s="38">
        <f t="shared" si="7"/>
        <v>0</v>
      </c>
      <c r="V80" s="13">
        <f>VLOOKUP(A80,'04.07.24'!$A$2:$M$500,8,0)</f>
        <v>78101996</v>
      </c>
      <c r="W80" s="39">
        <f>VLOOKUP(A80,'Actual scan'!$A$2:$M$419,8,0)</f>
        <v>78101996</v>
      </c>
      <c r="X80" s="38">
        <f t="shared" si="8"/>
        <v>0</v>
      </c>
      <c r="Y80" s="13">
        <f>VLOOKUP(A80,'04.07.24'!$A$2:$M$500,11,0)</f>
        <v>40736319813</v>
      </c>
      <c r="Z80" s="39">
        <f>VLOOKUP(A80,'Actual scan'!$A$2:$M$419,11,0)</f>
        <v>40736319813</v>
      </c>
      <c r="AA80" s="38">
        <f t="shared" si="9"/>
        <v>0</v>
      </c>
      <c r="AB80" s="40">
        <f t="shared" si="10"/>
        <v>0</v>
      </c>
      <c r="AC80" s="40">
        <f t="shared" si="11"/>
        <v>0</v>
      </c>
      <c r="AD80" s="40">
        <f t="shared" si="12"/>
        <v>0</v>
      </c>
      <c r="AE80" s="40">
        <f t="shared" si="13"/>
        <v>0</v>
      </c>
      <c r="AF80" s="41">
        <f t="shared" si="14"/>
        <v>0</v>
      </c>
      <c r="AG80" s="40">
        <f>IFERROR(__xludf.DUMMYFUNCTION("IFNA(VLOOKUP(A80,IMPORTRANGE(""https://docs.google.com/spreadsheets/d/13sIiIFxtnWDUMYwzYXOCUL9Pdssb8PBqcbIkNBBCaZM/edit?resourcekey#gid=2083474367"",""Responses!$B$2:$N$500""),10,0),0)"),0.0)</f>
        <v>0</v>
      </c>
      <c r="AH80" s="40">
        <f>IFERROR(__xludf.DUMMYFUNCTION("IFNA(VLOOKUP(A80,IMPORTRANGE(""https://docs.google.com/spreadsheets/d/13sIiIFxtnWDUMYwzYXOCUL9Pdssb8PBqcbIkNBBCaZM/edit?resourcekey#gid=2083474367"",""Responses!$B$2:$N$500""),9,0),0)"),0.0)</f>
        <v>0</v>
      </c>
      <c r="AI80" s="41">
        <f t="shared" si="15"/>
        <v>0</v>
      </c>
      <c r="AJ80" s="41">
        <f t="shared" si="16"/>
        <v>-24711287.3</v>
      </c>
      <c r="AK80" s="42">
        <f t="shared" si="17"/>
        <v>0</v>
      </c>
      <c r="AL80" s="42">
        <f t="shared" si="18"/>
        <v>0</v>
      </c>
    </row>
    <row r="81" ht="15.75" customHeight="1">
      <c r="A81" s="6">
        <v>2.2881932E7</v>
      </c>
      <c r="B81" s="7" t="s">
        <v>113</v>
      </c>
      <c r="C81" s="20">
        <f>VLOOKUP(A81,'04.07.24'!$A$2:$W$500,17,0)</f>
        <v>7053584.7</v>
      </c>
      <c r="D81" s="33">
        <f t="shared" si="1"/>
        <v>0</v>
      </c>
      <c r="E81" s="20">
        <f>VLOOKUP(A81,'04.07.24'!$A$2:$W$500,18,0)</f>
        <v>24687546.45</v>
      </c>
      <c r="F81" s="33">
        <f t="shared" si="2"/>
        <v>0</v>
      </c>
      <c r="G81" s="13">
        <f>VLOOKUP(A81,'04.07.24'!$A$2:$C$500,3,0)</f>
        <v>70535847</v>
      </c>
      <c r="H81" s="34">
        <f>VLOOKUP(A81,'Actual scan'!$A$2:$C$419,3,0)</f>
        <v>70535847</v>
      </c>
      <c r="I81" s="35">
        <f t="shared" si="3"/>
        <v>0</v>
      </c>
      <c r="J81" s="20">
        <f>VLOOKUP(A81,'04.07.24'!$A$2:$M$500,13,0)</f>
        <v>2134287407</v>
      </c>
      <c r="K81" s="36">
        <f>VLOOKUP(A81,'Actual scan'!$A$2:$M$419,13,0)</f>
        <v>2134287407</v>
      </c>
      <c r="L81" s="37">
        <f t="shared" si="4"/>
        <v>0</v>
      </c>
      <c r="M81" s="13">
        <f>VLOOKUP(A81,'04.07.24'!$A$2:$M$500,4,0)</f>
        <v>149461667</v>
      </c>
      <c r="N81" s="34">
        <f>VLOOKUP(A81,'Actual scan'!$A$2:$M$419,4,0)</f>
        <v>149461667</v>
      </c>
      <c r="O81" s="38">
        <f t="shared" si="5"/>
        <v>0</v>
      </c>
      <c r="P81" s="13">
        <f>VLOOKUP(A81,'04.07.24'!$A$2:$M$500,10,0)</f>
        <v>28277850</v>
      </c>
      <c r="Q81" s="39">
        <f>VLOOKUP(A81,'Actual scan'!$A$2:$M$419,10,0)</f>
        <v>28277850</v>
      </c>
      <c r="R81" s="38">
        <f t="shared" si="6"/>
        <v>0</v>
      </c>
      <c r="S81" s="13">
        <f>VLOOKUP(A81,'04.07.24'!$A$2:$M$500,9,0)</f>
        <v>69607832</v>
      </c>
      <c r="T81" s="39">
        <f>VLOOKUP(A81,'Actual scan'!$A$2:$M$419,9,0)</f>
        <v>69607832</v>
      </c>
      <c r="U81" s="38">
        <f t="shared" si="7"/>
        <v>0</v>
      </c>
      <c r="V81" s="13">
        <f>VLOOKUP(A81,'04.07.24'!$A$2:$M$500,8,0)</f>
        <v>73279391</v>
      </c>
      <c r="W81" s="39">
        <f>VLOOKUP(A81,'Actual scan'!$A$2:$M$419,8,0)</f>
        <v>73279391</v>
      </c>
      <c r="X81" s="38">
        <f t="shared" si="8"/>
        <v>0</v>
      </c>
      <c r="Y81" s="13">
        <f>VLOOKUP(A81,'04.07.24'!$A$2:$M$500,11,0)</f>
        <v>12430516209</v>
      </c>
      <c r="Z81" s="39">
        <f>VLOOKUP(A81,'Actual scan'!$A$2:$M$419,11,0)</f>
        <v>12430516209</v>
      </c>
      <c r="AA81" s="38">
        <f t="shared" si="9"/>
        <v>0</v>
      </c>
      <c r="AB81" s="40">
        <f t="shared" si="10"/>
        <v>0</v>
      </c>
      <c r="AC81" s="40">
        <f t="shared" si="11"/>
        <v>0</v>
      </c>
      <c r="AD81" s="40">
        <f t="shared" si="12"/>
        <v>0</v>
      </c>
      <c r="AE81" s="40">
        <f t="shared" si="13"/>
        <v>0</v>
      </c>
      <c r="AF81" s="41">
        <f t="shared" si="14"/>
        <v>0</v>
      </c>
      <c r="AG81" s="40">
        <f>IFERROR(__xludf.DUMMYFUNCTION("IFNA(VLOOKUP(A81,IMPORTRANGE(""https://docs.google.com/spreadsheets/d/13sIiIFxtnWDUMYwzYXOCUL9Pdssb8PBqcbIkNBBCaZM/edit?resourcekey#gid=2083474367"",""Responses!$B$2:$N$500""),10,0),0)"),0.0)</f>
        <v>0</v>
      </c>
      <c r="AH81" s="40">
        <f>IFERROR(__xludf.DUMMYFUNCTION("IFNA(VLOOKUP(A81,IMPORTRANGE(""https://docs.google.com/spreadsheets/d/13sIiIFxtnWDUMYwzYXOCUL9Pdssb8PBqcbIkNBBCaZM/edit?resourcekey#gid=2083474367"",""Responses!$B$2:$N$500""),9,0),0)"),0.0)</f>
        <v>0</v>
      </c>
      <c r="AI81" s="41">
        <f t="shared" si="15"/>
        <v>0</v>
      </c>
      <c r="AJ81" s="41">
        <f t="shared" si="16"/>
        <v>-24687546.45</v>
      </c>
      <c r="AK81" s="42">
        <f t="shared" si="17"/>
        <v>0</v>
      </c>
      <c r="AL81" s="42">
        <f t="shared" si="18"/>
        <v>0</v>
      </c>
    </row>
    <row r="82" ht="15.75" customHeight="1">
      <c r="A82" s="6">
        <v>8.7054587E7</v>
      </c>
      <c r="B82" s="7" t="s">
        <v>114</v>
      </c>
      <c r="C82" s="20">
        <f>VLOOKUP(A82,'04.07.24'!$A$2:$W$500,17,0)</f>
        <v>7036692</v>
      </c>
      <c r="D82" s="33">
        <f t="shared" si="1"/>
        <v>0</v>
      </c>
      <c r="E82" s="20">
        <f>VLOOKUP(A82,'04.07.24'!$A$2:$W$500,18,0)</f>
        <v>24628422</v>
      </c>
      <c r="F82" s="33">
        <f t="shared" si="2"/>
        <v>0</v>
      </c>
      <c r="G82" s="13">
        <f>VLOOKUP(A82,'04.07.24'!$A$2:$C$500,3,0)</f>
        <v>70366920</v>
      </c>
      <c r="H82" s="34">
        <f>VLOOKUP(A82,'Actual scan'!$A$2:$C$419,3,0)</f>
        <v>70366920</v>
      </c>
      <c r="I82" s="35">
        <f t="shared" si="3"/>
        <v>0</v>
      </c>
      <c r="J82" s="20">
        <f>VLOOKUP(A82,'04.07.24'!$A$2:$M$500,13,0)</f>
        <v>1166709425</v>
      </c>
      <c r="K82" s="36">
        <f>VLOOKUP(A82,'Actual scan'!$A$2:$M$419,13,0)</f>
        <v>1166709425</v>
      </c>
      <c r="L82" s="37">
        <f t="shared" si="4"/>
        <v>0</v>
      </c>
      <c r="M82" s="13">
        <f>VLOOKUP(A82,'04.07.24'!$A$2:$M$500,4,0)</f>
        <v>86320937</v>
      </c>
      <c r="N82" s="34">
        <f>VLOOKUP(A82,'Actual scan'!$A$2:$M$419,4,0)</f>
        <v>86320937</v>
      </c>
      <c r="O82" s="38">
        <f t="shared" si="5"/>
        <v>0</v>
      </c>
      <c r="P82" s="13">
        <f>VLOOKUP(A82,'04.07.24'!$A$2:$M$500,10,0)</f>
        <v>8507701</v>
      </c>
      <c r="Q82" s="39">
        <f>VLOOKUP(A82,'Actual scan'!$A$2:$M$419,10,0)</f>
        <v>8507701</v>
      </c>
      <c r="R82" s="38">
        <f t="shared" si="6"/>
        <v>0</v>
      </c>
      <c r="S82" s="13">
        <f>VLOOKUP(A82,'04.07.24'!$A$2:$M$500,9,0)</f>
        <v>43384546</v>
      </c>
      <c r="T82" s="39">
        <f>VLOOKUP(A82,'Actual scan'!$A$2:$M$419,9,0)</f>
        <v>43384546</v>
      </c>
      <c r="U82" s="38">
        <f t="shared" si="7"/>
        <v>0</v>
      </c>
      <c r="V82" s="13">
        <f>VLOOKUP(A82,'04.07.24'!$A$2:$M$500,8,0)</f>
        <v>29289950</v>
      </c>
      <c r="W82" s="39">
        <f>VLOOKUP(A82,'Actual scan'!$A$2:$M$419,8,0)</f>
        <v>29289950</v>
      </c>
      <c r="X82" s="38">
        <f t="shared" si="8"/>
        <v>0</v>
      </c>
      <c r="Y82" s="13">
        <f>VLOOKUP(A82,'04.07.24'!$A$2:$M$500,11,0)</f>
        <v>2563478798</v>
      </c>
      <c r="Z82" s="39">
        <f>VLOOKUP(A82,'Actual scan'!$A$2:$M$419,11,0)</f>
        <v>2563478798</v>
      </c>
      <c r="AA82" s="38">
        <f t="shared" si="9"/>
        <v>0</v>
      </c>
      <c r="AB82" s="40">
        <f t="shared" si="10"/>
        <v>0</v>
      </c>
      <c r="AC82" s="40">
        <f t="shared" si="11"/>
        <v>0</v>
      </c>
      <c r="AD82" s="40">
        <f t="shared" si="12"/>
        <v>0</v>
      </c>
      <c r="AE82" s="40">
        <f t="shared" si="13"/>
        <v>0</v>
      </c>
      <c r="AF82" s="41">
        <f t="shared" si="14"/>
        <v>0</v>
      </c>
      <c r="AG82" s="40">
        <f>IFERROR(__xludf.DUMMYFUNCTION("IFNA(VLOOKUP(A82,IMPORTRANGE(""https://docs.google.com/spreadsheets/d/13sIiIFxtnWDUMYwzYXOCUL9Pdssb8PBqcbIkNBBCaZM/edit?resourcekey#gid=2083474367"",""Responses!$B$2:$N$500""),10,0),0)"),0.0)</f>
        <v>0</v>
      </c>
      <c r="AH82" s="40">
        <f>IFERROR(__xludf.DUMMYFUNCTION("IFNA(VLOOKUP(A82,IMPORTRANGE(""https://docs.google.com/spreadsheets/d/13sIiIFxtnWDUMYwzYXOCUL9Pdssb8PBqcbIkNBBCaZM/edit?resourcekey#gid=2083474367"",""Responses!$B$2:$N$500""),9,0),0)"),0.0)</f>
        <v>0</v>
      </c>
      <c r="AI82" s="41">
        <f t="shared" si="15"/>
        <v>0</v>
      </c>
      <c r="AJ82" s="41">
        <f t="shared" si="16"/>
        <v>-24628422</v>
      </c>
      <c r="AK82" s="42">
        <f t="shared" si="17"/>
        <v>0</v>
      </c>
      <c r="AL82" s="42">
        <f t="shared" si="18"/>
        <v>0</v>
      </c>
    </row>
    <row r="83" ht="15.75" customHeight="1">
      <c r="A83" s="6">
        <v>1.11956793E8</v>
      </c>
      <c r="B83" s="7" t="s">
        <v>115</v>
      </c>
      <c r="C83" s="20">
        <f>VLOOKUP(A83,'04.07.24'!$A$2:$W$500,17,0)</f>
        <v>7030954.6</v>
      </c>
      <c r="D83" s="33">
        <f t="shared" si="1"/>
        <v>0</v>
      </c>
      <c r="E83" s="20">
        <f>VLOOKUP(A83,'04.07.24'!$A$2:$W$500,18,0)</f>
        <v>24608341.1</v>
      </c>
      <c r="F83" s="33">
        <f t="shared" si="2"/>
        <v>0</v>
      </c>
      <c r="G83" s="13">
        <f>VLOOKUP(A83,'04.07.24'!$A$2:$C$500,3,0)</f>
        <v>70309546</v>
      </c>
      <c r="H83" s="34">
        <f>VLOOKUP(A83,'Actual scan'!$A$2:$C$419,3,0)</f>
        <v>70309546</v>
      </c>
      <c r="I83" s="35">
        <f t="shared" si="3"/>
        <v>0</v>
      </c>
      <c r="J83" s="20">
        <f>VLOOKUP(A83,'04.07.24'!$A$2:$M$500,13,0)</f>
        <v>557952318.2</v>
      </c>
      <c r="K83" s="36">
        <f>VLOOKUP(A83,'Actual scan'!$A$2:$M$419,13,0)</f>
        <v>557952318.2</v>
      </c>
      <c r="L83" s="37">
        <f t="shared" si="4"/>
        <v>0</v>
      </c>
      <c r="M83" s="13">
        <f>VLOOKUP(A83,'04.07.24'!$A$2:$M$500,4,0)</f>
        <v>40740349</v>
      </c>
      <c r="N83" s="34">
        <f>VLOOKUP(A83,'Actual scan'!$A$2:$M$419,4,0)</f>
        <v>40740349</v>
      </c>
      <c r="O83" s="38">
        <f t="shared" si="5"/>
        <v>0</v>
      </c>
      <c r="P83" s="13">
        <f>VLOOKUP(A83,'04.07.24'!$A$2:$M$500,10,0)</f>
        <v>10246659</v>
      </c>
      <c r="Q83" s="39">
        <f>VLOOKUP(A83,'Actual scan'!$A$2:$M$419,10,0)</f>
        <v>10246659</v>
      </c>
      <c r="R83" s="38">
        <f t="shared" si="6"/>
        <v>0</v>
      </c>
      <c r="S83" s="13">
        <f>VLOOKUP(A83,'04.07.24'!$A$2:$M$500,9,0)</f>
        <v>19579696</v>
      </c>
      <c r="T83" s="39">
        <f>VLOOKUP(A83,'Actual scan'!$A$2:$M$419,9,0)</f>
        <v>19579696</v>
      </c>
      <c r="U83" s="38">
        <f t="shared" si="7"/>
        <v>0</v>
      </c>
      <c r="V83" s="13">
        <f>VLOOKUP(A83,'04.07.24'!$A$2:$M$500,8,0)</f>
        <v>15534755</v>
      </c>
      <c r="W83" s="39">
        <f>VLOOKUP(A83,'Actual scan'!$A$2:$M$419,8,0)</f>
        <v>15534755</v>
      </c>
      <c r="X83" s="38">
        <f t="shared" si="8"/>
        <v>0</v>
      </c>
      <c r="Y83" s="13">
        <f>VLOOKUP(A83,'04.07.24'!$A$2:$M$500,11,0)</f>
        <v>6163476353</v>
      </c>
      <c r="Z83" s="39">
        <f>VLOOKUP(A83,'Actual scan'!$A$2:$M$419,11,0)</f>
        <v>6163476353</v>
      </c>
      <c r="AA83" s="38">
        <f t="shared" si="9"/>
        <v>0</v>
      </c>
      <c r="AB83" s="40">
        <f t="shared" si="10"/>
        <v>0</v>
      </c>
      <c r="AC83" s="40">
        <f t="shared" si="11"/>
        <v>0</v>
      </c>
      <c r="AD83" s="40">
        <f t="shared" si="12"/>
        <v>0</v>
      </c>
      <c r="AE83" s="40">
        <f t="shared" si="13"/>
        <v>0</v>
      </c>
      <c r="AF83" s="41">
        <f t="shared" si="14"/>
        <v>0</v>
      </c>
      <c r="AG83" s="40">
        <f>IFERROR(__xludf.DUMMYFUNCTION("IFNA(VLOOKUP(A83,IMPORTRANGE(""https://docs.google.com/spreadsheets/d/13sIiIFxtnWDUMYwzYXOCUL9Pdssb8PBqcbIkNBBCaZM/edit?resourcekey#gid=2083474367"",""Responses!$B$2:$N$500""),10,0),0)"),0.0)</f>
        <v>0</v>
      </c>
      <c r="AH83" s="40">
        <f>IFERROR(__xludf.DUMMYFUNCTION("IFNA(VLOOKUP(A83,IMPORTRANGE(""https://docs.google.com/spreadsheets/d/13sIiIFxtnWDUMYwzYXOCUL9Pdssb8PBqcbIkNBBCaZM/edit?resourcekey#gid=2083474367"",""Responses!$B$2:$N$500""),9,0),0)"),0.0)</f>
        <v>0</v>
      </c>
      <c r="AI83" s="41">
        <f t="shared" si="15"/>
        <v>0</v>
      </c>
      <c r="AJ83" s="41">
        <f t="shared" si="16"/>
        <v>-24608341.1</v>
      </c>
      <c r="AK83" s="42">
        <f t="shared" si="17"/>
        <v>0</v>
      </c>
      <c r="AL83" s="42">
        <f t="shared" si="18"/>
        <v>0</v>
      </c>
    </row>
    <row r="84" ht="15.75" customHeight="1">
      <c r="A84" s="6">
        <v>1.10002847E8</v>
      </c>
      <c r="B84" s="7" t="s">
        <v>116</v>
      </c>
      <c r="C84" s="20">
        <f>VLOOKUP(A84,'04.07.24'!$A$2:$W$500,17,0)</f>
        <v>4898215.21</v>
      </c>
      <c r="D84" s="33">
        <f t="shared" si="1"/>
        <v>0</v>
      </c>
      <c r="E84" s="20">
        <f>VLOOKUP(A84,'04.07.24'!$A$2:$W$500,18,0)</f>
        <v>20992350.9</v>
      </c>
      <c r="F84" s="33">
        <f t="shared" si="2"/>
        <v>0</v>
      </c>
      <c r="G84" s="13">
        <f>VLOOKUP(A84,'04.07.24'!$A$2:$C$500,3,0)</f>
        <v>69974503</v>
      </c>
      <c r="H84" s="34">
        <f>VLOOKUP(A84,'Actual scan'!$A$2:$C$419,3,0)</f>
        <v>69974503</v>
      </c>
      <c r="I84" s="35">
        <f t="shared" si="3"/>
        <v>0</v>
      </c>
      <c r="J84" s="20">
        <f>VLOOKUP(A84,'04.07.24'!$A$2:$M$500,13,0)</f>
        <v>626527778.6</v>
      </c>
      <c r="K84" s="36">
        <f>VLOOKUP(A84,'Actual scan'!$A$2:$M$419,13,0)</f>
        <v>626527778.6</v>
      </c>
      <c r="L84" s="37">
        <f t="shared" si="4"/>
        <v>0</v>
      </c>
      <c r="M84" s="13">
        <f>VLOOKUP(A84,'04.07.24'!$A$2:$M$500,4,0)</f>
        <v>45716760</v>
      </c>
      <c r="N84" s="34">
        <f>VLOOKUP(A84,'Actual scan'!$A$2:$M$419,4,0)</f>
        <v>45716760</v>
      </c>
      <c r="O84" s="38">
        <f t="shared" si="5"/>
        <v>0</v>
      </c>
      <c r="P84" s="13">
        <f>VLOOKUP(A84,'04.07.24'!$A$2:$M$500,10,0)</f>
        <v>7994706</v>
      </c>
      <c r="Q84" s="39">
        <f>VLOOKUP(A84,'Actual scan'!$A$2:$M$419,10,0)</f>
        <v>7994706</v>
      </c>
      <c r="R84" s="38">
        <f t="shared" si="6"/>
        <v>0</v>
      </c>
      <c r="S84" s="13">
        <f>VLOOKUP(A84,'04.07.24'!$A$2:$M$500,9,0)</f>
        <v>19926051</v>
      </c>
      <c r="T84" s="39">
        <f>VLOOKUP(A84,'Actual scan'!$A$2:$M$419,9,0)</f>
        <v>19926051</v>
      </c>
      <c r="U84" s="38">
        <f t="shared" si="7"/>
        <v>0</v>
      </c>
      <c r="V84" s="13">
        <f>VLOOKUP(A84,'04.07.24'!$A$2:$M$500,8,0)</f>
        <v>22131075</v>
      </c>
      <c r="W84" s="39">
        <f>VLOOKUP(A84,'Actual scan'!$A$2:$M$419,8,0)</f>
        <v>22131075</v>
      </c>
      <c r="X84" s="38">
        <f t="shared" si="8"/>
        <v>0</v>
      </c>
      <c r="Y84" s="13">
        <f>VLOOKUP(A84,'04.07.24'!$A$2:$M$500,11,0)</f>
        <v>13460022142</v>
      </c>
      <c r="Z84" s="39">
        <f>VLOOKUP(A84,'Actual scan'!$A$2:$M$419,11,0)</f>
        <v>13460022142</v>
      </c>
      <c r="AA84" s="38">
        <f t="shared" si="9"/>
        <v>0</v>
      </c>
      <c r="AB84" s="40">
        <f t="shared" si="10"/>
        <v>0</v>
      </c>
      <c r="AC84" s="40">
        <f t="shared" si="11"/>
        <v>0</v>
      </c>
      <c r="AD84" s="40">
        <f t="shared" si="12"/>
        <v>0</v>
      </c>
      <c r="AE84" s="40">
        <f t="shared" si="13"/>
        <v>0</v>
      </c>
      <c r="AF84" s="41">
        <f t="shared" si="14"/>
        <v>0</v>
      </c>
      <c r="AG84" s="40">
        <f>IFERROR(__xludf.DUMMYFUNCTION("IFNA(VLOOKUP(A84,IMPORTRANGE(""https://docs.google.com/spreadsheets/d/13sIiIFxtnWDUMYwzYXOCUL9Pdssb8PBqcbIkNBBCaZM/edit?resourcekey#gid=2083474367"",""Responses!$B$2:$N$500""),10,0),0)"),0.0)</f>
        <v>0</v>
      </c>
      <c r="AH84" s="40">
        <f>IFERROR(__xludf.DUMMYFUNCTION("IFNA(VLOOKUP(A84,IMPORTRANGE(""https://docs.google.com/spreadsheets/d/13sIiIFxtnWDUMYwzYXOCUL9Pdssb8PBqcbIkNBBCaZM/edit?resourcekey#gid=2083474367"",""Responses!$B$2:$N$500""),9,0),0)"),0.0)</f>
        <v>0</v>
      </c>
      <c r="AI84" s="41">
        <f t="shared" si="15"/>
        <v>0</v>
      </c>
      <c r="AJ84" s="41">
        <f t="shared" si="16"/>
        <v>-20992350.9</v>
      </c>
      <c r="AK84" s="42">
        <f t="shared" si="17"/>
        <v>0</v>
      </c>
      <c r="AL84" s="42">
        <f t="shared" si="18"/>
        <v>0</v>
      </c>
    </row>
    <row r="85" ht="15.75" customHeight="1">
      <c r="A85" s="6">
        <v>1.09537272E8</v>
      </c>
      <c r="B85" s="7" t="s">
        <v>117</v>
      </c>
      <c r="C85" s="20">
        <f>VLOOKUP(A85,'04.07.24'!$A$2:$W$500,17,0)</f>
        <v>4895861.25</v>
      </c>
      <c r="D85" s="33">
        <f t="shared" si="1"/>
        <v>0</v>
      </c>
      <c r="E85" s="20">
        <f>VLOOKUP(A85,'04.07.24'!$A$2:$W$500,18,0)</f>
        <v>20982262.5</v>
      </c>
      <c r="F85" s="33">
        <f t="shared" si="2"/>
        <v>0</v>
      </c>
      <c r="G85" s="13">
        <f>VLOOKUP(A85,'04.07.24'!$A$2:$C$500,3,0)</f>
        <v>69940875</v>
      </c>
      <c r="H85" s="34">
        <f>VLOOKUP(A85,'Actual scan'!$A$2:$C$419,3,0)</f>
        <v>69940875</v>
      </c>
      <c r="I85" s="35">
        <f t="shared" si="3"/>
        <v>0</v>
      </c>
      <c r="J85" s="20">
        <f>VLOOKUP(A85,'04.07.24'!$A$2:$M$500,13,0)</f>
        <v>1355168448</v>
      </c>
      <c r="K85" s="36">
        <f>VLOOKUP(A85,'Actual scan'!$A$2:$M$419,13,0)</f>
        <v>1355168448</v>
      </c>
      <c r="L85" s="37">
        <f t="shared" si="4"/>
        <v>0</v>
      </c>
      <c r="M85" s="13">
        <f>VLOOKUP(A85,'04.07.24'!$A$2:$M$500,4,0)</f>
        <v>159229825</v>
      </c>
      <c r="N85" s="34">
        <f>VLOOKUP(A85,'Actual scan'!$A$2:$M$419,4,0)</f>
        <v>159229825</v>
      </c>
      <c r="O85" s="38">
        <f t="shared" si="5"/>
        <v>0</v>
      </c>
      <c r="P85" s="13">
        <f>VLOOKUP(A85,'04.07.24'!$A$2:$M$500,10,0)</f>
        <v>7256334</v>
      </c>
      <c r="Q85" s="39">
        <f>VLOOKUP(A85,'Actual scan'!$A$2:$M$419,10,0)</f>
        <v>7256334</v>
      </c>
      <c r="R85" s="38">
        <f t="shared" si="6"/>
        <v>0</v>
      </c>
      <c r="S85" s="13">
        <f>VLOOKUP(A85,'04.07.24'!$A$2:$M$500,9,0)</f>
        <v>39536543</v>
      </c>
      <c r="T85" s="39">
        <f>VLOOKUP(A85,'Actual scan'!$A$2:$M$419,9,0)</f>
        <v>39536543</v>
      </c>
      <c r="U85" s="38">
        <f t="shared" si="7"/>
        <v>0</v>
      </c>
      <c r="V85" s="13">
        <f>VLOOKUP(A85,'04.07.24'!$A$2:$M$500,8,0)</f>
        <v>52081947</v>
      </c>
      <c r="W85" s="39">
        <f>VLOOKUP(A85,'Actual scan'!$A$2:$M$419,8,0)</f>
        <v>52081947</v>
      </c>
      <c r="X85" s="38">
        <f t="shared" si="8"/>
        <v>0</v>
      </c>
      <c r="Y85" s="13">
        <f>VLOOKUP(A85,'04.07.24'!$A$2:$M$500,11,0)</f>
        <v>9530243487</v>
      </c>
      <c r="Z85" s="39">
        <f>VLOOKUP(A85,'Actual scan'!$A$2:$M$419,11,0)</f>
        <v>9530243487</v>
      </c>
      <c r="AA85" s="38">
        <f t="shared" si="9"/>
        <v>0</v>
      </c>
      <c r="AB85" s="40">
        <f t="shared" si="10"/>
        <v>0</v>
      </c>
      <c r="AC85" s="40">
        <f t="shared" si="11"/>
        <v>0</v>
      </c>
      <c r="AD85" s="40">
        <f t="shared" si="12"/>
        <v>0</v>
      </c>
      <c r="AE85" s="40">
        <f t="shared" si="13"/>
        <v>0</v>
      </c>
      <c r="AF85" s="41">
        <f t="shared" si="14"/>
        <v>0</v>
      </c>
      <c r="AG85" s="40">
        <f>IFERROR(__xludf.DUMMYFUNCTION("IFNA(VLOOKUP(A85,IMPORTRANGE(""https://docs.google.com/spreadsheets/d/13sIiIFxtnWDUMYwzYXOCUL9Pdssb8PBqcbIkNBBCaZM/edit?resourcekey#gid=2083474367"",""Responses!$B$2:$N$500""),10,0),0)"),0.0)</f>
        <v>0</v>
      </c>
      <c r="AH85" s="40">
        <f>IFERROR(__xludf.DUMMYFUNCTION("IFNA(VLOOKUP(A85,IMPORTRANGE(""https://docs.google.com/spreadsheets/d/13sIiIFxtnWDUMYwzYXOCUL9Pdssb8PBqcbIkNBBCaZM/edit?resourcekey#gid=2083474367"",""Responses!$B$2:$N$500""),9,0),0)"),0.0)</f>
        <v>0</v>
      </c>
      <c r="AI85" s="41">
        <f t="shared" si="15"/>
        <v>0</v>
      </c>
      <c r="AJ85" s="41">
        <f t="shared" si="16"/>
        <v>-20982262.5</v>
      </c>
      <c r="AK85" s="42">
        <f t="shared" si="17"/>
        <v>0</v>
      </c>
      <c r="AL85" s="42">
        <f t="shared" si="18"/>
        <v>0</v>
      </c>
    </row>
    <row r="86" ht="15.75" customHeight="1">
      <c r="A86" s="6">
        <v>1.10293377E8</v>
      </c>
      <c r="B86" s="7" t="s">
        <v>118</v>
      </c>
      <c r="C86" s="20">
        <f>VLOOKUP(A86,'04.07.24'!$A$2:$W$500,17,0)</f>
        <v>4892424.11</v>
      </c>
      <c r="D86" s="33">
        <f t="shared" si="1"/>
        <v>0</v>
      </c>
      <c r="E86" s="20">
        <f>VLOOKUP(A86,'04.07.24'!$A$2:$W$500,18,0)</f>
        <v>20967531.9</v>
      </c>
      <c r="F86" s="33">
        <f t="shared" si="2"/>
        <v>0</v>
      </c>
      <c r="G86" s="13">
        <f>VLOOKUP(A86,'04.07.24'!$A$2:$C$500,3,0)</f>
        <v>69891773</v>
      </c>
      <c r="H86" s="34">
        <f>VLOOKUP(A86,'Actual scan'!$A$2:$C$419,3,0)</f>
        <v>69891773</v>
      </c>
      <c r="I86" s="35">
        <f t="shared" si="3"/>
        <v>0</v>
      </c>
      <c r="J86" s="20">
        <f>VLOOKUP(A86,'04.07.24'!$A$2:$M$500,13,0)</f>
        <v>2674584176</v>
      </c>
      <c r="K86" s="36">
        <f>VLOOKUP(A86,'Actual scan'!$A$2:$M$419,13,0)</f>
        <v>2674584176</v>
      </c>
      <c r="L86" s="37">
        <f t="shared" si="4"/>
        <v>0</v>
      </c>
      <c r="M86" s="13">
        <f>VLOOKUP(A86,'04.07.24'!$A$2:$M$500,4,0)</f>
        <v>226908184</v>
      </c>
      <c r="N86" s="34">
        <f>VLOOKUP(A86,'Actual scan'!$A$2:$M$419,4,0)</f>
        <v>226908184</v>
      </c>
      <c r="O86" s="38">
        <f t="shared" si="5"/>
        <v>0</v>
      </c>
      <c r="P86" s="13">
        <f>VLOOKUP(A86,'04.07.24'!$A$2:$M$500,10,0)</f>
        <v>13257417</v>
      </c>
      <c r="Q86" s="39">
        <f>VLOOKUP(A86,'Actual scan'!$A$2:$M$419,10,0)</f>
        <v>13257417</v>
      </c>
      <c r="R86" s="38">
        <f t="shared" si="6"/>
        <v>0</v>
      </c>
      <c r="S86" s="13">
        <f>VLOOKUP(A86,'04.07.24'!$A$2:$M$500,9,0)</f>
        <v>89723883</v>
      </c>
      <c r="T86" s="39">
        <f>VLOOKUP(A86,'Actual scan'!$A$2:$M$419,9,0)</f>
        <v>89723883</v>
      </c>
      <c r="U86" s="38">
        <f t="shared" si="7"/>
        <v>0</v>
      </c>
      <c r="V86" s="13">
        <f>VLOOKUP(A86,'04.07.24'!$A$2:$M$500,8,0)</f>
        <v>84666282</v>
      </c>
      <c r="W86" s="39">
        <f>VLOOKUP(A86,'Actual scan'!$A$2:$M$419,8,0)</f>
        <v>84666282</v>
      </c>
      <c r="X86" s="38">
        <f t="shared" si="8"/>
        <v>0</v>
      </c>
      <c r="Y86" s="13">
        <f>VLOOKUP(A86,'04.07.24'!$A$2:$M$500,11,0)</f>
        <v>8306363698</v>
      </c>
      <c r="Z86" s="39">
        <f>VLOOKUP(A86,'Actual scan'!$A$2:$M$419,11,0)</f>
        <v>8306363698</v>
      </c>
      <c r="AA86" s="38">
        <f t="shared" si="9"/>
        <v>0</v>
      </c>
      <c r="AB86" s="40">
        <f t="shared" si="10"/>
        <v>0</v>
      </c>
      <c r="AC86" s="40">
        <f t="shared" si="11"/>
        <v>0</v>
      </c>
      <c r="AD86" s="40">
        <f t="shared" si="12"/>
        <v>0</v>
      </c>
      <c r="AE86" s="40">
        <f t="shared" si="13"/>
        <v>0</v>
      </c>
      <c r="AF86" s="41">
        <f t="shared" si="14"/>
        <v>0</v>
      </c>
      <c r="AG86" s="40">
        <f>IFERROR(__xludf.DUMMYFUNCTION("IFNA(VLOOKUP(A86,IMPORTRANGE(""https://docs.google.com/spreadsheets/d/13sIiIFxtnWDUMYwzYXOCUL9Pdssb8PBqcbIkNBBCaZM/edit?resourcekey#gid=2083474367"",""Responses!$B$2:$N$500""),10,0),0)"),0.0)</f>
        <v>0</v>
      </c>
      <c r="AH86" s="40">
        <f>IFERROR(__xludf.DUMMYFUNCTION("IFNA(VLOOKUP(A86,IMPORTRANGE(""https://docs.google.com/spreadsheets/d/13sIiIFxtnWDUMYwzYXOCUL9Pdssb8PBqcbIkNBBCaZM/edit?resourcekey#gid=2083474367"",""Responses!$B$2:$N$500""),9,0),0)"),0.0)</f>
        <v>0</v>
      </c>
      <c r="AI86" s="41">
        <f t="shared" si="15"/>
        <v>0</v>
      </c>
      <c r="AJ86" s="41">
        <f t="shared" si="16"/>
        <v>-20967531.9</v>
      </c>
      <c r="AK86" s="42">
        <f t="shared" si="17"/>
        <v>0</v>
      </c>
      <c r="AL86" s="42">
        <f t="shared" si="18"/>
        <v>0</v>
      </c>
    </row>
    <row r="87" ht="15.75" customHeight="1">
      <c r="A87" s="6">
        <v>1.09081071E8</v>
      </c>
      <c r="B87" s="7" t="s">
        <v>119</v>
      </c>
      <c r="C87" s="20">
        <f>VLOOKUP(A87,'04.07.24'!$A$2:$W$500,17,0)</f>
        <v>4891498.92</v>
      </c>
      <c r="D87" s="33">
        <f t="shared" si="1"/>
        <v>0</v>
      </c>
      <c r="E87" s="20">
        <f>VLOOKUP(A87,'04.07.24'!$A$2:$W$500,18,0)</f>
        <v>20963566.8</v>
      </c>
      <c r="F87" s="33">
        <f t="shared" si="2"/>
        <v>0</v>
      </c>
      <c r="G87" s="13">
        <f>VLOOKUP(A87,'04.07.24'!$A$2:$C$500,3,0)</f>
        <v>69878556</v>
      </c>
      <c r="H87" s="34">
        <f>VLOOKUP(A87,'Actual scan'!$A$2:$C$419,3,0)</f>
        <v>69878556</v>
      </c>
      <c r="I87" s="35">
        <f t="shared" si="3"/>
        <v>0</v>
      </c>
      <c r="J87" s="20">
        <f>VLOOKUP(A87,'04.07.24'!$A$2:$M$500,13,0)</f>
        <v>310372379.4</v>
      </c>
      <c r="K87" s="36">
        <f>VLOOKUP(A87,'Actual scan'!$A$2:$M$419,13,0)</f>
        <v>310372379.4</v>
      </c>
      <c r="L87" s="37">
        <f t="shared" si="4"/>
        <v>0</v>
      </c>
      <c r="M87" s="13">
        <f>VLOOKUP(A87,'04.07.24'!$A$2:$M$500,4,0)</f>
        <v>24640154</v>
      </c>
      <c r="N87" s="34">
        <f>VLOOKUP(A87,'Actual scan'!$A$2:$M$419,4,0)</f>
        <v>24640154</v>
      </c>
      <c r="O87" s="38">
        <f t="shared" si="5"/>
        <v>0</v>
      </c>
      <c r="P87" s="13">
        <f>VLOOKUP(A87,'04.07.24'!$A$2:$M$500,10,0)</f>
        <v>9554236</v>
      </c>
      <c r="Q87" s="39">
        <f>VLOOKUP(A87,'Actual scan'!$A$2:$M$419,10,0)</f>
        <v>9554236</v>
      </c>
      <c r="R87" s="38">
        <f t="shared" si="6"/>
        <v>0</v>
      </c>
      <c r="S87" s="13">
        <f>VLOOKUP(A87,'04.07.24'!$A$2:$M$500,9,0)</f>
        <v>8719036</v>
      </c>
      <c r="T87" s="39">
        <f>VLOOKUP(A87,'Actual scan'!$A$2:$M$419,9,0)</f>
        <v>8719036</v>
      </c>
      <c r="U87" s="38">
        <f t="shared" si="7"/>
        <v>0</v>
      </c>
      <c r="V87" s="13">
        <f>VLOOKUP(A87,'04.07.24'!$A$2:$M$500,8,0)</f>
        <v>13027655</v>
      </c>
      <c r="W87" s="39">
        <f>VLOOKUP(A87,'Actual scan'!$A$2:$M$419,8,0)</f>
        <v>13027655</v>
      </c>
      <c r="X87" s="38">
        <f t="shared" si="8"/>
        <v>0</v>
      </c>
      <c r="Y87" s="13">
        <f>VLOOKUP(A87,'04.07.24'!$A$2:$M$500,11,0)</f>
        <v>2411326575</v>
      </c>
      <c r="Z87" s="39">
        <f>VLOOKUP(A87,'Actual scan'!$A$2:$M$419,11,0)</f>
        <v>2411326575</v>
      </c>
      <c r="AA87" s="38">
        <f t="shared" si="9"/>
        <v>0</v>
      </c>
      <c r="AB87" s="40">
        <f t="shared" si="10"/>
        <v>0</v>
      </c>
      <c r="AC87" s="40">
        <f t="shared" si="11"/>
        <v>0</v>
      </c>
      <c r="AD87" s="40">
        <f t="shared" si="12"/>
        <v>0</v>
      </c>
      <c r="AE87" s="40">
        <f t="shared" si="13"/>
        <v>0</v>
      </c>
      <c r="AF87" s="41">
        <f t="shared" si="14"/>
        <v>0</v>
      </c>
      <c r="AG87" s="40">
        <f>IFERROR(__xludf.DUMMYFUNCTION("IFNA(VLOOKUP(A87,IMPORTRANGE(""https://docs.google.com/spreadsheets/d/13sIiIFxtnWDUMYwzYXOCUL9Pdssb8PBqcbIkNBBCaZM/edit?resourcekey#gid=2083474367"",""Responses!$B$2:$N$500""),10,0),0)"),0.0)</f>
        <v>0</v>
      </c>
      <c r="AH87" s="40">
        <f>IFERROR(__xludf.DUMMYFUNCTION("IFNA(VLOOKUP(A87,IMPORTRANGE(""https://docs.google.com/spreadsheets/d/13sIiIFxtnWDUMYwzYXOCUL9Pdssb8PBqcbIkNBBCaZM/edit?resourcekey#gid=2083474367"",""Responses!$B$2:$N$500""),9,0),0)"),0.0)</f>
        <v>0</v>
      </c>
      <c r="AI87" s="41">
        <f t="shared" si="15"/>
        <v>0</v>
      </c>
      <c r="AJ87" s="41">
        <f t="shared" si="16"/>
        <v>-20963566.8</v>
      </c>
      <c r="AK87" s="42">
        <f t="shared" si="17"/>
        <v>0</v>
      </c>
      <c r="AL87" s="42">
        <f t="shared" si="18"/>
        <v>0</v>
      </c>
    </row>
    <row r="88" ht="15.75" customHeight="1">
      <c r="A88" s="6">
        <v>9.8503035E7</v>
      </c>
      <c r="B88" s="7" t="s">
        <v>120</v>
      </c>
      <c r="C88" s="20">
        <f>VLOOKUP(A88,'04.07.24'!$A$2:$W$500,17,0)</f>
        <v>4888305.38</v>
      </c>
      <c r="D88" s="33">
        <f t="shared" si="1"/>
        <v>0</v>
      </c>
      <c r="E88" s="20">
        <f>VLOOKUP(A88,'04.07.24'!$A$2:$W$500,18,0)</f>
        <v>20949880.2</v>
      </c>
      <c r="F88" s="33">
        <f t="shared" si="2"/>
        <v>0</v>
      </c>
      <c r="G88" s="13">
        <f>VLOOKUP(A88,'04.07.24'!$A$2:$C$500,3,0)</f>
        <v>69832934</v>
      </c>
      <c r="H88" s="34">
        <f>VLOOKUP(A88,'Actual scan'!$A$2:$C$419,3,0)</f>
        <v>69832934</v>
      </c>
      <c r="I88" s="35">
        <f t="shared" si="3"/>
        <v>0</v>
      </c>
      <c r="J88" s="20">
        <f>VLOOKUP(A88,'04.07.24'!$A$2:$M$500,13,0)</f>
        <v>1025029798</v>
      </c>
      <c r="K88" s="36">
        <f>VLOOKUP(A88,'Actual scan'!$A$2:$M$419,13,0)</f>
        <v>1025029798</v>
      </c>
      <c r="L88" s="37">
        <f t="shared" si="4"/>
        <v>0</v>
      </c>
      <c r="M88" s="13">
        <f>VLOOKUP(A88,'04.07.24'!$A$2:$M$500,4,0)</f>
        <v>79736536</v>
      </c>
      <c r="N88" s="34">
        <f>VLOOKUP(A88,'Actual scan'!$A$2:$M$419,4,0)</f>
        <v>79736536</v>
      </c>
      <c r="O88" s="38">
        <f t="shared" si="5"/>
        <v>0</v>
      </c>
      <c r="P88" s="13">
        <f>VLOOKUP(A88,'04.07.24'!$A$2:$M$500,10,0)</f>
        <v>7548705</v>
      </c>
      <c r="Q88" s="39">
        <f>VLOOKUP(A88,'Actual scan'!$A$2:$M$419,10,0)</f>
        <v>7548705</v>
      </c>
      <c r="R88" s="38">
        <f t="shared" si="6"/>
        <v>0</v>
      </c>
      <c r="S88" s="13">
        <f>VLOOKUP(A88,'04.07.24'!$A$2:$M$500,9,0)</f>
        <v>28764178</v>
      </c>
      <c r="T88" s="39">
        <f>VLOOKUP(A88,'Actual scan'!$A$2:$M$419,9,0)</f>
        <v>28764178</v>
      </c>
      <c r="U88" s="38">
        <f t="shared" si="7"/>
        <v>0</v>
      </c>
      <c r="V88" s="13">
        <f>VLOOKUP(A88,'04.07.24'!$A$2:$M$500,8,0)</f>
        <v>43485190</v>
      </c>
      <c r="W88" s="39">
        <f>VLOOKUP(A88,'Actual scan'!$A$2:$M$419,8,0)</f>
        <v>43485190</v>
      </c>
      <c r="X88" s="38">
        <f t="shared" si="8"/>
        <v>0</v>
      </c>
      <c r="Y88" s="13">
        <f>VLOOKUP(A88,'04.07.24'!$A$2:$M$500,11,0)</f>
        <v>9976519899</v>
      </c>
      <c r="Z88" s="39">
        <f>VLOOKUP(A88,'Actual scan'!$A$2:$M$419,11,0)</f>
        <v>9976519899</v>
      </c>
      <c r="AA88" s="38">
        <f t="shared" si="9"/>
        <v>0</v>
      </c>
      <c r="AB88" s="40">
        <f t="shared" si="10"/>
        <v>0</v>
      </c>
      <c r="AC88" s="40">
        <f t="shared" si="11"/>
        <v>0</v>
      </c>
      <c r="AD88" s="40">
        <f t="shared" si="12"/>
        <v>0</v>
      </c>
      <c r="AE88" s="40">
        <f t="shared" si="13"/>
        <v>0</v>
      </c>
      <c r="AF88" s="41">
        <f t="shared" si="14"/>
        <v>0</v>
      </c>
      <c r="AG88" s="40">
        <f>IFERROR(__xludf.DUMMYFUNCTION("IFNA(VLOOKUP(A88,IMPORTRANGE(""https://docs.google.com/spreadsheets/d/13sIiIFxtnWDUMYwzYXOCUL9Pdssb8PBqcbIkNBBCaZM/edit?resourcekey#gid=2083474367"",""Responses!$B$2:$N$500""),10,0),0)"),0.0)</f>
        <v>0</v>
      </c>
      <c r="AH88" s="40">
        <f>IFERROR(__xludf.DUMMYFUNCTION("IFNA(VLOOKUP(A88,IMPORTRANGE(""https://docs.google.com/spreadsheets/d/13sIiIFxtnWDUMYwzYXOCUL9Pdssb8PBqcbIkNBBCaZM/edit?resourcekey#gid=2083474367"",""Responses!$B$2:$N$500""),9,0),0)"),0.0)</f>
        <v>0</v>
      </c>
      <c r="AI88" s="41">
        <f t="shared" si="15"/>
        <v>0</v>
      </c>
      <c r="AJ88" s="41">
        <f t="shared" si="16"/>
        <v>-20949880.2</v>
      </c>
      <c r="AK88" s="42">
        <f t="shared" si="17"/>
        <v>0</v>
      </c>
      <c r="AL88" s="42">
        <f t="shared" si="18"/>
        <v>0</v>
      </c>
    </row>
    <row r="89" ht="15.75" customHeight="1">
      <c r="A89" s="6">
        <v>1.23765437E8</v>
      </c>
      <c r="B89" s="7" t="s">
        <v>121</v>
      </c>
      <c r="C89" s="20">
        <f>VLOOKUP(A89,'04.07.24'!$A$2:$W$500,17,0)</f>
        <v>4882779.23</v>
      </c>
      <c r="D89" s="33">
        <f t="shared" si="1"/>
        <v>0</v>
      </c>
      <c r="E89" s="20">
        <f>VLOOKUP(A89,'04.07.24'!$A$2:$W$500,18,0)</f>
        <v>20926196.7</v>
      </c>
      <c r="F89" s="33">
        <f t="shared" si="2"/>
        <v>0</v>
      </c>
      <c r="G89" s="13">
        <f>VLOOKUP(A89,'04.07.24'!$A$2:$C$500,3,0)</f>
        <v>69753989</v>
      </c>
      <c r="H89" s="34">
        <f>VLOOKUP(A89,'Actual scan'!$A$2:$C$419,3,0)</f>
        <v>69753989</v>
      </c>
      <c r="I89" s="35">
        <f t="shared" si="3"/>
        <v>0</v>
      </c>
      <c r="J89" s="20">
        <f>VLOOKUP(A89,'04.07.24'!$A$2:$M$500,13,0)</f>
        <v>986368266</v>
      </c>
      <c r="K89" s="36">
        <f>VLOOKUP(A89,'Actual scan'!$A$2:$M$419,13,0)</f>
        <v>986368266</v>
      </c>
      <c r="L89" s="37">
        <f t="shared" si="4"/>
        <v>0</v>
      </c>
      <c r="M89" s="13">
        <f>VLOOKUP(A89,'04.07.24'!$A$2:$M$500,4,0)</f>
        <v>174687952</v>
      </c>
      <c r="N89" s="34">
        <f>VLOOKUP(A89,'Actual scan'!$A$2:$M$419,4,0)</f>
        <v>174687952</v>
      </c>
      <c r="O89" s="38">
        <f t="shared" si="5"/>
        <v>0</v>
      </c>
      <c r="P89" s="13">
        <f>VLOOKUP(A89,'04.07.24'!$A$2:$M$500,10,0)</f>
        <v>9141448</v>
      </c>
      <c r="Q89" s="39">
        <f>VLOOKUP(A89,'Actual scan'!$A$2:$M$419,10,0)</f>
        <v>9141448</v>
      </c>
      <c r="R89" s="38">
        <f t="shared" si="6"/>
        <v>0</v>
      </c>
      <c r="S89" s="13">
        <f>VLOOKUP(A89,'04.07.24'!$A$2:$M$500,9,0)</f>
        <v>26079401</v>
      </c>
      <c r="T89" s="39">
        <f>VLOOKUP(A89,'Actual scan'!$A$2:$M$419,9,0)</f>
        <v>26079401</v>
      </c>
      <c r="U89" s="38">
        <f t="shared" si="7"/>
        <v>0</v>
      </c>
      <c r="V89" s="13">
        <f>VLOOKUP(A89,'04.07.24'!$A$2:$M$500,8,0)</f>
        <v>40652368</v>
      </c>
      <c r="W89" s="39">
        <f>VLOOKUP(A89,'Actual scan'!$A$2:$M$419,8,0)</f>
        <v>40652368</v>
      </c>
      <c r="X89" s="38">
        <f t="shared" si="8"/>
        <v>0</v>
      </c>
      <c r="Y89" s="13">
        <f>VLOOKUP(A89,'04.07.24'!$A$2:$M$500,11,0)</f>
        <v>3212366149</v>
      </c>
      <c r="Z89" s="39">
        <f>VLOOKUP(A89,'Actual scan'!$A$2:$M$419,11,0)</f>
        <v>3212366149</v>
      </c>
      <c r="AA89" s="38">
        <f t="shared" si="9"/>
        <v>0</v>
      </c>
      <c r="AB89" s="40">
        <f t="shared" si="10"/>
        <v>0</v>
      </c>
      <c r="AC89" s="40">
        <f t="shared" si="11"/>
        <v>0</v>
      </c>
      <c r="AD89" s="40">
        <f t="shared" si="12"/>
        <v>0</v>
      </c>
      <c r="AE89" s="40">
        <f t="shared" si="13"/>
        <v>0</v>
      </c>
      <c r="AF89" s="41">
        <f t="shared" si="14"/>
        <v>0</v>
      </c>
      <c r="AG89" s="40">
        <f>IFERROR(__xludf.DUMMYFUNCTION("IFNA(VLOOKUP(A89,IMPORTRANGE(""https://docs.google.com/spreadsheets/d/13sIiIFxtnWDUMYwzYXOCUL9Pdssb8PBqcbIkNBBCaZM/edit?resourcekey#gid=2083474367"",""Responses!$B$2:$N$500""),10,0),0)"),0.0)</f>
        <v>0</v>
      </c>
      <c r="AH89" s="40">
        <f>IFERROR(__xludf.DUMMYFUNCTION("IFNA(VLOOKUP(A89,IMPORTRANGE(""https://docs.google.com/spreadsheets/d/13sIiIFxtnWDUMYwzYXOCUL9Pdssb8PBqcbIkNBBCaZM/edit?resourcekey#gid=2083474367"",""Responses!$B$2:$N$500""),9,0),0)"),0.0)</f>
        <v>0</v>
      </c>
      <c r="AI89" s="41">
        <f t="shared" si="15"/>
        <v>0</v>
      </c>
      <c r="AJ89" s="41">
        <f t="shared" si="16"/>
        <v>-20926196.7</v>
      </c>
      <c r="AK89" s="42">
        <f t="shared" si="17"/>
        <v>0</v>
      </c>
      <c r="AL89" s="42">
        <f t="shared" si="18"/>
        <v>0</v>
      </c>
    </row>
    <row r="90" ht="15.75" customHeight="1">
      <c r="A90" s="6">
        <v>1.11798858E8</v>
      </c>
      <c r="B90" s="7" t="s">
        <v>122</v>
      </c>
      <c r="C90" s="20">
        <f>VLOOKUP(A90,'04.07.24'!$A$2:$W$500,17,0)</f>
        <v>4881228.03</v>
      </c>
      <c r="D90" s="33">
        <f t="shared" si="1"/>
        <v>0</v>
      </c>
      <c r="E90" s="20">
        <f>VLOOKUP(A90,'04.07.24'!$A$2:$W$500,18,0)</f>
        <v>20919548.7</v>
      </c>
      <c r="F90" s="33">
        <f t="shared" si="2"/>
        <v>0</v>
      </c>
      <c r="G90" s="13">
        <f>VLOOKUP(A90,'04.07.24'!$A$2:$C$500,3,0)</f>
        <v>69731829</v>
      </c>
      <c r="H90" s="34">
        <f>VLOOKUP(A90,'Actual scan'!$A$2:$C$419,3,0)</f>
        <v>69731829</v>
      </c>
      <c r="I90" s="35">
        <f t="shared" si="3"/>
        <v>0</v>
      </c>
      <c r="J90" s="20">
        <f>VLOOKUP(A90,'04.07.24'!$A$2:$M$500,13,0)</f>
        <v>355939546.8</v>
      </c>
      <c r="K90" s="36">
        <f>VLOOKUP(A90,'Actual scan'!$A$2:$M$419,13,0)</f>
        <v>355939546.8</v>
      </c>
      <c r="L90" s="37">
        <f t="shared" si="4"/>
        <v>0</v>
      </c>
      <c r="M90" s="13">
        <f>VLOOKUP(A90,'04.07.24'!$A$2:$M$500,4,0)</f>
        <v>33384522</v>
      </c>
      <c r="N90" s="34">
        <f>VLOOKUP(A90,'Actual scan'!$A$2:$M$419,4,0)</f>
        <v>33384522</v>
      </c>
      <c r="O90" s="38">
        <f t="shared" si="5"/>
        <v>0</v>
      </c>
      <c r="P90" s="13">
        <f>VLOOKUP(A90,'04.07.24'!$A$2:$M$500,10,0)</f>
        <v>8410040</v>
      </c>
      <c r="Q90" s="39">
        <f>VLOOKUP(A90,'Actual scan'!$A$2:$M$419,10,0)</f>
        <v>8410040</v>
      </c>
      <c r="R90" s="38">
        <f t="shared" si="6"/>
        <v>0</v>
      </c>
      <c r="S90" s="13">
        <f>VLOOKUP(A90,'04.07.24'!$A$2:$M$500,9,0)</f>
        <v>8723175</v>
      </c>
      <c r="T90" s="39">
        <f>VLOOKUP(A90,'Actual scan'!$A$2:$M$419,9,0)</f>
        <v>8723175</v>
      </c>
      <c r="U90" s="38">
        <f t="shared" si="7"/>
        <v>0</v>
      </c>
      <c r="V90" s="13">
        <f>VLOOKUP(A90,'04.07.24'!$A$2:$M$500,8,0)</f>
        <v>15987791</v>
      </c>
      <c r="W90" s="39">
        <f>VLOOKUP(A90,'Actual scan'!$A$2:$M$419,8,0)</f>
        <v>15987791</v>
      </c>
      <c r="X90" s="38">
        <f t="shared" si="8"/>
        <v>0</v>
      </c>
      <c r="Y90" s="13">
        <f>VLOOKUP(A90,'04.07.24'!$A$2:$M$500,11,0)</f>
        <v>1521241284</v>
      </c>
      <c r="Z90" s="39">
        <f>VLOOKUP(A90,'Actual scan'!$A$2:$M$419,11,0)</f>
        <v>1521241284</v>
      </c>
      <c r="AA90" s="38">
        <f t="shared" si="9"/>
        <v>0</v>
      </c>
      <c r="AB90" s="40">
        <f t="shared" si="10"/>
        <v>0</v>
      </c>
      <c r="AC90" s="40">
        <f t="shared" si="11"/>
        <v>0</v>
      </c>
      <c r="AD90" s="40">
        <f t="shared" si="12"/>
        <v>0</v>
      </c>
      <c r="AE90" s="40">
        <f t="shared" si="13"/>
        <v>0</v>
      </c>
      <c r="AF90" s="41">
        <f t="shared" si="14"/>
        <v>0</v>
      </c>
      <c r="AG90" s="40">
        <f>IFERROR(__xludf.DUMMYFUNCTION("IFNA(VLOOKUP(A90,IMPORTRANGE(""https://docs.google.com/spreadsheets/d/13sIiIFxtnWDUMYwzYXOCUL9Pdssb8PBqcbIkNBBCaZM/edit?resourcekey#gid=2083474367"",""Responses!$B$2:$N$500""),10,0),0)"),0.0)</f>
        <v>0</v>
      </c>
      <c r="AH90" s="40">
        <f>IFERROR(__xludf.DUMMYFUNCTION("IFNA(VLOOKUP(A90,IMPORTRANGE(""https://docs.google.com/spreadsheets/d/13sIiIFxtnWDUMYwzYXOCUL9Pdssb8PBqcbIkNBBCaZM/edit?resourcekey#gid=2083474367"",""Responses!$B$2:$N$500""),9,0),0)"),0.0)</f>
        <v>0</v>
      </c>
      <c r="AI90" s="41">
        <f t="shared" si="15"/>
        <v>0</v>
      </c>
      <c r="AJ90" s="41">
        <f t="shared" si="16"/>
        <v>-20919548.7</v>
      </c>
      <c r="AK90" s="42">
        <f t="shared" si="17"/>
        <v>0</v>
      </c>
      <c r="AL90" s="42">
        <f t="shared" si="18"/>
        <v>0</v>
      </c>
    </row>
    <row r="91" ht="15.75" customHeight="1">
      <c r="A91" s="6">
        <v>8.5565058E7</v>
      </c>
      <c r="B91" s="7" t="s">
        <v>123</v>
      </c>
      <c r="C91" s="20">
        <f>VLOOKUP(A91,'04.07.24'!$A$2:$W$500,17,0)</f>
        <v>4875237.22</v>
      </c>
      <c r="D91" s="33">
        <f t="shared" si="1"/>
        <v>0</v>
      </c>
      <c r="E91" s="20">
        <f>VLOOKUP(A91,'04.07.24'!$A$2:$W$500,18,0)</f>
        <v>20893873.8</v>
      </c>
      <c r="F91" s="33">
        <f t="shared" si="2"/>
        <v>0</v>
      </c>
      <c r="G91" s="13">
        <f>VLOOKUP(A91,'04.07.24'!$A$2:$C$500,3,0)</f>
        <v>69646246</v>
      </c>
      <c r="H91" s="34">
        <f>VLOOKUP(A91,'Actual scan'!$A$2:$C$419,3,0)</f>
        <v>69646246</v>
      </c>
      <c r="I91" s="35">
        <f t="shared" si="3"/>
        <v>0</v>
      </c>
      <c r="J91" s="20">
        <f>VLOOKUP(A91,'04.07.24'!$A$2:$M$500,13,0)</f>
        <v>783459779.6</v>
      </c>
      <c r="K91" s="36">
        <f>VLOOKUP(A91,'Actual scan'!$A$2:$M$419,13,0)</f>
        <v>783459779.6</v>
      </c>
      <c r="L91" s="37">
        <f t="shared" si="4"/>
        <v>0</v>
      </c>
      <c r="M91" s="13">
        <f>VLOOKUP(A91,'04.07.24'!$A$2:$M$500,4,0)</f>
        <v>55404906</v>
      </c>
      <c r="N91" s="34">
        <f>VLOOKUP(A91,'Actual scan'!$A$2:$M$419,4,0)</f>
        <v>55404906</v>
      </c>
      <c r="O91" s="38">
        <f t="shared" si="5"/>
        <v>0</v>
      </c>
      <c r="P91" s="13">
        <f>VLOOKUP(A91,'04.07.24'!$A$2:$M$500,10,0)</f>
        <v>11263817</v>
      </c>
      <c r="Q91" s="39">
        <f>VLOOKUP(A91,'Actual scan'!$A$2:$M$419,10,0)</f>
        <v>11263817</v>
      </c>
      <c r="R91" s="38">
        <f t="shared" si="6"/>
        <v>0</v>
      </c>
      <c r="S91" s="13">
        <f>VLOOKUP(A91,'04.07.24'!$A$2:$M$500,9,0)</f>
        <v>25391780</v>
      </c>
      <c r="T91" s="39">
        <f>VLOOKUP(A91,'Actual scan'!$A$2:$M$419,9,0)</f>
        <v>25391780</v>
      </c>
      <c r="U91" s="38">
        <f t="shared" si="7"/>
        <v>0</v>
      </c>
      <c r="V91" s="13">
        <f>VLOOKUP(A91,'04.07.24'!$A$2:$M$500,8,0)</f>
        <v>27122353</v>
      </c>
      <c r="W91" s="39">
        <f>VLOOKUP(A91,'Actual scan'!$A$2:$M$419,8,0)</f>
        <v>27122353</v>
      </c>
      <c r="X91" s="38">
        <f t="shared" si="8"/>
        <v>0</v>
      </c>
      <c r="Y91" s="13">
        <f>VLOOKUP(A91,'04.07.24'!$A$2:$M$500,11,0)</f>
        <v>9138589978</v>
      </c>
      <c r="Z91" s="39">
        <f>VLOOKUP(A91,'Actual scan'!$A$2:$M$419,11,0)</f>
        <v>9138589978</v>
      </c>
      <c r="AA91" s="38">
        <f t="shared" si="9"/>
        <v>0</v>
      </c>
      <c r="AB91" s="40">
        <f t="shared" si="10"/>
        <v>0</v>
      </c>
      <c r="AC91" s="40">
        <f t="shared" si="11"/>
        <v>0</v>
      </c>
      <c r="AD91" s="40">
        <f t="shared" si="12"/>
        <v>0</v>
      </c>
      <c r="AE91" s="40">
        <f t="shared" si="13"/>
        <v>0</v>
      </c>
      <c r="AF91" s="41">
        <f t="shared" si="14"/>
        <v>0</v>
      </c>
      <c r="AG91" s="40">
        <f>IFERROR(__xludf.DUMMYFUNCTION("IFNA(VLOOKUP(A91,IMPORTRANGE(""https://docs.google.com/spreadsheets/d/13sIiIFxtnWDUMYwzYXOCUL9Pdssb8PBqcbIkNBBCaZM/edit?resourcekey#gid=2083474367"",""Responses!$B$2:$N$500""),10,0),0)"),0.0)</f>
        <v>0</v>
      </c>
      <c r="AH91" s="40">
        <f>IFERROR(__xludf.DUMMYFUNCTION("IFNA(VLOOKUP(A91,IMPORTRANGE(""https://docs.google.com/spreadsheets/d/13sIiIFxtnWDUMYwzYXOCUL9Pdssb8PBqcbIkNBBCaZM/edit?resourcekey#gid=2083474367"",""Responses!$B$2:$N$500""),9,0),0)"),0.0)</f>
        <v>0</v>
      </c>
      <c r="AI91" s="41">
        <f t="shared" si="15"/>
        <v>0</v>
      </c>
      <c r="AJ91" s="41">
        <f t="shared" si="16"/>
        <v>-20893873.8</v>
      </c>
      <c r="AK91" s="42">
        <f t="shared" si="17"/>
        <v>0</v>
      </c>
      <c r="AL91" s="42">
        <f t="shared" si="18"/>
        <v>0</v>
      </c>
    </row>
    <row r="92" ht="15.75" customHeight="1">
      <c r="A92" s="6">
        <v>8.599454E7</v>
      </c>
      <c r="B92" s="7" t="s">
        <v>124</v>
      </c>
      <c r="C92" s="20">
        <f>VLOOKUP(A92,'04.07.24'!$A$2:$W$500,17,0)</f>
        <v>4872381.01</v>
      </c>
      <c r="D92" s="33">
        <f t="shared" si="1"/>
        <v>0</v>
      </c>
      <c r="E92" s="20">
        <f>VLOOKUP(A92,'04.07.24'!$A$2:$W$500,18,0)</f>
        <v>20881632.9</v>
      </c>
      <c r="F92" s="33">
        <f t="shared" si="2"/>
        <v>0</v>
      </c>
      <c r="G92" s="13">
        <f>VLOOKUP(A92,'04.07.24'!$A$2:$C$500,3,0)</f>
        <v>69605443</v>
      </c>
      <c r="H92" s="34">
        <f>VLOOKUP(A92,'Actual scan'!$A$2:$C$419,3,0)</f>
        <v>69605443</v>
      </c>
      <c r="I92" s="35">
        <f t="shared" si="3"/>
        <v>0</v>
      </c>
      <c r="J92" s="20">
        <f>VLOOKUP(A92,'04.07.24'!$A$2:$M$500,13,0)</f>
        <v>760953917.4</v>
      </c>
      <c r="K92" s="36">
        <f>VLOOKUP(A92,'Actual scan'!$A$2:$M$419,13,0)</f>
        <v>760953917.4</v>
      </c>
      <c r="L92" s="37">
        <f t="shared" si="4"/>
        <v>0</v>
      </c>
      <c r="M92" s="13">
        <f>VLOOKUP(A92,'04.07.24'!$A$2:$M$500,4,0)</f>
        <v>53281696</v>
      </c>
      <c r="N92" s="34">
        <f>VLOOKUP(A92,'Actual scan'!$A$2:$M$419,4,0)</f>
        <v>53281696</v>
      </c>
      <c r="O92" s="38">
        <f t="shared" si="5"/>
        <v>0</v>
      </c>
      <c r="P92" s="13">
        <f>VLOOKUP(A92,'04.07.24'!$A$2:$M$500,10,0)</f>
        <v>14581735</v>
      </c>
      <c r="Q92" s="39">
        <f>VLOOKUP(A92,'Actual scan'!$A$2:$M$419,10,0)</f>
        <v>14581735</v>
      </c>
      <c r="R92" s="38">
        <f t="shared" si="6"/>
        <v>0</v>
      </c>
      <c r="S92" s="13">
        <f>VLOOKUP(A92,'04.07.24'!$A$2:$M$500,9,0)</f>
        <v>25950768</v>
      </c>
      <c r="T92" s="39">
        <f>VLOOKUP(A92,'Actual scan'!$A$2:$M$419,9,0)</f>
        <v>25950768</v>
      </c>
      <c r="U92" s="38">
        <f t="shared" si="7"/>
        <v>0</v>
      </c>
      <c r="V92" s="13">
        <f>VLOOKUP(A92,'04.07.24'!$A$2:$M$500,8,0)</f>
        <v>23602647</v>
      </c>
      <c r="W92" s="39">
        <f>VLOOKUP(A92,'Actual scan'!$A$2:$M$419,8,0)</f>
        <v>23602647</v>
      </c>
      <c r="X92" s="38">
        <f t="shared" si="8"/>
        <v>0</v>
      </c>
      <c r="Y92" s="13">
        <f>VLOOKUP(A92,'04.07.24'!$A$2:$M$500,11,0)</f>
        <v>8987364674</v>
      </c>
      <c r="Z92" s="39">
        <f>VLOOKUP(A92,'Actual scan'!$A$2:$M$419,11,0)</f>
        <v>8987364674</v>
      </c>
      <c r="AA92" s="38">
        <f t="shared" si="9"/>
        <v>0</v>
      </c>
      <c r="AB92" s="40">
        <f t="shared" si="10"/>
        <v>0</v>
      </c>
      <c r="AC92" s="40">
        <f t="shared" si="11"/>
        <v>0</v>
      </c>
      <c r="AD92" s="40">
        <f t="shared" si="12"/>
        <v>0</v>
      </c>
      <c r="AE92" s="40">
        <f t="shared" si="13"/>
        <v>0</v>
      </c>
      <c r="AF92" s="41">
        <f t="shared" si="14"/>
        <v>0</v>
      </c>
      <c r="AG92" s="40">
        <f>IFERROR(__xludf.DUMMYFUNCTION("IFNA(VLOOKUP(A92,IMPORTRANGE(""https://docs.google.com/spreadsheets/d/13sIiIFxtnWDUMYwzYXOCUL9Pdssb8PBqcbIkNBBCaZM/edit?resourcekey#gid=2083474367"",""Responses!$B$2:$N$500""),10,0),0)"),0.0)</f>
        <v>0</v>
      </c>
      <c r="AH92" s="40">
        <f>IFERROR(__xludf.DUMMYFUNCTION("IFNA(VLOOKUP(A92,IMPORTRANGE(""https://docs.google.com/spreadsheets/d/13sIiIFxtnWDUMYwzYXOCUL9Pdssb8PBqcbIkNBBCaZM/edit?resourcekey#gid=2083474367"",""Responses!$B$2:$N$500""),9,0),0)"),0.0)</f>
        <v>0</v>
      </c>
      <c r="AI92" s="41">
        <f t="shared" si="15"/>
        <v>0</v>
      </c>
      <c r="AJ92" s="41">
        <f t="shared" si="16"/>
        <v>-20881632.9</v>
      </c>
      <c r="AK92" s="42">
        <f t="shared" si="17"/>
        <v>0</v>
      </c>
      <c r="AL92" s="42">
        <f t="shared" si="18"/>
        <v>0</v>
      </c>
    </row>
    <row r="93" ht="15.75" customHeight="1">
      <c r="A93" s="6">
        <v>1.11910441E8</v>
      </c>
      <c r="B93" s="7" t="s">
        <v>125</v>
      </c>
      <c r="C93" s="20">
        <f>VLOOKUP(A93,'04.07.24'!$A$2:$W$500,17,0)</f>
        <v>4867836.47</v>
      </c>
      <c r="D93" s="33">
        <f t="shared" si="1"/>
        <v>0</v>
      </c>
      <c r="E93" s="20">
        <f>VLOOKUP(A93,'04.07.24'!$A$2:$W$500,18,0)</f>
        <v>20862156.3</v>
      </c>
      <c r="F93" s="33">
        <f t="shared" si="2"/>
        <v>0</v>
      </c>
      <c r="G93" s="13">
        <f>VLOOKUP(A93,'04.07.24'!$A$2:$C$500,3,0)</f>
        <v>69540521</v>
      </c>
      <c r="H93" s="34">
        <f>VLOOKUP(A93,'Actual scan'!$A$2:$C$419,3,0)</f>
        <v>69540521</v>
      </c>
      <c r="I93" s="35">
        <f t="shared" si="3"/>
        <v>0</v>
      </c>
      <c r="J93" s="20">
        <f>VLOOKUP(A93,'04.07.24'!$A$2:$M$500,13,0)</f>
        <v>1956682558</v>
      </c>
      <c r="K93" s="36">
        <f>VLOOKUP(A93,'Actual scan'!$A$2:$M$419,13,0)</f>
        <v>1956682558</v>
      </c>
      <c r="L93" s="37">
        <f t="shared" si="4"/>
        <v>0</v>
      </c>
      <c r="M93" s="13">
        <f>VLOOKUP(A93,'04.07.24'!$A$2:$M$500,4,0)</f>
        <v>143773723</v>
      </c>
      <c r="N93" s="34">
        <f>VLOOKUP(A93,'Actual scan'!$A$2:$M$419,4,0)</f>
        <v>143773723</v>
      </c>
      <c r="O93" s="38">
        <f t="shared" si="5"/>
        <v>0</v>
      </c>
      <c r="P93" s="13">
        <f>VLOOKUP(A93,'04.07.24'!$A$2:$M$500,10,0)</f>
        <v>11290156</v>
      </c>
      <c r="Q93" s="39">
        <f>VLOOKUP(A93,'Actual scan'!$A$2:$M$419,10,0)</f>
        <v>11290156</v>
      </c>
      <c r="R93" s="38">
        <f t="shared" si="6"/>
        <v>0</v>
      </c>
      <c r="S93" s="13">
        <f>VLOOKUP(A93,'04.07.24'!$A$2:$M$500,9,0)</f>
        <v>66679151</v>
      </c>
      <c r="T93" s="39">
        <f>VLOOKUP(A93,'Actual scan'!$A$2:$M$419,9,0)</f>
        <v>66679151</v>
      </c>
      <c r="U93" s="38">
        <f t="shared" si="7"/>
        <v>0</v>
      </c>
      <c r="V93" s="13">
        <f>VLOOKUP(A93,'04.07.24'!$A$2:$M$500,8,0)</f>
        <v>59469601</v>
      </c>
      <c r="W93" s="39">
        <f>VLOOKUP(A93,'Actual scan'!$A$2:$M$419,8,0)</f>
        <v>59469601</v>
      </c>
      <c r="X93" s="38">
        <f t="shared" si="8"/>
        <v>0</v>
      </c>
      <c r="Y93" s="13">
        <f>VLOOKUP(A93,'04.07.24'!$A$2:$M$500,11,0)</f>
        <v>5495413192</v>
      </c>
      <c r="Z93" s="39">
        <f>VLOOKUP(A93,'Actual scan'!$A$2:$M$419,11,0)</f>
        <v>5495413192</v>
      </c>
      <c r="AA93" s="38">
        <f t="shared" si="9"/>
        <v>0</v>
      </c>
      <c r="AB93" s="40">
        <f t="shared" si="10"/>
        <v>0</v>
      </c>
      <c r="AC93" s="40">
        <f t="shared" si="11"/>
        <v>0</v>
      </c>
      <c r="AD93" s="40">
        <f t="shared" si="12"/>
        <v>0</v>
      </c>
      <c r="AE93" s="40">
        <f t="shared" si="13"/>
        <v>0</v>
      </c>
      <c r="AF93" s="41">
        <f t="shared" si="14"/>
        <v>0</v>
      </c>
      <c r="AG93" s="40">
        <f>IFERROR(__xludf.DUMMYFUNCTION("IFNA(VLOOKUP(A93,IMPORTRANGE(""https://docs.google.com/spreadsheets/d/13sIiIFxtnWDUMYwzYXOCUL9Pdssb8PBqcbIkNBBCaZM/edit?resourcekey#gid=2083474367"",""Responses!$B$2:$N$500""),10,0),0)"),0.0)</f>
        <v>0</v>
      </c>
      <c r="AH93" s="40">
        <f>IFERROR(__xludf.DUMMYFUNCTION("IFNA(VLOOKUP(A93,IMPORTRANGE(""https://docs.google.com/spreadsheets/d/13sIiIFxtnWDUMYwzYXOCUL9Pdssb8PBqcbIkNBBCaZM/edit?resourcekey#gid=2083474367"",""Responses!$B$2:$N$500""),9,0),0)"),0.0)</f>
        <v>0</v>
      </c>
      <c r="AI93" s="41">
        <f t="shared" si="15"/>
        <v>0</v>
      </c>
      <c r="AJ93" s="41">
        <f t="shared" si="16"/>
        <v>-20862156.3</v>
      </c>
      <c r="AK93" s="42">
        <f t="shared" si="17"/>
        <v>0</v>
      </c>
      <c r="AL93" s="42">
        <f t="shared" si="18"/>
        <v>0</v>
      </c>
    </row>
    <row r="94" ht="15.75" customHeight="1">
      <c r="A94" s="6">
        <v>1.10817083E8</v>
      </c>
      <c r="B94" s="7" t="s">
        <v>126</v>
      </c>
      <c r="C94" s="20">
        <f>VLOOKUP(A94,'04.07.24'!$A$2:$W$500,17,0)</f>
        <v>4865905.45</v>
      </c>
      <c r="D94" s="33">
        <f t="shared" si="1"/>
        <v>0</v>
      </c>
      <c r="E94" s="20">
        <f>VLOOKUP(A94,'04.07.24'!$A$2:$W$500,18,0)</f>
        <v>20853880.5</v>
      </c>
      <c r="F94" s="33">
        <f t="shared" si="2"/>
        <v>0</v>
      </c>
      <c r="G94" s="13">
        <f>VLOOKUP(A94,'04.07.24'!$A$2:$C$500,3,0)</f>
        <v>69512935</v>
      </c>
      <c r="H94" s="34">
        <f>VLOOKUP(A94,'Actual scan'!$A$2:$C$419,3,0)</f>
        <v>69512935</v>
      </c>
      <c r="I94" s="35">
        <f t="shared" si="3"/>
        <v>0</v>
      </c>
      <c r="J94" s="20">
        <f>VLOOKUP(A94,'04.07.24'!$A$2:$M$500,13,0)</f>
        <v>3176689097</v>
      </c>
      <c r="K94" s="36">
        <f>VLOOKUP(A94,'Actual scan'!$A$2:$M$419,13,0)</f>
        <v>3176689097</v>
      </c>
      <c r="L94" s="37">
        <f t="shared" si="4"/>
        <v>0</v>
      </c>
      <c r="M94" s="13">
        <f>VLOOKUP(A94,'04.07.24'!$A$2:$M$500,4,0)</f>
        <v>225185918</v>
      </c>
      <c r="N94" s="34">
        <f>VLOOKUP(A94,'Actual scan'!$A$2:$M$419,4,0)</f>
        <v>225185918</v>
      </c>
      <c r="O94" s="38">
        <f t="shared" si="5"/>
        <v>0</v>
      </c>
      <c r="P94" s="13">
        <f>VLOOKUP(A94,'04.07.24'!$A$2:$M$500,10,0)</f>
        <v>9028187</v>
      </c>
      <c r="Q94" s="39">
        <f>VLOOKUP(A94,'Actual scan'!$A$2:$M$419,10,0)</f>
        <v>9028187</v>
      </c>
      <c r="R94" s="38">
        <f t="shared" si="6"/>
        <v>0</v>
      </c>
      <c r="S94" s="13">
        <f>VLOOKUP(A94,'04.07.24'!$A$2:$M$500,9,0)</f>
        <v>103972718</v>
      </c>
      <c r="T94" s="39">
        <f>VLOOKUP(A94,'Actual scan'!$A$2:$M$419,9,0)</f>
        <v>103972718</v>
      </c>
      <c r="U94" s="38">
        <f t="shared" si="7"/>
        <v>0</v>
      </c>
      <c r="V94" s="13">
        <f>VLOOKUP(A94,'04.07.24'!$A$2:$M$500,8,0)</f>
        <v>107421963</v>
      </c>
      <c r="W94" s="39">
        <f>VLOOKUP(A94,'Actual scan'!$A$2:$M$419,8,0)</f>
        <v>107421963</v>
      </c>
      <c r="X94" s="38">
        <f t="shared" si="8"/>
        <v>0</v>
      </c>
      <c r="Y94" s="13">
        <f>VLOOKUP(A94,'04.07.24'!$A$2:$M$500,11,0)</f>
        <v>6727839617</v>
      </c>
      <c r="Z94" s="39">
        <f>VLOOKUP(A94,'Actual scan'!$A$2:$M$419,11,0)</f>
        <v>6727839617</v>
      </c>
      <c r="AA94" s="38">
        <f t="shared" si="9"/>
        <v>0</v>
      </c>
      <c r="AB94" s="40">
        <f t="shared" si="10"/>
        <v>0</v>
      </c>
      <c r="AC94" s="40">
        <f t="shared" si="11"/>
        <v>0</v>
      </c>
      <c r="AD94" s="40">
        <f t="shared" si="12"/>
        <v>0</v>
      </c>
      <c r="AE94" s="40">
        <f t="shared" si="13"/>
        <v>0</v>
      </c>
      <c r="AF94" s="41">
        <f t="shared" si="14"/>
        <v>0</v>
      </c>
      <c r="AG94" s="40">
        <f>IFERROR(__xludf.DUMMYFUNCTION("IFNA(VLOOKUP(A94,IMPORTRANGE(""https://docs.google.com/spreadsheets/d/13sIiIFxtnWDUMYwzYXOCUL9Pdssb8PBqcbIkNBBCaZM/edit?resourcekey#gid=2083474367"",""Responses!$B$2:$N$500""),10,0),0)"),0.0)</f>
        <v>0</v>
      </c>
      <c r="AH94" s="40">
        <f>IFERROR(__xludf.DUMMYFUNCTION("IFNA(VLOOKUP(A94,IMPORTRANGE(""https://docs.google.com/spreadsheets/d/13sIiIFxtnWDUMYwzYXOCUL9Pdssb8PBqcbIkNBBCaZM/edit?resourcekey#gid=2083474367"",""Responses!$B$2:$N$500""),9,0),0)"),0.0)</f>
        <v>0</v>
      </c>
      <c r="AI94" s="41">
        <f t="shared" si="15"/>
        <v>0</v>
      </c>
      <c r="AJ94" s="41">
        <f t="shared" si="16"/>
        <v>-20853880.5</v>
      </c>
      <c r="AK94" s="42">
        <f t="shared" si="17"/>
        <v>0</v>
      </c>
      <c r="AL94" s="42">
        <f t="shared" si="18"/>
        <v>0</v>
      </c>
    </row>
    <row r="95" ht="15.75" customHeight="1">
      <c r="A95" s="6">
        <v>1.20390244E8</v>
      </c>
      <c r="B95" s="7" t="s">
        <v>127</v>
      </c>
      <c r="C95" s="20">
        <f>VLOOKUP(A95,'04.07.24'!$A$2:$W$500,17,0)</f>
        <v>4864512.1</v>
      </c>
      <c r="D95" s="33">
        <f t="shared" si="1"/>
        <v>0</v>
      </c>
      <c r="E95" s="20">
        <f>VLOOKUP(A95,'04.07.24'!$A$2:$W$500,18,0)</f>
        <v>20847909</v>
      </c>
      <c r="F95" s="33">
        <f t="shared" si="2"/>
        <v>0</v>
      </c>
      <c r="G95" s="13">
        <f>VLOOKUP(A95,'04.07.24'!$A$2:$C$500,3,0)</f>
        <v>69493030</v>
      </c>
      <c r="H95" s="34">
        <f>VLOOKUP(A95,'Actual scan'!$A$2:$C$419,3,0)</f>
        <v>69493030</v>
      </c>
      <c r="I95" s="35">
        <f t="shared" si="3"/>
        <v>0</v>
      </c>
      <c r="J95" s="20">
        <f>VLOOKUP(A95,'04.07.24'!$A$2:$M$500,13,0)</f>
        <v>650449414</v>
      </c>
      <c r="K95" s="36">
        <f>VLOOKUP(A95,'Actual scan'!$A$2:$M$419,13,0)</f>
        <v>650449414</v>
      </c>
      <c r="L95" s="37">
        <f t="shared" si="4"/>
        <v>0</v>
      </c>
      <c r="M95" s="13">
        <f>VLOOKUP(A95,'04.07.24'!$A$2:$M$500,4,0)</f>
        <v>76144081</v>
      </c>
      <c r="N95" s="34">
        <f>VLOOKUP(A95,'Actual scan'!$A$2:$M$419,4,0)</f>
        <v>76144081</v>
      </c>
      <c r="O95" s="38">
        <f t="shared" si="5"/>
        <v>0</v>
      </c>
      <c r="P95" s="13">
        <f>VLOOKUP(A95,'04.07.24'!$A$2:$M$500,10,0)</f>
        <v>7753363</v>
      </c>
      <c r="Q95" s="39">
        <f>VLOOKUP(A95,'Actual scan'!$A$2:$M$419,10,0)</f>
        <v>7753363</v>
      </c>
      <c r="R95" s="38">
        <f t="shared" si="6"/>
        <v>0</v>
      </c>
      <c r="S95" s="13">
        <f>VLOOKUP(A95,'04.07.24'!$A$2:$M$500,9,0)</f>
        <v>23847568</v>
      </c>
      <c r="T95" s="39">
        <f>VLOOKUP(A95,'Actual scan'!$A$2:$M$419,9,0)</f>
        <v>23847568</v>
      </c>
      <c r="U95" s="38">
        <f t="shared" si="7"/>
        <v>0</v>
      </c>
      <c r="V95" s="13">
        <f>VLOOKUP(A95,'04.07.24'!$A$2:$M$500,8,0)</f>
        <v>15868264</v>
      </c>
      <c r="W95" s="39">
        <f>VLOOKUP(A95,'Actual scan'!$A$2:$M$419,8,0)</f>
        <v>15868264</v>
      </c>
      <c r="X95" s="38">
        <f t="shared" si="8"/>
        <v>0</v>
      </c>
      <c r="Y95" s="13">
        <f>VLOOKUP(A95,'04.07.24'!$A$2:$M$500,11,0)</f>
        <v>2658285698</v>
      </c>
      <c r="Z95" s="39">
        <f>VLOOKUP(A95,'Actual scan'!$A$2:$M$419,11,0)</f>
        <v>2658285698</v>
      </c>
      <c r="AA95" s="38">
        <f t="shared" si="9"/>
        <v>0</v>
      </c>
      <c r="AB95" s="40">
        <f t="shared" si="10"/>
        <v>0</v>
      </c>
      <c r="AC95" s="40">
        <f t="shared" si="11"/>
        <v>0</v>
      </c>
      <c r="AD95" s="40">
        <f t="shared" si="12"/>
        <v>0</v>
      </c>
      <c r="AE95" s="40">
        <f t="shared" si="13"/>
        <v>0</v>
      </c>
      <c r="AF95" s="41">
        <f t="shared" si="14"/>
        <v>0</v>
      </c>
      <c r="AG95" s="40">
        <f>IFERROR(__xludf.DUMMYFUNCTION("IFNA(VLOOKUP(A95,IMPORTRANGE(""https://docs.google.com/spreadsheets/d/13sIiIFxtnWDUMYwzYXOCUL9Pdssb8PBqcbIkNBBCaZM/edit?resourcekey#gid=2083474367"",""Responses!$B$2:$N$500""),10,0),0)"),0.0)</f>
        <v>0</v>
      </c>
      <c r="AH95" s="40">
        <f>IFERROR(__xludf.DUMMYFUNCTION("IFNA(VLOOKUP(A95,IMPORTRANGE(""https://docs.google.com/spreadsheets/d/13sIiIFxtnWDUMYwzYXOCUL9Pdssb8PBqcbIkNBBCaZM/edit?resourcekey#gid=2083474367"",""Responses!$B$2:$N$500""),9,0),0)"),0.0)</f>
        <v>0</v>
      </c>
      <c r="AI95" s="41">
        <f t="shared" si="15"/>
        <v>0</v>
      </c>
      <c r="AJ95" s="41">
        <f t="shared" si="16"/>
        <v>-20847909</v>
      </c>
      <c r="AK95" s="42">
        <f t="shared" si="17"/>
        <v>0</v>
      </c>
      <c r="AL95" s="42">
        <f t="shared" si="18"/>
        <v>0</v>
      </c>
    </row>
    <row r="96" ht="15.75" customHeight="1">
      <c r="A96" s="6">
        <v>1.09427298E8</v>
      </c>
      <c r="B96" s="7" t="s">
        <v>128</v>
      </c>
      <c r="C96" s="20">
        <f>VLOOKUP(A96,'04.07.24'!$A$2:$W$500,17,0)</f>
        <v>4845116.85</v>
      </c>
      <c r="D96" s="33">
        <f t="shared" si="1"/>
        <v>0</v>
      </c>
      <c r="E96" s="20">
        <f>VLOOKUP(A96,'04.07.24'!$A$2:$W$500,18,0)</f>
        <v>20764786.5</v>
      </c>
      <c r="F96" s="33">
        <f t="shared" si="2"/>
        <v>0</v>
      </c>
      <c r="G96" s="13">
        <f>VLOOKUP(A96,'04.07.24'!$A$2:$C$500,3,0)</f>
        <v>69215955</v>
      </c>
      <c r="H96" s="34">
        <f>VLOOKUP(A96,'Actual scan'!$A$2:$C$419,3,0)</f>
        <v>69215955</v>
      </c>
      <c r="I96" s="35">
        <f t="shared" si="3"/>
        <v>0</v>
      </c>
      <c r="J96" s="20">
        <f>VLOOKUP(A96,'04.07.24'!$A$2:$M$500,13,0)</f>
        <v>765274605.8</v>
      </c>
      <c r="K96" s="36">
        <f>VLOOKUP(A96,'Actual scan'!$A$2:$M$419,13,0)</f>
        <v>765274605.8</v>
      </c>
      <c r="L96" s="37">
        <f t="shared" si="4"/>
        <v>0</v>
      </c>
      <c r="M96" s="13">
        <f>VLOOKUP(A96,'04.07.24'!$A$2:$M$500,4,0)</f>
        <v>70215605</v>
      </c>
      <c r="N96" s="34">
        <f>VLOOKUP(A96,'Actual scan'!$A$2:$M$419,4,0)</f>
        <v>70215605</v>
      </c>
      <c r="O96" s="38">
        <f t="shared" si="5"/>
        <v>0</v>
      </c>
      <c r="P96" s="13">
        <f>VLOOKUP(A96,'04.07.24'!$A$2:$M$500,10,0)</f>
        <v>5743775</v>
      </c>
      <c r="Q96" s="39">
        <f>VLOOKUP(A96,'Actual scan'!$A$2:$M$419,10,0)</f>
        <v>5743775</v>
      </c>
      <c r="R96" s="38">
        <f t="shared" si="6"/>
        <v>0</v>
      </c>
      <c r="S96" s="13">
        <f>VLOOKUP(A96,'04.07.24'!$A$2:$M$500,9,0)</f>
        <v>14112269</v>
      </c>
      <c r="T96" s="39">
        <f>VLOOKUP(A96,'Actual scan'!$A$2:$M$419,9,0)</f>
        <v>14112269</v>
      </c>
      <c r="U96" s="38">
        <f t="shared" si="7"/>
        <v>0</v>
      </c>
      <c r="V96" s="13">
        <f>VLOOKUP(A96,'04.07.24'!$A$2:$M$500,8,0)</f>
        <v>46411886</v>
      </c>
      <c r="W96" s="39">
        <f>VLOOKUP(A96,'Actual scan'!$A$2:$M$419,8,0)</f>
        <v>46411886</v>
      </c>
      <c r="X96" s="38">
        <f t="shared" si="8"/>
        <v>0</v>
      </c>
      <c r="Y96" s="13">
        <f>VLOOKUP(A96,'04.07.24'!$A$2:$M$500,11,0)</f>
        <v>69657872995</v>
      </c>
      <c r="Z96" s="39">
        <f>VLOOKUP(A96,'Actual scan'!$A$2:$M$419,11,0)</f>
        <v>69657872995</v>
      </c>
      <c r="AA96" s="38">
        <f t="shared" si="9"/>
        <v>0</v>
      </c>
      <c r="AB96" s="40">
        <f t="shared" si="10"/>
        <v>0</v>
      </c>
      <c r="AC96" s="40">
        <f t="shared" si="11"/>
        <v>0</v>
      </c>
      <c r="AD96" s="40">
        <f t="shared" si="12"/>
        <v>0</v>
      </c>
      <c r="AE96" s="40">
        <f t="shared" si="13"/>
        <v>0</v>
      </c>
      <c r="AF96" s="41">
        <f t="shared" si="14"/>
        <v>0</v>
      </c>
      <c r="AG96" s="40">
        <f>IFERROR(__xludf.DUMMYFUNCTION("IFNA(VLOOKUP(A96,IMPORTRANGE(""https://docs.google.com/spreadsheets/d/13sIiIFxtnWDUMYwzYXOCUL9Pdssb8PBqcbIkNBBCaZM/edit?resourcekey#gid=2083474367"",""Responses!$B$2:$N$500""),10,0),0)"),0.0)</f>
        <v>0</v>
      </c>
      <c r="AH96" s="40">
        <f>IFERROR(__xludf.DUMMYFUNCTION("IFNA(VLOOKUP(A96,IMPORTRANGE(""https://docs.google.com/spreadsheets/d/13sIiIFxtnWDUMYwzYXOCUL9Pdssb8PBqcbIkNBBCaZM/edit?resourcekey#gid=2083474367"",""Responses!$B$2:$N$500""),9,0),0)"),0.0)</f>
        <v>0</v>
      </c>
      <c r="AI96" s="41">
        <f t="shared" si="15"/>
        <v>0</v>
      </c>
      <c r="AJ96" s="41">
        <f t="shared" si="16"/>
        <v>-20764786.5</v>
      </c>
      <c r="AK96" s="42">
        <f t="shared" si="17"/>
        <v>0</v>
      </c>
      <c r="AL96" s="42">
        <f t="shared" si="18"/>
        <v>0</v>
      </c>
    </row>
    <row r="97" ht="15.75" customHeight="1">
      <c r="A97" s="6">
        <v>8.4808785E7</v>
      </c>
      <c r="B97" s="7" t="s">
        <v>129</v>
      </c>
      <c r="C97" s="20">
        <f>VLOOKUP(A97,'04.07.24'!$A$2:$W$500,17,0)</f>
        <v>4841055.38</v>
      </c>
      <c r="D97" s="33">
        <f t="shared" si="1"/>
        <v>0</v>
      </c>
      <c r="E97" s="20">
        <f>VLOOKUP(A97,'04.07.24'!$A$2:$W$500,18,0)</f>
        <v>20747380.2</v>
      </c>
      <c r="F97" s="33">
        <f t="shared" si="2"/>
        <v>0</v>
      </c>
      <c r="G97" s="13">
        <f>VLOOKUP(A97,'04.07.24'!$A$2:$C$500,3,0)</f>
        <v>69157934</v>
      </c>
      <c r="H97" s="34">
        <f>VLOOKUP(A97,'Actual scan'!$A$2:$C$419,3,0)</f>
        <v>69157934</v>
      </c>
      <c r="I97" s="35">
        <f t="shared" si="3"/>
        <v>0</v>
      </c>
      <c r="J97" s="20">
        <f>VLOOKUP(A97,'04.07.24'!$A$2:$M$500,13,0)</f>
        <v>553246390</v>
      </c>
      <c r="K97" s="36">
        <f>VLOOKUP(A97,'Actual scan'!$A$2:$M$419,13,0)</f>
        <v>553246390</v>
      </c>
      <c r="L97" s="37">
        <f t="shared" si="4"/>
        <v>0</v>
      </c>
      <c r="M97" s="13">
        <f>VLOOKUP(A97,'04.07.24'!$A$2:$M$500,4,0)</f>
        <v>35476467</v>
      </c>
      <c r="N97" s="34">
        <f>VLOOKUP(A97,'Actual scan'!$A$2:$M$419,4,0)</f>
        <v>35476467</v>
      </c>
      <c r="O97" s="38">
        <f t="shared" si="5"/>
        <v>0</v>
      </c>
      <c r="P97" s="13">
        <f>VLOOKUP(A97,'04.07.24'!$A$2:$M$500,10,0)</f>
        <v>8422071</v>
      </c>
      <c r="Q97" s="39">
        <f>VLOOKUP(A97,'Actual scan'!$A$2:$M$419,10,0)</f>
        <v>8422071</v>
      </c>
      <c r="R97" s="38">
        <f t="shared" si="6"/>
        <v>0</v>
      </c>
      <c r="S97" s="13">
        <f>VLOOKUP(A97,'04.07.24'!$A$2:$M$500,9,0)</f>
        <v>21227733</v>
      </c>
      <c r="T97" s="39">
        <f>VLOOKUP(A97,'Actual scan'!$A$2:$M$419,9,0)</f>
        <v>21227733</v>
      </c>
      <c r="U97" s="38">
        <f t="shared" si="7"/>
        <v>0</v>
      </c>
      <c r="V97" s="13">
        <f>VLOOKUP(A97,'04.07.24'!$A$2:$M$500,8,0)</f>
        <v>12489883</v>
      </c>
      <c r="W97" s="39">
        <f>VLOOKUP(A97,'Actual scan'!$A$2:$M$419,8,0)</f>
        <v>12489883</v>
      </c>
      <c r="X97" s="38">
        <f t="shared" si="8"/>
        <v>0</v>
      </c>
      <c r="Y97" s="13">
        <f>VLOOKUP(A97,'04.07.24'!$A$2:$M$500,11,0)</f>
        <v>2729499546</v>
      </c>
      <c r="Z97" s="39">
        <f>VLOOKUP(A97,'Actual scan'!$A$2:$M$419,11,0)</f>
        <v>2729499546</v>
      </c>
      <c r="AA97" s="38">
        <f t="shared" si="9"/>
        <v>0</v>
      </c>
      <c r="AB97" s="40">
        <f t="shared" si="10"/>
        <v>0</v>
      </c>
      <c r="AC97" s="40">
        <f t="shared" si="11"/>
        <v>0</v>
      </c>
      <c r="AD97" s="40">
        <f t="shared" si="12"/>
        <v>0</v>
      </c>
      <c r="AE97" s="40">
        <f t="shared" si="13"/>
        <v>0</v>
      </c>
      <c r="AF97" s="41">
        <f t="shared" si="14"/>
        <v>0</v>
      </c>
      <c r="AG97" s="40">
        <f>IFERROR(__xludf.DUMMYFUNCTION("IFNA(VLOOKUP(A97,IMPORTRANGE(""https://docs.google.com/spreadsheets/d/13sIiIFxtnWDUMYwzYXOCUL9Pdssb8PBqcbIkNBBCaZM/edit?resourcekey#gid=2083474367"",""Responses!$B$2:$N$500""),10,0),0)"),0.0)</f>
        <v>0</v>
      </c>
      <c r="AH97" s="40">
        <f>IFERROR(__xludf.DUMMYFUNCTION("IFNA(VLOOKUP(A97,IMPORTRANGE(""https://docs.google.com/spreadsheets/d/13sIiIFxtnWDUMYwzYXOCUL9Pdssb8PBqcbIkNBBCaZM/edit?resourcekey#gid=2083474367"",""Responses!$B$2:$N$500""),9,0),0)"),0.0)</f>
        <v>0</v>
      </c>
      <c r="AI97" s="41">
        <f t="shared" si="15"/>
        <v>0</v>
      </c>
      <c r="AJ97" s="41">
        <f t="shared" si="16"/>
        <v>-20747380.2</v>
      </c>
      <c r="AK97" s="42">
        <f t="shared" si="17"/>
        <v>0</v>
      </c>
      <c r="AL97" s="42">
        <f t="shared" si="18"/>
        <v>0</v>
      </c>
    </row>
    <row r="98" ht="15.75" customHeight="1">
      <c r="A98" s="6">
        <v>1.12515014E8</v>
      </c>
      <c r="B98" s="7" t="s">
        <v>130</v>
      </c>
      <c r="C98" s="20">
        <f>VLOOKUP(A98,'04.07.24'!$A$2:$W$500,17,0)</f>
        <v>4837502.6</v>
      </c>
      <c r="D98" s="33">
        <f t="shared" si="1"/>
        <v>0</v>
      </c>
      <c r="E98" s="20">
        <f>VLOOKUP(A98,'04.07.24'!$A$2:$W$500,18,0)</f>
        <v>20732154</v>
      </c>
      <c r="F98" s="33">
        <f t="shared" si="2"/>
        <v>0</v>
      </c>
      <c r="G98" s="13">
        <f>VLOOKUP(A98,'04.07.24'!$A$2:$C$500,3,0)</f>
        <v>69107180</v>
      </c>
      <c r="H98" s="34">
        <f>VLOOKUP(A98,'Actual scan'!$A$2:$C$419,3,0)</f>
        <v>69107180</v>
      </c>
      <c r="I98" s="35">
        <f t="shared" si="3"/>
        <v>0</v>
      </c>
      <c r="J98" s="20">
        <f>VLOOKUP(A98,'04.07.24'!$A$2:$M$500,13,0)</f>
        <v>311890847.4</v>
      </c>
      <c r="K98" s="36">
        <f>VLOOKUP(A98,'Actual scan'!$A$2:$M$419,13,0)</f>
        <v>311890847.4</v>
      </c>
      <c r="L98" s="37">
        <f t="shared" si="4"/>
        <v>0</v>
      </c>
      <c r="M98" s="13">
        <f>VLOOKUP(A98,'04.07.24'!$A$2:$M$500,4,0)</f>
        <v>25933627</v>
      </c>
      <c r="N98" s="34">
        <f>VLOOKUP(A98,'Actual scan'!$A$2:$M$419,4,0)</f>
        <v>25933627</v>
      </c>
      <c r="O98" s="38">
        <f t="shared" si="5"/>
        <v>0</v>
      </c>
      <c r="P98" s="13">
        <f>VLOOKUP(A98,'04.07.24'!$A$2:$M$500,10,0)</f>
        <v>8095299</v>
      </c>
      <c r="Q98" s="39">
        <f>VLOOKUP(A98,'Actual scan'!$A$2:$M$419,10,0)</f>
        <v>8095299</v>
      </c>
      <c r="R98" s="38">
        <f t="shared" si="6"/>
        <v>0</v>
      </c>
      <c r="S98" s="13">
        <f>VLOOKUP(A98,'04.07.24'!$A$2:$M$500,9,0)</f>
        <v>8756766</v>
      </c>
      <c r="T98" s="39">
        <f>VLOOKUP(A98,'Actual scan'!$A$2:$M$419,9,0)</f>
        <v>8756766</v>
      </c>
      <c r="U98" s="38">
        <f t="shared" si="7"/>
        <v>0</v>
      </c>
      <c r="V98" s="13">
        <f>VLOOKUP(A98,'04.07.24'!$A$2:$M$500,8,0)</f>
        <v>12857148</v>
      </c>
      <c r="W98" s="39">
        <f>VLOOKUP(A98,'Actual scan'!$A$2:$M$419,8,0)</f>
        <v>12857148</v>
      </c>
      <c r="X98" s="38">
        <f t="shared" si="8"/>
        <v>0</v>
      </c>
      <c r="Y98" s="13">
        <f>VLOOKUP(A98,'04.07.24'!$A$2:$M$500,11,0)</f>
        <v>1037446980</v>
      </c>
      <c r="Z98" s="39">
        <f>VLOOKUP(A98,'Actual scan'!$A$2:$M$419,11,0)</f>
        <v>1037446980</v>
      </c>
      <c r="AA98" s="38">
        <f t="shared" si="9"/>
        <v>0</v>
      </c>
      <c r="AB98" s="40">
        <f t="shared" si="10"/>
        <v>0</v>
      </c>
      <c r="AC98" s="40">
        <f t="shared" si="11"/>
        <v>0</v>
      </c>
      <c r="AD98" s="40">
        <f t="shared" si="12"/>
        <v>0</v>
      </c>
      <c r="AE98" s="40">
        <f t="shared" si="13"/>
        <v>0</v>
      </c>
      <c r="AF98" s="41">
        <f t="shared" si="14"/>
        <v>0</v>
      </c>
      <c r="AG98" s="40">
        <f>IFERROR(__xludf.DUMMYFUNCTION("IFNA(VLOOKUP(A98,IMPORTRANGE(""https://docs.google.com/spreadsheets/d/13sIiIFxtnWDUMYwzYXOCUL9Pdssb8PBqcbIkNBBCaZM/edit?resourcekey#gid=2083474367"",""Responses!$B$2:$N$500""),10,0),0)"),0.0)</f>
        <v>0</v>
      </c>
      <c r="AH98" s="40">
        <f>IFERROR(__xludf.DUMMYFUNCTION("IFNA(VLOOKUP(A98,IMPORTRANGE(""https://docs.google.com/spreadsheets/d/13sIiIFxtnWDUMYwzYXOCUL9Pdssb8PBqcbIkNBBCaZM/edit?resourcekey#gid=2083474367"",""Responses!$B$2:$N$500""),9,0),0)"),0.0)</f>
        <v>0</v>
      </c>
      <c r="AI98" s="41">
        <f t="shared" si="15"/>
        <v>0</v>
      </c>
      <c r="AJ98" s="41">
        <f t="shared" si="16"/>
        <v>-20732154</v>
      </c>
      <c r="AK98" s="42">
        <f t="shared" si="17"/>
        <v>0</v>
      </c>
      <c r="AL98" s="42">
        <f t="shared" si="18"/>
        <v>0</v>
      </c>
    </row>
    <row r="99" ht="15.75" customHeight="1">
      <c r="A99" s="6">
        <v>1.11677428E8</v>
      </c>
      <c r="B99" s="7" t="s">
        <v>131</v>
      </c>
      <c r="C99" s="20">
        <f>VLOOKUP(A99,'04.07.24'!$A$2:$W$500,17,0)</f>
        <v>4833904.32</v>
      </c>
      <c r="D99" s="33">
        <f t="shared" si="1"/>
        <v>0</v>
      </c>
      <c r="E99" s="20">
        <f>VLOOKUP(A99,'04.07.24'!$A$2:$W$500,18,0)</f>
        <v>20716732.8</v>
      </c>
      <c r="F99" s="33">
        <f t="shared" si="2"/>
        <v>0</v>
      </c>
      <c r="G99" s="13">
        <f>VLOOKUP(A99,'04.07.24'!$A$2:$C$500,3,0)</f>
        <v>69055776</v>
      </c>
      <c r="H99" s="34">
        <f>VLOOKUP(A99,'Actual scan'!$A$2:$C$419,3,0)</f>
        <v>69055776</v>
      </c>
      <c r="I99" s="35">
        <f t="shared" si="3"/>
        <v>0</v>
      </c>
      <c r="J99" s="20">
        <f>VLOOKUP(A99,'04.07.24'!$A$2:$M$500,13,0)</f>
        <v>203557300.2</v>
      </c>
      <c r="K99" s="36">
        <f>VLOOKUP(A99,'Actual scan'!$A$2:$M$419,13,0)</f>
        <v>203557300.2</v>
      </c>
      <c r="L99" s="37">
        <f t="shared" si="4"/>
        <v>0</v>
      </c>
      <c r="M99" s="13">
        <f>VLOOKUP(A99,'04.07.24'!$A$2:$M$500,4,0)</f>
        <v>14556536</v>
      </c>
      <c r="N99" s="34">
        <f>VLOOKUP(A99,'Actual scan'!$A$2:$M$419,4,0)</f>
        <v>14556536</v>
      </c>
      <c r="O99" s="38">
        <f t="shared" si="5"/>
        <v>0</v>
      </c>
      <c r="P99" s="13">
        <f>VLOOKUP(A99,'04.07.24'!$A$2:$M$500,10,0)</f>
        <v>5883878</v>
      </c>
      <c r="Q99" s="39">
        <f>VLOOKUP(A99,'Actual scan'!$A$2:$M$419,10,0)</f>
        <v>5883878</v>
      </c>
      <c r="R99" s="38">
        <f t="shared" si="6"/>
        <v>0</v>
      </c>
      <c r="S99" s="13">
        <f>VLOOKUP(A99,'04.07.24'!$A$2:$M$500,9,0)</f>
        <v>7672131</v>
      </c>
      <c r="T99" s="39">
        <f>VLOOKUP(A99,'Actual scan'!$A$2:$M$419,9,0)</f>
        <v>7672131</v>
      </c>
      <c r="U99" s="38">
        <f t="shared" si="7"/>
        <v>0</v>
      </c>
      <c r="V99" s="13">
        <f>VLOOKUP(A99,'04.07.24'!$A$2:$M$500,8,0)</f>
        <v>4554764</v>
      </c>
      <c r="W99" s="39">
        <f>VLOOKUP(A99,'Actual scan'!$A$2:$M$419,8,0)</f>
        <v>4554764</v>
      </c>
      <c r="X99" s="38">
        <f t="shared" si="8"/>
        <v>0</v>
      </c>
      <c r="Y99" s="13">
        <f>VLOOKUP(A99,'04.07.24'!$A$2:$M$500,11,0)</f>
        <v>3497870195</v>
      </c>
      <c r="Z99" s="39">
        <f>VLOOKUP(A99,'Actual scan'!$A$2:$M$419,11,0)</f>
        <v>3497870195</v>
      </c>
      <c r="AA99" s="38">
        <f t="shared" si="9"/>
        <v>0</v>
      </c>
      <c r="AB99" s="40">
        <f t="shared" si="10"/>
        <v>0</v>
      </c>
      <c r="AC99" s="40">
        <f t="shared" si="11"/>
        <v>0</v>
      </c>
      <c r="AD99" s="40">
        <f t="shared" si="12"/>
        <v>0</v>
      </c>
      <c r="AE99" s="40">
        <f t="shared" si="13"/>
        <v>0</v>
      </c>
      <c r="AF99" s="41">
        <f t="shared" si="14"/>
        <v>0</v>
      </c>
      <c r="AG99" s="40">
        <f>IFERROR(__xludf.DUMMYFUNCTION("IFNA(VLOOKUP(A99,IMPORTRANGE(""https://docs.google.com/spreadsheets/d/13sIiIFxtnWDUMYwzYXOCUL9Pdssb8PBqcbIkNBBCaZM/edit?resourcekey#gid=2083474367"",""Responses!$B$2:$N$500""),10,0),0)"),0.0)</f>
        <v>0</v>
      </c>
      <c r="AH99" s="40">
        <f>IFERROR(__xludf.DUMMYFUNCTION("IFNA(VLOOKUP(A99,IMPORTRANGE(""https://docs.google.com/spreadsheets/d/13sIiIFxtnWDUMYwzYXOCUL9Pdssb8PBqcbIkNBBCaZM/edit?resourcekey#gid=2083474367"",""Responses!$B$2:$N$500""),9,0),0)"),0.0)</f>
        <v>0</v>
      </c>
      <c r="AI99" s="41">
        <f t="shared" si="15"/>
        <v>0</v>
      </c>
      <c r="AJ99" s="41">
        <f t="shared" si="16"/>
        <v>-20716732.8</v>
      </c>
      <c r="AK99" s="42">
        <f t="shared" si="17"/>
        <v>0</v>
      </c>
      <c r="AL99" s="42">
        <f t="shared" si="18"/>
        <v>0</v>
      </c>
    </row>
    <row r="100" ht="15.75" customHeight="1">
      <c r="A100" s="6">
        <v>8.7641071E7</v>
      </c>
      <c r="B100" s="7" t="s">
        <v>132</v>
      </c>
      <c r="C100" s="20">
        <f>VLOOKUP(A100,'04.07.24'!$A$2:$W$500,17,0)</f>
        <v>4831461.39</v>
      </c>
      <c r="D100" s="33">
        <f t="shared" si="1"/>
        <v>0</v>
      </c>
      <c r="E100" s="20">
        <f>VLOOKUP(A100,'04.07.24'!$A$2:$W$500,18,0)</f>
        <v>20706263.1</v>
      </c>
      <c r="F100" s="33">
        <f t="shared" si="2"/>
        <v>0</v>
      </c>
      <c r="G100" s="13">
        <f>VLOOKUP(A100,'04.07.24'!$A$2:$C$500,3,0)</f>
        <v>69020877</v>
      </c>
      <c r="H100" s="34">
        <f>VLOOKUP(A100,'Actual scan'!$A$2:$C$419,3,0)</f>
        <v>69020877</v>
      </c>
      <c r="I100" s="35">
        <f t="shared" si="3"/>
        <v>0</v>
      </c>
      <c r="J100" s="20">
        <f>VLOOKUP(A100,'04.07.24'!$A$2:$M$500,13,0)</f>
        <v>162545266.8</v>
      </c>
      <c r="K100" s="36">
        <f>VLOOKUP(A100,'Actual scan'!$A$2:$M$419,13,0)</f>
        <v>162545266.8</v>
      </c>
      <c r="L100" s="37">
        <f t="shared" si="4"/>
        <v>0</v>
      </c>
      <c r="M100" s="13">
        <f>VLOOKUP(A100,'04.07.24'!$A$2:$M$500,4,0)</f>
        <v>14567944</v>
      </c>
      <c r="N100" s="34">
        <f>VLOOKUP(A100,'Actual scan'!$A$2:$M$419,4,0)</f>
        <v>14567944</v>
      </c>
      <c r="O100" s="38">
        <f t="shared" si="5"/>
        <v>0</v>
      </c>
      <c r="P100" s="13">
        <f>VLOOKUP(A100,'04.07.24'!$A$2:$M$500,10,0)</f>
        <v>10404985</v>
      </c>
      <c r="Q100" s="39">
        <f>VLOOKUP(A100,'Actual scan'!$A$2:$M$419,10,0)</f>
        <v>10404985</v>
      </c>
      <c r="R100" s="38">
        <f t="shared" si="6"/>
        <v>0</v>
      </c>
      <c r="S100" s="13">
        <f>VLOOKUP(A100,'04.07.24'!$A$2:$M$500,9,0)</f>
        <v>3693527</v>
      </c>
      <c r="T100" s="39">
        <f>VLOOKUP(A100,'Actual scan'!$A$2:$M$419,9,0)</f>
        <v>3693527</v>
      </c>
      <c r="U100" s="38">
        <f t="shared" si="7"/>
        <v>0</v>
      </c>
      <c r="V100" s="13">
        <f>VLOOKUP(A100,'04.07.24'!$A$2:$M$500,8,0)</f>
        <v>8472327</v>
      </c>
      <c r="W100" s="39">
        <f>VLOOKUP(A100,'Actual scan'!$A$2:$M$419,8,0)</f>
        <v>8472327</v>
      </c>
      <c r="X100" s="38">
        <f t="shared" si="8"/>
        <v>0</v>
      </c>
      <c r="Y100" s="13">
        <f>VLOOKUP(A100,'04.07.24'!$A$2:$M$500,11,0)</f>
        <v>4376798929</v>
      </c>
      <c r="Z100" s="39">
        <f>VLOOKUP(A100,'Actual scan'!$A$2:$M$419,11,0)</f>
        <v>4376798929</v>
      </c>
      <c r="AA100" s="38">
        <f t="shared" si="9"/>
        <v>0</v>
      </c>
      <c r="AB100" s="40">
        <f t="shared" si="10"/>
        <v>0</v>
      </c>
      <c r="AC100" s="40">
        <f t="shared" si="11"/>
        <v>0</v>
      </c>
      <c r="AD100" s="40">
        <f t="shared" si="12"/>
        <v>0</v>
      </c>
      <c r="AE100" s="40">
        <f t="shared" si="13"/>
        <v>0</v>
      </c>
      <c r="AF100" s="41">
        <f t="shared" si="14"/>
        <v>0</v>
      </c>
      <c r="AG100" s="40">
        <f>IFERROR(__xludf.DUMMYFUNCTION("IFNA(VLOOKUP(A100,IMPORTRANGE(""https://docs.google.com/spreadsheets/d/13sIiIFxtnWDUMYwzYXOCUL9Pdssb8PBqcbIkNBBCaZM/edit?resourcekey#gid=2083474367"",""Responses!$B$2:$N$500""),10,0),0)"),0.0)</f>
        <v>0</v>
      </c>
      <c r="AH100" s="40">
        <f>IFERROR(__xludf.DUMMYFUNCTION("IFNA(VLOOKUP(A100,IMPORTRANGE(""https://docs.google.com/spreadsheets/d/13sIiIFxtnWDUMYwzYXOCUL9Pdssb8PBqcbIkNBBCaZM/edit?resourcekey#gid=2083474367"",""Responses!$B$2:$N$500""),9,0),0)"),0.0)</f>
        <v>0</v>
      </c>
      <c r="AI100" s="41">
        <f t="shared" si="15"/>
        <v>0</v>
      </c>
      <c r="AJ100" s="41">
        <f t="shared" si="16"/>
        <v>-20706263.1</v>
      </c>
      <c r="AK100" s="42">
        <f t="shared" si="17"/>
        <v>0</v>
      </c>
      <c r="AL100" s="42">
        <f t="shared" si="18"/>
        <v>0</v>
      </c>
    </row>
    <row r="101" ht="15.75" customHeight="1">
      <c r="A101" s="6">
        <v>1.19821268E8</v>
      </c>
      <c r="B101" s="7" t="s">
        <v>133</v>
      </c>
      <c r="C101" s="20">
        <f>VLOOKUP(A101,'04.07.24'!$A$2:$W$500,17,0)</f>
        <v>4830293.37</v>
      </c>
      <c r="D101" s="33">
        <f t="shared" si="1"/>
        <v>0</v>
      </c>
      <c r="E101" s="20">
        <f>VLOOKUP(A101,'04.07.24'!$A$2:$W$500,18,0)</f>
        <v>20701257.3</v>
      </c>
      <c r="F101" s="33">
        <f t="shared" si="2"/>
        <v>0</v>
      </c>
      <c r="G101" s="13">
        <f>VLOOKUP(A101,'04.07.24'!$A$2:$C$500,3,0)</f>
        <v>69004191</v>
      </c>
      <c r="H101" s="34">
        <f>VLOOKUP(A101,'Actual scan'!$A$2:$C$419,3,0)</f>
        <v>69004191</v>
      </c>
      <c r="I101" s="35">
        <f t="shared" si="3"/>
        <v>0</v>
      </c>
      <c r="J101" s="20">
        <f>VLOOKUP(A101,'04.07.24'!$A$2:$M$500,13,0)</f>
        <v>629692125.6</v>
      </c>
      <c r="K101" s="36">
        <f>VLOOKUP(A101,'Actual scan'!$A$2:$M$419,13,0)</f>
        <v>629692125.6</v>
      </c>
      <c r="L101" s="37">
        <f t="shared" si="4"/>
        <v>0</v>
      </c>
      <c r="M101" s="13">
        <f>VLOOKUP(A101,'04.07.24'!$A$2:$M$500,4,0)</f>
        <v>46431957</v>
      </c>
      <c r="N101" s="34">
        <f>VLOOKUP(A101,'Actual scan'!$A$2:$M$419,4,0)</f>
        <v>46431957</v>
      </c>
      <c r="O101" s="38">
        <f t="shared" si="5"/>
        <v>0</v>
      </c>
      <c r="P101" s="13">
        <f>VLOOKUP(A101,'04.07.24'!$A$2:$M$500,10,0)</f>
        <v>6582587</v>
      </c>
      <c r="Q101" s="39">
        <f>VLOOKUP(A101,'Actual scan'!$A$2:$M$419,10,0)</f>
        <v>6582587</v>
      </c>
      <c r="R101" s="38">
        <f t="shared" si="6"/>
        <v>0</v>
      </c>
      <c r="S101" s="13">
        <f>VLOOKUP(A101,'04.07.24'!$A$2:$M$500,9,0)</f>
        <v>20041594</v>
      </c>
      <c r="T101" s="39">
        <f>VLOOKUP(A101,'Actual scan'!$A$2:$M$419,9,0)</f>
        <v>20041594</v>
      </c>
      <c r="U101" s="38">
        <f t="shared" si="7"/>
        <v>0</v>
      </c>
      <c r="V101" s="13">
        <f>VLOOKUP(A101,'04.07.24'!$A$2:$M$500,8,0)</f>
        <v>22060403</v>
      </c>
      <c r="W101" s="39">
        <f>VLOOKUP(A101,'Actual scan'!$A$2:$M$419,8,0)</f>
        <v>22060403</v>
      </c>
      <c r="X101" s="38">
        <f t="shared" si="8"/>
        <v>0</v>
      </c>
      <c r="Y101" s="13">
        <f>VLOOKUP(A101,'04.07.24'!$A$2:$M$500,11,0)</f>
        <v>822792139</v>
      </c>
      <c r="Z101" s="39">
        <f>VLOOKUP(A101,'Actual scan'!$A$2:$M$419,11,0)</f>
        <v>822792139</v>
      </c>
      <c r="AA101" s="38">
        <f t="shared" si="9"/>
        <v>0</v>
      </c>
      <c r="AB101" s="40">
        <f t="shared" si="10"/>
        <v>0</v>
      </c>
      <c r="AC101" s="40">
        <f t="shared" si="11"/>
        <v>0</v>
      </c>
      <c r="AD101" s="40">
        <f t="shared" si="12"/>
        <v>0</v>
      </c>
      <c r="AE101" s="40">
        <f t="shared" si="13"/>
        <v>0</v>
      </c>
      <c r="AF101" s="41">
        <f t="shared" si="14"/>
        <v>0</v>
      </c>
      <c r="AG101" s="40">
        <f>IFERROR(__xludf.DUMMYFUNCTION("IFNA(VLOOKUP(A101,IMPORTRANGE(""https://docs.google.com/spreadsheets/d/13sIiIFxtnWDUMYwzYXOCUL9Pdssb8PBqcbIkNBBCaZM/edit?resourcekey#gid=2083474367"",""Responses!$B$2:$N$500""),10,0),0)"),0.0)</f>
        <v>0</v>
      </c>
      <c r="AH101" s="40">
        <f>IFERROR(__xludf.DUMMYFUNCTION("IFNA(VLOOKUP(A101,IMPORTRANGE(""https://docs.google.com/spreadsheets/d/13sIiIFxtnWDUMYwzYXOCUL9Pdssb8PBqcbIkNBBCaZM/edit?resourcekey#gid=2083474367"",""Responses!$B$2:$N$500""),9,0),0)"),0.0)</f>
        <v>0</v>
      </c>
      <c r="AI101" s="41">
        <f t="shared" si="15"/>
        <v>0</v>
      </c>
      <c r="AJ101" s="41">
        <f t="shared" si="16"/>
        <v>-20701257.3</v>
      </c>
      <c r="AK101" s="42">
        <f t="shared" si="17"/>
        <v>0</v>
      </c>
      <c r="AL101" s="42">
        <f t="shared" si="18"/>
        <v>0</v>
      </c>
    </row>
    <row r="102" ht="15.75" customHeight="1">
      <c r="A102" s="6">
        <v>1.24366114E8</v>
      </c>
      <c r="B102" s="7" t="s">
        <v>134</v>
      </c>
      <c r="C102" s="20">
        <f>VLOOKUP(A102,'04.07.24'!$A$2:$W$500,17,0)</f>
        <v>4816237.44</v>
      </c>
      <c r="D102" s="33">
        <f t="shared" si="1"/>
        <v>0</v>
      </c>
      <c r="E102" s="20">
        <f>VLOOKUP(A102,'04.07.24'!$A$2:$W$500,18,0)</f>
        <v>20641017.6</v>
      </c>
      <c r="F102" s="33">
        <f t="shared" si="2"/>
        <v>0</v>
      </c>
      <c r="G102" s="13">
        <f>VLOOKUP(A102,'04.07.24'!$A$2:$C$500,3,0)</f>
        <v>68803392</v>
      </c>
      <c r="H102" s="34">
        <f>VLOOKUP(A102,'Actual scan'!$A$2:$C$419,3,0)</f>
        <v>68803392</v>
      </c>
      <c r="I102" s="35">
        <f t="shared" si="3"/>
        <v>0</v>
      </c>
      <c r="J102" s="20">
        <f>VLOOKUP(A102,'04.07.24'!$A$2:$M$500,13,0)</f>
        <v>348185635.2</v>
      </c>
      <c r="K102" s="36">
        <f>VLOOKUP(A102,'Actual scan'!$A$2:$M$419,13,0)</f>
        <v>348185635.2</v>
      </c>
      <c r="L102" s="37">
        <f t="shared" si="4"/>
        <v>0</v>
      </c>
      <c r="M102" s="13">
        <f>VLOOKUP(A102,'04.07.24'!$A$2:$M$500,4,0)</f>
        <v>30566440</v>
      </c>
      <c r="N102" s="34">
        <f>VLOOKUP(A102,'Actual scan'!$A$2:$M$419,4,0)</f>
        <v>30566440</v>
      </c>
      <c r="O102" s="38">
        <f t="shared" si="5"/>
        <v>0</v>
      </c>
      <c r="P102" s="13">
        <f>VLOOKUP(A102,'04.07.24'!$A$2:$M$500,10,0)</f>
        <v>6843917</v>
      </c>
      <c r="Q102" s="39">
        <f>VLOOKUP(A102,'Actual scan'!$A$2:$M$419,10,0)</f>
        <v>6843917</v>
      </c>
      <c r="R102" s="38">
        <f t="shared" si="6"/>
        <v>0</v>
      </c>
      <c r="S102" s="13">
        <f>VLOOKUP(A102,'04.07.24'!$A$2:$M$500,9,0)</f>
        <v>8010224</v>
      </c>
      <c r="T102" s="39">
        <f>VLOOKUP(A102,'Actual scan'!$A$2:$M$419,9,0)</f>
        <v>8010224</v>
      </c>
      <c r="U102" s="38">
        <f t="shared" si="7"/>
        <v>0</v>
      </c>
      <c r="V102" s="13">
        <f>VLOOKUP(A102,'04.07.24'!$A$2:$M$500,8,0)</f>
        <v>17977720</v>
      </c>
      <c r="W102" s="39">
        <f>VLOOKUP(A102,'Actual scan'!$A$2:$M$419,8,0)</f>
        <v>17977720</v>
      </c>
      <c r="X102" s="38">
        <f t="shared" si="8"/>
        <v>0</v>
      </c>
      <c r="Y102" s="13">
        <f>VLOOKUP(A102,'04.07.24'!$A$2:$M$500,11,0)</f>
        <v>1783375000</v>
      </c>
      <c r="Z102" s="39">
        <f>VLOOKUP(A102,'Actual scan'!$A$2:$M$419,11,0)</f>
        <v>1783375000</v>
      </c>
      <c r="AA102" s="38">
        <f t="shared" si="9"/>
        <v>0</v>
      </c>
      <c r="AB102" s="40">
        <f t="shared" si="10"/>
        <v>0</v>
      </c>
      <c r="AC102" s="40">
        <f t="shared" si="11"/>
        <v>0</v>
      </c>
      <c r="AD102" s="40">
        <f t="shared" si="12"/>
        <v>0</v>
      </c>
      <c r="AE102" s="40">
        <f t="shared" si="13"/>
        <v>0</v>
      </c>
      <c r="AF102" s="41">
        <f t="shared" si="14"/>
        <v>0</v>
      </c>
      <c r="AG102" s="40">
        <f>IFERROR(__xludf.DUMMYFUNCTION("IFNA(VLOOKUP(A102,IMPORTRANGE(""https://docs.google.com/spreadsheets/d/13sIiIFxtnWDUMYwzYXOCUL9Pdssb8PBqcbIkNBBCaZM/edit?resourcekey#gid=2083474367"",""Responses!$B$2:$N$500""),10,0),0)"),0.0)</f>
        <v>0</v>
      </c>
      <c r="AH102" s="40">
        <f>IFERROR(__xludf.DUMMYFUNCTION("IFNA(VLOOKUP(A102,IMPORTRANGE(""https://docs.google.com/spreadsheets/d/13sIiIFxtnWDUMYwzYXOCUL9Pdssb8PBqcbIkNBBCaZM/edit?resourcekey#gid=2083474367"",""Responses!$B$2:$N$500""),9,0),0)"),0.0)</f>
        <v>0</v>
      </c>
      <c r="AI102" s="41">
        <f t="shared" si="15"/>
        <v>0</v>
      </c>
      <c r="AJ102" s="41">
        <f t="shared" si="16"/>
        <v>-20641017.6</v>
      </c>
      <c r="AK102" s="42">
        <f t="shared" si="17"/>
        <v>0</v>
      </c>
      <c r="AL102" s="42">
        <f t="shared" si="18"/>
        <v>0</v>
      </c>
    </row>
    <row r="103" ht="15.75" customHeight="1">
      <c r="A103" s="6">
        <v>8.5989252E7</v>
      </c>
      <c r="B103" s="7" t="s">
        <v>135</v>
      </c>
      <c r="C103" s="20">
        <f>VLOOKUP(A103,'04.07.24'!$A$2:$W$500,17,0)</f>
        <v>4810383.97</v>
      </c>
      <c r="D103" s="33">
        <f t="shared" si="1"/>
        <v>0</v>
      </c>
      <c r="E103" s="20">
        <f>VLOOKUP(A103,'04.07.24'!$A$2:$W$500,18,0)</f>
        <v>20615931.3</v>
      </c>
      <c r="F103" s="33">
        <f t="shared" si="2"/>
        <v>0</v>
      </c>
      <c r="G103" s="13">
        <f>VLOOKUP(A103,'04.07.24'!$A$2:$C$500,3,0)</f>
        <v>68719771</v>
      </c>
      <c r="H103" s="34">
        <f>VLOOKUP(A103,'Actual scan'!$A$2:$C$419,3,0)</f>
        <v>68719771</v>
      </c>
      <c r="I103" s="35">
        <f t="shared" si="3"/>
        <v>0</v>
      </c>
      <c r="J103" s="20">
        <f>VLOOKUP(A103,'04.07.24'!$A$2:$M$500,13,0)</f>
        <v>655338229.8</v>
      </c>
      <c r="K103" s="36">
        <f>VLOOKUP(A103,'Actual scan'!$A$2:$M$419,13,0)</f>
        <v>655338229.8</v>
      </c>
      <c r="L103" s="37">
        <f t="shared" si="4"/>
        <v>0</v>
      </c>
      <c r="M103" s="13">
        <f>VLOOKUP(A103,'04.07.24'!$A$2:$M$500,4,0)</f>
        <v>68866619</v>
      </c>
      <c r="N103" s="34">
        <f>VLOOKUP(A103,'Actual scan'!$A$2:$M$419,4,0)</f>
        <v>68866619</v>
      </c>
      <c r="O103" s="38">
        <f t="shared" si="5"/>
        <v>0</v>
      </c>
      <c r="P103" s="13">
        <f>VLOOKUP(A103,'04.07.24'!$A$2:$M$500,10,0)</f>
        <v>10179196</v>
      </c>
      <c r="Q103" s="39">
        <f>VLOOKUP(A103,'Actual scan'!$A$2:$M$419,10,0)</f>
        <v>10179196</v>
      </c>
      <c r="R103" s="38">
        <f t="shared" si="6"/>
        <v>0</v>
      </c>
      <c r="S103" s="13">
        <f>VLOOKUP(A103,'04.07.24'!$A$2:$M$500,9,0)</f>
        <v>21717990</v>
      </c>
      <c r="T103" s="39">
        <f>VLOOKUP(A103,'Actual scan'!$A$2:$M$419,9,0)</f>
        <v>21717990</v>
      </c>
      <c r="U103" s="38">
        <f t="shared" si="7"/>
        <v>0</v>
      </c>
      <c r="V103" s="13">
        <f>VLOOKUP(A103,'04.07.24'!$A$2:$M$500,8,0)</f>
        <v>21071236</v>
      </c>
      <c r="W103" s="39">
        <f>VLOOKUP(A103,'Actual scan'!$A$2:$M$419,8,0)</f>
        <v>21071236</v>
      </c>
      <c r="X103" s="38">
        <f t="shared" si="8"/>
        <v>0</v>
      </c>
      <c r="Y103" s="13">
        <f>VLOOKUP(A103,'04.07.24'!$A$2:$M$500,11,0)</f>
        <v>2925680821</v>
      </c>
      <c r="Z103" s="39">
        <f>VLOOKUP(A103,'Actual scan'!$A$2:$M$419,11,0)</f>
        <v>2925680821</v>
      </c>
      <c r="AA103" s="38">
        <f t="shared" si="9"/>
        <v>0</v>
      </c>
      <c r="AB103" s="40">
        <f t="shared" si="10"/>
        <v>0</v>
      </c>
      <c r="AC103" s="40">
        <f t="shared" si="11"/>
        <v>0</v>
      </c>
      <c r="AD103" s="40">
        <f t="shared" si="12"/>
        <v>0</v>
      </c>
      <c r="AE103" s="40">
        <f t="shared" si="13"/>
        <v>0</v>
      </c>
      <c r="AF103" s="41">
        <f t="shared" si="14"/>
        <v>0</v>
      </c>
      <c r="AG103" s="40">
        <f>IFERROR(__xludf.DUMMYFUNCTION("IFNA(VLOOKUP(A103,IMPORTRANGE(""https://docs.google.com/spreadsheets/d/13sIiIFxtnWDUMYwzYXOCUL9Pdssb8PBqcbIkNBBCaZM/edit?resourcekey#gid=2083474367"",""Responses!$B$2:$N$500""),10,0),0)"),0.0)</f>
        <v>0</v>
      </c>
      <c r="AH103" s="40">
        <f>IFERROR(__xludf.DUMMYFUNCTION("IFNA(VLOOKUP(A103,IMPORTRANGE(""https://docs.google.com/spreadsheets/d/13sIiIFxtnWDUMYwzYXOCUL9Pdssb8PBqcbIkNBBCaZM/edit?resourcekey#gid=2083474367"",""Responses!$B$2:$N$500""),9,0),0)"),0.0)</f>
        <v>0</v>
      </c>
      <c r="AI103" s="41">
        <f t="shared" si="15"/>
        <v>0</v>
      </c>
      <c r="AJ103" s="41">
        <f t="shared" si="16"/>
        <v>-20615931.3</v>
      </c>
      <c r="AK103" s="42">
        <f t="shared" si="17"/>
        <v>0</v>
      </c>
      <c r="AL103" s="42">
        <f t="shared" si="18"/>
        <v>0</v>
      </c>
    </row>
    <row r="104" ht="15.75" customHeight="1">
      <c r="A104" s="6">
        <v>1.12785052E8</v>
      </c>
      <c r="B104" s="7" t="s">
        <v>136</v>
      </c>
      <c r="C104" s="20">
        <f>VLOOKUP(A104,'04.07.24'!$A$2:$W$500,17,0)</f>
        <v>4803156.12</v>
      </c>
      <c r="D104" s="33">
        <f t="shared" si="1"/>
        <v>0</v>
      </c>
      <c r="E104" s="20">
        <f>VLOOKUP(A104,'04.07.24'!$A$2:$W$500,18,0)</f>
        <v>20584954.8</v>
      </c>
      <c r="F104" s="33">
        <f t="shared" si="2"/>
        <v>0</v>
      </c>
      <c r="G104" s="13">
        <f>VLOOKUP(A104,'04.07.24'!$A$2:$C$500,3,0)</f>
        <v>68616516</v>
      </c>
      <c r="H104" s="34">
        <f>VLOOKUP(A104,'Actual scan'!$A$2:$C$419,3,0)</f>
        <v>68616516</v>
      </c>
      <c r="I104" s="35">
        <f t="shared" si="3"/>
        <v>0</v>
      </c>
      <c r="J104" s="20">
        <f>VLOOKUP(A104,'04.07.24'!$A$2:$M$500,13,0)</f>
        <v>888952608.4</v>
      </c>
      <c r="K104" s="36">
        <f>VLOOKUP(A104,'Actual scan'!$A$2:$M$419,13,0)</f>
        <v>888952608.4</v>
      </c>
      <c r="L104" s="37">
        <f t="shared" si="4"/>
        <v>0</v>
      </c>
      <c r="M104" s="13">
        <f>VLOOKUP(A104,'04.07.24'!$A$2:$M$500,4,0)</f>
        <v>121129784</v>
      </c>
      <c r="N104" s="34">
        <f>VLOOKUP(A104,'Actual scan'!$A$2:$M$419,4,0)</f>
        <v>121129784</v>
      </c>
      <c r="O104" s="38">
        <f t="shared" si="5"/>
        <v>0</v>
      </c>
      <c r="P104" s="13">
        <f>VLOOKUP(A104,'04.07.24'!$A$2:$M$500,10,0)</f>
        <v>8305727</v>
      </c>
      <c r="Q104" s="39">
        <f>VLOOKUP(A104,'Actual scan'!$A$2:$M$419,10,0)</f>
        <v>8305727</v>
      </c>
      <c r="R104" s="38">
        <f t="shared" si="6"/>
        <v>0</v>
      </c>
      <c r="S104" s="13">
        <f>VLOOKUP(A104,'04.07.24'!$A$2:$M$500,9,0)</f>
        <v>29413260</v>
      </c>
      <c r="T104" s="39">
        <f>VLOOKUP(A104,'Actual scan'!$A$2:$M$419,9,0)</f>
        <v>29413260</v>
      </c>
      <c r="U104" s="38">
        <f t="shared" si="7"/>
        <v>0</v>
      </c>
      <c r="V104" s="13">
        <f>VLOOKUP(A104,'04.07.24'!$A$2:$M$500,8,0)</f>
        <v>27830205</v>
      </c>
      <c r="W104" s="39">
        <f>VLOOKUP(A104,'Actual scan'!$A$2:$M$419,8,0)</f>
        <v>27830205</v>
      </c>
      <c r="X104" s="38">
        <f t="shared" si="8"/>
        <v>0</v>
      </c>
      <c r="Y104" s="13">
        <f>VLOOKUP(A104,'04.07.24'!$A$2:$M$500,11,0)</f>
        <v>1735793128</v>
      </c>
      <c r="Z104" s="39">
        <f>VLOOKUP(A104,'Actual scan'!$A$2:$M$419,11,0)</f>
        <v>1735793128</v>
      </c>
      <c r="AA104" s="38">
        <f t="shared" si="9"/>
        <v>0</v>
      </c>
      <c r="AB104" s="40">
        <f t="shared" si="10"/>
        <v>0</v>
      </c>
      <c r="AC104" s="40">
        <f t="shared" si="11"/>
        <v>0</v>
      </c>
      <c r="AD104" s="40">
        <f t="shared" si="12"/>
        <v>0</v>
      </c>
      <c r="AE104" s="40">
        <f t="shared" si="13"/>
        <v>0</v>
      </c>
      <c r="AF104" s="41">
        <f t="shared" si="14"/>
        <v>0</v>
      </c>
      <c r="AG104" s="40">
        <f>IFERROR(__xludf.DUMMYFUNCTION("IFNA(VLOOKUP(A104,IMPORTRANGE(""https://docs.google.com/spreadsheets/d/13sIiIFxtnWDUMYwzYXOCUL9Pdssb8PBqcbIkNBBCaZM/edit?resourcekey#gid=2083474367"",""Responses!$B$2:$N$500""),10,0),0)"),0.0)</f>
        <v>0</v>
      </c>
      <c r="AH104" s="40">
        <f>IFERROR(__xludf.DUMMYFUNCTION("IFNA(VLOOKUP(A104,IMPORTRANGE(""https://docs.google.com/spreadsheets/d/13sIiIFxtnWDUMYwzYXOCUL9Pdssb8PBqcbIkNBBCaZM/edit?resourcekey#gid=2083474367"",""Responses!$B$2:$N$500""),9,0),0)"),0.0)</f>
        <v>0</v>
      </c>
      <c r="AI104" s="41">
        <f t="shared" si="15"/>
        <v>0</v>
      </c>
      <c r="AJ104" s="41">
        <f t="shared" si="16"/>
        <v>-20584954.8</v>
      </c>
      <c r="AK104" s="42">
        <f t="shared" si="17"/>
        <v>0</v>
      </c>
      <c r="AL104" s="42">
        <f t="shared" si="18"/>
        <v>0</v>
      </c>
    </row>
    <row r="105" ht="15.75" customHeight="1">
      <c r="A105" s="6">
        <v>1.1827646E8</v>
      </c>
      <c r="B105" s="7" t="s">
        <v>137</v>
      </c>
      <c r="C105" s="20">
        <f>VLOOKUP(A105,'04.07.24'!$A$2:$W$500,17,0)</f>
        <v>4799544.54</v>
      </c>
      <c r="D105" s="33">
        <f t="shared" si="1"/>
        <v>0</v>
      </c>
      <c r="E105" s="20">
        <f>VLOOKUP(A105,'04.07.24'!$A$2:$W$500,18,0)</f>
        <v>20569476.6</v>
      </c>
      <c r="F105" s="33">
        <f t="shared" si="2"/>
        <v>0</v>
      </c>
      <c r="G105" s="13">
        <f>VLOOKUP(A105,'04.07.24'!$A$2:$C$500,3,0)</f>
        <v>68564922</v>
      </c>
      <c r="H105" s="34">
        <f>VLOOKUP(A105,'Actual scan'!$A$2:$C$419,3,0)</f>
        <v>68564922</v>
      </c>
      <c r="I105" s="35">
        <f t="shared" si="3"/>
        <v>0</v>
      </c>
      <c r="J105" s="20">
        <f>VLOOKUP(A105,'04.07.24'!$A$2:$M$500,13,0)</f>
        <v>631352866.8</v>
      </c>
      <c r="K105" s="36">
        <f>VLOOKUP(A105,'Actual scan'!$A$2:$M$419,13,0)</f>
        <v>631352866.8</v>
      </c>
      <c r="L105" s="37">
        <f t="shared" si="4"/>
        <v>0</v>
      </c>
      <c r="M105" s="13">
        <f>VLOOKUP(A105,'04.07.24'!$A$2:$M$500,4,0)</f>
        <v>72714462</v>
      </c>
      <c r="N105" s="34">
        <f>VLOOKUP(A105,'Actual scan'!$A$2:$M$419,4,0)</f>
        <v>72714462</v>
      </c>
      <c r="O105" s="38">
        <f t="shared" si="5"/>
        <v>0</v>
      </c>
      <c r="P105" s="13">
        <f>VLOOKUP(A105,'04.07.24'!$A$2:$M$500,10,0)</f>
        <v>6882937</v>
      </c>
      <c r="Q105" s="39">
        <f>VLOOKUP(A105,'Actual scan'!$A$2:$M$419,10,0)</f>
        <v>6882937</v>
      </c>
      <c r="R105" s="38">
        <f t="shared" si="6"/>
        <v>0</v>
      </c>
      <c r="S105" s="13">
        <f>VLOOKUP(A105,'04.07.24'!$A$2:$M$500,9,0)</f>
        <v>13154329</v>
      </c>
      <c r="T105" s="39">
        <f>VLOOKUP(A105,'Actual scan'!$A$2:$M$419,9,0)</f>
        <v>13154329</v>
      </c>
      <c r="U105" s="38">
        <f t="shared" si="7"/>
        <v>0</v>
      </c>
      <c r="V105" s="13">
        <f>VLOOKUP(A105,'04.07.24'!$A$2:$M$500,8,0)</f>
        <v>32760817</v>
      </c>
      <c r="W105" s="39">
        <f>VLOOKUP(A105,'Actual scan'!$A$2:$M$419,8,0)</f>
        <v>32760817</v>
      </c>
      <c r="X105" s="38">
        <f t="shared" si="8"/>
        <v>0</v>
      </c>
      <c r="Y105" s="13">
        <f>VLOOKUP(A105,'04.07.24'!$A$2:$M$500,11,0)</f>
        <v>4174238267</v>
      </c>
      <c r="Z105" s="39">
        <f>VLOOKUP(A105,'Actual scan'!$A$2:$M$419,11,0)</f>
        <v>4174238267</v>
      </c>
      <c r="AA105" s="38">
        <f t="shared" si="9"/>
        <v>0</v>
      </c>
      <c r="AB105" s="40">
        <f t="shared" si="10"/>
        <v>0</v>
      </c>
      <c r="AC105" s="40">
        <f t="shared" si="11"/>
        <v>0</v>
      </c>
      <c r="AD105" s="40">
        <f t="shared" si="12"/>
        <v>0</v>
      </c>
      <c r="AE105" s="40">
        <f t="shared" si="13"/>
        <v>0</v>
      </c>
      <c r="AF105" s="41">
        <f t="shared" si="14"/>
        <v>0</v>
      </c>
      <c r="AG105" s="40">
        <f>IFERROR(__xludf.DUMMYFUNCTION("IFNA(VLOOKUP(A105,IMPORTRANGE(""https://docs.google.com/spreadsheets/d/13sIiIFxtnWDUMYwzYXOCUL9Pdssb8PBqcbIkNBBCaZM/edit?resourcekey#gid=2083474367"",""Responses!$B$2:$N$500""),10,0),0)"),0.0)</f>
        <v>0</v>
      </c>
      <c r="AH105" s="40">
        <f>IFERROR(__xludf.DUMMYFUNCTION("IFNA(VLOOKUP(A105,IMPORTRANGE(""https://docs.google.com/spreadsheets/d/13sIiIFxtnWDUMYwzYXOCUL9Pdssb8PBqcbIkNBBCaZM/edit?resourcekey#gid=2083474367"",""Responses!$B$2:$N$500""),9,0),0)"),0.0)</f>
        <v>0</v>
      </c>
      <c r="AI105" s="41">
        <f t="shared" si="15"/>
        <v>0</v>
      </c>
      <c r="AJ105" s="41">
        <f t="shared" si="16"/>
        <v>-20569476.6</v>
      </c>
      <c r="AK105" s="42">
        <f t="shared" si="17"/>
        <v>0</v>
      </c>
      <c r="AL105" s="42">
        <f t="shared" si="18"/>
        <v>0</v>
      </c>
    </row>
    <row r="106" ht="15.75" customHeight="1">
      <c r="A106" s="6">
        <v>1.12186585E8</v>
      </c>
      <c r="B106" s="7" t="s">
        <v>138</v>
      </c>
      <c r="C106" s="20">
        <f>VLOOKUP(A106,'04.07.24'!$A$2:$W$500,17,0)</f>
        <v>4788558.95</v>
      </c>
      <c r="D106" s="33">
        <f t="shared" si="1"/>
        <v>0</v>
      </c>
      <c r="E106" s="20">
        <f>VLOOKUP(A106,'04.07.24'!$A$2:$W$500,18,0)</f>
        <v>20522395.5</v>
      </c>
      <c r="F106" s="33">
        <f t="shared" si="2"/>
        <v>0</v>
      </c>
      <c r="G106" s="13">
        <f>VLOOKUP(A106,'04.07.24'!$A$2:$C$500,3,0)</f>
        <v>68407985</v>
      </c>
      <c r="H106" s="34">
        <f>VLOOKUP(A106,'Actual scan'!$A$2:$C$419,3,0)</f>
        <v>68407985</v>
      </c>
      <c r="I106" s="35">
        <f t="shared" si="3"/>
        <v>0</v>
      </c>
      <c r="J106" s="20">
        <f>VLOOKUP(A106,'04.07.24'!$A$2:$M$500,13,0)</f>
        <v>578085882.6</v>
      </c>
      <c r="K106" s="36">
        <f>VLOOKUP(A106,'Actual scan'!$A$2:$M$419,13,0)</f>
        <v>578085882.6</v>
      </c>
      <c r="L106" s="37">
        <f t="shared" si="4"/>
        <v>0</v>
      </c>
      <c r="M106" s="13">
        <f>VLOOKUP(A106,'04.07.24'!$A$2:$M$500,4,0)</f>
        <v>48888777</v>
      </c>
      <c r="N106" s="34">
        <f>VLOOKUP(A106,'Actual scan'!$A$2:$M$419,4,0)</f>
        <v>48888777</v>
      </c>
      <c r="O106" s="38">
        <f t="shared" si="5"/>
        <v>0</v>
      </c>
      <c r="P106" s="13">
        <f>VLOOKUP(A106,'04.07.24'!$A$2:$M$500,10,0)</f>
        <v>7596678</v>
      </c>
      <c r="Q106" s="39">
        <f>VLOOKUP(A106,'Actual scan'!$A$2:$M$419,10,0)</f>
        <v>7596678</v>
      </c>
      <c r="R106" s="38">
        <f t="shared" si="6"/>
        <v>0</v>
      </c>
      <c r="S106" s="13">
        <f>VLOOKUP(A106,'04.07.24'!$A$2:$M$500,9,0)</f>
        <v>15306086</v>
      </c>
      <c r="T106" s="39">
        <f>VLOOKUP(A106,'Actual scan'!$A$2:$M$419,9,0)</f>
        <v>15306086</v>
      </c>
      <c r="U106" s="38">
        <f t="shared" si="7"/>
        <v>0</v>
      </c>
      <c r="V106" s="13">
        <f>VLOOKUP(A106,'04.07.24'!$A$2:$M$500,8,0)</f>
        <v>25973165</v>
      </c>
      <c r="W106" s="39">
        <f>VLOOKUP(A106,'Actual scan'!$A$2:$M$419,8,0)</f>
        <v>25973165</v>
      </c>
      <c r="X106" s="38">
        <f t="shared" si="8"/>
        <v>0</v>
      </c>
      <c r="Y106" s="13">
        <f>VLOOKUP(A106,'04.07.24'!$A$2:$M$500,11,0)</f>
        <v>5992459056</v>
      </c>
      <c r="Z106" s="39">
        <f>VLOOKUP(A106,'Actual scan'!$A$2:$M$419,11,0)</f>
        <v>5992459056</v>
      </c>
      <c r="AA106" s="38">
        <f t="shared" si="9"/>
        <v>0</v>
      </c>
      <c r="AB106" s="40">
        <f t="shared" si="10"/>
        <v>0</v>
      </c>
      <c r="AC106" s="40">
        <f t="shared" si="11"/>
        <v>0</v>
      </c>
      <c r="AD106" s="40">
        <f t="shared" si="12"/>
        <v>0</v>
      </c>
      <c r="AE106" s="40">
        <f t="shared" si="13"/>
        <v>0</v>
      </c>
      <c r="AF106" s="41">
        <f t="shared" si="14"/>
        <v>0</v>
      </c>
      <c r="AG106" s="40">
        <f>IFERROR(__xludf.DUMMYFUNCTION("IFNA(VLOOKUP(A106,IMPORTRANGE(""https://docs.google.com/spreadsheets/d/13sIiIFxtnWDUMYwzYXOCUL9Pdssb8PBqcbIkNBBCaZM/edit?resourcekey#gid=2083474367"",""Responses!$B$2:$N$500""),10,0),0)"),0.0)</f>
        <v>0</v>
      </c>
      <c r="AH106" s="40">
        <f>IFERROR(__xludf.DUMMYFUNCTION("IFNA(VLOOKUP(A106,IMPORTRANGE(""https://docs.google.com/spreadsheets/d/13sIiIFxtnWDUMYwzYXOCUL9Pdssb8PBqcbIkNBBCaZM/edit?resourcekey#gid=2083474367"",""Responses!$B$2:$N$500""),9,0),0)"),0.0)</f>
        <v>0</v>
      </c>
      <c r="AI106" s="41">
        <f t="shared" si="15"/>
        <v>0</v>
      </c>
      <c r="AJ106" s="41">
        <f t="shared" si="16"/>
        <v>-20522395.5</v>
      </c>
      <c r="AK106" s="42">
        <f t="shared" si="17"/>
        <v>0</v>
      </c>
      <c r="AL106" s="42">
        <f t="shared" si="18"/>
        <v>0</v>
      </c>
    </row>
    <row r="107" ht="15.75" customHeight="1">
      <c r="A107" s="6">
        <v>1.11930447E8</v>
      </c>
      <c r="B107" s="7" t="s">
        <v>139</v>
      </c>
      <c r="C107" s="20">
        <f>VLOOKUP(A107,'04.07.24'!$A$2:$W$500,17,0)</f>
        <v>4780713.21</v>
      </c>
      <c r="D107" s="33">
        <f t="shared" si="1"/>
        <v>0</v>
      </c>
      <c r="E107" s="20">
        <f>VLOOKUP(A107,'04.07.24'!$A$2:$W$500,18,0)</f>
        <v>20488770.9</v>
      </c>
      <c r="F107" s="33">
        <f t="shared" si="2"/>
        <v>0</v>
      </c>
      <c r="G107" s="13">
        <f>VLOOKUP(A107,'04.07.24'!$A$2:$C$500,3,0)</f>
        <v>68295903</v>
      </c>
      <c r="H107" s="34">
        <f>VLOOKUP(A107,'Actual scan'!$A$2:$C$419,3,0)</f>
        <v>68295903</v>
      </c>
      <c r="I107" s="35">
        <f t="shared" si="3"/>
        <v>0</v>
      </c>
      <c r="J107" s="20">
        <f>VLOOKUP(A107,'04.07.24'!$A$2:$M$500,13,0)</f>
        <v>977152101.6</v>
      </c>
      <c r="K107" s="36">
        <f>VLOOKUP(A107,'Actual scan'!$A$2:$M$419,13,0)</f>
        <v>977152101.6</v>
      </c>
      <c r="L107" s="37">
        <f t="shared" si="4"/>
        <v>0</v>
      </c>
      <c r="M107" s="13">
        <f>VLOOKUP(A107,'04.07.24'!$A$2:$M$500,4,0)</f>
        <v>122461248</v>
      </c>
      <c r="N107" s="34">
        <f>VLOOKUP(A107,'Actual scan'!$A$2:$M$419,4,0)</f>
        <v>122461248</v>
      </c>
      <c r="O107" s="38">
        <f t="shared" si="5"/>
        <v>0</v>
      </c>
      <c r="P107" s="13">
        <f>VLOOKUP(A107,'04.07.24'!$A$2:$M$500,10,0)</f>
        <v>13283058</v>
      </c>
      <c r="Q107" s="39">
        <f>VLOOKUP(A107,'Actual scan'!$A$2:$M$419,10,0)</f>
        <v>13283058</v>
      </c>
      <c r="R107" s="38">
        <f t="shared" si="6"/>
        <v>0</v>
      </c>
      <c r="S107" s="13">
        <f>VLOOKUP(A107,'04.07.24'!$A$2:$M$500,9,0)</f>
        <v>29354342</v>
      </c>
      <c r="T107" s="39">
        <f>VLOOKUP(A107,'Actual scan'!$A$2:$M$419,9,0)</f>
        <v>29354342</v>
      </c>
      <c r="U107" s="38">
        <f t="shared" si="7"/>
        <v>0</v>
      </c>
      <c r="V107" s="13">
        <f>VLOOKUP(A107,'04.07.24'!$A$2:$M$500,8,0)</f>
        <v>36432070</v>
      </c>
      <c r="W107" s="39">
        <f>VLOOKUP(A107,'Actual scan'!$A$2:$M$419,8,0)</f>
        <v>36432070</v>
      </c>
      <c r="X107" s="38">
        <f t="shared" si="8"/>
        <v>0</v>
      </c>
      <c r="Y107" s="13">
        <f>VLOOKUP(A107,'04.07.24'!$A$2:$M$500,11,0)</f>
        <v>17819308399</v>
      </c>
      <c r="Z107" s="39">
        <f>VLOOKUP(A107,'Actual scan'!$A$2:$M$419,11,0)</f>
        <v>17819308399</v>
      </c>
      <c r="AA107" s="38">
        <f t="shared" si="9"/>
        <v>0</v>
      </c>
      <c r="AB107" s="40">
        <f t="shared" si="10"/>
        <v>0</v>
      </c>
      <c r="AC107" s="40">
        <f t="shared" si="11"/>
        <v>0</v>
      </c>
      <c r="AD107" s="40">
        <f t="shared" si="12"/>
        <v>0</v>
      </c>
      <c r="AE107" s="40">
        <f t="shared" si="13"/>
        <v>0</v>
      </c>
      <c r="AF107" s="41">
        <f t="shared" si="14"/>
        <v>0</v>
      </c>
      <c r="AG107" s="40">
        <f>IFERROR(__xludf.DUMMYFUNCTION("IFNA(VLOOKUP(A107,IMPORTRANGE(""https://docs.google.com/spreadsheets/d/13sIiIFxtnWDUMYwzYXOCUL9Pdssb8PBqcbIkNBBCaZM/edit?resourcekey#gid=2083474367"",""Responses!$B$2:$N$500""),10,0),0)"),0.0)</f>
        <v>0</v>
      </c>
      <c r="AH107" s="40">
        <f>IFERROR(__xludf.DUMMYFUNCTION("IFNA(VLOOKUP(A107,IMPORTRANGE(""https://docs.google.com/spreadsheets/d/13sIiIFxtnWDUMYwzYXOCUL9Pdssb8PBqcbIkNBBCaZM/edit?resourcekey#gid=2083474367"",""Responses!$B$2:$N$500""),9,0),0)"),0.0)</f>
        <v>0</v>
      </c>
      <c r="AI107" s="41">
        <f t="shared" si="15"/>
        <v>0</v>
      </c>
      <c r="AJ107" s="41">
        <f t="shared" si="16"/>
        <v>-20488770.9</v>
      </c>
      <c r="AK107" s="42">
        <f t="shared" si="17"/>
        <v>0</v>
      </c>
      <c r="AL107" s="42">
        <f t="shared" si="18"/>
        <v>0</v>
      </c>
    </row>
    <row r="108" ht="15.75" customHeight="1">
      <c r="A108" s="6">
        <v>1.10268284E8</v>
      </c>
      <c r="B108" s="7" t="s">
        <v>140</v>
      </c>
      <c r="C108" s="20">
        <f>VLOOKUP(A108,'04.07.24'!$A$2:$W$500,17,0)</f>
        <v>4774442.96</v>
      </c>
      <c r="D108" s="33">
        <f t="shared" si="1"/>
        <v>0</v>
      </c>
      <c r="E108" s="20">
        <f>VLOOKUP(A108,'04.07.24'!$A$2:$W$500,18,0)</f>
        <v>20461898.4</v>
      </c>
      <c r="F108" s="33">
        <f t="shared" si="2"/>
        <v>0</v>
      </c>
      <c r="G108" s="13">
        <f>VLOOKUP(A108,'04.07.24'!$A$2:$C$500,3,0)</f>
        <v>68206328</v>
      </c>
      <c r="H108" s="34">
        <f>VLOOKUP(A108,'Actual scan'!$A$2:$C$419,3,0)</f>
        <v>68206328</v>
      </c>
      <c r="I108" s="35">
        <f t="shared" si="3"/>
        <v>0</v>
      </c>
      <c r="J108" s="20">
        <f>VLOOKUP(A108,'04.07.24'!$A$2:$M$500,13,0)</f>
        <v>566296843.2</v>
      </c>
      <c r="K108" s="36">
        <f>VLOOKUP(A108,'Actual scan'!$A$2:$M$419,13,0)</f>
        <v>566296843.2</v>
      </c>
      <c r="L108" s="37">
        <f t="shared" si="4"/>
        <v>0</v>
      </c>
      <c r="M108" s="13">
        <f>VLOOKUP(A108,'04.07.24'!$A$2:$M$500,4,0)</f>
        <v>45782046</v>
      </c>
      <c r="N108" s="34">
        <f>VLOOKUP(A108,'Actual scan'!$A$2:$M$419,4,0)</f>
        <v>45782046</v>
      </c>
      <c r="O108" s="38">
        <f t="shared" si="5"/>
        <v>0</v>
      </c>
      <c r="P108" s="13">
        <f>VLOOKUP(A108,'04.07.24'!$A$2:$M$500,10,0)</f>
        <v>7311262</v>
      </c>
      <c r="Q108" s="39">
        <f>VLOOKUP(A108,'Actual scan'!$A$2:$M$419,10,0)</f>
        <v>7311262</v>
      </c>
      <c r="R108" s="38">
        <f t="shared" si="6"/>
        <v>0</v>
      </c>
      <c r="S108" s="13">
        <f>VLOOKUP(A108,'04.07.24'!$A$2:$M$500,9,0)</f>
        <v>17338876</v>
      </c>
      <c r="T108" s="39">
        <f>VLOOKUP(A108,'Actual scan'!$A$2:$M$419,9,0)</f>
        <v>17338876</v>
      </c>
      <c r="U108" s="38">
        <f t="shared" si="7"/>
        <v>0</v>
      </c>
      <c r="V108" s="13">
        <f>VLOOKUP(A108,'04.07.24'!$A$2:$M$500,8,0)</f>
        <v>20543724</v>
      </c>
      <c r="W108" s="39">
        <f>VLOOKUP(A108,'Actual scan'!$A$2:$M$419,8,0)</f>
        <v>20543724</v>
      </c>
      <c r="X108" s="38">
        <f t="shared" si="8"/>
        <v>0</v>
      </c>
      <c r="Y108" s="13">
        <f>VLOOKUP(A108,'04.07.24'!$A$2:$M$500,11,0)</f>
        <v>4569166076</v>
      </c>
      <c r="Z108" s="39">
        <f>VLOOKUP(A108,'Actual scan'!$A$2:$M$419,11,0)</f>
        <v>4569166076</v>
      </c>
      <c r="AA108" s="38">
        <f t="shared" si="9"/>
        <v>0</v>
      </c>
      <c r="AB108" s="40">
        <f t="shared" si="10"/>
        <v>0</v>
      </c>
      <c r="AC108" s="40">
        <f t="shared" si="11"/>
        <v>0</v>
      </c>
      <c r="AD108" s="40">
        <f t="shared" si="12"/>
        <v>0</v>
      </c>
      <c r="AE108" s="40">
        <f t="shared" si="13"/>
        <v>0</v>
      </c>
      <c r="AF108" s="41">
        <f t="shared" si="14"/>
        <v>0</v>
      </c>
      <c r="AG108" s="40">
        <f>IFERROR(__xludf.DUMMYFUNCTION("IFNA(VLOOKUP(A108,IMPORTRANGE(""https://docs.google.com/spreadsheets/d/13sIiIFxtnWDUMYwzYXOCUL9Pdssb8PBqcbIkNBBCaZM/edit?resourcekey#gid=2083474367"",""Responses!$B$2:$N$500""),10,0),0)"),0.0)</f>
        <v>0</v>
      </c>
      <c r="AH108" s="40">
        <f>IFERROR(__xludf.DUMMYFUNCTION("IFNA(VLOOKUP(A108,IMPORTRANGE(""https://docs.google.com/spreadsheets/d/13sIiIFxtnWDUMYwzYXOCUL9Pdssb8PBqcbIkNBBCaZM/edit?resourcekey#gid=2083474367"",""Responses!$B$2:$N$500""),9,0),0)"),0.0)</f>
        <v>0</v>
      </c>
      <c r="AI108" s="41">
        <f t="shared" si="15"/>
        <v>0</v>
      </c>
      <c r="AJ108" s="41">
        <f t="shared" si="16"/>
        <v>-20461898.4</v>
      </c>
      <c r="AK108" s="42">
        <f t="shared" si="17"/>
        <v>0</v>
      </c>
      <c r="AL108" s="42">
        <f t="shared" si="18"/>
        <v>0</v>
      </c>
    </row>
    <row r="109" ht="15.75" customHeight="1">
      <c r="A109" s="6">
        <v>9.9837273E7</v>
      </c>
      <c r="B109" s="7" t="s">
        <v>141</v>
      </c>
      <c r="C109" s="20">
        <f>VLOOKUP(A109,'04.07.24'!$A$2:$W$500,17,0)</f>
        <v>4770607.59</v>
      </c>
      <c r="D109" s="33">
        <f t="shared" si="1"/>
        <v>0</v>
      </c>
      <c r="E109" s="20">
        <f>VLOOKUP(A109,'04.07.24'!$A$2:$W$500,18,0)</f>
        <v>20445461.1</v>
      </c>
      <c r="F109" s="33">
        <f t="shared" si="2"/>
        <v>0</v>
      </c>
      <c r="G109" s="13">
        <f>VLOOKUP(A109,'04.07.24'!$A$2:$C$500,3,0)</f>
        <v>68151537</v>
      </c>
      <c r="H109" s="34">
        <f>VLOOKUP(A109,'Actual scan'!$A$2:$C$419,3,0)</f>
        <v>68151537</v>
      </c>
      <c r="I109" s="35">
        <f t="shared" si="3"/>
        <v>0</v>
      </c>
      <c r="J109" s="20">
        <f>VLOOKUP(A109,'04.07.24'!$A$2:$M$500,13,0)</f>
        <v>565447334</v>
      </c>
      <c r="K109" s="36">
        <f>VLOOKUP(A109,'Actual scan'!$A$2:$M$419,13,0)</f>
        <v>565447334</v>
      </c>
      <c r="L109" s="37">
        <f t="shared" si="4"/>
        <v>0</v>
      </c>
      <c r="M109" s="13">
        <f>VLOOKUP(A109,'04.07.24'!$A$2:$M$500,4,0)</f>
        <v>40321772</v>
      </c>
      <c r="N109" s="34">
        <f>VLOOKUP(A109,'Actual scan'!$A$2:$M$419,4,0)</f>
        <v>40321772</v>
      </c>
      <c r="O109" s="38">
        <f t="shared" si="5"/>
        <v>0</v>
      </c>
      <c r="P109" s="13">
        <f>VLOOKUP(A109,'04.07.24'!$A$2:$M$500,10,0)</f>
        <v>6842054</v>
      </c>
      <c r="Q109" s="39">
        <f>VLOOKUP(A109,'Actual scan'!$A$2:$M$419,10,0)</f>
        <v>6842054</v>
      </c>
      <c r="R109" s="38">
        <f t="shared" si="6"/>
        <v>0</v>
      </c>
      <c r="S109" s="13">
        <f>VLOOKUP(A109,'04.07.24'!$A$2:$M$500,9,0)</f>
        <v>18805507</v>
      </c>
      <c r="T109" s="39">
        <f>VLOOKUP(A109,'Actual scan'!$A$2:$M$419,9,0)</f>
        <v>18805507</v>
      </c>
      <c r="U109" s="38">
        <f t="shared" si="7"/>
        <v>0</v>
      </c>
      <c r="V109" s="13">
        <f>VLOOKUP(A109,'04.07.24'!$A$2:$M$500,8,0)</f>
        <v>18396256</v>
      </c>
      <c r="W109" s="39">
        <f>VLOOKUP(A109,'Actual scan'!$A$2:$M$419,8,0)</f>
        <v>18396256</v>
      </c>
      <c r="X109" s="38">
        <f t="shared" si="8"/>
        <v>0</v>
      </c>
      <c r="Y109" s="13">
        <f>VLOOKUP(A109,'04.07.24'!$A$2:$M$500,11,0)</f>
        <v>8745458500</v>
      </c>
      <c r="Z109" s="39">
        <f>VLOOKUP(A109,'Actual scan'!$A$2:$M$419,11,0)</f>
        <v>8745458500</v>
      </c>
      <c r="AA109" s="38">
        <f t="shared" si="9"/>
        <v>0</v>
      </c>
      <c r="AB109" s="40">
        <f t="shared" si="10"/>
        <v>0</v>
      </c>
      <c r="AC109" s="40">
        <f t="shared" si="11"/>
        <v>0</v>
      </c>
      <c r="AD109" s="40">
        <f t="shared" si="12"/>
        <v>0</v>
      </c>
      <c r="AE109" s="40">
        <f t="shared" si="13"/>
        <v>0</v>
      </c>
      <c r="AF109" s="41">
        <f t="shared" si="14"/>
        <v>0</v>
      </c>
      <c r="AG109" s="40">
        <f>IFERROR(__xludf.DUMMYFUNCTION("IFNA(VLOOKUP(A109,IMPORTRANGE(""https://docs.google.com/spreadsheets/d/13sIiIFxtnWDUMYwzYXOCUL9Pdssb8PBqcbIkNBBCaZM/edit?resourcekey#gid=2083474367"",""Responses!$B$2:$N$500""),10,0),0)"),0.0)</f>
        <v>0</v>
      </c>
      <c r="AH109" s="40">
        <f>IFERROR(__xludf.DUMMYFUNCTION("IFNA(VLOOKUP(A109,IMPORTRANGE(""https://docs.google.com/spreadsheets/d/13sIiIFxtnWDUMYwzYXOCUL9Pdssb8PBqcbIkNBBCaZM/edit?resourcekey#gid=2083474367"",""Responses!$B$2:$N$500""),9,0),0)"),0.0)</f>
        <v>0</v>
      </c>
      <c r="AI109" s="41">
        <f t="shared" si="15"/>
        <v>0</v>
      </c>
      <c r="AJ109" s="41">
        <f t="shared" si="16"/>
        <v>-20445461.1</v>
      </c>
      <c r="AK109" s="42">
        <f t="shared" si="17"/>
        <v>0</v>
      </c>
      <c r="AL109" s="42">
        <f t="shared" si="18"/>
        <v>0</v>
      </c>
    </row>
    <row r="110" ht="15.75" customHeight="1">
      <c r="A110" s="6">
        <v>7.7111465E7</v>
      </c>
      <c r="B110" s="7" t="s">
        <v>142</v>
      </c>
      <c r="C110" s="20">
        <f>VLOOKUP(A110,'04.07.24'!$A$2:$W$500,17,0)</f>
        <v>4758742.87</v>
      </c>
      <c r="D110" s="33">
        <f t="shared" si="1"/>
        <v>0</v>
      </c>
      <c r="E110" s="20">
        <f>VLOOKUP(A110,'04.07.24'!$A$2:$W$500,18,0)</f>
        <v>20394612.3</v>
      </c>
      <c r="F110" s="33">
        <f t="shared" si="2"/>
        <v>0</v>
      </c>
      <c r="G110" s="13">
        <f>VLOOKUP(A110,'04.07.24'!$A$2:$C$500,3,0)</f>
        <v>67982041</v>
      </c>
      <c r="H110" s="34">
        <f>VLOOKUP(A110,'Actual scan'!$A$2:$C$419,3,0)</f>
        <v>67982041</v>
      </c>
      <c r="I110" s="35">
        <f t="shared" si="3"/>
        <v>0</v>
      </c>
      <c r="J110" s="20">
        <f>VLOOKUP(A110,'04.07.24'!$A$2:$M$500,13,0)</f>
        <v>1064190901</v>
      </c>
      <c r="K110" s="36">
        <f>VLOOKUP(A110,'Actual scan'!$A$2:$M$419,13,0)</f>
        <v>1064190901</v>
      </c>
      <c r="L110" s="37">
        <f t="shared" si="4"/>
        <v>0</v>
      </c>
      <c r="M110" s="13">
        <f>VLOOKUP(A110,'04.07.24'!$A$2:$M$500,4,0)</f>
        <v>103508104</v>
      </c>
      <c r="N110" s="34">
        <f>VLOOKUP(A110,'Actual scan'!$A$2:$M$419,4,0)</f>
        <v>103508104</v>
      </c>
      <c r="O110" s="38">
        <f t="shared" si="5"/>
        <v>0</v>
      </c>
      <c r="P110" s="13">
        <f>VLOOKUP(A110,'04.07.24'!$A$2:$M$500,10,0)</f>
        <v>9761704</v>
      </c>
      <c r="Q110" s="39">
        <f>VLOOKUP(A110,'Actual scan'!$A$2:$M$419,10,0)</f>
        <v>9761704</v>
      </c>
      <c r="R110" s="38">
        <f t="shared" si="6"/>
        <v>0</v>
      </c>
      <c r="S110" s="13">
        <f>VLOOKUP(A110,'04.07.24'!$A$2:$M$500,9,0)</f>
        <v>22863008</v>
      </c>
      <c r="T110" s="39">
        <f>VLOOKUP(A110,'Actual scan'!$A$2:$M$419,9,0)</f>
        <v>22863008</v>
      </c>
      <c r="U110" s="38">
        <f t="shared" si="7"/>
        <v>0</v>
      </c>
      <c r="V110" s="13">
        <f>VLOOKUP(A110,'04.07.24'!$A$2:$M$500,8,0)</f>
        <v>58310539</v>
      </c>
      <c r="W110" s="39">
        <f>VLOOKUP(A110,'Actual scan'!$A$2:$M$419,8,0)</f>
        <v>58310539</v>
      </c>
      <c r="X110" s="38">
        <f t="shared" si="8"/>
        <v>0</v>
      </c>
      <c r="Y110" s="13">
        <f>VLOOKUP(A110,'04.07.24'!$A$2:$M$500,11,0)</f>
        <v>28514071866</v>
      </c>
      <c r="Z110" s="39">
        <f>VLOOKUP(A110,'Actual scan'!$A$2:$M$419,11,0)</f>
        <v>28514071866</v>
      </c>
      <c r="AA110" s="38">
        <f t="shared" si="9"/>
        <v>0</v>
      </c>
      <c r="AB110" s="40">
        <f t="shared" si="10"/>
        <v>0</v>
      </c>
      <c r="AC110" s="40">
        <f t="shared" si="11"/>
        <v>0</v>
      </c>
      <c r="AD110" s="40">
        <f t="shared" si="12"/>
        <v>0</v>
      </c>
      <c r="AE110" s="40">
        <f t="shared" si="13"/>
        <v>0</v>
      </c>
      <c r="AF110" s="41">
        <f t="shared" si="14"/>
        <v>0</v>
      </c>
      <c r="AG110" s="40">
        <f>IFERROR(__xludf.DUMMYFUNCTION("IFNA(VLOOKUP(A110,IMPORTRANGE(""https://docs.google.com/spreadsheets/d/13sIiIFxtnWDUMYwzYXOCUL9Pdssb8PBqcbIkNBBCaZM/edit?resourcekey#gid=2083474367"",""Responses!$B$2:$N$500""),10,0),0)"),0.0)</f>
        <v>0</v>
      </c>
      <c r="AH110" s="40">
        <f>IFERROR(__xludf.DUMMYFUNCTION("IFNA(VLOOKUP(A110,IMPORTRANGE(""https://docs.google.com/spreadsheets/d/13sIiIFxtnWDUMYwzYXOCUL9Pdssb8PBqcbIkNBBCaZM/edit?resourcekey#gid=2083474367"",""Responses!$B$2:$N$500""),9,0),0)"),0.0)</f>
        <v>0</v>
      </c>
      <c r="AI110" s="41">
        <f t="shared" si="15"/>
        <v>0</v>
      </c>
      <c r="AJ110" s="41">
        <f t="shared" si="16"/>
        <v>-20394612.3</v>
      </c>
      <c r="AK110" s="42">
        <f t="shared" si="17"/>
        <v>0</v>
      </c>
      <c r="AL110" s="42">
        <f t="shared" si="18"/>
        <v>0</v>
      </c>
    </row>
    <row r="111" ht="15.75" customHeight="1">
      <c r="A111" s="6">
        <v>1.7342475E7</v>
      </c>
      <c r="B111" s="7" t="s">
        <v>143</v>
      </c>
      <c r="C111" s="20">
        <f>VLOOKUP(A111,'04.07.24'!$A$2:$W$500,17,0)</f>
        <v>4751914.72</v>
      </c>
      <c r="D111" s="33">
        <f t="shared" si="1"/>
        <v>0</v>
      </c>
      <c r="E111" s="20">
        <f>VLOOKUP(A111,'04.07.24'!$A$2:$W$500,18,0)</f>
        <v>20365348.8</v>
      </c>
      <c r="F111" s="33">
        <f t="shared" si="2"/>
        <v>0</v>
      </c>
      <c r="G111" s="13">
        <f>VLOOKUP(A111,'04.07.24'!$A$2:$C$500,3,0)</f>
        <v>67884496</v>
      </c>
      <c r="H111" s="34">
        <f>VLOOKUP(A111,'Actual scan'!$A$2:$C$419,3,0)</f>
        <v>67884496</v>
      </c>
      <c r="I111" s="35">
        <f t="shared" si="3"/>
        <v>0</v>
      </c>
      <c r="J111" s="20">
        <f>VLOOKUP(A111,'04.07.24'!$A$2:$M$500,13,0)</f>
        <v>346112172.8</v>
      </c>
      <c r="K111" s="36">
        <f>VLOOKUP(A111,'Actual scan'!$A$2:$M$419,13,0)</f>
        <v>346112172.8</v>
      </c>
      <c r="L111" s="37">
        <f t="shared" si="4"/>
        <v>0</v>
      </c>
      <c r="M111" s="13">
        <f>VLOOKUP(A111,'04.07.24'!$A$2:$M$500,4,0)</f>
        <v>27909540</v>
      </c>
      <c r="N111" s="34">
        <f>VLOOKUP(A111,'Actual scan'!$A$2:$M$419,4,0)</f>
        <v>27909540</v>
      </c>
      <c r="O111" s="38">
        <f t="shared" si="5"/>
        <v>0</v>
      </c>
      <c r="P111" s="13">
        <f>VLOOKUP(A111,'04.07.24'!$A$2:$M$500,10,0)</f>
        <v>6955196</v>
      </c>
      <c r="Q111" s="39">
        <f>VLOOKUP(A111,'Actual scan'!$A$2:$M$419,10,0)</f>
        <v>6955196</v>
      </c>
      <c r="R111" s="38">
        <f t="shared" si="6"/>
        <v>0</v>
      </c>
      <c r="S111" s="13">
        <f>VLOOKUP(A111,'04.07.24'!$A$2:$M$500,9,0)</f>
        <v>7908568</v>
      </c>
      <c r="T111" s="39">
        <f>VLOOKUP(A111,'Actual scan'!$A$2:$M$419,9,0)</f>
        <v>7908568</v>
      </c>
      <c r="U111" s="38">
        <f t="shared" si="7"/>
        <v>0</v>
      </c>
      <c r="V111" s="13">
        <f>VLOOKUP(A111,'04.07.24'!$A$2:$M$500,8,0)</f>
        <v>18330974</v>
      </c>
      <c r="W111" s="39">
        <f>VLOOKUP(A111,'Actual scan'!$A$2:$M$419,8,0)</f>
        <v>18330974</v>
      </c>
      <c r="X111" s="38">
        <f t="shared" si="8"/>
        <v>0</v>
      </c>
      <c r="Y111" s="13">
        <f>VLOOKUP(A111,'04.07.24'!$A$2:$M$500,11,0)</f>
        <v>5908723429</v>
      </c>
      <c r="Z111" s="39">
        <f>VLOOKUP(A111,'Actual scan'!$A$2:$M$419,11,0)</f>
        <v>5908723429</v>
      </c>
      <c r="AA111" s="38">
        <f t="shared" si="9"/>
        <v>0</v>
      </c>
      <c r="AB111" s="40">
        <f t="shared" si="10"/>
        <v>0</v>
      </c>
      <c r="AC111" s="40">
        <f t="shared" si="11"/>
        <v>0</v>
      </c>
      <c r="AD111" s="40">
        <f t="shared" si="12"/>
        <v>0</v>
      </c>
      <c r="AE111" s="40">
        <f t="shared" si="13"/>
        <v>0</v>
      </c>
      <c r="AF111" s="41">
        <f t="shared" si="14"/>
        <v>0</v>
      </c>
      <c r="AG111" s="40">
        <f>IFERROR(__xludf.DUMMYFUNCTION("IFNA(VLOOKUP(A111,IMPORTRANGE(""https://docs.google.com/spreadsheets/d/13sIiIFxtnWDUMYwzYXOCUL9Pdssb8PBqcbIkNBBCaZM/edit?resourcekey#gid=2083474367"",""Responses!$B$2:$N$500""),10,0),0)"),0.0)</f>
        <v>0</v>
      </c>
      <c r="AH111" s="40">
        <f>IFERROR(__xludf.DUMMYFUNCTION("IFNA(VLOOKUP(A111,IMPORTRANGE(""https://docs.google.com/spreadsheets/d/13sIiIFxtnWDUMYwzYXOCUL9Pdssb8PBqcbIkNBBCaZM/edit?resourcekey#gid=2083474367"",""Responses!$B$2:$N$500""),9,0),0)"),0.0)</f>
        <v>0</v>
      </c>
      <c r="AI111" s="41">
        <f t="shared" si="15"/>
        <v>0</v>
      </c>
      <c r="AJ111" s="41">
        <f t="shared" si="16"/>
        <v>-20365348.8</v>
      </c>
      <c r="AK111" s="42">
        <f t="shared" si="17"/>
        <v>0</v>
      </c>
      <c r="AL111" s="42">
        <f t="shared" si="18"/>
        <v>0</v>
      </c>
    </row>
    <row r="112" ht="15.75" customHeight="1">
      <c r="A112" s="6">
        <v>1.11987301E8</v>
      </c>
      <c r="B112" s="7" t="s">
        <v>144</v>
      </c>
      <c r="C112" s="20">
        <f>VLOOKUP(A112,'04.07.24'!$A$2:$W$500,17,0)</f>
        <v>4743269.93</v>
      </c>
      <c r="D112" s="33">
        <f t="shared" si="1"/>
        <v>0</v>
      </c>
      <c r="E112" s="20">
        <f>VLOOKUP(A112,'04.07.24'!$A$2:$W$500,18,0)</f>
        <v>20328299.7</v>
      </c>
      <c r="F112" s="33">
        <f t="shared" si="2"/>
        <v>0</v>
      </c>
      <c r="G112" s="13">
        <f>VLOOKUP(A112,'04.07.24'!$A$2:$C$500,3,0)</f>
        <v>67760999</v>
      </c>
      <c r="H112" s="34">
        <f>VLOOKUP(A112,'Actual scan'!$A$2:$C$419,3,0)</f>
        <v>67760999</v>
      </c>
      <c r="I112" s="35">
        <f t="shared" si="3"/>
        <v>0</v>
      </c>
      <c r="J112" s="20">
        <f>VLOOKUP(A112,'04.07.24'!$A$2:$M$500,13,0)</f>
        <v>438081306.2</v>
      </c>
      <c r="K112" s="36">
        <f>VLOOKUP(A112,'Actual scan'!$A$2:$M$419,13,0)</f>
        <v>438081306.2</v>
      </c>
      <c r="L112" s="37">
        <f t="shared" si="4"/>
        <v>0</v>
      </c>
      <c r="M112" s="13">
        <f>VLOOKUP(A112,'04.07.24'!$A$2:$M$500,4,0)</f>
        <v>32843056</v>
      </c>
      <c r="N112" s="34">
        <f>VLOOKUP(A112,'Actual scan'!$A$2:$M$419,4,0)</f>
        <v>32843056</v>
      </c>
      <c r="O112" s="38">
        <f t="shared" si="5"/>
        <v>0</v>
      </c>
      <c r="P112" s="13">
        <f>VLOOKUP(A112,'04.07.24'!$A$2:$M$500,10,0)</f>
        <v>8604335</v>
      </c>
      <c r="Q112" s="39">
        <f>VLOOKUP(A112,'Actual scan'!$A$2:$M$419,10,0)</f>
        <v>8604335</v>
      </c>
      <c r="R112" s="38">
        <f t="shared" si="6"/>
        <v>0</v>
      </c>
      <c r="S112" s="13">
        <f>VLOOKUP(A112,'04.07.24'!$A$2:$M$500,9,0)</f>
        <v>14579608</v>
      </c>
      <c r="T112" s="39">
        <f>VLOOKUP(A112,'Actual scan'!$A$2:$M$419,9,0)</f>
        <v>14579608</v>
      </c>
      <c r="U112" s="38">
        <f t="shared" si="7"/>
        <v>0</v>
      </c>
      <c r="V112" s="13">
        <f>VLOOKUP(A112,'04.07.24'!$A$2:$M$500,8,0)</f>
        <v>14214893</v>
      </c>
      <c r="W112" s="39">
        <f>VLOOKUP(A112,'Actual scan'!$A$2:$M$419,8,0)</f>
        <v>14214893</v>
      </c>
      <c r="X112" s="38">
        <f t="shared" si="8"/>
        <v>0</v>
      </c>
      <c r="Y112" s="13">
        <f>VLOOKUP(A112,'04.07.24'!$A$2:$M$500,11,0)</f>
        <v>211200001</v>
      </c>
      <c r="Z112" s="39">
        <f>VLOOKUP(A112,'Actual scan'!$A$2:$M$419,11,0)</f>
        <v>211200001</v>
      </c>
      <c r="AA112" s="38">
        <f t="shared" si="9"/>
        <v>0</v>
      </c>
      <c r="AB112" s="40">
        <f t="shared" si="10"/>
        <v>0</v>
      </c>
      <c r="AC112" s="40">
        <f t="shared" si="11"/>
        <v>0</v>
      </c>
      <c r="AD112" s="40">
        <f t="shared" si="12"/>
        <v>0</v>
      </c>
      <c r="AE112" s="40">
        <f t="shared" si="13"/>
        <v>0</v>
      </c>
      <c r="AF112" s="41">
        <f t="shared" si="14"/>
        <v>0</v>
      </c>
      <c r="AG112" s="40">
        <f>IFERROR(__xludf.DUMMYFUNCTION("IFNA(VLOOKUP(A112,IMPORTRANGE(""https://docs.google.com/spreadsheets/d/13sIiIFxtnWDUMYwzYXOCUL9Pdssb8PBqcbIkNBBCaZM/edit?resourcekey#gid=2083474367"",""Responses!$B$2:$N$500""),10,0),0)"),0.0)</f>
        <v>0</v>
      </c>
      <c r="AH112" s="40">
        <f>IFERROR(__xludf.DUMMYFUNCTION("IFNA(VLOOKUP(A112,IMPORTRANGE(""https://docs.google.com/spreadsheets/d/13sIiIFxtnWDUMYwzYXOCUL9Pdssb8PBqcbIkNBBCaZM/edit?resourcekey#gid=2083474367"",""Responses!$B$2:$N$500""),9,0),0)"),0.0)</f>
        <v>0</v>
      </c>
      <c r="AI112" s="41">
        <f t="shared" si="15"/>
        <v>0</v>
      </c>
      <c r="AJ112" s="41">
        <f t="shared" si="16"/>
        <v>-20328299.7</v>
      </c>
      <c r="AK112" s="42">
        <f t="shared" si="17"/>
        <v>0</v>
      </c>
      <c r="AL112" s="42">
        <f t="shared" si="18"/>
        <v>0</v>
      </c>
    </row>
    <row r="113" ht="15.75" customHeight="1">
      <c r="A113" s="6">
        <v>1.1050589E8</v>
      </c>
      <c r="B113" s="7" t="s">
        <v>145</v>
      </c>
      <c r="C113" s="20">
        <f>VLOOKUP(A113,'04.07.24'!$A$2:$W$500,17,0)</f>
        <v>4740605.31</v>
      </c>
      <c r="D113" s="33">
        <f t="shared" si="1"/>
        <v>0</v>
      </c>
      <c r="E113" s="20">
        <f>VLOOKUP(A113,'04.07.24'!$A$2:$W$500,18,0)</f>
        <v>20316879.9</v>
      </c>
      <c r="F113" s="33">
        <f t="shared" si="2"/>
        <v>0</v>
      </c>
      <c r="G113" s="13">
        <f>VLOOKUP(A113,'04.07.24'!$A$2:$C$500,3,0)</f>
        <v>67722933</v>
      </c>
      <c r="H113" s="34">
        <f>VLOOKUP(A113,'Actual scan'!$A$2:$C$419,3,0)</f>
        <v>67722933</v>
      </c>
      <c r="I113" s="35">
        <f t="shared" si="3"/>
        <v>0</v>
      </c>
      <c r="J113" s="20">
        <f>VLOOKUP(A113,'04.07.24'!$A$2:$M$500,13,0)</f>
        <v>436109158</v>
      </c>
      <c r="K113" s="36">
        <f>VLOOKUP(A113,'Actual scan'!$A$2:$M$419,13,0)</f>
        <v>436109158</v>
      </c>
      <c r="L113" s="37">
        <f t="shared" si="4"/>
        <v>0</v>
      </c>
      <c r="M113" s="13">
        <f>VLOOKUP(A113,'04.07.24'!$A$2:$M$500,4,0)</f>
        <v>30328186</v>
      </c>
      <c r="N113" s="34">
        <f>VLOOKUP(A113,'Actual scan'!$A$2:$M$419,4,0)</f>
        <v>30328186</v>
      </c>
      <c r="O113" s="38">
        <f t="shared" si="5"/>
        <v>0</v>
      </c>
      <c r="P113" s="13">
        <f>VLOOKUP(A113,'04.07.24'!$A$2:$M$500,10,0)</f>
        <v>9292303</v>
      </c>
      <c r="Q113" s="39">
        <f>VLOOKUP(A113,'Actual scan'!$A$2:$M$419,10,0)</f>
        <v>9292303</v>
      </c>
      <c r="R113" s="38">
        <f t="shared" si="6"/>
        <v>0</v>
      </c>
      <c r="S113" s="13">
        <f>VLOOKUP(A113,'04.07.24'!$A$2:$M$500,9,0)</f>
        <v>15655992</v>
      </c>
      <c r="T113" s="39">
        <f>VLOOKUP(A113,'Actual scan'!$A$2:$M$419,9,0)</f>
        <v>15655992</v>
      </c>
      <c r="U113" s="38">
        <f t="shared" si="7"/>
        <v>0</v>
      </c>
      <c r="V113" s="13">
        <f>VLOOKUP(A113,'04.07.24'!$A$2:$M$500,8,0)</f>
        <v>11660055</v>
      </c>
      <c r="W113" s="39">
        <f>VLOOKUP(A113,'Actual scan'!$A$2:$M$419,8,0)</f>
        <v>11660055</v>
      </c>
      <c r="X113" s="38">
        <f t="shared" si="8"/>
        <v>0</v>
      </c>
      <c r="Y113" s="13">
        <f>VLOOKUP(A113,'04.07.24'!$A$2:$M$500,11,0)</f>
        <v>2589375593</v>
      </c>
      <c r="Z113" s="39">
        <f>VLOOKUP(A113,'Actual scan'!$A$2:$M$419,11,0)</f>
        <v>2589375593</v>
      </c>
      <c r="AA113" s="38">
        <f t="shared" si="9"/>
        <v>0</v>
      </c>
      <c r="AB113" s="40">
        <f t="shared" si="10"/>
        <v>0</v>
      </c>
      <c r="AC113" s="40">
        <f t="shared" si="11"/>
        <v>0</v>
      </c>
      <c r="AD113" s="40">
        <f t="shared" si="12"/>
        <v>0</v>
      </c>
      <c r="AE113" s="40">
        <f t="shared" si="13"/>
        <v>0</v>
      </c>
      <c r="AF113" s="41">
        <f t="shared" si="14"/>
        <v>0</v>
      </c>
      <c r="AG113" s="40">
        <f>IFERROR(__xludf.DUMMYFUNCTION("IFNA(VLOOKUP(A113,IMPORTRANGE(""https://docs.google.com/spreadsheets/d/13sIiIFxtnWDUMYwzYXOCUL9Pdssb8PBqcbIkNBBCaZM/edit?resourcekey#gid=2083474367"",""Responses!$B$2:$N$500""),10,0),0)"),0.0)</f>
        <v>0</v>
      </c>
      <c r="AH113" s="40">
        <f>IFERROR(__xludf.DUMMYFUNCTION("IFNA(VLOOKUP(A113,IMPORTRANGE(""https://docs.google.com/spreadsheets/d/13sIiIFxtnWDUMYwzYXOCUL9Pdssb8PBqcbIkNBBCaZM/edit?resourcekey#gid=2083474367"",""Responses!$B$2:$N$500""),9,0),0)"),0.0)</f>
        <v>0</v>
      </c>
      <c r="AI113" s="41">
        <f t="shared" si="15"/>
        <v>0</v>
      </c>
      <c r="AJ113" s="41">
        <f t="shared" si="16"/>
        <v>-20316879.9</v>
      </c>
      <c r="AK113" s="42">
        <f t="shared" si="17"/>
        <v>0</v>
      </c>
      <c r="AL113" s="42">
        <f t="shared" si="18"/>
        <v>0</v>
      </c>
    </row>
    <row r="114" ht="15.75" customHeight="1">
      <c r="A114" s="6">
        <v>1.09383444E8</v>
      </c>
      <c r="B114" s="7" t="s">
        <v>146</v>
      </c>
      <c r="C114" s="20">
        <f>VLOOKUP(A114,'04.07.24'!$A$2:$W$500,17,0)</f>
        <v>4736905.04</v>
      </c>
      <c r="D114" s="33">
        <f t="shared" si="1"/>
        <v>0</v>
      </c>
      <c r="E114" s="20">
        <f>VLOOKUP(A114,'04.07.24'!$A$2:$W$500,18,0)</f>
        <v>20301021.6</v>
      </c>
      <c r="F114" s="33">
        <f t="shared" si="2"/>
        <v>0</v>
      </c>
      <c r="G114" s="13">
        <f>VLOOKUP(A114,'04.07.24'!$A$2:$C$500,3,0)</f>
        <v>67670072</v>
      </c>
      <c r="H114" s="34">
        <f>VLOOKUP(A114,'Actual scan'!$A$2:$C$419,3,0)</f>
        <v>67670072</v>
      </c>
      <c r="I114" s="35">
        <f t="shared" si="3"/>
        <v>0</v>
      </c>
      <c r="J114" s="20">
        <f>VLOOKUP(A114,'04.07.24'!$A$2:$M$500,13,0)</f>
        <v>937817399.8</v>
      </c>
      <c r="K114" s="36">
        <f>VLOOKUP(A114,'Actual scan'!$A$2:$M$419,13,0)</f>
        <v>937817399.8</v>
      </c>
      <c r="L114" s="37">
        <f t="shared" si="4"/>
        <v>0</v>
      </c>
      <c r="M114" s="13">
        <f>VLOOKUP(A114,'04.07.24'!$A$2:$M$500,4,0)</f>
        <v>74365603</v>
      </c>
      <c r="N114" s="34">
        <f>VLOOKUP(A114,'Actual scan'!$A$2:$M$419,4,0)</f>
        <v>74365603</v>
      </c>
      <c r="O114" s="38">
        <f t="shared" si="5"/>
        <v>0</v>
      </c>
      <c r="P114" s="13">
        <f>VLOOKUP(A114,'04.07.24'!$A$2:$M$500,10,0)</f>
        <v>7522469</v>
      </c>
      <c r="Q114" s="39">
        <f>VLOOKUP(A114,'Actual scan'!$A$2:$M$419,10,0)</f>
        <v>7522469</v>
      </c>
      <c r="R114" s="38">
        <f t="shared" si="6"/>
        <v>0</v>
      </c>
      <c r="S114" s="13">
        <f>VLOOKUP(A114,'04.07.24'!$A$2:$M$500,9,0)</f>
        <v>32155444</v>
      </c>
      <c r="T114" s="39">
        <f>VLOOKUP(A114,'Actual scan'!$A$2:$M$419,9,0)</f>
        <v>32155444</v>
      </c>
      <c r="U114" s="38">
        <f t="shared" si="7"/>
        <v>0</v>
      </c>
      <c r="V114" s="13">
        <f>VLOOKUP(A114,'04.07.24'!$A$2:$M$500,8,0)</f>
        <v>26348188</v>
      </c>
      <c r="W114" s="39">
        <f>VLOOKUP(A114,'Actual scan'!$A$2:$M$419,8,0)</f>
        <v>26348188</v>
      </c>
      <c r="X114" s="38">
        <f t="shared" si="8"/>
        <v>0</v>
      </c>
      <c r="Y114" s="13">
        <f>VLOOKUP(A114,'04.07.24'!$A$2:$M$500,11,0)</f>
        <v>2566874810</v>
      </c>
      <c r="Z114" s="39">
        <f>VLOOKUP(A114,'Actual scan'!$A$2:$M$419,11,0)</f>
        <v>2566874810</v>
      </c>
      <c r="AA114" s="38">
        <f t="shared" si="9"/>
        <v>0</v>
      </c>
      <c r="AB114" s="40">
        <f t="shared" si="10"/>
        <v>0</v>
      </c>
      <c r="AC114" s="40">
        <f t="shared" si="11"/>
        <v>0</v>
      </c>
      <c r="AD114" s="40">
        <f t="shared" si="12"/>
        <v>0</v>
      </c>
      <c r="AE114" s="40">
        <f t="shared" si="13"/>
        <v>0</v>
      </c>
      <c r="AF114" s="41">
        <f t="shared" si="14"/>
        <v>0</v>
      </c>
      <c r="AG114" s="40">
        <f>IFERROR(__xludf.DUMMYFUNCTION("IFNA(VLOOKUP(A114,IMPORTRANGE(""https://docs.google.com/spreadsheets/d/13sIiIFxtnWDUMYwzYXOCUL9Pdssb8PBqcbIkNBBCaZM/edit?resourcekey#gid=2083474367"",""Responses!$B$2:$N$500""),10,0),0)"),0.0)</f>
        <v>0</v>
      </c>
      <c r="AH114" s="40">
        <f>IFERROR(__xludf.DUMMYFUNCTION("IFNA(VLOOKUP(A114,IMPORTRANGE(""https://docs.google.com/spreadsheets/d/13sIiIFxtnWDUMYwzYXOCUL9Pdssb8PBqcbIkNBBCaZM/edit?resourcekey#gid=2083474367"",""Responses!$B$2:$N$500""),9,0),0)"),0.0)</f>
        <v>0</v>
      </c>
      <c r="AI114" s="41">
        <f t="shared" si="15"/>
        <v>0</v>
      </c>
      <c r="AJ114" s="41">
        <f t="shared" si="16"/>
        <v>-20301021.6</v>
      </c>
      <c r="AK114" s="42">
        <f t="shared" si="17"/>
        <v>0</v>
      </c>
      <c r="AL114" s="42">
        <f t="shared" si="18"/>
        <v>0</v>
      </c>
    </row>
    <row r="115" ht="15.75" customHeight="1">
      <c r="A115" s="6">
        <v>1.08990047E8</v>
      </c>
      <c r="B115" s="7" t="s">
        <v>147</v>
      </c>
      <c r="C115" s="20">
        <f>VLOOKUP(A115,'04.07.24'!$A$2:$W$500,17,0)</f>
        <v>4724613.11</v>
      </c>
      <c r="D115" s="33">
        <f t="shared" si="1"/>
        <v>0</v>
      </c>
      <c r="E115" s="20">
        <f>VLOOKUP(A115,'04.07.24'!$A$2:$W$500,18,0)</f>
        <v>20248341.9</v>
      </c>
      <c r="F115" s="33">
        <f t="shared" si="2"/>
        <v>0</v>
      </c>
      <c r="G115" s="13">
        <f>VLOOKUP(A115,'04.07.24'!$A$2:$C$500,3,0)</f>
        <v>67494473</v>
      </c>
      <c r="H115" s="34">
        <f>VLOOKUP(A115,'Actual scan'!$A$2:$C$419,3,0)</f>
        <v>67494473</v>
      </c>
      <c r="I115" s="35">
        <f t="shared" si="3"/>
        <v>0</v>
      </c>
      <c r="J115" s="20">
        <f>VLOOKUP(A115,'04.07.24'!$A$2:$M$500,13,0)</f>
        <v>1019647473</v>
      </c>
      <c r="K115" s="36">
        <f>VLOOKUP(A115,'Actual scan'!$A$2:$M$419,13,0)</f>
        <v>1019647473</v>
      </c>
      <c r="L115" s="37">
        <f t="shared" si="4"/>
        <v>0</v>
      </c>
      <c r="M115" s="13">
        <f>VLOOKUP(A115,'04.07.24'!$A$2:$M$500,4,0)</f>
        <v>67257434</v>
      </c>
      <c r="N115" s="34">
        <f>VLOOKUP(A115,'Actual scan'!$A$2:$M$419,4,0)</f>
        <v>67257434</v>
      </c>
      <c r="O115" s="38">
        <f t="shared" si="5"/>
        <v>0</v>
      </c>
      <c r="P115" s="13">
        <f>VLOOKUP(A115,'04.07.24'!$A$2:$M$500,10,0)</f>
        <v>12869266</v>
      </c>
      <c r="Q115" s="39">
        <f>VLOOKUP(A115,'Actual scan'!$A$2:$M$419,10,0)</f>
        <v>12869266</v>
      </c>
      <c r="R115" s="38">
        <f t="shared" si="6"/>
        <v>0</v>
      </c>
      <c r="S115" s="13">
        <f>VLOOKUP(A115,'04.07.24'!$A$2:$M$500,9,0)</f>
        <v>38080518</v>
      </c>
      <c r="T115" s="39">
        <f>VLOOKUP(A115,'Actual scan'!$A$2:$M$419,9,0)</f>
        <v>38080518</v>
      </c>
      <c r="U115" s="38">
        <f t="shared" si="7"/>
        <v>0</v>
      </c>
      <c r="V115" s="13">
        <f>VLOOKUP(A115,'04.07.24'!$A$2:$M$500,8,0)</f>
        <v>24947677</v>
      </c>
      <c r="W115" s="39">
        <f>VLOOKUP(A115,'Actual scan'!$A$2:$M$419,8,0)</f>
        <v>24947677</v>
      </c>
      <c r="X115" s="38">
        <f t="shared" si="8"/>
        <v>0</v>
      </c>
      <c r="Y115" s="13">
        <f>VLOOKUP(A115,'04.07.24'!$A$2:$M$500,11,0)</f>
        <v>2325665252</v>
      </c>
      <c r="Z115" s="39">
        <f>VLOOKUP(A115,'Actual scan'!$A$2:$M$419,11,0)</f>
        <v>2325665252</v>
      </c>
      <c r="AA115" s="38">
        <f t="shared" si="9"/>
        <v>0</v>
      </c>
      <c r="AB115" s="40">
        <f t="shared" si="10"/>
        <v>0</v>
      </c>
      <c r="AC115" s="40">
        <f t="shared" si="11"/>
        <v>0</v>
      </c>
      <c r="AD115" s="40">
        <f t="shared" si="12"/>
        <v>0</v>
      </c>
      <c r="AE115" s="40">
        <f t="shared" si="13"/>
        <v>0</v>
      </c>
      <c r="AF115" s="41">
        <f t="shared" si="14"/>
        <v>0</v>
      </c>
      <c r="AG115" s="40">
        <f>IFERROR(__xludf.DUMMYFUNCTION("IFNA(VLOOKUP(A115,IMPORTRANGE(""https://docs.google.com/spreadsheets/d/13sIiIFxtnWDUMYwzYXOCUL9Pdssb8PBqcbIkNBBCaZM/edit?resourcekey#gid=2083474367"",""Responses!$B$2:$N$500""),10,0),0)"),0.0)</f>
        <v>0</v>
      </c>
      <c r="AH115" s="40">
        <f>IFERROR(__xludf.DUMMYFUNCTION("IFNA(VLOOKUP(A115,IMPORTRANGE(""https://docs.google.com/spreadsheets/d/13sIiIFxtnWDUMYwzYXOCUL9Pdssb8PBqcbIkNBBCaZM/edit?resourcekey#gid=2083474367"",""Responses!$B$2:$N$500""),9,0),0)"),0.0)</f>
        <v>0</v>
      </c>
      <c r="AI115" s="41">
        <f t="shared" si="15"/>
        <v>0</v>
      </c>
      <c r="AJ115" s="41">
        <f t="shared" si="16"/>
        <v>-20248341.9</v>
      </c>
      <c r="AK115" s="42">
        <f t="shared" si="17"/>
        <v>0</v>
      </c>
      <c r="AL115" s="42">
        <f t="shared" si="18"/>
        <v>0</v>
      </c>
    </row>
    <row r="116" ht="15.75" customHeight="1">
      <c r="A116" s="6">
        <v>1.12070815E8</v>
      </c>
      <c r="B116" s="7" t="s">
        <v>148</v>
      </c>
      <c r="C116" s="20">
        <f>VLOOKUP(A116,'04.07.24'!$A$2:$W$500,17,0)</f>
        <v>4720888.48</v>
      </c>
      <c r="D116" s="33">
        <f t="shared" si="1"/>
        <v>0</v>
      </c>
      <c r="E116" s="20">
        <f>VLOOKUP(A116,'04.07.24'!$A$2:$W$500,18,0)</f>
        <v>20232379.2</v>
      </c>
      <c r="F116" s="33">
        <f t="shared" si="2"/>
        <v>0</v>
      </c>
      <c r="G116" s="13">
        <f>VLOOKUP(A116,'04.07.24'!$A$2:$C$500,3,0)</f>
        <v>67441264</v>
      </c>
      <c r="H116" s="34">
        <f>VLOOKUP(A116,'Actual scan'!$A$2:$C$419,3,0)</f>
        <v>67441264</v>
      </c>
      <c r="I116" s="35">
        <f t="shared" si="3"/>
        <v>0</v>
      </c>
      <c r="J116" s="20">
        <f>VLOOKUP(A116,'04.07.24'!$A$2:$M$500,13,0)</f>
        <v>89547480.6</v>
      </c>
      <c r="K116" s="36">
        <f>VLOOKUP(A116,'Actual scan'!$A$2:$M$419,13,0)</f>
        <v>89547480.6</v>
      </c>
      <c r="L116" s="37">
        <f t="shared" si="4"/>
        <v>0</v>
      </c>
      <c r="M116" s="13">
        <f>VLOOKUP(A116,'04.07.24'!$A$2:$M$500,4,0)</f>
        <v>7822645</v>
      </c>
      <c r="N116" s="34">
        <f>VLOOKUP(A116,'Actual scan'!$A$2:$M$419,4,0)</f>
        <v>7822645</v>
      </c>
      <c r="O116" s="38">
        <f t="shared" si="5"/>
        <v>0</v>
      </c>
      <c r="P116" s="13">
        <f>VLOOKUP(A116,'04.07.24'!$A$2:$M$500,10,0)</f>
        <v>4707884</v>
      </c>
      <c r="Q116" s="39">
        <f>VLOOKUP(A116,'Actual scan'!$A$2:$M$419,10,0)</f>
        <v>4707884</v>
      </c>
      <c r="R116" s="38">
        <f t="shared" si="6"/>
        <v>0</v>
      </c>
      <c r="S116" s="13">
        <f>VLOOKUP(A116,'04.07.24'!$A$2:$M$500,9,0)</f>
        <v>2544215</v>
      </c>
      <c r="T116" s="39">
        <f>VLOOKUP(A116,'Actual scan'!$A$2:$M$419,9,0)</f>
        <v>2544215</v>
      </c>
      <c r="U116" s="38">
        <f t="shared" si="7"/>
        <v>0</v>
      </c>
      <c r="V116" s="13">
        <f>VLOOKUP(A116,'04.07.24'!$A$2:$M$500,8,0)</f>
        <v>3467275</v>
      </c>
      <c r="W116" s="39">
        <f>VLOOKUP(A116,'Actual scan'!$A$2:$M$419,8,0)</f>
        <v>3467275</v>
      </c>
      <c r="X116" s="38">
        <f t="shared" si="8"/>
        <v>0</v>
      </c>
      <c r="Y116" s="13">
        <f>VLOOKUP(A116,'04.07.24'!$A$2:$M$500,11,0)</f>
        <v>3545067036</v>
      </c>
      <c r="Z116" s="39">
        <f>VLOOKUP(A116,'Actual scan'!$A$2:$M$419,11,0)</f>
        <v>3545067036</v>
      </c>
      <c r="AA116" s="38">
        <f t="shared" si="9"/>
        <v>0</v>
      </c>
      <c r="AB116" s="40">
        <f t="shared" si="10"/>
        <v>0</v>
      </c>
      <c r="AC116" s="40">
        <f t="shared" si="11"/>
        <v>0</v>
      </c>
      <c r="AD116" s="40">
        <f t="shared" si="12"/>
        <v>0</v>
      </c>
      <c r="AE116" s="40">
        <f t="shared" si="13"/>
        <v>0</v>
      </c>
      <c r="AF116" s="41">
        <f t="shared" si="14"/>
        <v>0</v>
      </c>
      <c r="AG116" s="40">
        <f>IFERROR(__xludf.DUMMYFUNCTION("IFNA(VLOOKUP(A116,IMPORTRANGE(""https://docs.google.com/spreadsheets/d/13sIiIFxtnWDUMYwzYXOCUL9Pdssb8PBqcbIkNBBCaZM/edit?resourcekey#gid=2083474367"",""Responses!$B$2:$N$500""),10,0),0)"),0.0)</f>
        <v>0</v>
      </c>
      <c r="AH116" s="40">
        <f>IFERROR(__xludf.DUMMYFUNCTION("IFNA(VLOOKUP(A116,IMPORTRANGE(""https://docs.google.com/spreadsheets/d/13sIiIFxtnWDUMYwzYXOCUL9Pdssb8PBqcbIkNBBCaZM/edit?resourcekey#gid=2083474367"",""Responses!$B$2:$N$500""),9,0),0)"),0.0)</f>
        <v>0</v>
      </c>
      <c r="AI116" s="41">
        <f t="shared" si="15"/>
        <v>0</v>
      </c>
      <c r="AJ116" s="41">
        <f t="shared" si="16"/>
        <v>-20232379.2</v>
      </c>
      <c r="AK116" s="42">
        <f t="shared" si="17"/>
        <v>0</v>
      </c>
      <c r="AL116" s="42">
        <f t="shared" si="18"/>
        <v>0</v>
      </c>
    </row>
    <row r="117" ht="15.75" customHeight="1">
      <c r="A117" s="6">
        <v>1.14573907E8</v>
      </c>
      <c r="B117" s="7" t="s">
        <v>149</v>
      </c>
      <c r="C117" s="20">
        <f>VLOOKUP(A117,'04.07.24'!$A$2:$W$500,17,0)</f>
        <v>4702244.68</v>
      </c>
      <c r="D117" s="33">
        <f t="shared" si="1"/>
        <v>0</v>
      </c>
      <c r="E117" s="20">
        <f>VLOOKUP(A117,'04.07.24'!$A$2:$W$500,18,0)</f>
        <v>20152477.2</v>
      </c>
      <c r="F117" s="33">
        <f t="shared" si="2"/>
        <v>0</v>
      </c>
      <c r="G117" s="13">
        <f>VLOOKUP(A117,'04.07.24'!$A$2:$C$500,3,0)</f>
        <v>67174924</v>
      </c>
      <c r="H117" s="34">
        <f>VLOOKUP(A117,'Actual scan'!$A$2:$C$419,3,0)</f>
        <v>67174924</v>
      </c>
      <c r="I117" s="35">
        <f t="shared" si="3"/>
        <v>0</v>
      </c>
      <c r="J117" s="20">
        <f>VLOOKUP(A117,'04.07.24'!$A$2:$M$500,13,0)</f>
        <v>1154764205</v>
      </c>
      <c r="K117" s="36">
        <f>VLOOKUP(A117,'Actual scan'!$A$2:$M$419,13,0)</f>
        <v>1154764205</v>
      </c>
      <c r="L117" s="37">
        <f t="shared" si="4"/>
        <v>0</v>
      </c>
      <c r="M117" s="13">
        <f>VLOOKUP(A117,'04.07.24'!$A$2:$M$500,4,0)</f>
        <v>90243033</v>
      </c>
      <c r="N117" s="34">
        <f>VLOOKUP(A117,'Actual scan'!$A$2:$M$419,4,0)</f>
        <v>90243033</v>
      </c>
      <c r="O117" s="38">
        <f t="shared" si="5"/>
        <v>0</v>
      </c>
      <c r="P117" s="13">
        <f>VLOOKUP(A117,'04.07.24'!$A$2:$M$500,10,0)</f>
        <v>11224716</v>
      </c>
      <c r="Q117" s="39">
        <f>VLOOKUP(A117,'Actual scan'!$A$2:$M$419,10,0)</f>
        <v>11224716</v>
      </c>
      <c r="R117" s="38">
        <f t="shared" si="6"/>
        <v>0</v>
      </c>
      <c r="S117" s="13">
        <f>VLOOKUP(A117,'04.07.24'!$A$2:$M$500,9,0)</f>
        <v>42840673</v>
      </c>
      <c r="T117" s="39">
        <f>VLOOKUP(A117,'Actual scan'!$A$2:$M$419,9,0)</f>
        <v>42840673</v>
      </c>
      <c r="U117" s="38">
        <f t="shared" si="7"/>
        <v>0</v>
      </c>
      <c r="V117" s="13">
        <f>VLOOKUP(A117,'04.07.24'!$A$2:$M$500,8,0)</f>
        <v>28228120</v>
      </c>
      <c r="W117" s="39">
        <f>VLOOKUP(A117,'Actual scan'!$A$2:$M$419,8,0)</f>
        <v>28228120</v>
      </c>
      <c r="X117" s="38">
        <f t="shared" si="8"/>
        <v>0</v>
      </c>
      <c r="Y117" s="13">
        <f>VLOOKUP(A117,'04.07.24'!$A$2:$M$500,11,0)</f>
        <v>5691427799</v>
      </c>
      <c r="Z117" s="39">
        <f>VLOOKUP(A117,'Actual scan'!$A$2:$M$419,11,0)</f>
        <v>5691427799</v>
      </c>
      <c r="AA117" s="38">
        <f t="shared" si="9"/>
        <v>0</v>
      </c>
      <c r="AB117" s="40">
        <f t="shared" si="10"/>
        <v>0</v>
      </c>
      <c r="AC117" s="40">
        <f t="shared" si="11"/>
        <v>0</v>
      </c>
      <c r="AD117" s="40">
        <f t="shared" si="12"/>
        <v>0</v>
      </c>
      <c r="AE117" s="40">
        <f t="shared" si="13"/>
        <v>0</v>
      </c>
      <c r="AF117" s="41">
        <f t="shared" si="14"/>
        <v>0</v>
      </c>
      <c r="AG117" s="40">
        <f>IFERROR(__xludf.DUMMYFUNCTION("IFNA(VLOOKUP(A117,IMPORTRANGE(""https://docs.google.com/spreadsheets/d/13sIiIFxtnWDUMYwzYXOCUL9Pdssb8PBqcbIkNBBCaZM/edit?resourcekey#gid=2083474367"",""Responses!$B$2:$N$500""),10,0),0)"),0.0)</f>
        <v>0</v>
      </c>
      <c r="AH117" s="40">
        <f>IFERROR(__xludf.DUMMYFUNCTION("IFNA(VLOOKUP(A117,IMPORTRANGE(""https://docs.google.com/spreadsheets/d/13sIiIFxtnWDUMYwzYXOCUL9Pdssb8PBqcbIkNBBCaZM/edit?resourcekey#gid=2083474367"",""Responses!$B$2:$N$500""),9,0),0)"),0.0)</f>
        <v>0</v>
      </c>
      <c r="AI117" s="41">
        <f t="shared" si="15"/>
        <v>0</v>
      </c>
      <c r="AJ117" s="41">
        <f t="shared" si="16"/>
        <v>-20152477.2</v>
      </c>
      <c r="AK117" s="42">
        <f t="shared" si="17"/>
        <v>0</v>
      </c>
      <c r="AL117" s="42">
        <f t="shared" si="18"/>
        <v>0</v>
      </c>
    </row>
    <row r="118" ht="15.75" customHeight="1">
      <c r="A118" s="6">
        <v>1.09509964E8</v>
      </c>
      <c r="B118" s="7" t="s">
        <v>150</v>
      </c>
      <c r="C118" s="20">
        <f>VLOOKUP(A118,'04.07.24'!$A$2:$W$500,17,0)</f>
        <v>4702108.88</v>
      </c>
      <c r="D118" s="33">
        <f t="shared" si="1"/>
        <v>0</v>
      </c>
      <c r="E118" s="20">
        <f>VLOOKUP(A118,'04.07.24'!$A$2:$W$500,18,0)</f>
        <v>20151895.2</v>
      </c>
      <c r="F118" s="33">
        <f t="shared" si="2"/>
        <v>0</v>
      </c>
      <c r="G118" s="13">
        <f>VLOOKUP(A118,'04.07.24'!$A$2:$C$500,3,0)</f>
        <v>67172984</v>
      </c>
      <c r="H118" s="34">
        <f>VLOOKUP(A118,'Actual scan'!$A$2:$C$419,3,0)</f>
        <v>67172984</v>
      </c>
      <c r="I118" s="35">
        <f t="shared" si="3"/>
        <v>0</v>
      </c>
      <c r="J118" s="20">
        <f>VLOOKUP(A118,'04.07.24'!$A$2:$M$500,13,0)</f>
        <v>340283054.8</v>
      </c>
      <c r="K118" s="36">
        <f>VLOOKUP(A118,'Actual scan'!$A$2:$M$419,13,0)</f>
        <v>340283054.8</v>
      </c>
      <c r="L118" s="37">
        <f t="shared" si="4"/>
        <v>0</v>
      </c>
      <c r="M118" s="13">
        <f>VLOOKUP(A118,'04.07.24'!$A$2:$M$500,4,0)</f>
        <v>22900138</v>
      </c>
      <c r="N118" s="34">
        <f>VLOOKUP(A118,'Actual scan'!$A$2:$M$419,4,0)</f>
        <v>22900138</v>
      </c>
      <c r="O118" s="38">
        <f t="shared" si="5"/>
        <v>0</v>
      </c>
      <c r="P118" s="13">
        <f>VLOOKUP(A118,'04.07.24'!$A$2:$M$500,10,0)</f>
        <v>8472192</v>
      </c>
      <c r="Q118" s="39">
        <f>VLOOKUP(A118,'Actual scan'!$A$2:$M$419,10,0)</f>
        <v>8472192</v>
      </c>
      <c r="R118" s="38">
        <f t="shared" si="6"/>
        <v>0</v>
      </c>
      <c r="S118" s="13">
        <f>VLOOKUP(A118,'04.07.24'!$A$2:$M$500,9,0)</f>
        <v>11860490</v>
      </c>
      <c r="T118" s="39">
        <f>VLOOKUP(A118,'Actual scan'!$A$2:$M$419,9,0)</f>
        <v>11860490</v>
      </c>
      <c r="U118" s="38">
        <f t="shared" si="7"/>
        <v>0</v>
      </c>
      <c r="V118" s="13">
        <f>VLOOKUP(A118,'04.07.24'!$A$2:$M$500,8,0)</f>
        <v>10207811</v>
      </c>
      <c r="W118" s="39">
        <f>VLOOKUP(A118,'Actual scan'!$A$2:$M$419,8,0)</f>
        <v>10207811</v>
      </c>
      <c r="X118" s="38">
        <f t="shared" si="8"/>
        <v>0</v>
      </c>
      <c r="Y118" s="13">
        <f>VLOOKUP(A118,'04.07.24'!$A$2:$M$500,11,0)</f>
        <v>76561835</v>
      </c>
      <c r="Z118" s="39">
        <f>VLOOKUP(A118,'Actual scan'!$A$2:$M$419,11,0)</f>
        <v>76561835</v>
      </c>
      <c r="AA118" s="38">
        <f t="shared" si="9"/>
        <v>0</v>
      </c>
      <c r="AB118" s="40">
        <f t="shared" si="10"/>
        <v>0</v>
      </c>
      <c r="AC118" s="40">
        <f t="shared" si="11"/>
        <v>0</v>
      </c>
      <c r="AD118" s="40">
        <f t="shared" si="12"/>
        <v>0</v>
      </c>
      <c r="AE118" s="40">
        <f t="shared" si="13"/>
        <v>0</v>
      </c>
      <c r="AF118" s="41">
        <f t="shared" si="14"/>
        <v>0</v>
      </c>
      <c r="AG118" s="40">
        <f>IFERROR(__xludf.DUMMYFUNCTION("IFNA(VLOOKUP(A118,IMPORTRANGE(""https://docs.google.com/spreadsheets/d/13sIiIFxtnWDUMYwzYXOCUL9Pdssb8PBqcbIkNBBCaZM/edit?resourcekey#gid=2083474367"",""Responses!$B$2:$N$500""),10,0),0)"),0.0)</f>
        <v>0</v>
      </c>
      <c r="AH118" s="40">
        <f>IFERROR(__xludf.DUMMYFUNCTION("IFNA(VLOOKUP(A118,IMPORTRANGE(""https://docs.google.com/spreadsheets/d/13sIiIFxtnWDUMYwzYXOCUL9Pdssb8PBqcbIkNBBCaZM/edit?resourcekey#gid=2083474367"",""Responses!$B$2:$N$500""),9,0),0)"),0.0)</f>
        <v>0</v>
      </c>
      <c r="AI118" s="41">
        <f t="shared" si="15"/>
        <v>0</v>
      </c>
      <c r="AJ118" s="41">
        <f t="shared" si="16"/>
        <v>-20151895.2</v>
      </c>
      <c r="AK118" s="42">
        <f t="shared" si="17"/>
        <v>0</v>
      </c>
      <c r="AL118" s="42">
        <f t="shared" si="18"/>
        <v>0</v>
      </c>
    </row>
    <row r="119" ht="15.75" customHeight="1">
      <c r="A119" s="6">
        <v>1.4054375E7</v>
      </c>
      <c r="B119" s="7" t="s">
        <v>151</v>
      </c>
      <c r="C119" s="20">
        <f>VLOOKUP(A119,'04.07.24'!$A$2:$W$500,17,0)</f>
        <v>4696856.15</v>
      </c>
      <c r="D119" s="33">
        <f t="shared" si="1"/>
        <v>0</v>
      </c>
      <c r="E119" s="20">
        <f>VLOOKUP(A119,'04.07.24'!$A$2:$W$500,18,0)</f>
        <v>20129383.5</v>
      </c>
      <c r="F119" s="33">
        <f t="shared" si="2"/>
        <v>0</v>
      </c>
      <c r="G119" s="13">
        <f>VLOOKUP(A119,'04.07.24'!$A$2:$C$500,3,0)</f>
        <v>67097945</v>
      </c>
      <c r="H119" s="34">
        <f>VLOOKUP(A119,'Actual scan'!$A$2:$C$419,3,0)</f>
        <v>67097945</v>
      </c>
      <c r="I119" s="35">
        <f t="shared" si="3"/>
        <v>0</v>
      </c>
      <c r="J119" s="20">
        <f>VLOOKUP(A119,'04.07.24'!$A$2:$M$500,13,0)</f>
        <v>765338321.6</v>
      </c>
      <c r="K119" s="36">
        <f>VLOOKUP(A119,'Actual scan'!$A$2:$M$419,13,0)</f>
        <v>765338321.6</v>
      </c>
      <c r="L119" s="37">
        <f t="shared" si="4"/>
        <v>0</v>
      </c>
      <c r="M119" s="13">
        <f>VLOOKUP(A119,'04.07.24'!$A$2:$M$500,4,0)</f>
        <v>80619258</v>
      </c>
      <c r="N119" s="34">
        <f>VLOOKUP(A119,'Actual scan'!$A$2:$M$419,4,0)</f>
        <v>80619258</v>
      </c>
      <c r="O119" s="38">
        <f t="shared" si="5"/>
        <v>0</v>
      </c>
      <c r="P119" s="13">
        <f>VLOOKUP(A119,'04.07.24'!$A$2:$M$500,10,0)</f>
        <v>15049833</v>
      </c>
      <c r="Q119" s="39">
        <f>VLOOKUP(A119,'Actual scan'!$A$2:$M$419,10,0)</f>
        <v>15049833</v>
      </c>
      <c r="R119" s="38">
        <f t="shared" si="6"/>
        <v>0</v>
      </c>
      <c r="S119" s="13">
        <f>VLOOKUP(A119,'04.07.24'!$A$2:$M$500,9,0)</f>
        <v>21351395</v>
      </c>
      <c r="T119" s="39">
        <f>VLOOKUP(A119,'Actual scan'!$A$2:$M$419,9,0)</f>
        <v>21351395</v>
      </c>
      <c r="U119" s="38">
        <f t="shared" si="7"/>
        <v>0</v>
      </c>
      <c r="V119" s="13">
        <f>VLOOKUP(A119,'04.07.24'!$A$2:$M$500,8,0)</f>
        <v>32965876</v>
      </c>
      <c r="W119" s="39">
        <f>VLOOKUP(A119,'Actual scan'!$A$2:$M$419,8,0)</f>
        <v>32965876</v>
      </c>
      <c r="X119" s="38">
        <f t="shared" si="8"/>
        <v>0</v>
      </c>
      <c r="Y119" s="13">
        <f>VLOOKUP(A119,'04.07.24'!$A$2:$M$500,11,0)</f>
        <v>5085175600</v>
      </c>
      <c r="Z119" s="39">
        <f>VLOOKUP(A119,'Actual scan'!$A$2:$M$419,11,0)</f>
        <v>5085175600</v>
      </c>
      <c r="AA119" s="38">
        <f t="shared" si="9"/>
        <v>0</v>
      </c>
      <c r="AB119" s="40">
        <f t="shared" si="10"/>
        <v>0</v>
      </c>
      <c r="AC119" s="40">
        <f t="shared" si="11"/>
        <v>0</v>
      </c>
      <c r="AD119" s="40">
        <f t="shared" si="12"/>
        <v>0</v>
      </c>
      <c r="AE119" s="40">
        <f t="shared" si="13"/>
        <v>0</v>
      </c>
      <c r="AF119" s="41">
        <f t="shared" si="14"/>
        <v>0</v>
      </c>
      <c r="AG119" s="40">
        <f>IFERROR(__xludf.DUMMYFUNCTION("IFNA(VLOOKUP(A119,IMPORTRANGE(""https://docs.google.com/spreadsheets/d/13sIiIFxtnWDUMYwzYXOCUL9Pdssb8PBqcbIkNBBCaZM/edit?resourcekey#gid=2083474367"",""Responses!$B$2:$N$500""),10,0),0)"),0.0)</f>
        <v>0</v>
      </c>
      <c r="AH119" s="40">
        <f>IFERROR(__xludf.DUMMYFUNCTION("IFNA(VLOOKUP(A119,IMPORTRANGE(""https://docs.google.com/spreadsheets/d/13sIiIFxtnWDUMYwzYXOCUL9Pdssb8PBqcbIkNBBCaZM/edit?resourcekey#gid=2083474367"",""Responses!$B$2:$N$500""),9,0),0)"),0.0)</f>
        <v>0</v>
      </c>
      <c r="AI119" s="41">
        <f t="shared" si="15"/>
        <v>0</v>
      </c>
      <c r="AJ119" s="41">
        <f t="shared" si="16"/>
        <v>-20129383.5</v>
      </c>
      <c r="AK119" s="42">
        <f t="shared" si="17"/>
        <v>0</v>
      </c>
      <c r="AL119" s="42">
        <f t="shared" si="18"/>
        <v>0</v>
      </c>
    </row>
    <row r="120" ht="15.75" customHeight="1">
      <c r="A120" s="6">
        <v>1.45270376E8</v>
      </c>
      <c r="B120" s="7" t="s">
        <v>152</v>
      </c>
      <c r="C120" s="20">
        <f>VLOOKUP(A120,'04.07.24'!$A$2:$W$500,17,0)</f>
        <v>4691847.51</v>
      </c>
      <c r="D120" s="33">
        <f t="shared" si="1"/>
        <v>0</v>
      </c>
      <c r="E120" s="20">
        <f>VLOOKUP(A120,'04.07.24'!$A$2:$W$500,18,0)</f>
        <v>20107917.9</v>
      </c>
      <c r="F120" s="33">
        <f t="shared" si="2"/>
        <v>0</v>
      </c>
      <c r="G120" s="13">
        <f>VLOOKUP(A120,'04.07.24'!$A$2:$C$500,3,0)</f>
        <v>67026393</v>
      </c>
      <c r="H120" s="34">
        <f>VLOOKUP(A120,'Actual scan'!$A$2:$C$419,3,0)</f>
        <v>67026393</v>
      </c>
      <c r="I120" s="35">
        <f t="shared" si="3"/>
        <v>0</v>
      </c>
      <c r="J120" s="20">
        <f>VLOOKUP(A120,'04.07.24'!$A$2:$M$500,13,0)</f>
        <v>797585468.2</v>
      </c>
      <c r="K120" s="36">
        <f>VLOOKUP(A120,'Actual scan'!$A$2:$M$419,13,0)</f>
        <v>797585468.2</v>
      </c>
      <c r="L120" s="37">
        <f t="shared" si="4"/>
        <v>0</v>
      </c>
      <c r="M120" s="13">
        <f>VLOOKUP(A120,'04.07.24'!$A$2:$M$500,4,0)</f>
        <v>90746960</v>
      </c>
      <c r="N120" s="34">
        <f>VLOOKUP(A120,'Actual scan'!$A$2:$M$419,4,0)</f>
        <v>90746960</v>
      </c>
      <c r="O120" s="38">
        <f t="shared" si="5"/>
        <v>0</v>
      </c>
      <c r="P120" s="13">
        <f>VLOOKUP(A120,'04.07.24'!$A$2:$M$500,10,0)</f>
        <v>6386483</v>
      </c>
      <c r="Q120" s="39">
        <f>VLOOKUP(A120,'Actual scan'!$A$2:$M$419,10,0)</f>
        <v>6386483</v>
      </c>
      <c r="R120" s="38">
        <f t="shared" si="6"/>
        <v>0</v>
      </c>
      <c r="S120" s="13">
        <f>VLOOKUP(A120,'04.07.24'!$A$2:$M$500,9,0)</f>
        <v>17614379</v>
      </c>
      <c r="T120" s="39">
        <f>VLOOKUP(A120,'Actual scan'!$A$2:$M$419,9,0)</f>
        <v>17614379</v>
      </c>
      <c r="U120" s="38">
        <f t="shared" si="7"/>
        <v>0</v>
      </c>
      <c r="V120" s="13">
        <f>VLOOKUP(A120,'04.07.24'!$A$2:$M$500,8,0)</f>
        <v>37763698</v>
      </c>
      <c r="W120" s="39">
        <f>VLOOKUP(A120,'Actual scan'!$A$2:$M$419,8,0)</f>
        <v>37763698</v>
      </c>
      <c r="X120" s="38">
        <f t="shared" si="8"/>
        <v>0</v>
      </c>
      <c r="Y120" s="13">
        <f>VLOOKUP(A120,'04.07.24'!$A$2:$M$500,11,0)</f>
        <v>10779765530</v>
      </c>
      <c r="Z120" s="39">
        <f>VLOOKUP(A120,'Actual scan'!$A$2:$M$419,11,0)</f>
        <v>10779765530</v>
      </c>
      <c r="AA120" s="38">
        <f t="shared" si="9"/>
        <v>0</v>
      </c>
      <c r="AB120" s="40">
        <f t="shared" si="10"/>
        <v>0</v>
      </c>
      <c r="AC120" s="40">
        <f t="shared" si="11"/>
        <v>0</v>
      </c>
      <c r="AD120" s="40">
        <f t="shared" si="12"/>
        <v>0</v>
      </c>
      <c r="AE120" s="40">
        <f t="shared" si="13"/>
        <v>0</v>
      </c>
      <c r="AF120" s="41">
        <f t="shared" si="14"/>
        <v>0</v>
      </c>
      <c r="AG120" s="40">
        <f>IFERROR(__xludf.DUMMYFUNCTION("IFNA(VLOOKUP(A120,IMPORTRANGE(""https://docs.google.com/spreadsheets/d/13sIiIFxtnWDUMYwzYXOCUL9Pdssb8PBqcbIkNBBCaZM/edit?resourcekey#gid=2083474367"",""Responses!$B$2:$N$500""),10,0),0)"),0.0)</f>
        <v>0</v>
      </c>
      <c r="AH120" s="40">
        <f>IFERROR(__xludf.DUMMYFUNCTION("IFNA(VLOOKUP(A120,IMPORTRANGE(""https://docs.google.com/spreadsheets/d/13sIiIFxtnWDUMYwzYXOCUL9Pdssb8PBqcbIkNBBCaZM/edit?resourcekey#gid=2083474367"",""Responses!$B$2:$N$500""),9,0),0)"),0.0)</f>
        <v>0</v>
      </c>
      <c r="AI120" s="41">
        <f t="shared" si="15"/>
        <v>0</v>
      </c>
      <c r="AJ120" s="41">
        <f t="shared" si="16"/>
        <v>-20107917.9</v>
      </c>
      <c r="AK120" s="42">
        <f t="shared" si="17"/>
        <v>0</v>
      </c>
      <c r="AL120" s="42">
        <f t="shared" si="18"/>
        <v>0</v>
      </c>
    </row>
    <row r="121" ht="15.75" customHeight="1">
      <c r="A121" s="6">
        <v>4.0699002E7</v>
      </c>
      <c r="B121" s="7" t="s">
        <v>153</v>
      </c>
      <c r="C121" s="20">
        <f>VLOOKUP(A121,'04.07.24'!$A$2:$W$500,17,0)</f>
        <v>4684940.47</v>
      </c>
      <c r="D121" s="33">
        <f t="shared" si="1"/>
        <v>0</v>
      </c>
      <c r="E121" s="20">
        <f>VLOOKUP(A121,'04.07.24'!$A$2:$W$500,18,0)</f>
        <v>20078316.3</v>
      </c>
      <c r="F121" s="20">
        <f t="shared" si="2"/>
        <v>0</v>
      </c>
      <c r="G121" s="13">
        <f>VLOOKUP(A121,'04.07.24'!$A$2:$C$500,3,0)</f>
        <v>66927721</v>
      </c>
      <c r="H121" s="34">
        <f>VLOOKUP(A121,'Actual scan'!$A$2:$C$419,3,0)</f>
        <v>66927721</v>
      </c>
      <c r="I121" s="35">
        <f t="shared" si="3"/>
        <v>0</v>
      </c>
      <c r="J121" s="20">
        <f>VLOOKUP(A121,'04.07.24'!$A$2:$M$500,13,0)</f>
        <v>188814712.2</v>
      </c>
      <c r="K121" s="36">
        <f>VLOOKUP(A121,'Actual scan'!$A$2:$M$419,13,0)</f>
        <v>188814712.2</v>
      </c>
      <c r="L121" s="37">
        <f t="shared" si="4"/>
        <v>0</v>
      </c>
      <c r="M121" s="13">
        <f>VLOOKUP(A121,'04.07.24'!$A$2:$M$500,4,0)</f>
        <v>11650610</v>
      </c>
      <c r="N121" s="34">
        <f>VLOOKUP(A121,'Actual scan'!$A$2:$M$419,4,0)</f>
        <v>11650610</v>
      </c>
      <c r="O121" s="38">
        <f t="shared" si="5"/>
        <v>0</v>
      </c>
      <c r="P121" s="13">
        <f>VLOOKUP(A121,'04.07.24'!$A$2:$M$500,10,0)</f>
        <v>16619987</v>
      </c>
      <c r="Q121" s="39">
        <f>VLOOKUP(A121,'Actual scan'!$A$2:$M$419,10,0)</f>
        <v>16619987</v>
      </c>
      <c r="R121" s="38">
        <f t="shared" si="6"/>
        <v>0</v>
      </c>
      <c r="S121" s="13">
        <f>VLOOKUP(A121,'04.07.24'!$A$2:$M$500,9,0)</f>
        <v>7543416</v>
      </c>
      <c r="T121" s="39">
        <f>VLOOKUP(A121,'Actual scan'!$A$2:$M$419,9,0)</f>
        <v>7543416</v>
      </c>
      <c r="U121" s="38">
        <f t="shared" si="7"/>
        <v>0</v>
      </c>
      <c r="V121" s="13">
        <f>VLOOKUP(A121,'04.07.24'!$A$2:$M$500,8,0)</f>
        <v>3727480</v>
      </c>
      <c r="W121" s="39">
        <f>VLOOKUP(A121,'Actual scan'!$A$2:$M$419,8,0)</f>
        <v>3727480</v>
      </c>
      <c r="X121" s="38">
        <f t="shared" si="8"/>
        <v>0</v>
      </c>
      <c r="Y121" s="13">
        <f>VLOOKUP(A121,'04.07.24'!$A$2:$M$500,11,0)</f>
        <v>993026560</v>
      </c>
      <c r="Z121" s="39">
        <f>VLOOKUP(A121,'Actual scan'!$A$2:$M$419,11,0)</f>
        <v>993026560</v>
      </c>
      <c r="AA121" s="38">
        <f t="shared" si="9"/>
        <v>0</v>
      </c>
      <c r="AB121" s="40">
        <f t="shared" si="10"/>
        <v>0</v>
      </c>
      <c r="AC121" s="40">
        <f t="shared" si="11"/>
        <v>0</v>
      </c>
      <c r="AD121" s="40">
        <f t="shared" si="12"/>
        <v>0</v>
      </c>
      <c r="AE121" s="40">
        <f t="shared" si="13"/>
        <v>0</v>
      </c>
      <c r="AF121" s="41">
        <f t="shared" si="14"/>
        <v>0</v>
      </c>
      <c r="AG121" s="40">
        <f>IFERROR(__xludf.DUMMYFUNCTION("IFNA(VLOOKUP(A121,IMPORTRANGE(""https://docs.google.com/spreadsheets/d/13sIiIFxtnWDUMYwzYXOCUL9Pdssb8PBqcbIkNBBCaZM/edit?resourcekey#gid=2083474367"",""Responses!$B$2:$N$500""),10,0),0)"),0.0)</f>
        <v>0</v>
      </c>
      <c r="AH121" s="40">
        <f>IFERROR(__xludf.DUMMYFUNCTION("IFNA(VLOOKUP(A121,IMPORTRANGE(""https://docs.google.com/spreadsheets/d/13sIiIFxtnWDUMYwzYXOCUL9Pdssb8PBqcbIkNBBCaZM/edit?resourcekey#gid=2083474367"",""Responses!$B$2:$N$500""),9,0),0)"),0.0)</f>
        <v>0</v>
      </c>
      <c r="AI121" s="41">
        <f t="shared" si="15"/>
        <v>0</v>
      </c>
      <c r="AJ121" s="41">
        <f t="shared" si="16"/>
        <v>-20078316.3</v>
      </c>
      <c r="AK121" s="42">
        <f t="shared" si="17"/>
        <v>0</v>
      </c>
      <c r="AL121" s="42">
        <f t="shared" si="18"/>
        <v>0</v>
      </c>
    </row>
    <row r="122" ht="15.75" customHeight="1">
      <c r="A122" s="6">
        <v>8.5939152E7</v>
      </c>
      <c r="B122" s="7" t="s">
        <v>154</v>
      </c>
      <c r="C122" s="20">
        <f>VLOOKUP(A122,'04.07.24'!$A$2:$W$500,17,0)</f>
        <v>4678087.82</v>
      </c>
      <c r="D122" s="33">
        <f t="shared" si="1"/>
        <v>0</v>
      </c>
      <c r="E122" s="20">
        <f>VLOOKUP(A122,'04.07.24'!$A$2:$W$500,18,0)</f>
        <v>20048947.8</v>
      </c>
      <c r="F122" s="33">
        <f t="shared" si="2"/>
        <v>0</v>
      </c>
      <c r="G122" s="13">
        <f>VLOOKUP(A122,'04.07.24'!$A$2:$C$500,3,0)</f>
        <v>66829826</v>
      </c>
      <c r="H122" s="34">
        <f>VLOOKUP(A122,'Actual scan'!$A$2:$C$419,3,0)</f>
        <v>66829826</v>
      </c>
      <c r="I122" s="35">
        <f t="shared" si="3"/>
        <v>0</v>
      </c>
      <c r="J122" s="20">
        <f>VLOOKUP(A122,'04.07.24'!$A$2:$M$500,13,0)</f>
        <v>367769120.6</v>
      </c>
      <c r="K122" s="36">
        <f>VLOOKUP(A122,'Actual scan'!$A$2:$M$419,13,0)</f>
        <v>367769120.6</v>
      </c>
      <c r="L122" s="37">
        <f t="shared" si="4"/>
        <v>0</v>
      </c>
      <c r="M122" s="13">
        <f>VLOOKUP(A122,'04.07.24'!$A$2:$M$500,4,0)</f>
        <v>30416833</v>
      </c>
      <c r="N122" s="34">
        <f>VLOOKUP(A122,'Actual scan'!$A$2:$M$419,4,0)</f>
        <v>30416833</v>
      </c>
      <c r="O122" s="38">
        <f t="shared" si="5"/>
        <v>0</v>
      </c>
      <c r="P122" s="13">
        <f>VLOOKUP(A122,'04.07.24'!$A$2:$M$500,10,0)</f>
        <v>10665982</v>
      </c>
      <c r="Q122" s="39">
        <f>VLOOKUP(A122,'Actual scan'!$A$2:$M$419,10,0)</f>
        <v>10665982</v>
      </c>
      <c r="R122" s="38">
        <f t="shared" si="6"/>
        <v>0</v>
      </c>
      <c r="S122" s="13">
        <f>VLOOKUP(A122,'04.07.24'!$A$2:$M$500,9,0)</f>
        <v>9319633</v>
      </c>
      <c r="T122" s="39">
        <f>VLOOKUP(A122,'Actual scan'!$A$2:$M$419,9,0)</f>
        <v>9319633</v>
      </c>
      <c r="U122" s="38">
        <f t="shared" si="7"/>
        <v>0</v>
      </c>
      <c r="V122" s="13">
        <f>VLOOKUP(A122,'04.07.24'!$A$2:$M$500,8,0)</f>
        <v>17384289</v>
      </c>
      <c r="W122" s="39">
        <f>VLOOKUP(A122,'Actual scan'!$A$2:$M$419,8,0)</f>
        <v>17384289</v>
      </c>
      <c r="X122" s="38">
        <f t="shared" si="8"/>
        <v>0</v>
      </c>
      <c r="Y122" s="13">
        <f>VLOOKUP(A122,'04.07.24'!$A$2:$M$500,11,0)</f>
        <v>3725223219</v>
      </c>
      <c r="Z122" s="39">
        <f>VLOOKUP(A122,'Actual scan'!$A$2:$M$419,11,0)</f>
        <v>3725223219</v>
      </c>
      <c r="AA122" s="38">
        <f t="shared" si="9"/>
        <v>0</v>
      </c>
      <c r="AB122" s="40">
        <f t="shared" si="10"/>
        <v>0</v>
      </c>
      <c r="AC122" s="40">
        <f t="shared" si="11"/>
        <v>0</v>
      </c>
      <c r="AD122" s="40">
        <f t="shared" si="12"/>
        <v>0</v>
      </c>
      <c r="AE122" s="40">
        <f t="shared" si="13"/>
        <v>0</v>
      </c>
      <c r="AF122" s="41">
        <f t="shared" si="14"/>
        <v>0</v>
      </c>
      <c r="AG122" s="40">
        <f>IFERROR(__xludf.DUMMYFUNCTION("IFNA(VLOOKUP(A122,IMPORTRANGE(""https://docs.google.com/spreadsheets/d/13sIiIFxtnWDUMYwzYXOCUL9Pdssb8PBqcbIkNBBCaZM/edit?resourcekey#gid=2083474367"",""Responses!$B$2:$N$500""),10,0),0)"),0.0)</f>
        <v>0</v>
      </c>
      <c r="AH122" s="40">
        <f>IFERROR(__xludf.DUMMYFUNCTION("IFNA(VLOOKUP(A122,IMPORTRANGE(""https://docs.google.com/spreadsheets/d/13sIiIFxtnWDUMYwzYXOCUL9Pdssb8PBqcbIkNBBCaZM/edit?resourcekey#gid=2083474367"",""Responses!$B$2:$N$500""),9,0),0)"),0.0)</f>
        <v>0</v>
      </c>
      <c r="AI122" s="41">
        <f t="shared" si="15"/>
        <v>0</v>
      </c>
      <c r="AJ122" s="41">
        <f t="shared" si="16"/>
        <v>-20048947.8</v>
      </c>
      <c r="AK122" s="42">
        <f t="shared" si="17"/>
        <v>0</v>
      </c>
      <c r="AL122" s="42">
        <f t="shared" si="18"/>
        <v>0</v>
      </c>
    </row>
    <row r="123" ht="15.75" customHeight="1">
      <c r="A123" s="6">
        <v>1.43378368E8</v>
      </c>
      <c r="B123" s="7" t="s">
        <v>155</v>
      </c>
      <c r="C123" s="20">
        <f>VLOOKUP(A123,'04.07.24'!$A$2:$W$500,17,0)</f>
        <v>4676727.51</v>
      </c>
      <c r="D123" s="33">
        <f t="shared" si="1"/>
        <v>0</v>
      </c>
      <c r="E123" s="20">
        <f>VLOOKUP(A123,'04.07.24'!$A$2:$W$500,18,0)</f>
        <v>20043117.9</v>
      </c>
      <c r="F123" s="33">
        <f t="shared" si="2"/>
        <v>0</v>
      </c>
      <c r="G123" s="13">
        <f>VLOOKUP(A123,'04.07.24'!$A$2:$C$500,3,0)</f>
        <v>66810393</v>
      </c>
      <c r="H123" s="34">
        <f>VLOOKUP(A123,'Actual scan'!$A$2:$C$419,3,0)</f>
        <v>66810393</v>
      </c>
      <c r="I123" s="35">
        <f t="shared" si="3"/>
        <v>0</v>
      </c>
      <c r="J123" s="20">
        <f>VLOOKUP(A123,'04.07.24'!$A$2:$M$500,13,0)</f>
        <v>629405674.4</v>
      </c>
      <c r="K123" s="36">
        <f>VLOOKUP(A123,'Actual scan'!$A$2:$M$419,13,0)</f>
        <v>629405674.4</v>
      </c>
      <c r="L123" s="37">
        <f t="shared" si="4"/>
        <v>0</v>
      </c>
      <c r="M123" s="13">
        <f>VLOOKUP(A123,'04.07.24'!$A$2:$M$500,4,0)</f>
        <v>56639319</v>
      </c>
      <c r="N123" s="34">
        <f>VLOOKUP(A123,'Actual scan'!$A$2:$M$419,4,0)</f>
        <v>56639319</v>
      </c>
      <c r="O123" s="38">
        <f t="shared" si="5"/>
        <v>0</v>
      </c>
      <c r="P123" s="13">
        <f>VLOOKUP(A123,'04.07.24'!$A$2:$M$500,10,0)</f>
        <v>5631807</v>
      </c>
      <c r="Q123" s="39">
        <f>VLOOKUP(A123,'Actual scan'!$A$2:$M$419,10,0)</f>
        <v>5631807</v>
      </c>
      <c r="R123" s="38">
        <f t="shared" si="6"/>
        <v>0</v>
      </c>
      <c r="S123" s="13">
        <f>VLOOKUP(A123,'04.07.24'!$A$2:$M$500,9,0)</f>
        <v>17249589</v>
      </c>
      <c r="T123" s="39">
        <f>VLOOKUP(A123,'Actual scan'!$A$2:$M$419,9,0)</f>
        <v>17249589</v>
      </c>
      <c r="U123" s="38">
        <f t="shared" si="7"/>
        <v>0</v>
      </c>
      <c r="V123" s="13">
        <f>VLOOKUP(A123,'04.07.24'!$A$2:$M$500,8,0)</f>
        <v>26460311</v>
      </c>
      <c r="W123" s="39">
        <f>VLOOKUP(A123,'Actual scan'!$A$2:$M$419,8,0)</f>
        <v>26460311</v>
      </c>
      <c r="X123" s="38">
        <f t="shared" si="8"/>
        <v>0</v>
      </c>
      <c r="Y123" s="13">
        <f>VLOOKUP(A123,'04.07.24'!$A$2:$M$500,11,0)</f>
        <v>1746885048</v>
      </c>
      <c r="Z123" s="39">
        <f>VLOOKUP(A123,'Actual scan'!$A$2:$M$419,11,0)</f>
        <v>1746885048</v>
      </c>
      <c r="AA123" s="38">
        <f t="shared" si="9"/>
        <v>0</v>
      </c>
      <c r="AB123" s="40">
        <f t="shared" si="10"/>
        <v>0</v>
      </c>
      <c r="AC123" s="40">
        <f t="shared" si="11"/>
        <v>0</v>
      </c>
      <c r="AD123" s="40">
        <f t="shared" si="12"/>
        <v>0</v>
      </c>
      <c r="AE123" s="40">
        <f t="shared" si="13"/>
        <v>0</v>
      </c>
      <c r="AF123" s="41">
        <f t="shared" si="14"/>
        <v>0</v>
      </c>
      <c r="AG123" s="40">
        <f>IFERROR(__xludf.DUMMYFUNCTION("IFNA(VLOOKUP(A123,IMPORTRANGE(""https://docs.google.com/spreadsheets/d/13sIiIFxtnWDUMYwzYXOCUL9Pdssb8PBqcbIkNBBCaZM/edit?resourcekey#gid=2083474367"",""Responses!$B$2:$N$500""),10,0),0)"),0.0)</f>
        <v>0</v>
      </c>
      <c r="AH123" s="40">
        <f>IFERROR(__xludf.DUMMYFUNCTION("IFNA(VLOOKUP(A123,IMPORTRANGE(""https://docs.google.com/spreadsheets/d/13sIiIFxtnWDUMYwzYXOCUL9Pdssb8PBqcbIkNBBCaZM/edit?resourcekey#gid=2083474367"",""Responses!$B$2:$N$500""),9,0),0)"),0.0)</f>
        <v>0</v>
      </c>
      <c r="AI123" s="41">
        <f t="shared" si="15"/>
        <v>0</v>
      </c>
      <c r="AJ123" s="41">
        <f t="shared" si="16"/>
        <v>-20043117.9</v>
      </c>
      <c r="AK123" s="42">
        <f t="shared" si="17"/>
        <v>0</v>
      </c>
      <c r="AL123" s="42">
        <f t="shared" si="18"/>
        <v>0</v>
      </c>
    </row>
    <row r="124" ht="15.75" customHeight="1">
      <c r="A124" s="6">
        <v>1.10291102E8</v>
      </c>
      <c r="B124" s="7" t="s">
        <v>156</v>
      </c>
      <c r="C124" s="20">
        <f>VLOOKUP(A124,'04.07.24'!$A$2:$W$500,17,0)</f>
        <v>4673542.23</v>
      </c>
      <c r="D124" s="33">
        <f t="shared" si="1"/>
        <v>0</v>
      </c>
      <c r="E124" s="20">
        <f>VLOOKUP(A124,'04.07.24'!$A$2:$W$500,18,0)</f>
        <v>20029466.7</v>
      </c>
      <c r="F124" s="33">
        <f t="shared" si="2"/>
        <v>0</v>
      </c>
      <c r="G124" s="13">
        <f>VLOOKUP(A124,'04.07.24'!$A$2:$C$500,3,0)</f>
        <v>66764889</v>
      </c>
      <c r="H124" s="34">
        <f>VLOOKUP(A124,'Actual scan'!$A$2:$C$419,3,0)</f>
        <v>66764889</v>
      </c>
      <c r="I124" s="35">
        <f t="shared" si="3"/>
        <v>0</v>
      </c>
      <c r="J124" s="20">
        <f>VLOOKUP(A124,'04.07.24'!$A$2:$M$500,13,0)</f>
        <v>507989967.4</v>
      </c>
      <c r="K124" s="36">
        <f>VLOOKUP(A124,'Actual scan'!$A$2:$M$419,13,0)</f>
        <v>507989967.4</v>
      </c>
      <c r="L124" s="37">
        <f t="shared" si="4"/>
        <v>0</v>
      </c>
      <c r="M124" s="13">
        <f>VLOOKUP(A124,'04.07.24'!$A$2:$M$500,4,0)</f>
        <v>38548341</v>
      </c>
      <c r="N124" s="34">
        <f>VLOOKUP(A124,'Actual scan'!$A$2:$M$419,4,0)</f>
        <v>38548341</v>
      </c>
      <c r="O124" s="38">
        <f t="shared" si="5"/>
        <v>0</v>
      </c>
      <c r="P124" s="13">
        <f>VLOOKUP(A124,'04.07.24'!$A$2:$M$500,10,0)</f>
        <v>7192052</v>
      </c>
      <c r="Q124" s="39">
        <f>VLOOKUP(A124,'Actual scan'!$A$2:$M$419,10,0)</f>
        <v>7192052</v>
      </c>
      <c r="R124" s="38">
        <f t="shared" si="6"/>
        <v>0</v>
      </c>
      <c r="S124" s="13">
        <f>VLOOKUP(A124,'04.07.24'!$A$2:$M$500,9,0)</f>
        <v>16659417</v>
      </c>
      <c r="T124" s="39">
        <f>VLOOKUP(A124,'Actual scan'!$A$2:$M$419,9,0)</f>
        <v>16659417</v>
      </c>
      <c r="U124" s="38">
        <f t="shared" si="7"/>
        <v>0</v>
      </c>
      <c r="V124" s="13">
        <f>VLOOKUP(A124,'04.07.24'!$A$2:$M$500,8,0)</f>
        <v>16640318</v>
      </c>
      <c r="W124" s="39">
        <f>VLOOKUP(A124,'Actual scan'!$A$2:$M$419,8,0)</f>
        <v>16640318</v>
      </c>
      <c r="X124" s="38">
        <f t="shared" si="8"/>
        <v>0</v>
      </c>
      <c r="Y124" s="13">
        <f>VLOOKUP(A124,'04.07.24'!$A$2:$M$500,11,0)</f>
        <v>1446996765</v>
      </c>
      <c r="Z124" s="39">
        <f>VLOOKUP(A124,'Actual scan'!$A$2:$M$419,11,0)</f>
        <v>1446996765</v>
      </c>
      <c r="AA124" s="38">
        <f t="shared" si="9"/>
        <v>0</v>
      </c>
      <c r="AB124" s="40">
        <f t="shared" si="10"/>
        <v>0</v>
      </c>
      <c r="AC124" s="40">
        <f t="shared" si="11"/>
        <v>0</v>
      </c>
      <c r="AD124" s="40">
        <f t="shared" si="12"/>
        <v>0</v>
      </c>
      <c r="AE124" s="40">
        <f t="shared" si="13"/>
        <v>0</v>
      </c>
      <c r="AF124" s="41">
        <f t="shared" si="14"/>
        <v>0</v>
      </c>
      <c r="AG124" s="40">
        <f>IFERROR(__xludf.DUMMYFUNCTION("IFNA(VLOOKUP(A124,IMPORTRANGE(""https://docs.google.com/spreadsheets/d/13sIiIFxtnWDUMYwzYXOCUL9Pdssb8PBqcbIkNBBCaZM/edit?resourcekey#gid=2083474367"",""Responses!$B$2:$N$500""),10,0),0)"),0.0)</f>
        <v>0</v>
      </c>
      <c r="AH124" s="40">
        <f>IFERROR(__xludf.DUMMYFUNCTION("IFNA(VLOOKUP(A124,IMPORTRANGE(""https://docs.google.com/spreadsheets/d/13sIiIFxtnWDUMYwzYXOCUL9Pdssb8PBqcbIkNBBCaZM/edit?resourcekey#gid=2083474367"",""Responses!$B$2:$N$500""),9,0),0)"),0.0)</f>
        <v>0</v>
      </c>
      <c r="AI124" s="41">
        <f t="shared" si="15"/>
        <v>0</v>
      </c>
      <c r="AJ124" s="41">
        <f t="shared" si="16"/>
        <v>-20029466.7</v>
      </c>
      <c r="AK124" s="42">
        <f t="shared" si="17"/>
        <v>0</v>
      </c>
      <c r="AL124" s="42">
        <f t="shared" si="18"/>
        <v>0</v>
      </c>
    </row>
    <row r="125" ht="15.75" customHeight="1">
      <c r="A125" s="6">
        <v>1.09582996E8</v>
      </c>
      <c r="B125" s="7" t="s">
        <v>157</v>
      </c>
      <c r="C125" s="20">
        <f>VLOOKUP(A125,'04.07.24'!$A$2:$W$500,17,0)</f>
        <v>4646917.59</v>
      </c>
      <c r="D125" s="33">
        <f t="shared" si="1"/>
        <v>0</v>
      </c>
      <c r="E125" s="20">
        <f>VLOOKUP(A125,'04.07.24'!$A$2:$W$500,18,0)</f>
        <v>19915361.1</v>
      </c>
      <c r="F125" s="33">
        <f t="shared" si="2"/>
        <v>0</v>
      </c>
      <c r="G125" s="13">
        <f>VLOOKUP(A125,'04.07.24'!$A$2:$C$500,3,0)</f>
        <v>66384537</v>
      </c>
      <c r="H125" s="34">
        <f>VLOOKUP(A125,'Actual scan'!$A$2:$C$419,3,0)</f>
        <v>66384537</v>
      </c>
      <c r="I125" s="35">
        <f t="shared" si="3"/>
        <v>0</v>
      </c>
      <c r="J125" s="20">
        <f>VLOOKUP(A125,'04.07.24'!$A$2:$M$500,13,0)</f>
        <v>403127881.4</v>
      </c>
      <c r="K125" s="36">
        <f>VLOOKUP(A125,'Actual scan'!$A$2:$M$419,13,0)</f>
        <v>403127881.4</v>
      </c>
      <c r="L125" s="37">
        <f t="shared" si="4"/>
        <v>0</v>
      </c>
      <c r="M125" s="13">
        <f>VLOOKUP(A125,'04.07.24'!$A$2:$M$500,4,0)</f>
        <v>33352333</v>
      </c>
      <c r="N125" s="34">
        <f>VLOOKUP(A125,'Actual scan'!$A$2:$M$419,4,0)</f>
        <v>33352333</v>
      </c>
      <c r="O125" s="38">
        <f t="shared" si="5"/>
        <v>0</v>
      </c>
      <c r="P125" s="13">
        <f>VLOOKUP(A125,'04.07.24'!$A$2:$M$500,10,0)</f>
        <v>9676470</v>
      </c>
      <c r="Q125" s="39">
        <f>VLOOKUP(A125,'Actual scan'!$A$2:$M$419,10,0)</f>
        <v>9676470</v>
      </c>
      <c r="R125" s="38">
        <f t="shared" si="6"/>
        <v>0</v>
      </c>
      <c r="S125" s="13">
        <f>VLOOKUP(A125,'04.07.24'!$A$2:$M$500,9,0)</f>
        <v>12186777</v>
      </c>
      <c r="T125" s="39">
        <f>VLOOKUP(A125,'Actual scan'!$A$2:$M$419,9,0)</f>
        <v>12186777</v>
      </c>
      <c r="U125" s="38">
        <f t="shared" si="7"/>
        <v>0</v>
      </c>
      <c r="V125" s="13">
        <f>VLOOKUP(A125,'04.07.24'!$A$2:$M$500,8,0)</f>
        <v>14706598</v>
      </c>
      <c r="W125" s="39">
        <f>VLOOKUP(A125,'Actual scan'!$A$2:$M$419,8,0)</f>
        <v>14706598</v>
      </c>
      <c r="X125" s="38">
        <f t="shared" si="8"/>
        <v>0</v>
      </c>
      <c r="Y125" s="13">
        <f>VLOOKUP(A125,'04.07.24'!$A$2:$M$500,11,0)</f>
        <v>524862156</v>
      </c>
      <c r="Z125" s="39">
        <f>VLOOKUP(A125,'Actual scan'!$A$2:$M$419,11,0)</f>
        <v>524862156</v>
      </c>
      <c r="AA125" s="38">
        <f t="shared" si="9"/>
        <v>0</v>
      </c>
      <c r="AB125" s="40">
        <f t="shared" si="10"/>
        <v>0</v>
      </c>
      <c r="AC125" s="40">
        <f t="shared" si="11"/>
        <v>0</v>
      </c>
      <c r="AD125" s="40">
        <f t="shared" si="12"/>
        <v>0</v>
      </c>
      <c r="AE125" s="40">
        <f t="shared" si="13"/>
        <v>0</v>
      </c>
      <c r="AF125" s="41">
        <f t="shared" si="14"/>
        <v>0</v>
      </c>
      <c r="AG125" s="40">
        <f>IFERROR(__xludf.DUMMYFUNCTION("IFNA(VLOOKUP(A125,IMPORTRANGE(""https://docs.google.com/spreadsheets/d/13sIiIFxtnWDUMYwzYXOCUL9Pdssb8PBqcbIkNBBCaZM/edit?resourcekey#gid=2083474367"",""Responses!$B$2:$N$500""),10,0),0)"),0.0)</f>
        <v>0</v>
      </c>
      <c r="AH125" s="40">
        <f>IFERROR(__xludf.DUMMYFUNCTION("IFNA(VLOOKUP(A125,IMPORTRANGE(""https://docs.google.com/spreadsheets/d/13sIiIFxtnWDUMYwzYXOCUL9Pdssb8PBqcbIkNBBCaZM/edit?resourcekey#gid=2083474367"",""Responses!$B$2:$N$500""),9,0),0)"),0.0)</f>
        <v>0</v>
      </c>
      <c r="AI125" s="41">
        <f t="shared" si="15"/>
        <v>0</v>
      </c>
      <c r="AJ125" s="41">
        <f t="shared" si="16"/>
        <v>-19915361.1</v>
      </c>
      <c r="AK125" s="42">
        <f t="shared" si="17"/>
        <v>0</v>
      </c>
      <c r="AL125" s="42">
        <f t="shared" si="18"/>
        <v>0</v>
      </c>
    </row>
    <row r="126" ht="15.75" customHeight="1">
      <c r="A126" s="6">
        <v>1.2419706E8</v>
      </c>
      <c r="B126" s="7" t="s">
        <v>158</v>
      </c>
      <c r="C126" s="20">
        <f>VLOOKUP(A126,'04.07.24'!$A$2:$W$500,17,0)</f>
        <v>4641942.9</v>
      </c>
      <c r="D126" s="33">
        <f t="shared" si="1"/>
        <v>0</v>
      </c>
      <c r="E126" s="20">
        <f>VLOOKUP(A126,'04.07.24'!$A$2:$W$500,18,0)</f>
        <v>19894041</v>
      </c>
      <c r="F126" s="33">
        <f t="shared" si="2"/>
        <v>0</v>
      </c>
      <c r="G126" s="13">
        <f>VLOOKUP(A126,'04.07.24'!$A$2:$C$500,3,0)</f>
        <v>66313470</v>
      </c>
      <c r="H126" s="34">
        <f>VLOOKUP(A126,'Actual scan'!$A$2:$C$419,3,0)</f>
        <v>66313470</v>
      </c>
      <c r="I126" s="35">
        <f t="shared" si="3"/>
        <v>0</v>
      </c>
      <c r="J126" s="20">
        <f>VLOOKUP(A126,'04.07.24'!$A$2:$M$500,13,0)</f>
        <v>378763400.6</v>
      </c>
      <c r="K126" s="36">
        <f>VLOOKUP(A126,'Actual scan'!$A$2:$M$419,13,0)</f>
        <v>378763400.6</v>
      </c>
      <c r="L126" s="37">
        <f t="shared" si="4"/>
        <v>0</v>
      </c>
      <c r="M126" s="13">
        <f>VLOOKUP(A126,'04.07.24'!$A$2:$M$500,4,0)</f>
        <v>35693638</v>
      </c>
      <c r="N126" s="34">
        <f>VLOOKUP(A126,'Actual scan'!$A$2:$M$419,4,0)</f>
        <v>35693638</v>
      </c>
      <c r="O126" s="38">
        <f t="shared" si="5"/>
        <v>0</v>
      </c>
      <c r="P126" s="13">
        <f>VLOOKUP(A126,'04.07.24'!$A$2:$M$500,10,0)</f>
        <v>6482831</v>
      </c>
      <c r="Q126" s="39">
        <f>VLOOKUP(A126,'Actual scan'!$A$2:$M$419,10,0)</f>
        <v>6482831</v>
      </c>
      <c r="R126" s="38">
        <f t="shared" si="6"/>
        <v>0</v>
      </c>
      <c r="S126" s="13">
        <f>VLOOKUP(A126,'04.07.24'!$A$2:$M$500,9,0)</f>
        <v>9720676</v>
      </c>
      <c r="T126" s="39">
        <f>VLOOKUP(A126,'Actual scan'!$A$2:$M$419,9,0)</f>
        <v>9720676</v>
      </c>
      <c r="U126" s="38">
        <f t="shared" si="7"/>
        <v>0</v>
      </c>
      <c r="V126" s="13">
        <f>VLOOKUP(A126,'04.07.24'!$A$2:$M$500,8,0)</f>
        <v>16495331</v>
      </c>
      <c r="W126" s="39">
        <f>VLOOKUP(A126,'Actual scan'!$A$2:$M$419,8,0)</f>
        <v>16495331</v>
      </c>
      <c r="X126" s="38">
        <f t="shared" si="8"/>
        <v>0</v>
      </c>
      <c r="Y126" s="13">
        <f>VLOOKUP(A126,'04.07.24'!$A$2:$M$500,11,0)</f>
        <v>4162542495</v>
      </c>
      <c r="Z126" s="39">
        <f>VLOOKUP(A126,'Actual scan'!$A$2:$M$419,11,0)</f>
        <v>4162542495</v>
      </c>
      <c r="AA126" s="38">
        <f t="shared" si="9"/>
        <v>0</v>
      </c>
      <c r="AB126" s="40">
        <f t="shared" si="10"/>
        <v>0</v>
      </c>
      <c r="AC126" s="40">
        <f t="shared" si="11"/>
        <v>0</v>
      </c>
      <c r="AD126" s="40">
        <f t="shared" si="12"/>
        <v>0</v>
      </c>
      <c r="AE126" s="40">
        <f t="shared" si="13"/>
        <v>0</v>
      </c>
      <c r="AF126" s="41">
        <f t="shared" si="14"/>
        <v>0</v>
      </c>
      <c r="AG126" s="40">
        <f>IFERROR(__xludf.DUMMYFUNCTION("IFNA(VLOOKUP(A126,IMPORTRANGE(""https://docs.google.com/spreadsheets/d/13sIiIFxtnWDUMYwzYXOCUL9Pdssb8PBqcbIkNBBCaZM/edit?resourcekey#gid=2083474367"",""Responses!$B$2:$N$500""),10,0),0)"),0.0)</f>
        <v>0</v>
      </c>
      <c r="AH126" s="40">
        <f>IFERROR(__xludf.DUMMYFUNCTION("IFNA(VLOOKUP(A126,IMPORTRANGE(""https://docs.google.com/spreadsheets/d/13sIiIFxtnWDUMYwzYXOCUL9Pdssb8PBqcbIkNBBCaZM/edit?resourcekey#gid=2083474367"",""Responses!$B$2:$N$500""),9,0),0)"),0.0)</f>
        <v>0</v>
      </c>
      <c r="AI126" s="41">
        <f t="shared" si="15"/>
        <v>0</v>
      </c>
      <c r="AJ126" s="41">
        <f t="shared" si="16"/>
        <v>-19894041</v>
      </c>
      <c r="AK126" s="42">
        <f t="shared" si="17"/>
        <v>0</v>
      </c>
      <c r="AL126" s="42">
        <f t="shared" si="18"/>
        <v>0</v>
      </c>
    </row>
    <row r="127" ht="15.75" customHeight="1">
      <c r="A127" s="6">
        <v>1.12195368E8</v>
      </c>
      <c r="B127" s="7" t="s">
        <v>159</v>
      </c>
      <c r="C127" s="20">
        <f>VLOOKUP(A127,'04.07.24'!$A$2:$W$500,17,0)</f>
        <v>4630990.21</v>
      </c>
      <c r="D127" s="33">
        <f t="shared" si="1"/>
        <v>0</v>
      </c>
      <c r="E127" s="20">
        <f>VLOOKUP(A127,'04.07.24'!$A$2:$W$500,18,0)</f>
        <v>19847100.9</v>
      </c>
      <c r="F127" s="33">
        <f t="shared" si="2"/>
        <v>0</v>
      </c>
      <c r="G127" s="13">
        <f>VLOOKUP(A127,'04.07.24'!$A$2:$C$500,3,0)</f>
        <v>66157003</v>
      </c>
      <c r="H127" s="34">
        <f>VLOOKUP(A127,'Actual scan'!$A$2:$C$419,3,0)</f>
        <v>66157003</v>
      </c>
      <c r="I127" s="35">
        <f t="shared" si="3"/>
        <v>0</v>
      </c>
      <c r="J127" s="20">
        <f>VLOOKUP(A127,'04.07.24'!$A$2:$M$500,13,0)</f>
        <v>751442332.6</v>
      </c>
      <c r="K127" s="36">
        <f>VLOOKUP(A127,'Actual scan'!$A$2:$M$419,13,0)</f>
        <v>751442332.6</v>
      </c>
      <c r="L127" s="37">
        <f t="shared" si="4"/>
        <v>0</v>
      </c>
      <c r="M127" s="13">
        <f>VLOOKUP(A127,'04.07.24'!$A$2:$M$500,4,0)</f>
        <v>56339828</v>
      </c>
      <c r="N127" s="34">
        <f>VLOOKUP(A127,'Actual scan'!$A$2:$M$419,4,0)</f>
        <v>56339828</v>
      </c>
      <c r="O127" s="38">
        <f t="shared" si="5"/>
        <v>0</v>
      </c>
      <c r="P127" s="13">
        <f>VLOOKUP(A127,'04.07.24'!$A$2:$M$500,10,0)</f>
        <v>5791104</v>
      </c>
      <c r="Q127" s="39">
        <f>VLOOKUP(A127,'Actual scan'!$A$2:$M$419,10,0)</f>
        <v>5791104</v>
      </c>
      <c r="R127" s="38">
        <f t="shared" si="6"/>
        <v>0</v>
      </c>
      <c r="S127" s="13">
        <f>VLOOKUP(A127,'04.07.24'!$A$2:$M$500,9,0)</f>
        <v>23077444</v>
      </c>
      <c r="T127" s="39">
        <f>VLOOKUP(A127,'Actual scan'!$A$2:$M$419,9,0)</f>
        <v>23077444</v>
      </c>
      <c r="U127" s="38">
        <f t="shared" si="7"/>
        <v>0</v>
      </c>
      <c r="V127" s="13">
        <f>VLOOKUP(A127,'04.07.24'!$A$2:$M$500,8,0)</f>
        <v>28553171</v>
      </c>
      <c r="W127" s="39">
        <f>VLOOKUP(A127,'Actual scan'!$A$2:$M$419,8,0)</f>
        <v>28553171</v>
      </c>
      <c r="X127" s="38">
        <f t="shared" si="8"/>
        <v>0</v>
      </c>
      <c r="Y127" s="13">
        <f>VLOOKUP(A127,'04.07.24'!$A$2:$M$500,11,0)</f>
        <v>341291926</v>
      </c>
      <c r="Z127" s="39">
        <f>VLOOKUP(A127,'Actual scan'!$A$2:$M$419,11,0)</f>
        <v>341291926</v>
      </c>
      <c r="AA127" s="38">
        <f t="shared" si="9"/>
        <v>0</v>
      </c>
      <c r="AB127" s="40">
        <f t="shared" si="10"/>
        <v>0</v>
      </c>
      <c r="AC127" s="40">
        <f t="shared" si="11"/>
        <v>0</v>
      </c>
      <c r="AD127" s="40">
        <f t="shared" si="12"/>
        <v>0</v>
      </c>
      <c r="AE127" s="40">
        <f t="shared" si="13"/>
        <v>0</v>
      </c>
      <c r="AF127" s="41">
        <f t="shared" si="14"/>
        <v>0</v>
      </c>
      <c r="AG127" s="40">
        <f>IFERROR(__xludf.DUMMYFUNCTION("IFNA(VLOOKUP(A127,IMPORTRANGE(""https://docs.google.com/spreadsheets/d/13sIiIFxtnWDUMYwzYXOCUL9Pdssb8PBqcbIkNBBCaZM/edit?resourcekey#gid=2083474367"",""Responses!$B$2:$N$500""),10,0),0)"),0.0)</f>
        <v>0</v>
      </c>
      <c r="AH127" s="40">
        <f>IFERROR(__xludf.DUMMYFUNCTION("IFNA(VLOOKUP(A127,IMPORTRANGE(""https://docs.google.com/spreadsheets/d/13sIiIFxtnWDUMYwzYXOCUL9Pdssb8PBqcbIkNBBCaZM/edit?resourcekey#gid=2083474367"",""Responses!$B$2:$N$500""),9,0),0)"),0.0)</f>
        <v>0</v>
      </c>
      <c r="AI127" s="41">
        <f t="shared" si="15"/>
        <v>0</v>
      </c>
      <c r="AJ127" s="41">
        <f t="shared" si="16"/>
        <v>-19847100.9</v>
      </c>
      <c r="AK127" s="42">
        <f t="shared" si="17"/>
        <v>0</v>
      </c>
      <c r="AL127" s="42">
        <f t="shared" si="18"/>
        <v>0</v>
      </c>
    </row>
    <row r="128" ht="15.75" customHeight="1">
      <c r="A128" s="6">
        <v>1.2340042E8</v>
      </c>
      <c r="B128" s="7" t="s">
        <v>160</v>
      </c>
      <c r="C128" s="20">
        <f>VLOOKUP(A128,'04.07.24'!$A$2:$W$500,17,0)</f>
        <v>4627587.72</v>
      </c>
      <c r="D128" s="33">
        <f t="shared" si="1"/>
        <v>0</v>
      </c>
      <c r="E128" s="20">
        <f>VLOOKUP(A128,'04.07.24'!$A$2:$W$500,18,0)</f>
        <v>19832518.8</v>
      </c>
      <c r="F128" s="33">
        <f t="shared" si="2"/>
        <v>0</v>
      </c>
      <c r="G128" s="13">
        <f>VLOOKUP(A128,'04.07.24'!$A$2:$C$500,3,0)</f>
        <v>66108396</v>
      </c>
      <c r="H128" s="34">
        <f>VLOOKUP(A128,'Actual scan'!$A$2:$C$419,3,0)</f>
        <v>66108396</v>
      </c>
      <c r="I128" s="35">
        <f t="shared" si="3"/>
        <v>0</v>
      </c>
      <c r="J128" s="20">
        <f>VLOOKUP(A128,'04.07.24'!$A$2:$M$500,13,0)</f>
        <v>278961342.4</v>
      </c>
      <c r="K128" s="36">
        <f>VLOOKUP(A128,'Actual scan'!$A$2:$M$419,13,0)</f>
        <v>278961342.4</v>
      </c>
      <c r="L128" s="37">
        <f t="shared" si="4"/>
        <v>0</v>
      </c>
      <c r="M128" s="13">
        <f>VLOOKUP(A128,'04.07.24'!$A$2:$M$500,4,0)</f>
        <v>24943580</v>
      </c>
      <c r="N128" s="34">
        <f>VLOOKUP(A128,'Actual scan'!$A$2:$M$419,4,0)</f>
        <v>24943580</v>
      </c>
      <c r="O128" s="38">
        <f t="shared" si="5"/>
        <v>0</v>
      </c>
      <c r="P128" s="13">
        <f>VLOOKUP(A128,'04.07.24'!$A$2:$M$500,10,0)</f>
        <v>6105300</v>
      </c>
      <c r="Q128" s="39">
        <f>VLOOKUP(A128,'Actual scan'!$A$2:$M$419,10,0)</f>
        <v>6105300</v>
      </c>
      <c r="R128" s="38">
        <f t="shared" si="6"/>
        <v>0</v>
      </c>
      <c r="S128" s="13">
        <f>VLOOKUP(A128,'04.07.24'!$A$2:$M$500,9,0)</f>
        <v>6891924</v>
      </c>
      <c r="T128" s="39">
        <f>VLOOKUP(A128,'Actual scan'!$A$2:$M$419,9,0)</f>
        <v>6891924</v>
      </c>
      <c r="U128" s="38">
        <f t="shared" si="7"/>
        <v>0</v>
      </c>
      <c r="V128" s="13">
        <f>VLOOKUP(A128,'04.07.24'!$A$2:$M$500,8,0)</f>
        <v>13331319</v>
      </c>
      <c r="W128" s="39">
        <f>VLOOKUP(A128,'Actual scan'!$A$2:$M$419,8,0)</f>
        <v>13331319</v>
      </c>
      <c r="X128" s="38">
        <f t="shared" si="8"/>
        <v>0</v>
      </c>
      <c r="Y128" s="13">
        <f>VLOOKUP(A128,'04.07.24'!$A$2:$M$500,11,0)</f>
        <v>1643594100</v>
      </c>
      <c r="Z128" s="39">
        <f>VLOOKUP(A128,'Actual scan'!$A$2:$M$419,11,0)</f>
        <v>1643594100</v>
      </c>
      <c r="AA128" s="38">
        <f t="shared" si="9"/>
        <v>0</v>
      </c>
      <c r="AB128" s="40">
        <f t="shared" si="10"/>
        <v>0</v>
      </c>
      <c r="AC128" s="40">
        <f t="shared" si="11"/>
        <v>0</v>
      </c>
      <c r="AD128" s="40">
        <f t="shared" si="12"/>
        <v>0</v>
      </c>
      <c r="AE128" s="40">
        <f t="shared" si="13"/>
        <v>0</v>
      </c>
      <c r="AF128" s="41">
        <f t="shared" si="14"/>
        <v>0</v>
      </c>
      <c r="AG128" s="40">
        <f>IFERROR(__xludf.DUMMYFUNCTION("IFNA(VLOOKUP(A128,IMPORTRANGE(""https://docs.google.com/spreadsheets/d/13sIiIFxtnWDUMYwzYXOCUL9Pdssb8PBqcbIkNBBCaZM/edit?resourcekey#gid=2083474367"",""Responses!$B$2:$N$500""),10,0),0)"),0.0)</f>
        <v>0</v>
      </c>
      <c r="AH128" s="40">
        <f>IFERROR(__xludf.DUMMYFUNCTION("IFNA(VLOOKUP(A128,IMPORTRANGE(""https://docs.google.com/spreadsheets/d/13sIiIFxtnWDUMYwzYXOCUL9Pdssb8PBqcbIkNBBCaZM/edit?resourcekey#gid=2083474367"",""Responses!$B$2:$N$500""),9,0),0)"),0.0)</f>
        <v>0</v>
      </c>
      <c r="AI128" s="41">
        <f t="shared" si="15"/>
        <v>0</v>
      </c>
      <c r="AJ128" s="41">
        <f t="shared" si="16"/>
        <v>-19832518.8</v>
      </c>
      <c r="AK128" s="42">
        <f t="shared" si="17"/>
        <v>0</v>
      </c>
      <c r="AL128" s="42">
        <f t="shared" si="18"/>
        <v>0</v>
      </c>
    </row>
    <row r="129" ht="15.75" customHeight="1">
      <c r="A129" s="6">
        <v>1.22691013E8</v>
      </c>
      <c r="B129" s="7" t="s">
        <v>161</v>
      </c>
      <c r="C129" s="20">
        <f>VLOOKUP(A129,'04.07.24'!$A$2:$W$500,17,0)</f>
        <v>4594621.92</v>
      </c>
      <c r="D129" s="33">
        <f t="shared" si="1"/>
        <v>0</v>
      </c>
      <c r="E129" s="20">
        <f>VLOOKUP(A129,'04.07.24'!$A$2:$W$500,18,0)</f>
        <v>19691236.8</v>
      </c>
      <c r="F129" s="33">
        <f t="shared" si="2"/>
        <v>0</v>
      </c>
      <c r="G129" s="13">
        <f>VLOOKUP(A129,'04.07.24'!$A$2:$C$500,3,0)</f>
        <v>65637456</v>
      </c>
      <c r="H129" s="34">
        <f>VLOOKUP(A129,'Actual scan'!$A$2:$C$419,3,0)</f>
        <v>65637456</v>
      </c>
      <c r="I129" s="35">
        <f t="shared" si="3"/>
        <v>0</v>
      </c>
      <c r="J129" s="20">
        <f>VLOOKUP(A129,'04.07.24'!$A$2:$M$500,13,0)</f>
        <v>823225252.4</v>
      </c>
      <c r="K129" s="36">
        <f>VLOOKUP(A129,'Actual scan'!$A$2:$M$419,13,0)</f>
        <v>823225252.4</v>
      </c>
      <c r="L129" s="37">
        <f t="shared" si="4"/>
        <v>0</v>
      </c>
      <c r="M129" s="13">
        <f>VLOOKUP(A129,'04.07.24'!$A$2:$M$500,4,0)</f>
        <v>65323141</v>
      </c>
      <c r="N129" s="34">
        <f>VLOOKUP(A129,'Actual scan'!$A$2:$M$419,4,0)</f>
        <v>65323141</v>
      </c>
      <c r="O129" s="38">
        <f t="shared" si="5"/>
        <v>0</v>
      </c>
      <c r="P129" s="13">
        <f>VLOOKUP(A129,'04.07.24'!$A$2:$M$500,10,0)</f>
        <v>8097241</v>
      </c>
      <c r="Q129" s="39">
        <f>VLOOKUP(A129,'Actual scan'!$A$2:$M$419,10,0)</f>
        <v>8097241</v>
      </c>
      <c r="R129" s="38">
        <f t="shared" si="6"/>
        <v>0</v>
      </c>
      <c r="S129" s="13">
        <f>VLOOKUP(A129,'04.07.24'!$A$2:$M$500,9,0)</f>
        <v>26363551</v>
      </c>
      <c r="T129" s="39">
        <f>VLOOKUP(A129,'Actual scan'!$A$2:$M$419,9,0)</f>
        <v>26363551</v>
      </c>
      <c r="U129" s="38">
        <f t="shared" si="7"/>
        <v>0</v>
      </c>
      <c r="V129" s="13">
        <f>VLOOKUP(A129,'04.07.24'!$A$2:$M$500,8,0)</f>
        <v>28799782</v>
      </c>
      <c r="W129" s="39">
        <f>VLOOKUP(A129,'Actual scan'!$A$2:$M$419,8,0)</f>
        <v>28799782</v>
      </c>
      <c r="X129" s="38">
        <f t="shared" si="8"/>
        <v>0</v>
      </c>
      <c r="Y129" s="13">
        <f>VLOOKUP(A129,'04.07.24'!$A$2:$M$500,11,0)</f>
        <v>2704200000</v>
      </c>
      <c r="Z129" s="39">
        <f>VLOOKUP(A129,'Actual scan'!$A$2:$M$419,11,0)</f>
        <v>2704200000</v>
      </c>
      <c r="AA129" s="38">
        <f t="shared" si="9"/>
        <v>0</v>
      </c>
      <c r="AB129" s="40">
        <f t="shared" si="10"/>
        <v>0</v>
      </c>
      <c r="AC129" s="40">
        <f t="shared" si="11"/>
        <v>0</v>
      </c>
      <c r="AD129" s="40">
        <f t="shared" si="12"/>
        <v>0</v>
      </c>
      <c r="AE129" s="40">
        <f t="shared" si="13"/>
        <v>0</v>
      </c>
      <c r="AF129" s="41">
        <f t="shared" si="14"/>
        <v>0</v>
      </c>
      <c r="AG129" s="40">
        <f>IFERROR(__xludf.DUMMYFUNCTION("IFNA(VLOOKUP(A129,IMPORTRANGE(""https://docs.google.com/spreadsheets/d/13sIiIFxtnWDUMYwzYXOCUL9Pdssb8PBqcbIkNBBCaZM/edit?resourcekey#gid=2083474367"",""Responses!$B$2:$N$500""),10,0),0)"),0.0)</f>
        <v>0</v>
      </c>
      <c r="AH129" s="40">
        <f>IFERROR(__xludf.DUMMYFUNCTION("IFNA(VLOOKUP(A129,IMPORTRANGE(""https://docs.google.com/spreadsheets/d/13sIiIFxtnWDUMYwzYXOCUL9Pdssb8PBqcbIkNBBCaZM/edit?resourcekey#gid=2083474367"",""Responses!$B$2:$N$500""),9,0),0)"),0.0)</f>
        <v>0</v>
      </c>
      <c r="AI129" s="41">
        <f t="shared" si="15"/>
        <v>0</v>
      </c>
      <c r="AJ129" s="41">
        <f t="shared" si="16"/>
        <v>-19691236.8</v>
      </c>
      <c r="AK129" s="42">
        <f t="shared" si="17"/>
        <v>0</v>
      </c>
      <c r="AL129" s="42">
        <f t="shared" si="18"/>
        <v>0</v>
      </c>
    </row>
    <row r="130" ht="15.75" customHeight="1">
      <c r="A130" s="6">
        <v>1.16667216E8</v>
      </c>
      <c r="B130" s="7" t="s">
        <v>162</v>
      </c>
      <c r="C130" s="20">
        <f>VLOOKUP(A130,'04.07.24'!$A$2:$W$500,17,0)</f>
        <v>4559564.38</v>
      </c>
      <c r="D130" s="33">
        <f t="shared" si="1"/>
        <v>0</v>
      </c>
      <c r="E130" s="20">
        <f>VLOOKUP(A130,'04.07.24'!$A$2:$W$500,18,0)</f>
        <v>19540990.2</v>
      </c>
      <c r="F130" s="33">
        <f t="shared" si="2"/>
        <v>0</v>
      </c>
      <c r="G130" s="13">
        <f>VLOOKUP(A130,'04.07.24'!$A$2:$C$500,3,0)</f>
        <v>65136634</v>
      </c>
      <c r="H130" s="34">
        <f>VLOOKUP(A130,'Actual scan'!$A$2:$C$419,3,0)</f>
        <v>65136634</v>
      </c>
      <c r="I130" s="35">
        <f t="shared" si="3"/>
        <v>0</v>
      </c>
      <c r="J130" s="20">
        <f>VLOOKUP(A130,'04.07.24'!$A$2:$M$500,13,0)</f>
        <v>716965518.4</v>
      </c>
      <c r="K130" s="36">
        <f>VLOOKUP(A130,'Actual scan'!$A$2:$M$419,13,0)</f>
        <v>716965518.4</v>
      </c>
      <c r="L130" s="37">
        <f t="shared" si="4"/>
        <v>0</v>
      </c>
      <c r="M130" s="13">
        <f>VLOOKUP(A130,'04.07.24'!$A$2:$M$500,4,0)</f>
        <v>116127013</v>
      </c>
      <c r="N130" s="34">
        <f>VLOOKUP(A130,'Actual scan'!$A$2:$M$419,4,0)</f>
        <v>116127013</v>
      </c>
      <c r="O130" s="38">
        <f t="shared" si="5"/>
        <v>0</v>
      </c>
      <c r="P130" s="13">
        <f>VLOOKUP(A130,'04.07.24'!$A$2:$M$500,10,0)</f>
        <v>6207268</v>
      </c>
      <c r="Q130" s="39">
        <f>VLOOKUP(A130,'Actual scan'!$A$2:$M$419,10,0)</f>
        <v>6207268</v>
      </c>
      <c r="R130" s="38">
        <f t="shared" si="6"/>
        <v>0</v>
      </c>
      <c r="S130" s="13">
        <f>VLOOKUP(A130,'04.07.24'!$A$2:$M$500,9,0)</f>
        <v>22788323</v>
      </c>
      <c r="T130" s="39">
        <f>VLOOKUP(A130,'Actual scan'!$A$2:$M$419,9,0)</f>
        <v>22788323</v>
      </c>
      <c r="U130" s="38">
        <f t="shared" si="7"/>
        <v>0</v>
      </c>
      <c r="V130" s="13">
        <f>VLOOKUP(A130,'04.07.24'!$A$2:$M$500,8,0)</f>
        <v>22423766</v>
      </c>
      <c r="W130" s="39">
        <f>VLOOKUP(A130,'Actual scan'!$A$2:$M$419,8,0)</f>
        <v>22423766</v>
      </c>
      <c r="X130" s="38">
        <f t="shared" si="8"/>
        <v>0</v>
      </c>
      <c r="Y130" s="13">
        <f>VLOOKUP(A130,'04.07.24'!$A$2:$M$500,11,0)</f>
        <v>2202488489</v>
      </c>
      <c r="Z130" s="39">
        <f>VLOOKUP(A130,'Actual scan'!$A$2:$M$419,11,0)</f>
        <v>2202488489</v>
      </c>
      <c r="AA130" s="38">
        <f t="shared" si="9"/>
        <v>0</v>
      </c>
      <c r="AB130" s="40">
        <f t="shared" si="10"/>
        <v>0</v>
      </c>
      <c r="AC130" s="40">
        <f t="shared" si="11"/>
        <v>0</v>
      </c>
      <c r="AD130" s="40">
        <f t="shared" si="12"/>
        <v>0</v>
      </c>
      <c r="AE130" s="40">
        <f t="shared" si="13"/>
        <v>0</v>
      </c>
      <c r="AF130" s="41">
        <f t="shared" si="14"/>
        <v>0</v>
      </c>
      <c r="AG130" s="40">
        <f>IFERROR(__xludf.DUMMYFUNCTION("IFNA(VLOOKUP(A130,IMPORTRANGE(""https://docs.google.com/spreadsheets/d/13sIiIFxtnWDUMYwzYXOCUL9Pdssb8PBqcbIkNBBCaZM/edit?resourcekey#gid=2083474367"",""Responses!$B$2:$N$500""),10,0),0)"),0.0)</f>
        <v>0</v>
      </c>
      <c r="AH130" s="40">
        <f>IFERROR(__xludf.DUMMYFUNCTION("IFNA(VLOOKUP(A130,IMPORTRANGE(""https://docs.google.com/spreadsheets/d/13sIiIFxtnWDUMYwzYXOCUL9Pdssb8PBqcbIkNBBCaZM/edit?resourcekey#gid=2083474367"",""Responses!$B$2:$N$500""),9,0),0)"),0.0)</f>
        <v>0</v>
      </c>
      <c r="AI130" s="41">
        <f t="shared" si="15"/>
        <v>0</v>
      </c>
      <c r="AJ130" s="41">
        <f t="shared" si="16"/>
        <v>-19540990.2</v>
      </c>
      <c r="AK130" s="42">
        <f t="shared" si="17"/>
        <v>0</v>
      </c>
      <c r="AL130" s="42">
        <f t="shared" si="18"/>
        <v>0</v>
      </c>
    </row>
    <row r="131" ht="15.75" customHeight="1">
      <c r="A131" s="6">
        <v>1.1270062E8</v>
      </c>
      <c r="B131" s="7" t="s">
        <v>163</v>
      </c>
      <c r="C131" s="20">
        <f>VLOOKUP(A131,'04.07.24'!$A$2:$W$500,17,0)</f>
        <v>4551667.26</v>
      </c>
      <c r="D131" s="33">
        <f t="shared" si="1"/>
        <v>0</v>
      </c>
      <c r="E131" s="20">
        <f>VLOOKUP(A131,'04.07.24'!$A$2:$W$500,18,0)</f>
        <v>19507145.4</v>
      </c>
      <c r="F131" s="33">
        <f t="shared" si="2"/>
        <v>0</v>
      </c>
      <c r="G131" s="13">
        <f>VLOOKUP(A131,'04.07.24'!$A$2:$C$500,3,0)</f>
        <v>65023818</v>
      </c>
      <c r="H131" s="34">
        <f>VLOOKUP(A131,'Actual scan'!$A$2:$C$419,3,0)</f>
        <v>65023818</v>
      </c>
      <c r="I131" s="35">
        <f t="shared" si="3"/>
        <v>0</v>
      </c>
      <c r="J131" s="20">
        <f>VLOOKUP(A131,'04.07.24'!$A$2:$M$500,13,0)</f>
        <v>1726216778</v>
      </c>
      <c r="K131" s="36">
        <f>VLOOKUP(A131,'Actual scan'!$A$2:$M$419,13,0)</f>
        <v>1726216778</v>
      </c>
      <c r="L131" s="37">
        <f t="shared" si="4"/>
        <v>0</v>
      </c>
      <c r="M131" s="13">
        <f>VLOOKUP(A131,'04.07.24'!$A$2:$M$500,4,0)</f>
        <v>127679730</v>
      </c>
      <c r="N131" s="34">
        <f>VLOOKUP(A131,'Actual scan'!$A$2:$M$419,4,0)</f>
        <v>127679730</v>
      </c>
      <c r="O131" s="38">
        <f t="shared" si="5"/>
        <v>0</v>
      </c>
      <c r="P131" s="13">
        <f>VLOOKUP(A131,'04.07.24'!$A$2:$M$500,10,0)</f>
        <v>8645972</v>
      </c>
      <c r="Q131" s="39">
        <f>VLOOKUP(A131,'Actual scan'!$A$2:$M$419,10,0)</f>
        <v>8645972</v>
      </c>
      <c r="R131" s="38">
        <f t="shared" si="6"/>
        <v>0</v>
      </c>
      <c r="S131" s="13">
        <f>VLOOKUP(A131,'04.07.24'!$A$2:$M$500,9,0)</f>
        <v>57395864</v>
      </c>
      <c r="T131" s="39">
        <f>VLOOKUP(A131,'Actual scan'!$A$2:$M$419,9,0)</f>
        <v>57395864</v>
      </c>
      <c r="U131" s="38">
        <f t="shared" si="7"/>
        <v>0</v>
      </c>
      <c r="V131" s="13">
        <f>VLOOKUP(A131,'04.07.24'!$A$2:$M$500,8,0)</f>
        <v>55191074</v>
      </c>
      <c r="W131" s="39">
        <f>VLOOKUP(A131,'Actual scan'!$A$2:$M$419,8,0)</f>
        <v>55191074</v>
      </c>
      <c r="X131" s="38">
        <f t="shared" si="8"/>
        <v>0</v>
      </c>
      <c r="Y131" s="13">
        <f>VLOOKUP(A131,'04.07.24'!$A$2:$M$500,11,0)</f>
        <v>1962451931</v>
      </c>
      <c r="Z131" s="39">
        <f>VLOOKUP(A131,'Actual scan'!$A$2:$M$419,11,0)</f>
        <v>1962451931</v>
      </c>
      <c r="AA131" s="38">
        <f t="shared" si="9"/>
        <v>0</v>
      </c>
      <c r="AB131" s="40">
        <f t="shared" si="10"/>
        <v>0</v>
      </c>
      <c r="AC131" s="40">
        <f t="shared" si="11"/>
        <v>0</v>
      </c>
      <c r="AD131" s="40">
        <f t="shared" si="12"/>
        <v>0</v>
      </c>
      <c r="AE131" s="40">
        <f t="shared" si="13"/>
        <v>0</v>
      </c>
      <c r="AF131" s="41">
        <f t="shared" si="14"/>
        <v>0</v>
      </c>
      <c r="AG131" s="40">
        <f>IFERROR(__xludf.DUMMYFUNCTION("IFNA(VLOOKUP(A131,IMPORTRANGE(""https://docs.google.com/spreadsheets/d/13sIiIFxtnWDUMYwzYXOCUL9Pdssb8PBqcbIkNBBCaZM/edit?resourcekey#gid=2083474367"",""Responses!$B$2:$N$500""),10,0),0)"),0.0)</f>
        <v>0</v>
      </c>
      <c r="AH131" s="40">
        <f>IFERROR(__xludf.DUMMYFUNCTION("IFNA(VLOOKUP(A131,IMPORTRANGE(""https://docs.google.com/spreadsheets/d/13sIiIFxtnWDUMYwzYXOCUL9Pdssb8PBqcbIkNBBCaZM/edit?resourcekey#gid=2083474367"",""Responses!$B$2:$N$500""),9,0),0)"),0.0)</f>
        <v>0</v>
      </c>
      <c r="AI131" s="41">
        <f t="shared" si="15"/>
        <v>0</v>
      </c>
      <c r="AJ131" s="41">
        <f t="shared" si="16"/>
        <v>-19507145.4</v>
      </c>
      <c r="AK131" s="42">
        <f t="shared" si="17"/>
        <v>0</v>
      </c>
      <c r="AL131" s="42">
        <f t="shared" si="18"/>
        <v>0</v>
      </c>
    </row>
    <row r="132" ht="15.75" customHeight="1">
      <c r="A132" s="6">
        <v>8.7116195E7</v>
      </c>
      <c r="B132" s="7" t="s">
        <v>164</v>
      </c>
      <c r="C132" s="20">
        <f>VLOOKUP(A132,'04.07.24'!$A$2:$W$500,17,0)</f>
        <v>4550659.61</v>
      </c>
      <c r="D132" s="33">
        <f t="shared" si="1"/>
        <v>0</v>
      </c>
      <c r="E132" s="20">
        <f>VLOOKUP(A132,'04.07.24'!$A$2:$W$500,18,0)</f>
        <v>19502826.9</v>
      </c>
      <c r="F132" s="33">
        <f t="shared" si="2"/>
        <v>0</v>
      </c>
      <c r="G132" s="13">
        <f>VLOOKUP(A132,'04.07.24'!$A$2:$C$500,3,0)</f>
        <v>65009423</v>
      </c>
      <c r="H132" s="34">
        <f>VLOOKUP(A132,'Actual scan'!$A$2:$C$419,3,0)</f>
        <v>65009423</v>
      </c>
      <c r="I132" s="35">
        <f t="shared" si="3"/>
        <v>0</v>
      </c>
      <c r="J132" s="20">
        <f>VLOOKUP(A132,'04.07.24'!$A$2:$M$500,13,0)</f>
        <v>1622832569</v>
      </c>
      <c r="K132" s="36">
        <f>VLOOKUP(A132,'Actual scan'!$A$2:$M$419,13,0)</f>
        <v>1622832569</v>
      </c>
      <c r="L132" s="37">
        <f t="shared" si="4"/>
        <v>0</v>
      </c>
      <c r="M132" s="13">
        <f>VLOOKUP(A132,'04.07.24'!$A$2:$M$500,4,0)</f>
        <v>124841857</v>
      </c>
      <c r="N132" s="34">
        <f>VLOOKUP(A132,'Actual scan'!$A$2:$M$419,4,0)</f>
        <v>124841857</v>
      </c>
      <c r="O132" s="38">
        <f t="shared" si="5"/>
        <v>0</v>
      </c>
      <c r="P132" s="13">
        <f>VLOOKUP(A132,'04.07.24'!$A$2:$M$500,10,0)</f>
        <v>12660469</v>
      </c>
      <c r="Q132" s="39">
        <f>VLOOKUP(A132,'Actual scan'!$A$2:$M$419,10,0)</f>
        <v>12660469</v>
      </c>
      <c r="R132" s="38">
        <f t="shared" si="6"/>
        <v>0</v>
      </c>
      <c r="S132" s="13">
        <f>VLOOKUP(A132,'04.07.24'!$A$2:$M$500,9,0)</f>
        <v>49846356</v>
      </c>
      <c r="T132" s="39">
        <f>VLOOKUP(A132,'Actual scan'!$A$2:$M$419,9,0)</f>
        <v>49846356</v>
      </c>
      <c r="U132" s="38">
        <f t="shared" si="7"/>
        <v>0</v>
      </c>
      <c r="V132" s="13">
        <f>VLOOKUP(A132,'04.07.24'!$A$2:$M$500,8,0)</f>
        <v>60846192</v>
      </c>
      <c r="W132" s="39">
        <f>VLOOKUP(A132,'Actual scan'!$A$2:$M$419,8,0)</f>
        <v>60846192</v>
      </c>
      <c r="X132" s="38">
        <f t="shared" si="8"/>
        <v>0</v>
      </c>
      <c r="Y132" s="13">
        <f>VLOOKUP(A132,'04.07.24'!$A$2:$M$500,11,0)</f>
        <v>14007827646</v>
      </c>
      <c r="Z132" s="39">
        <f>VLOOKUP(A132,'Actual scan'!$A$2:$M$419,11,0)</f>
        <v>14007827646</v>
      </c>
      <c r="AA132" s="38">
        <f t="shared" si="9"/>
        <v>0</v>
      </c>
      <c r="AB132" s="40">
        <f t="shared" si="10"/>
        <v>0</v>
      </c>
      <c r="AC132" s="40">
        <f t="shared" si="11"/>
        <v>0</v>
      </c>
      <c r="AD132" s="40">
        <f t="shared" si="12"/>
        <v>0</v>
      </c>
      <c r="AE132" s="40">
        <f t="shared" si="13"/>
        <v>0</v>
      </c>
      <c r="AF132" s="41">
        <f t="shared" si="14"/>
        <v>0</v>
      </c>
      <c r="AG132" s="40">
        <f>IFERROR(__xludf.DUMMYFUNCTION("IFNA(VLOOKUP(A132,IMPORTRANGE(""https://docs.google.com/spreadsheets/d/13sIiIFxtnWDUMYwzYXOCUL9Pdssb8PBqcbIkNBBCaZM/edit?resourcekey#gid=2083474367"",""Responses!$B$2:$N$500""),10,0),0)"),0.0)</f>
        <v>0</v>
      </c>
      <c r="AH132" s="40">
        <f>IFERROR(__xludf.DUMMYFUNCTION("IFNA(VLOOKUP(A132,IMPORTRANGE(""https://docs.google.com/spreadsheets/d/13sIiIFxtnWDUMYwzYXOCUL9Pdssb8PBqcbIkNBBCaZM/edit?resourcekey#gid=2083474367"",""Responses!$B$2:$N$500""),9,0),0)"),0.0)</f>
        <v>0</v>
      </c>
      <c r="AI132" s="41">
        <f t="shared" si="15"/>
        <v>0</v>
      </c>
      <c r="AJ132" s="41">
        <f t="shared" si="16"/>
        <v>-19502826.9</v>
      </c>
      <c r="AK132" s="42">
        <f t="shared" si="17"/>
        <v>0</v>
      </c>
      <c r="AL132" s="42">
        <f t="shared" si="18"/>
        <v>0</v>
      </c>
    </row>
    <row r="133" ht="15.75" customHeight="1">
      <c r="A133" s="6">
        <v>8.6528164E7</v>
      </c>
      <c r="B133" s="7" t="s">
        <v>165</v>
      </c>
      <c r="C133" s="20">
        <f>VLOOKUP(A133,'04.07.24'!$A$2:$W$500,17,0)</f>
        <v>4550370.51</v>
      </c>
      <c r="D133" s="33">
        <f t="shared" si="1"/>
        <v>0</v>
      </c>
      <c r="E133" s="20">
        <f>VLOOKUP(A133,'04.07.24'!$A$2:$W$500,18,0)</f>
        <v>19501587.9</v>
      </c>
      <c r="F133" s="33">
        <f t="shared" si="2"/>
        <v>0</v>
      </c>
      <c r="G133" s="13">
        <f>VLOOKUP(A133,'04.07.24'!$A$2:$C$500,3,0)</f>
        <v>65005293</v>
      </c>
      <c r="H133" s="34">
        <f>VLOOKUP(A133,'Actual scan'!$A$2:$C$419,3,0)</f>
        <v>65005293</v>
      </c>
      <c r="I133" s="35">
        <f t="shared" si="3"/>
        <v>0</v>
      </c>
      <c r="J133" s="20">
        <f>VLOOKUP(A133,'04.07.24'!$A$2:$M$500,13,0)</f>
        <v>500862573.6</v>
      </c>
      <c r="K133" s="36">
        <f>VLOOKUP(A133,'Actual scan'!$A$2:$M$419,13,0)</f>
        <v>500862573.6</v>
      </c>
      <c r="L133" s="37">
        <f t="shared" si="4"/>
        <v>0</v>
      </c>
      <c r="M133" s="13">
        <f>VLOOKUP(A133,'04.07.24'!$A$2:$M$500,4,0)</f>
        <v>36941105</v>
      </c>
      <c r="N133" s="34">
        <f>VLOOKUP(A133,'Actual scan'!$A$2:$M$419,4,0)</f>
        <v>36941105</v>
      </c>
      <c r="O133" s="38">
        <f t="shared" si="5"/>
        <v>0</v>
      </c>
      <c r="P133" s="13">
        <f>VLOOKUP(A133,'04.07.24'!$A$2:$M$500,10,0)</f>
        <v>10730625</v>
      </c>
      <c r="Q133" s="39">
        <f>VLOOKUP(A133,'Actual scan'!$A$2:$M$419,10,0)</f>
        <v>10730625</v>
      </c>
      <c r="R133" s="38">
        <f t="shared" si="6"/>
        <v>0</v>
      </c>
      <c r="S133" s="13">
        <f>VLOOKUP(A133,'04.07.24'!$A$2:$M$500,9,0)</f>
        <v>15243922</v>
      </c>
      <c r="T133" s="39">
        <f>VLOOKUP(A133,'Actual scan'!$A$2:$M$419,9,0)</f>
        <v>15243922</v>
      </c>
      <c r="U133" s="38">
        <f t="shared" si="7"/>
        <v>0</v>
      </c>
      <c r="V133" s="13">
        <f>VLOOKUP(A133,'04.07.24'!$A$2:$M$500,8,0)</f>
        <v>19242912</v>
      </c>
      <c r="W133" s="39">
        <f>VLOOKUP(A133,'Actual scan'!$A$2:$M$419,8,0)</f>
        <v>19242912</v>
      </c>
      <c r="X133" s="38">
        <f t="shared" si="8"/>
        <v>0</v>
      </c>
      <c r="Y133" s="13">
        <f>VLOOKUP(A133,'04.07.24'!$A$2:$M$500,11,0)</f>
        <v>3126185207</v>
      </c>
      <c r="Z133" s="39">
        <f>VLOOKUP(A133,'Actual scan'!$A$2:$M$419,11,0)</f>
        <v>3126185207</v>
      </c>
      <c r="AA133" s="38">
        <f t="shared" si="9"/>
        <v>0</v>
      </c>
      <c r="AB133" s="40">
        <f t="shared" si="10"/>
        <v>0</v>
      </c>
      <c r="AC133" s="40">
        <f t="shared" si="11"/>
        <v>0</v>
      </c>
      <c r="AD133" s="40">
        <f t="shared" si="12"/>
        <v>0</v>
      </c>
      <c r="AE133" s="40">
        <f t="shared" si="13"/>
        <v>0</v>
      </c>
      <c r="AF133" s="41">
        <f t="shared" si="14"/>
        <v>0</v>
      </c>
      <c r="AG133" s="40">
        <f>IFERROR(__xludf.DUMMYFUNCTION("IFNA(VLOOKUP(A133,IMPORTRANGE(""https://docs.google.com/spreadsheets/d/13sIiIFxtnWDUMYwzYXOCUL9Pdssb8PBqcbIkNBBCaZM/edit?resourcekey#gid=2083474367"",""Responses!$B$2:$N$500""),10,0),0)"),0.0)</f>
        <v>0</v>
      </c>
      <c r="AH133" s="40">
        <f>IFERROR(__xludf.DUMMYFUNCTION("IFNA(VLOOKUP(A133,IMPORTRANGE(""https://docs.google.com/spreadsheets/d/13sIiIFxtnWDUMYwzYXOCUL9Pdssb8PBqcbIkNBBCaZM/edit?resourcekey#gid=2083474367"",""Responses!$B$2:$N$500""),9,0),0)"),0.0)</f>
        <v>0</v>
      </c>
      <c r="AI133" s="41">
        <f t="shared" si="15"/>
        <v>0</v>
      </c>
      <c r="AJ133" s="41">
        <f t="shared" si="16"/>
        <v>-19501587.9</v>
      </c>
      <c r="AK133" s="42">
        <f t="shared" si="17"/>
        <v>0</v>
      </c>
      <c r="AL133" s="42">
        <f t="shared" si="18"/>
        <v>0</v>
      </c>
    </row>
    <row r="134" ht="15.75" customHeight="1">
      <c r="A134" s="6">
        <v>8.7085675E7</v>
      </c>
      <c r="B134" s="7" t="s">
        <v>166</v>
      </c>
      <c r="C134" s="20">
        <f>VLOOKUP(A134,'04.07.24'!$A$2:$W$500,17,0)</f>
        <v>4547953.27</v>
      </c>
      <c r="D134" s="33">
        <f t="shared" si="1"/>
        <v>0</v>
      </c>
      <c r="E134" s="20">
        <f>VLOOKUP(A134,'04.07.24'!$A$2:$W$500,18,0)</f>
        <v>19491228.3</v>
      </c>
      <c r="F134" s="33">
        <f t="shared" si="2"/>
        <v>0</v>
      </c>
      <c r="G134" s="13">
        <f>VLOOKUP(A134,'04.07.24'!$A$2:$C$500,3,0)</f>
        <v>64970761</v>
      </c>
      <c r="H134" s="34">
        <f>VLOOKUP(A134,'Actual scan'!$A$2:$C$419,3,0)</f>
        <v>64970761</v>
      </c>
      <c r="I134" s="35">
        <f t="shared" si="3"/>
        <v>0</v>
      </c>
      <c r="J134" s="20">
        <f>VLOOKUP(A134,'04.07.24'!$A$2:$M$500,13,0)</f>
        <v>651668338.2</v>
      </c>
      <c r="K134" s="36">
        <f>VLOOKUP(A134,'Actual scan'!$A$2:$M$419,13,0)</f>
        <v>651668338.2</v>
      </c>
      <c r="L134" s="37">
        <f t="shared" si="4"/>
        <v>0</v>
      </c>
      <c r="M134" s="13">
        <f>VLOOKUP(A134,'04.07.24'!$A$2:$M$500,4,0)</f>
        <v>46551291</v>
      </c>
      <c r="N134" s="34">
        <f>VLOOKUP(A134,'Actual scan'!$A$2:$M$419,4,0)</f>
        <v>46551291</v>
      </c>
      <c r="O134" s="38">
        <f t="shared" si="5"/>
        <v>0</v>
      </c>
      <c r="P134" s="13">
        <f>VLOOKUP(A134,'04.07.24'!$A$2:$M$500,10,0)</f>
        <v>9667149</v>
      </c>
      <c r="Q134" s="39">
        <f>VLOOKUP(A134,'Actual scan'!$A$2:$M$419,10,0)</f>
        <v>9667149</v>
      </c>
      <c r="R134" s="38">
        <f t="shared" si="6"/>
        <v>0</v>
      </c>
      <c r="S134" s="13">
        <f>VLOOKUP(A134,'04.07.24'!$A$2:$M$500,9,0)</f>
        <v>23215815</v>
      </c>
      <c r="T134" s="39">
        <f>VLOOKUP(A134,'Actual scan'!$A$2:$M$419,9,0)</f>
        <v>23215815</v>
      </c>
      <c r="U134" s="38">
        <f t="shared" si="7"/>
        <v>0</v>
      </c>
      <c r="V134" s="13">
        <f>VLOOKUP(A134,'04.07.24'!$A$2:$M$500,8,0)</f>
        <v>18075005</v>
      </c>
      <c r="W134" s="39">
        <f>VLOOKUP(A134,'Actual scan'!$A$2:$M$419,8,0)</f>
        <v>18075005</v>
      </c>
      <c r="X134" s="38">
        <f t="shared" si="8"/>
        <v>0</v>
      </c>
      <c r="Y134" s="13">
        <f>VLOOKUP(A134,'04.07.24'!$A$2:$M$500,11,0)</f>
        <v>12211396762</v>
      </c>
      <c r="Z134" s="39">
        <f>VLOOKUP(A134,'Actual scan'!$A$2:$M$419,11,0)</f>
        <v>12211396762</v>
      </c>
      <c r="AA134" s="38">
        <f t="shared" si="9"/>
        <v>0</v>
      </c>
      <c r="AB134" s="40">
        <f t="shared" si="10"/>
        <v>0</v>
      </c>
      <c r="AC134" s="40">
        <f t="shared" si="11"/>
        <v>0</v>
      </c>
      <c r="AD134" s="40">
        <f t="shared" si="12"/>
        <v>0</v>
      </c>
      <c r="AE134" s="40">
        <f t="shared" si="13"/>
        <v>0</v>
      </c>
      <c r="AF134" s="41">
        <f t="shared" si="14"/>
        <v>0</v>
      </c>
      <c r="AG134" s="40">
        <f>IFERROR(__xludf.DUMMYFUNCTION("IFNA(VLOOKUP(A134,IMPORTRANGE(""https://docs.google.com/spreadsheets/d/13sIiIFxtnWDUMYwzYXOCUL9Pdssb8PBqcbIkNBBCaZM/edit?resourcekey#gid=2083474367"",""Responses!$B$2:$N$500""),10,0),0)"),0.0)</f>
        <v>0</v>
      </c>
      <c r="AH134" s="40">
        <f>IFERROR(__xludf.DUMMYFUNCTION("IFNA(VLOOKUP(A134,IMPORTRANGE(""https://docs.google.com/spreadsheets/d/13sIiIFxtnWDUMYwzYXOCUL9Pdssb8PBqcbIkNBBCaZM/edit?resourcekey#gid=2083474367"",""Responses!$B$2:$N$500""),9,0),0)"),0.0)</f>
        <v>0</v>
      </c>
      <c r="AI134" s="41">
        <f t="shared" si="15"/>
        <v>0</v>
      </c>
      <c r="AJ134" s="41">
        <f t="shared" si="16"/>
        <v>-19491228.3</v>
      </c>
      <c r="AK134" s="42">
        <f t="shared" si="17"/>
        <v>0</v>
      </c>
      <c r="AL134" s="42">
        <f t="shared" si="18"/>
        <v>0</v>
      </c>
    </row>
    <row r="135" ht="15.75" customHeight="1">
      <c r="A135" s="6">
        <v>1.24531366E8</v>
      </c>
      <c r="B135" s="7" t="s">
        <v>167</v>
      </c>
      <c r="C135" s="20">
        <f>VLOOKUP(A135,'04.07.24'!$A$2:$W$500,17,0)</f>
        <v>4541236.84</v>
      </c>
      <c r="D135" s="33">
        <f t="shared" si="1"/>
        <v>0</v>
      </c>
      <c r="E135" s="20">
        <f>VLOOKUP(A135,'04.07.24'!$A$2:$W$500,18,0)</f>
        <v>19462443.6</v>
      </c>
      <c r="F135" s="33">
        <f t="shared" si="2"/>
        <v>0</v>
      </c>
      <c r="G135" s="13">
        <f>VLOOKUP(A135,'04.07.24'!$A$2:$C$500,3,0)</f>
        <v>64874812</v>
      </c>
      <c r="H135" s="34">
        <f>VLOOKUP(A135,'Actual scan'!$A$2:$C$419,3,0)</f>
        <v>64874812</v>
      </c>
      <c r="I135" s="35">
        <f t="shared" si="3"/>
        <v>0</v>
      </c>
      <c r="J135" s="20">
        <f>VLOOKUP(A135,'04.07.24'!$A$2:$M$500,13,0)</f>
        <v>941145253.8</v>
      </c>
      <c r="K135" s="36">
        <f>VLOOKUP(A135,'Actual scan'!$A$2:$M$419,13,0)</f>
        <v>941145253.8</v>
      </c>
      <c r="L135" s="37">
        <f t="shared" si="4"/>
        <v>0</v>
      </c>
      <c r="M135" s="13">
        <f>VLOOKUP(A135,'04.07.24'!$A$2:$M$500,4,0)</f>
        <v>119239717</v>
      </c>
      <c r="N135" s="34">
        <f>VLOOKUP(A135,'Actual scan'!$A$2:$M$419,4,0)</f>
        <v>119239717</v>
      </c>
      <c r="O135" s="38">
        <f t="shared" si="5"/>
        <v>0</v>
      </c>
      <c r="P135" s="13">
        <f>VLOOKUP(A135,'04.07.24'!$A$2:$M$500,10,0)</f>
        <v>7321542</v>
      </c>
      <c r="Q135" s="39">
        <f>VLOOKUP(A135,'Actual scan'!$A$2:$M$419,10,0)</f>
        <v>7321542</v>
      </c>
      <c r="R135" s="38">
        <f t="shared" si="6"/>
        <v>0</v>
      </c>
      <c r="S135" s="13">
        <f>VLOOKUP(A135,'04.07.24'!$A$2:$M$500,9,0)</f>
        <v>23719798</v>
      </c>
      <c r="T135" s="39">
        <f>VLOOKUP(A135,'Actual scan'!$A$2:$M$419,9,0)</f>
        <v>23719798</v>
      </c>
      <c r="U135" s="38">
        <f t="shared" si="7"/>
        <v>0</v>
      </c>
      <c r="V135" s="13">
        <f>VLOOKUP(A135,'04.07.24'!$A$2:$M$500,8,0)</f>
        <v>42714110</v>
      </c>
      <c r="W135" s="39">
        <f>VLOOKUP(A135,'Actual scan'!$A$2:$M$419,8,0)</f>
        <v>42714110</v>
      </c>
      <c r="X135" s="38">
        <f t="shared" si="8"/>
        <v>0</v>
      </c>
      <c r="Y135" s="13">
        <f>VLOOKUP(A135,'04.07.24'!$A$2:$M$500,11,0)</f>
        <v>9378566298</v>
      </c>
      <c r="Z135" s="39">
        <f>VLOOKUP(A135,'Actual scan'!$A$2:$M$419,11,0)</f>
        <v>9378566298</v>
      </c>
      <c r="AA135" s="38">
        <f t="shared" si="9"/>
        <v>0</v>
      </c>
      <c r="AB135" s="40">
        <f t="shared" si="10"/>
        <v>0</v>
      </c>
      <c r="AC135" s="40">
        <f t="shared" si="11"/>
        <v>0</v>
      </c>
      <c r="AD135" s="40">
        <f t="shared" si="12"/>
        <v>0</v>
      </c>
      <c r="AE135" s="40">
        <f t="shared" si="13"/>
        <v>0</v>
      </c>
      <c r="AF135" s="41">
        <f t="shared" si="14"/>
        <v>0</v>
      </c>
      <c r="AG135" s="40">
        <f>IFERROR(__xludf.DUMMYFUNCTION("IFNA(VLOOKUP(A135,IMPORTRANGE(""https://docs.google.com/spreadsheets/d/13sIiIFxtnWDUMYwzYXOCUL9Pdssb8PBqcbIkNBBCaZM/edit?resourcekey#gid=2083474367"",""Responses!$B$2:$N$500""),10,0),0)"),0.0)</f>
        <v>0</v>
      </c>
      <c r="AH135" s="40">
        <f>IFERROR(__xludf.DUMMYFUNCTION("IFNA(VLOOKUP(A135,IMPORTRANGE(""https://docs.google.com/spreadsheets/d/13sIiIFxtnWDUMYwzYXOCUL9Pdssb8PBqcbIkNBBCaZM/edit?resourcekey#gid=2083474367"",""Responses!$B$2:$N$500""),9,0),0)"),0.0)</f>
        <v>0</v>
      </c>
      <c r="AI135" s="41">
        <f t="shared" si="15"/>
        <v>0</v>
      </c>
      <c r="AJ135" s="41">
        <f t="shared" si="16"/>
        <v>-19462443.6</v>
      </c>
      <c r="AK135" s="42">
        <f t="shared" si="17"/>
        <v>0</v>
      </c>
      <c r="AL135" s="42">
        <f t="shared" si="18"/>
        <v>0</v>
      </c>
    </row>
    <row r="136" ht="15.75" customHeight="1">
      <c r="A136" s="6">
        <v>1.09361996E8</v>
      </c>
      <c r="B136" s="7" t="s">
        <v>168</v>
      </c>
      <c r="C136" s="20">
        <f>VLOOKUP(A136,'04.07.24'!$A$2:$W$500,17,0)</f>
        <v>4538826.39</v>
      </c>
      <c r="D136" s="33">
        <f t="shared" si="1"/>
        <v>0</v>
      </c>
      <c r="E136" s="20">
        <f>VLOOKUP(A136,'04.07.24'!$A$2:$W$500,18,0)</f>
        <v>19452113.1</v>
      </c>
      <c r="F136" s="33">
        <f t="shared" si="2"/>
        <v>0</v>
      </c>
      <c r="G136" s="13">
        <f>VLOOKUP(A136,'04.07.24'!$A$2:$C$500,3,0)</f>
        <v>64840377</v>
      </c>
      <c r="H136" s="34">
        <f>VLOOKUP(A136,'Actual scan'!$A$2:$C$419,3,0)</f>
        <v>64840377</v>
      </c>
      <c r="I136" s="35">
        <f t="shared" si="3"/>
        <v>0</v>
      </c>
      <c r="J136" s="20">
        <f>VLOOKUP(A136,'04.07.24'!$A$2:$M$500,13,0)</f>
        <v>933929149.8</v>
      </c>
      <c r="K136" s="36">
        <f>VLOOKUP(A136,'Actual scan'!$A$2:$M$419,13,0)</f>
        <v>933929149.8</v>
      </c>
      <c r="L136" s="37">
        <f t="shared" si="4"/>
        <v>0</v>
      </c>
      <c r="M136" s="13">
        <f>VLOOKUP(A136,'04.07.24'!$A$2:$M$500,4,0)</f>
        <v>70451114</v>
      </c>
      <c r="N136" s="34">
        <f>VLOOKUP(A136,'Actual scan'!$A$2:$M$419,4,0)</f>
        <v>70451114</v>
      </c>
      <c r="O136" s="38">
        <f t="shared" si="5"/>
        <v>0</v>
      </c>
      <c r="P136" s="13">
        <f>VLOOKUP(A136,'04.07.24'!$A$2:$M$500,10,0)</f>
        <v>9526080</v>
      </c>
      <c r="Q136" s="39">
        <f>VLOOKUP(A136,'Actual scan'!$A$2:$M$419,10,0)</f>
        <v>9526080</v>
      </c>
      <c r="R136" s="38">
        <f t="shared" si="6"/>
        <v>0</v>
      </c>
      <c r="S136" s="13">
        <f>VLOOKUP(A136,'04.07.24'!$A$2:$M$500,9,0)</f>
        <v>29889720</v>
      </c>
      <c r="T136" s="39">
        <f>VLOOKUP(A136,'Actual scan'!$A$2:$M$419,9,0)</f>
        <v>29889720</v>
      </c>
      <c r="U136" s="38">
        <f t="shared" si="7"/>
        <v>0</v>
      </c>
      <c r="V136" s="13">
        <f>VLOOKUP(A136,'04.07.24'!$A$2:$M$500,8,0)</f>
        <v>31248082</v>
      </c>
      <c r="W136" s="39">
        <f>VLOOKUP(A136,'Actual scan'!$A$2:$M$419,8,0)</f>
        <v>31248082</v>
      </c>
      <c r="X136" s="38">
        <f t="shared" si="8"/>
        <v>0</v>
      </c>
      <c r="Y136" s="13">
        <f>VLOOKUP(A136,'04.07.24'!$A$2:$M$500,11,0)</f>
        <v>5603673724</v>
      </c>
      <c r="Z136" s="39">
        <f>VLOOKUP(A136,'Actual scan'!$A$2:$M$419,11,0)</f>
        <v>5603673724</v>
      </c>
      <c r="AA136" s="38">
        <f t="shared" si="9"/>
        <v>0</v>
      </c>
      <c r="AB136" s="40">
        <f t="shared" si="10"/>
        <v>0</v>
      </c>
      <c r="AC136" s="40">
        <f t="shared" si="11"/>
        <v>0</v>
      </c>
      <c r="AD136" s="40">
        <f t="shared" si="12"/>
        <v>0</v>
      </c>
      <c r="AE136" s="40">
        <f t="shared" si="13"/>
        <v>0</v>
      </c>
      <c r="AF136" s="41">
        <f t="shared" si="14"/>
        <v>0</v>
      </c>
      <c r="AG136" s="40">
        <f>IFERROR(__xludf.DUMMYFUNCTION("IFNA(VLOOKUP(A136,IMPORTRANGE(""https://docs.google.com/spreadsheets/d/13sIiIFxtnWDUMYwzYXOCUL9Pdssb8PBqcbIkNBBCaZM/edit?resourcekey#gid=2083474367"",""Responses!$B$2:$N$500""),10,0),0)"),0.0)</f>
        <v>0</v>
      </c>
      <c r="AH136" s="40">
        <f>IFERROR(__xludf.DUMMYFUNCTION("IFNA(VLOOKUP(A136,IMPORTRANGE(""https://docs.google.com/spreadsheets/d/13sIiIFxtnWDUMYwzYXOCUL9Pdssb8PBqcbIkNBBCaZM/edit?resourcekey#gid=2083474367"",""Responses!$B$2:$N$500""),9,0),0)"),0.0)</f>
        <v>0</v>
      </c>
      <c r="AI136" s="41">
        <f t="shared" si="15"/>
        <v>0</v>
      </c>
      <c r="AJ136" s="41">
        <f t="shared" si="16"/>
        <v>-19452113.1</v>
      </c>
      <c r="AK136" s="42">
        <f t="shared" si="17"/>
        <v>0</v>
      </c>
      <c r="AL136" s="42">
        <f t="shared" si="18"/>
        <v>0</v>
      </c>
    </row>
    <row r="137" ht="15.75" customHeight="1">
      <c r="A137" s="6">
        <v>1.24489096E8</v>
      </c>
      <c r="B137" s="7" t="s">
        <v>169</v>
      </c>
      <c r="C137" s="20">
        <f>VLOOKUP(A137,'04.07.24'!$A$2:$W$500,17,0)</f>
        <v>4534969.88</v>
      </c>
      <c r="D137" s="33">
        <f t="shared" si="1"/>
        <v>0</v>
      </c>
      <c r="E137" s="20">
        <f>VLOOKUP(A137,'04.07.24'!$A$2:$W$500,18,0)</f>
        <v>19435585.2</v>
      </c>
      <c r="F137" s="33">
        <f t="shared" si="2"/>
        <v>0</v>
      </c>
      <c r="G137" s="13">
        <f>VLOOKUP(A137,'04.07.24'!$A$2:$C$500,3,0)</f>
        <v>64785284</v>
      </c>
      <c r="H137" s="34">
        <f>VLOOKUP(A137,'Actual scan'!$A$2:$C$419,3,0)</f>
        <v>64785284</v>
      </c>
      <c r="I137" s="35">
        <f t="shared" si="3"/>
        <v>0</v>
      </c>
      <c r="J137" s="20">
        <f>VLOOKUP(A137,'04.07.24'!$A$2:$M$500,13,0)</f>
        <v>215544112.4</v>
      </c>
      <c r="K137" s="36">
        <f>VLOOKUP(A137,'Actual scan'!$A$2:$M$419,13,0)</f>
        <v>215544112.4</v>
      </c>
      <c r="L137" s="37">
        <f t="shared" si="4"/>
        <v>0</v>
      </c>
      <c r="M137" s="13">
        <f>VLOOKUP(A137,'04.07.24'!$A$2:$M$500,4,0)</f>
        <v>15809845</v>
      </c>
      <c r="N137" s="34">
        <f>VLOOKUP(A137,'Actual scan'!$A$2:$M$419,4,0)</f>
        <v>15809845</v>
      </c>
      <c r="O137" s="38">
        <f t="shared" si="5"/>
        <v>0</v>
      </c>
      <c r="P137" s="13">
        <f>VLOOKUP(A137,'04.07.24'!$A$2:$M$500,10,0)</f>
        <v>7114931</v>
      </c>
      <c r="Q137" s="39">
        <f>VLOOKUP(A137,'Actual scan'!$A$2:$M$419,10,0)</f>
        <v>7114931</v>
      </c>
      <c r="R137" s="38">
        <f t="shared" si="6"/>
        <v>0</v>
      </c>
      <c r="S137" s="13">
        <f>VLOOKUP(A137,'04.07.24'!$A$2:$M$500,9,0)</f>
        <v>7085557</v>
      </c>
      <c r="T137" s="39">
        <f>VLOOKUP(A137,'Actual scan'!$A$2:$M$419,9,0)</f>
        <v>7085557</v>
      </c>
      <c r="U137" s="38">
        <f t="shared" si="7"/>
        <v>0</v>
      </c>
      <c r="V137" s="13">
        <f>VLOOKUP(A137,'04.07.24'!$A$2:$M$500,8,0)</f>
        <v>7193280</v>
      </c>
      <c r="W137" s="39">
        <f>VLOOKUP(A137,'Actual scan'!$A$2:$M$419,8,0)</f>
        <v>7193280</v>
      </c>
      <c r="X137" s="38">
        <f t="shared" si="8"/>
        <v>0</v>
      </c>
      <c r="Y137" s="13">
        <f>VLOOKUP(A137,'04.07.24'!$A$2:$M$500,11,0)</f>
        <v>44170832</v>
      </c>
      <c r="Z137" s="39">
        <f>VLOOKUP(A137,'Actual scan'!$A$2:$M$419,11,0)</f>
        <v>44170832</v>
      </c>
      <c r="AA137" s="38">
        <f t="shared" si="9"/>
        <v>0</v>
      </c>
      <c r="AB137" s="40">
        <f t="shared" si="10"/>
        <v>0</v>
      </c>
      <c r="AC137" s="40">
        <f t="shared" si="11"/>
        <v>0</v>
      </c>
      <c r="AD137" s="40">
        <f t="shared" si="12"/>
        <v>0</v>
      </c>
      <c r="AE137" s="40">
        <f t="shared" si="13"/>
        <v>0</v>
      </c>
      <c r="AF137" s="41">
        <f t="shared" si="14"/>
        <v>0</v>
      </c>
      <c r="AG137" s="40">
        <f>IFERROR(__xludf.DUMMYFUNCTION("IFNA(VLOOKUP(A137,IMPORTRANGE(""https://docs.google.com/spreadsheets/d/13sIiIFxtnWDUMYwzYXOCUL9Pdssb8PBqcbIkNBBCaZM/edit?resourcekey#gid=2083474367"",""Responses!$B$2:$N$500""),10,0),0)"),0.0)</f>
        <v>0</v>
      </c>
      <c r="AH137" s="40">
        <f>IFERROR(__xludf.DUMMYFUNCTION("IFNA(VLOOKUP(A137,IMPORTRANGE(""https://docs.google.com/spreadsheets/d/13sIiIFxtnWDUMYwzYXOCUL9Pdssb8PBqcbIkNBBCaZM/edit?resourcekey#gid=2083474367"",""Responses!$B$2:$N$500""),9,0),0)"),0.0)</f>
        <v>0</v>
      </c>
      <c r="AI137" s="41">
        <f t="shared" si="15"/>
        <v>0</v>
      </c>
      <c r="AJ137" s="41">
        <f t="shared" si="16"/>
        <v>-19435585.2</v>
      </c>
      <c r="AK137" s="42">
        <f t="shared" si="17"/>
        <v>0</v>
      </c>
      <c r="AL137" s="42">
        <f t="shared" si="18"/>
        <v>0</v>
      </c>
    </row>
    <row r="138" ht="15.75" customHeight="1">
      <c r="A138" s="6">
        <v>1.10926617E8</v>
      </c>
      <c r="B138" s="7" t="s">
        <v>170</v>
      </c>
      <c r="C138" s="20">
        <f>VLOOKUP(A138,'04.07.24'!$A$2:$W$500,17,0)</f>
        <v>4517039.87</v>
      </c>
      <c r="D138" s="33">
        <f t="shared" si="1"/>
        <v>0</v>
      </c>
      <c r="E138" s="20">
        <f>VLOOKUP(A138,'04.07.24'!$A$2:$W$500,18,0)</f>
        <v>19358742.3</v>
      </c>
      <c r="F138" s="33">
        <f t="shared" si="2"/>
        <v>0</v>
      </c>
      <c r="G138" s="13">
        <f>VLOOKUP(A138,'04.07.24'!$A$2:$C$500,3,0)</f>
        <v>64529141</v>
      </c>
      <c r="H138" s="34">
        <f>VLOOKUP(A138,'Actual scan'!$A$2:$C$419,3,0)</f>
        <v>64529141</v>
      </c>
      <c r="I138" s="35">
        <f t="shared" si="3"/>
        <v>0</v>
      </c>
      <c r="J138" s="20">
        <f>VLOOKUP(A138,'04.07.24'!$A$2:$M$500,13,0)</f>
        <v>207999779.6</v>
      </c>
      <c r="K138" s="36">
        <f>VLOOKUP(A138,'Actual scan'!$A$2:$M$419,13,0)</f>
        <v>207999779.6</v>
      </c>
      <c r="L138" s="37">
        <f t="shared" si="4"/>
        <v>0</v>
      </c>
      <c r="M138" s="13">
        <f>VLOOKUP(A138,'04.07.24'!$A$2:$M$500,4,0)</f>
        <v>15881917</v>
      </c>
      <c r="N138" s="34">
        <f>VLOOKUP(A138,'Actual scan'!$A$2:$M$419,4,0)</f>
        <v>15881917</v>
      </c>
      <c r="O138" s="38">
        <f t="shared" si="5"/>
        <v>0</v>
      </c>
      <c r="P138" s="13">
        <f>VLOOKUP(A138,'04.07.24'!$A$2:$M$500,10,0)</f>
        <v>6867977</v>
      </c>
      <c r="Q138" s="39">
        <f>VLOOKUP(A138,'Actual scan'!$A$2:$M$419,10,0)</f>
        <v>6867977</v>
      </c>
      <c r="R138" s="38">
        <f t="shared" si="6"/>
        <v>0</v>
      </c>
      <c r="S138" s="13">
        <f>VLOOKUP(A138,'04.07.24'!$A$2:$M$500,9,0)</f>
        <v>6119048</v>
      </c>
      <c r="T138" s="39">
        <f>VLOOKUP(A138,'Actual scan'!$A$2:$M$419,9,0)</f>
        <v>6119048</v>
      </c>
      <c r="U138" s="38">
        <f t="shared" si="7"/>
        <v>0</v>
      </c>
      <c r="V138" s="13">
        <f>VLOOKUP(A138,'04.07.24'!$A$2:$M$500,8,0)</f>
        <v>8325483</v>
      </c>
      <c r="W138" s="39">
        <f>VLOOKUP(A138,'Actual scan'!$A$2:$M$419,8,0)</f>
        <v>8325483</v>
      </c>
      <c r="X138" s="38">
        <f t="shared" si="8"/>
        <v>0</v>
      </c>
      <c r="Y138" s="13">
        <f>VLOOKUP(A138,'04.07.24'!$A$2:$M$500,11,0)</f>
        <v>1978265803</v>
      </c>
      <c r="Z138" s="39">
        <f>VLOOKUP(A138,'Actual scan'!$A$2:$M$419,11,0)</f>
        <v>1978265803</v>
      </c>
      <c r="AA138" s="38">
        <f t="shared" si="9"/>
        <v>0</v>
      </c>
      <c r="AB138" s="40">
        <f t="shared" si="10"/>
        <v>0</v>
      </c>
      <c r="AC138" s="40">
        <f t="shared" si="11"/>
        <v>0</v>
      </c>
      <c r="AD138" s="40">
        <f t="shared" si="12"/>
        <v>0</v>
      </c>
      <c r="AE138" s="40">
        <f t="shared" si="13"/>
        <v>0</v>
      </c>
      <c r="AF138" s="41">
        <f t="shared" si="14"/>
        <v>0</v>
      </c>
      <c r="AG138" s="40">
        <f>IFERROR(__xludf.DUMMYFUNCTION("IFNA(VLOOKUP(A138,IMPORTRANGE(""https://docs.google.com/spreadsheets/d/13sIiIFxtnWDUMYwzYXOCUL9Pdssb8PBqcbIkNBBCaZM/edit?resourcekey#gid=2083474367"",""Responses!$B$2:$N$500""),10,0),0)"),0.0)</f>
        <v>0</v>
      </c>
      <c r="AH138" s="40">
        <f>IFERROR(__xludf.DUMMYFUNCTION("IFNA(VLOOKUP(A138,IMPORTRANGE(""https://docs.google.com/spreadsheets/d/13sIiIFxtnWDUMYwzYXOCUL9Pdssb8PBqcbIkNBBCaZM/edit?resourcekey#gid=2083474367"",""Responses!$B$2:$N$500""),9,0),0)"),0.0)</f>
        <v>0</v>
      </c>
      <c r="AI138" s="41">
        <f t="shared" si="15"/>
        <v>0</v>
      </c>
      <c r="AJ138" s="41">
        <f t="shared" si="16"/>
        <v>-19358742.3</v>
      </c>
      <c r="AK138" s="42">
        <f t="shared" si="17"/>
        <v>0</v>
      </c>
      <c r="AL138" s="42">
        <f t="shared" si="18"/>
        <v>0</v>
      </c>
    </row>
    <row r="139" ht="15.75" customHeight="1">
      <c r="A139" s="6">
        <v>1.08960573E8</v>
      </c>
      <c r="B139" s="7" t="s">
        <v>171</v>
      </c>
      <c r="C139" s="20">
        <f>VLOOKUP(A139,'04.07.24'!$A$2:$W$500,17,0)</f>
        <v>4512793.88</v>
      </c>
      <c r="D139" s="33">
        <f t="shared" si="1"/>
        <v>0</v>
      </c>
      <c r="E139" s="20">
        <f>VLOOKUP(A139,'04.07.24'!$A$2:$W$500,18,0)</f>
        <v>19340545.2</v>
      </c>
      <c r="F139" s="33">
        <f t="shared" si="2"/>
        <v>0</v>
      </c>
      <c r="G139" s="13">
        <f>VLOOKUP(A139,'04.07.24'!$A$2:$C$500,3,0)</f>
        <v>64468484</v>
      </c>
      <c r="H139" s="34">
        <f>VLOOKUP(A139,'Actual scan'!$A$2:$C$419,3,0)</f>
        <v>64468484</v>
      </c>
      <c r="I139" s="35">
        <f t="shared" si="3"/>
        <v>0</v>
      </c>
      <c r="J139" s="20">
        <f>VLOOKUP(A139,'04.07.24'!$A$2:$M$500,13,0)</f>
        <v>521520896.8</v>
      </c>
      <c r="K139" s="36">
        <f>VLOOKUP(A139,'Actual scan'!$A$2:$M$419,13,0)</f>
        <v>521520896.8</v>
      </c>
      <c r="L139" s="37">
        <f t="shared" si="4"/>
        <v>0</v>
      </c>
      <c r="M139" s="13">
        <f>VLOOKUP(A139,'04.07.24'!$A$2:$M$500,4,0)</f>
        <v>32916658</v>
      </c>
      <c r="N139" s="34">
        <f>VLOOKUP(A139,'Actual scan'!$A$2:$M$419,4,0)</f>
        <v>32916658</v>
      </c>
      <c r="O139" s="38">
        <f t="shared" si="5"/>
        <v>0</v>
      </c>
      <c r="P139" s="13">
        <f>VLOOKUP(A139,'04.07.24'!$A$2:$M$500,10,0)</f>
        <v>6865249</v>
      </c>
      <c r="Q139" s="39">
        <f>VLOOKUP(A139,'Actual scan'!$A$2:$M$419,10,0)</f>
        <v>6865249</v>
      </c>
      <c r="R139" s="38">
        <f t="shared" si="6"/>
        <v>0</v>
      </c>
      <c r="S139" s="13">
        <f>VLOOKUP(A139,'04.07.24'!$A$2:$M$500,9,0)</f>
        <v>19918803</v>
      </c>
      <c r="T139" s="39">
        <f>VLOOKUP(A139,'Actual scan'!$A$2:$M$419,9,0)</f>
        <v>19918803</v>
      </c>
      <c r="U139" s="38">
        <f t="shared" si="7"/>
        <v>0</v>
      </c>
      <c r="V139" s="13">
        <f>VLOOKUP(A139,'04.07.24'!$A$2:$M$500,8,0)</f>
        <v>12176745</v>
      </c>
      <c r="W139" s="39">
        <f>VLOOKUP(A139,'Actual scan'!$A$2:$M$419,8,0)</f>
        <v>12176745</v>
      </c>
      <c r="X139" s="38">
        <f t="shared" si="8"/>
        <v>0</v>
      </c>
      <c r="Y139" s="13">
        <f>VLOOKUP(A139,'04.07.24'!$A$2:$M$500,11,0)</f>
        <v>373069027</v>
      </c>
      <c r="Z139" s="39">
        <f>VLOOKUP(A139,'Actual scan'!$A$2:$M$419,11,0)</f>
        <v>373069027</v>
      </c>
      <c r="AA139" s="38">
        <f t="shared" si="9"/>
        <v>0</v>
      </c>
      <c r="AB139" s="40">
        <f t="shared" si="10"/>
        <v>0</v>
      </c>
      <c r="AC139" s="40">
        <f t="shared" si="11"/>
        <v>0</v>
      </c>
      <c r="AD139" s="40">
        <f t="shared" si="12"/>
        <v>0</v>
      </c>
      <c r="AE139" s="40">
        <f t="shared" si="13"/>
        <v>0</v>
      </c>
      <c r="AF139" s="41">
        <f t="shared" si="14"/>
        <v>0</v>
      </c>
      <c r="AG139" s="40">
        <f>IFERROR(__xludf.DUMMYFUNCTION("IFNA(VLOOKUP(A139,IMPORTRANGE(""https://docs.google.com/spreadsheets/d/13sIiIFxtnWDUMYwzYXOCUL9Pdssb8PBqcbIkNBBCaZM/edit?resourcekey#gid=2083474367"",""Responses!$B$2:$N$500""),10,0),0)"),0.0)</f>
        <v>0</v>
      </c>
      <c r="AH139" s="40">
        <f>IFERROR(__xludf.DUMMYFUNCTION("IFNA(VLOOKUP(A139,IMPORTRANGE(""https://docs.google.com/spreadsheets/d/13sIiIFxtnWDUMYwzYXOCUL9Pdssb8PBqcbIkNBBCaZM/edit?resourcekey#gid=2083474367"",""Responses!$B$2:$N$500""),9,0),0)"),0.0)</f>
        <v>0</v>
      </c>
      <c r="AI139" s="41">
        <f t="shared" si="15"/>
        <v>0</v>
      </c>
      <c r="AJ139" s="41">
        <f t="shared" si="16"/>
        <v>-19340545.2</v>
      </c>
      <c r="AK139" s="42">
        <f t="shared" si="17"/>
        <v>0</v>
      </c>
      <c r="AL139" s="42">
        <f t="shared" si="18"/>
        <v>0</v>
      </c>
    </row>
    <row r="140" ht="15.75" customHeight="1">
      <c r="A140" s="6">
        <v>1.24475012E8</v>
      </c>
      <c r="B140" s="7" t="s">
        <v>172</v>
      </c>
      <c r="C140" s="20">
        <f>VLOOKUP(A140,'04.07.24'!$A$2:$W$500,17,0)</f>
        <v>4458797.7</v>
      </c>
      <c r="D140" s="33">
        <f t="shared" si="1"/>
        <v>0</v>
      </c>
      <c r="E140" s="20">
        <f>VLOOKUP(A140,'04.07.24'!$A$2:$W$500,18,0)</f>
        <v>19109133</v>
      </c>
      <c r="F140" s="33">
        <f t="shared" si="2"/>
        <v>0</v>
      </c>
      <c r="G140" s="13">
        <f>VLOOKUP(A140,'04.07.24'!$A$2:$C$500,3,0)</f>
        <v>63697110</v>
      </c>
      <c r="H140" s="34">
        <f>VLOOKUP(A140,'Actual scan'!$A$2:$C$419,3,0)</f>
        <v>63697110</v>
      </c>
      <c r="I140" s="35">
        <f t="shared" si="3"/>
        <v>0</v>
      </c>
      <c r="J140" s="20">
        <f>VLOOKUP(A140,'04.07.24'!$A$2:$M$500,13,0)</f>
        <v>458479180.2</v>
      </c>
      <c r="K140" s="36">
        <f>VLOOKUP(A140,'Actual scan'!$A$2:$M$419,13,0)</f>
        <v>458479180.2</v>
      </c>
      <c r="L140" s="37">
        <f t="shared" si="4"/>
        <v>0</v>
      </c>
      <c r="M140" s="13">
        <f>VLOOKUP(A140,'04.07.24'!$A$2:$M$500,4,0)</f>
        <v>40267838</v>
      </c>
      <c r="N140" s="34">
        <f>VLOOKUP(A140,'Actual scan'!$A$2:$M$419,4,0)</f>
        <v>40267838</v>
      </c>
      <c r="O140" s="38">
        <f t="shared" si="5"/>
        <v>0</v>
      </c>
      <c r="P140" s="13">
        <f>VLOOKUP(A140,'04.07.24'!$A$2:$M$500,10,0)</f>
        <v>5781950</v>
      </c>
      <c r="Q140" s="39">
        <f>VLOOKUP(A140,'Actual scan'!$A$2:$M$419,10,0)</f>
        <v>5781950</v>
      </c>
      <c r="R140" s="38">
        <f t="shared" si="6"/>
        <v>0</v>
      </c>
      <c r="S140" s="13">
        <f>VLOOKUP(A140,'04.07.24'!$A$2:$M$500,9,0)</f>
        <v>14077446</v>
      </c>
      <c r="T140" s="39">
        <f>VLOOKUP(A140,'Actual scan'!$A$2:$M$419,9,0)</f>
        <v>14077446</v>
      </c>
      <c r="U140" s="38">
        <f t="shared" si="7"/>
        <v>0</v>
      </c>
      <c r="V140" s="13">
        <f>VLOOKUP(A140,'04.07.24'!$A$2:$M$500,8,0)</f>
        <v>17192772</v>
      </c>
      <c r="W140" s="39">
        <f>VLOOKUP(A140,'Actual scan'!$A$2:$M$419,8,0)</f>
        <v>17192772</v>
      </c>
      <c r="X140" s="38">
        <f t="shared" si="8"/>
        <v>0</v>
      </c>
      <c r="Y140" s="13">
        <f>VLOOKUP(A140,'04.07.24'!$A$2:$M$500,11,0)</f>
        <v>3449619201</v>
      </c>
      <c r="Z140" s="39">
        <f>VLOOKUP(A140,'Actual scan'!$A$2:$M$419,11,0)</f>
        <v>3449619201</v>
      </c>
      <c r="AA140" s="38">
        <f t="shared" si="9"/>
        <v>0</v>
      </c>
      <c r="AB140" s="40">
        <f t="shared" si="10"/>
        <v>0</v>
      </c>
      <c r="AC140" s="40">
        <f t="shared" si="11"/>
        <v>0</v>
      </c>
      <c r="AD140" s="40">
        <f t="shared" si="12"/>
        <v>0</v>
      </c>
      <c r="AE140" s="40">
        <f t="shared" si="13"/>
        <v>0</v>
      </c>
      <c r="AF140" s="41">
        <f t="shared" si="14"/>
        <v>0</v>
      </c>
      <c r="AG140" s="40">
        <f>IFERROR(__xludf.DUMMYFUNCTION("IFNA(VLOOKUP(A140,IMPORTRANGE(""https://docs.google.com/spreadsheets/d/13sIiIFxtnWDUMYwzYXOCUL9Pdssb8PBqcbIkNBBCaZM/edit?resourcekey#gid=2083474367"",""Responses!$B$2:$N$500""),10,0),0)"),0.0)</f>
        <v>0</v>
      </c>
      <c r="AH140" s="40">
        <f>IFERROR(__xludf.DUMMYFUNCTION("IFNA(VLOOKUP(A140,IMPORTRANGE(""https://docs.google.com/spreadsheets/d/13sIiIFxtnWDUMYwzYXOCUL9Pdssb8PBqcbIkNBBCaZM/edit?resourcekey#gid=2083474367"",""Responses!$B$2:$N$500""),9,0),0)"),0.0)</f>
        <v>0</v>
      </c>
      <c r="AI140" s="41">
        <f t="shared" si="15"/>
        <v>0</v>
      </c>
      <c r="AJ140" s="41">
        <f t="shared" si="16"/>
        <v>-19109133</v>
      </c>
      <c r="AK140" s="42">
        <f t="shared" si="17"/>
        <v>0</v>
      </c>
      <c r="AL140" s="42">
        <f t="shared" si="18"/>
        <v>0</v>
      </c>
    </row>
    <row r="141" ht="15.75" customHeight="1">
      <c r="A141" s="6">
        <v>1.24336707E8</v>
      </c>
      <c r="B141" s="7" t="s">
        <v>173</v>
      </c>
      <c r="C141" s="20">
        <f>VLOOKUP(A141,'04.07.24'!$A$2:$W$500,17,0)</f>
        <v>4433845.22</v>
      </c>
      <c r="D141" s="33">
        <f t="shared" si="1"/>
        <v>0</v>
      </c>
      <c r="E141" s="20">
        <f>VLOOKUP(A141,'04.07.24'!$A$2:$W$500,18,0)</f>
        <v>19002193.8</v>
      </c>
      <c r="F141" s="33">
        <f t="shared" si="2"/>
        <v>0</v>
      </c>
      <c r="G141" s="13">
        <f>VLOOKUP(A141,'04.07.24'!$A$2:$C$500,3,0)</f>
        <v>63340646</v>
      </c>
      <c r="H141" s="34">
        <f>VLOOKUP(A141,'Actual scan'!$A$2:$C$419,3,0)</f>
        <v>63340646</v>
      </c>
      <c r="I141" s="35">
        <f t="shared" si="3"/>
        <v>0</v>
      </c>
      <c r="J141" s="20">
        <f>VLOOKUP(A141,'04.07.24'!$A$2:$M$500,13,0)</f>
        <v>166887191</v>
      </c>
      <c r="K141" s="36">
        <f>VLOOKUP(A141,'Actual scan'!$A$2:$M$419,13,0)</f>
        <v>166887191</v>
      </c>
      <c r="L141" s="37">
        <f t="shared" si="4"/>
        <v>0</v>
      </c>
      <c r="M141" s="13">
        <f>VLOOKUP(A141,'04.07.24'!$A$2:$M$500,4,0)</f>
        <v>17931368</v>
      </c>
      <c r="N141" s="34">
        <f>VLOOKUP(A141,'Actual scan'!$A$2:$M$419,4,0)</f>
        <v>17931368</v>
      </c>
      <c r="O141" s="38">
        <f t="shared" si="5"/>
        <v>0</v>
      </c>
      <c r="P141" s="13">
        <f>VLOOKUP(A141,'04.07.24'!$A$2:$M$500,10,0)</f>
        <v>2360973</v>
      </c>
      <c r="Q141" s="39">
        <f>VLOOKUP(A141,'Actual scan'!$A$2:$M$419,10,0)</f>
        <v>2360973</v>
      </c>
      <c r="R141" s="38">
        <f t="shared" si="6"/>
        <v>0</v>
      </c>
      <c r="S141" s="13">
        <f>VLOOKUP(A141,'04.07.24'!$A$2:$M$500,9,0)</f>
        <v>2621667</v>
      </c>
      <c r="T141" s="39">
        <f>VLOOKUP(A141,'Actual scan'!$A$2:$M$419,9,0)</f>
        <v>2621667</v>
      </c>
      <c r="U141" s="38">
        <f t="shared" si="7"/>
        <v>0</v>
      </c>
      <c r="V141" s="13">
        <f>VLOOKUP(A141,'04.07.24'!$A$2:$M$500,8,0)</f>
        <v>10536679</v>
      </c>
      <c r="W141" s="39">
        <f>VLOOKUP(A141,'Actual scan'!$A$2:$M$419,8,0)</f>
        <v>10536679</v>
      </c>
      <c r="X141" s="38">
        <f t="shared" si="8"/>
        <v>0</v>
      </c>
      <c r="Y141" s="13">
        <f>VLOOKUP(A141,'04.07.24'!$A$2:$M$500,11,0)</f>
        <v>927833989</v>
      </c>
      <c r="Z141" s="39">
        <f>VLOOKUP(A141,'Actual scan'!$A$2:$M$419,11,0)</f>
        <v>927833989</v>
      </c>
      <c r="AA141" s="38">
        <f t="shared" si="9"/>
        <v>0</v>
      </c>
      <c r="AB141" s="40">
        <f t="shared" si="10"/>
        <v>0</v>
      </c>
      <c r="AC141" s="40">
        <f t="shared" si="11"/>
        <v>0</v>
      </c>
      <c r="AD141" s="40">
        <f t="shared" si="12"/>
        <v>0</v>
      </c>
      <c r="AE141" s="40">
        <f t="shared" si="13"/>
        <v>0</v>
      </c>
      <c r="AF141" s="41">
        <f t="shared" si="14"/>
        <v>0</v>
      </c>
      <c r="AG141" s="40">
        <f>IFERROR(__xludf.DUMMYFUNCTION("IFNA(VLOOKUP(A141,IMPORTRANGE(""https://docs.google.com/spreadsheets/d/13sIiIFxtnWDUMYwzYXOCUL9Pdssb8PBqcbIkNBBCaZM/edit?resourcekey#gid=2083474367"",""Responses!$B$2:$N$500""),10,0),0)"),0.0)</f>
        <v>0</v>
      </c>
      <c r="AH141" s="40">
        <f>IFERROR(__xludf.DUMMYFUNCTION("IFNA(VLOOKUP(A141,IMPORTRANGE(""https://docs.google.com/spreadsheets/d/13sIiIFxtnWDUMYwzYXOCUL9Pdssb8PBqcbIkNBBCaZM/edit?resourcekey#gid=2083474367"",""Responses!$B$2:$N$500""),9,0),0)"),0.0)</f>
        <v>0</v>
      </c>
      <c r="AI141" s="41">
        <f t="shared" si="15"/>
        <v>0</v>
      </c>
      <c r="AJ141" s="41">
        <f t="shared" si="16"/>
        <v>-19002193.8</v>
      </c>
      <c r="AK141" s="42">
        <f t="shared" si="17"/>
        <v>0</v>
      </c>
      <c r="AL141" s="42">
        <f t="shared" si="18"/>
        <v>0</v>
      </c>
    </row>
    <row r="142" ht="15.75" customHeight="1">
      <c r="A142" s="6">
        <v>8.6145814E7</v>
      </c>
      <c r="B142" s="7" t="s">
        <v>174</v>
      </c>
      <c r="C142" s="20">
        <f>VLOOKUP(A142,'04.07.24'!$A$2:$W$500,17,0)</f>
        <v>4422281.78</v>
      </c>
      <c r="D142" s="33">
        <f t="shared" si="1"/>
        <v>0</v>
      </c>
      <c r="E142" s="20">
        <f>VLOOKUP(A142,'04.07.24'!$A$2:$W$500,18,0)</f>
        <v>18952636.2</v>
      </c>
      <c r="F142" s="33">
        <f t="shared" si="2"/>
        <v>0</v>
      </c>
      <c r="G142" s="13">
        <f>VLOOKUP(A142,'04.07.24'!$A$2:$C$500,3,0)</f>
        <v>63175454</v>
      </c>
      <c r="H142" s="34">
        <f>VLOOKUP(A142,'Actual scan'!$A$2:$C$419,3,0)</f>
        <v>63175454</v>
      </c>
      <c r="I142" s="35">
        <f t="shared" si="3"/>
        <v>0</v>
      </c>
      <c r="J142" s="20">
        <f>VLOOKUP(A142,'04.07.24'!$A$2:$M$500,13,0)</f>
        <v>793230724.8</v>
      </c>
      <c r="K142" s="36">
        <f>VLOOKUP(A142,'Actual scan'!$A$2:$M$419,13,0)</f>
        <v>793230724.8</v>
      </c>
      <c r="L142" s="37">
        <f t="shared" si="4"/>
        <v>0</v>
      </c>
      <c r="M142" s="13">
        <f>VLOOKUP(A142,'04.07.24'!$A$2:$M$500,4,0)</f>
        <v>67476077</v>
      </c>
      <c r="N142" s="34">
        <f>VLOOKUP(A142,'Actual scan'!$A$2:$M$419,4,0)</f>
        <v>67476077</v>
      </c>
      <c r="O142" s="38">
        <f t="shared" si="5"/>
        <v>0</v>
      </c>
      <c r="P142" s="13">
        <f>VLOOKUP(A142,'04.07.24'!$A$2:$M$500,10,0)</f>
        <v>16362235</v>
      </c>
      <c r="Q142" s="39">
        <f>VLOOKUP(A142,'Actual scan'!$A$2:$M$419,10,0)</f>
        <v>16362235</v>
      </c>
      <c r="R142" s="38">
        <f t="shared" si="6"/>
        <v>0</v>
      </c>
      <c r="S142" s="13">
        <f>VLOOKUP(A142,'04.07.24'!$A$2:$M$500,9,0)</f>
        <v>22678435</v>
      </c>
      <c r="T142" s="39">
        <f>VLOOKUP(A142,'Actual scan'!$A$2:$M$419,9,0)</f>
        <v>22678435</v>
      </c>
      <c r="U142" s="38">
        <f t="shared" si="7"/>
        <v>0</v>
      </c>
      <c r="V142" s="13">
        <f>VLOOKUP(A142,'04.07.24'!$A$2:$M$500,8,0)</f>
        <v>30382132</v>
      </c>
      <c r="W142" s="39">
        <f>VLOOKUP(A142,'Actual scan'!$A$2:$M$419,8,0)</f>
        <v>30382132</v>
      </c>
      <c r="X142" s="38">
        <f t="shared" si="8"/>
        <v>0</v>
      </c>
      <c r="Y142" s="13">
        <f>VLOOKUP(A142,'04.07.24'!$A$2:$M$500,11,0)</f>
        <v>599875899</v>
      </c>
      <c r="Z142" s="39">
        <f>VLOOKUP(A142,'Actual scan'!$A$2:$M$419,11,0)</f>
        <v>599875899</v>
      </c>
      <c r="AA142" s="38">
        <f t="shared" si="9"/>
        <v>0</v>
      </c>
      <c r="AB142" s="40">
        <f t="shared" si="10"/>
        <v>0</v>
      </c>
      <c r="AC142" s="40">
        <f t="shared" si="11"/>
        <v>0</v>
      </c>
      <c r="AD142" s="40">
        <f t="shared" si="12"/>
        <v>0</v>
      </c>
      <c r="AE142" s="40">
        <f t="shared" si="13"/>
        <v>0</v>
      </c>
      <c r="AF142" s="41">
        <f t="shared" si="14"/>
        <v>0</v>
      </c>
      <c r="AG142" s="40">
        <f>IFERROR(__xludf.DUMMYFUNCTION("IFNA(VLOOKUP(A142,IMPORTRANGE(""https://docs.google.com/spreadsheets/d/13sIiIFxtnWDUMYwzYXOCUL9Pdssb8PBqcbIkNBBCaZM/edit?resourcekey#gid=2083474367"",""Responses!$B$2:$N$500""),10,0),0)"),0.0)</f>
        <v>0</v>
      </c>
      <c r="AH142" s="40">
        <f>IFERROR(__xludf.DUMMYFUNCTION("IFNA(VLOOKUP(A142,IMPORTRANGE(""https://docs.google.com/spreadsheets/d/13sIiIFxtnWDUMYwzYXOCUL9Pdssb8PBqcbIkNBBCaZM/edit?resourcekey#gid=2083474367"",""Responses!$B$2:$N$500""),9,0),0)"),0.0)</f>
        <v>0</v>
      </c>
      <c r="AI142" s="41">
        <f t="shared" si="15"/>
        <v>0</v>
      </c>
      <c r="AJ142" s="41">
        <f t="shared" si="16"/>
        <v>-18952636.2</v>
      </c>
      <c r="AK142" s="42">
        <f t="shared" si="17"/>
        <v>0</v>
      </c>
      <c r="AL142" s="42">
        <f t="shared" si="18"/>
        <v>0</v>
      </c>
    </row>
    <row r="143" ht="15.75" customHeight="1">
      <c r="A143" s="6">
        <v>1.25808818E8</v>
      </c>
      <c r="B143" s="7" t="s">
        <v>175</v>
      </c>
      <c r="C143" s="20">
        <f>VLOOKUP(A143,'04.07.24'!$A$2:$W$500,17,0)</f>
        <v>4392584.07</v>
      </c>
      <c r="D143" s="33">
        <f t="shared" si="1"/>
        <v>0</v>
      </c>
      <c r="E143" s="20">
        <f>VLOOKUP(A143,'04.07.24'!$A$2:$W$500,18,0)</f>
        <v>18825360.3</v>
      </c>
      <c r="F143" s="33">
        <f t="shared" si="2"/>
        <v>0</v>
      </c>
      <c r="G143" s="13">
        <f>VLOOKUP(A143,'04.07.24'!$A$2:$C$500,3,0)</f>
        <v>62751201</v>
      </c>
      <c r="H143" s="34">
        <f>VLOOKUP(A143,'Actual scan'!$A$2:$C$419,3,0)</f>
        <v>62751201</v>
      </c>
      <c r="I143" s="35">
        <f t="shared" si="3"/>
        <v>0</v>
      </c>
      <c r="J143" s="20">
        <f>VLOOKUP(A143,'04.07.24'!$A$2:$M$500,13,0)</f>
        <v>137922371.6</v>
      </c>
      <c r="K143" s="36">
        <f>VLOOKUP(A143,'Actual scan'!$A$2:$M$419,13,0)</f>
        <v>137922371.6</v>
      </c>
      <c r="L143" s="37">
        <f t="shared" si="4"/>
        <v>0</v>
      </c>
      <c r="M143" s="13">
        <f>VLOOKUP(A143,'04.07.24'!$A$2:$M$500,4,0)</f>
        <v>9602783</v>
      </c>
      <c r="N143" s="34">
        <f>VLOOKUP(A143,'Actual scan'!$A$2:$M$419,4,0)</f>
        <v>9602783</v>
      </c>
      <c r="O143" s="38">
        <f t="shared" si="5"/>
        <v>0</v>
      </c>
      <c r="P143" s="13">
        <f>VLOOKUP(A143,'04.07.24'!$A$2:$M$500,10,0)</f>
        <v>2499477</v>
      </c>
      <c r="Q143" s="39">
        <f>VLOOKUP(A143,'Actual scan'!$A$2:$M$419,10,0)</f>
        <v>2499477</v>
      </c>
      <c r="R143" s="38">
        <f t="shared" si="6"/>
        <v>0</v>
      </c>
      <c r="S143" s="13">
        <f>VLOOKUP(A143,'04.07.24'!$A$2:$M$500,9,0)</f>
        <v>5095254</v>
      </c>
      <c r="T143" s="39">
        <f>VLOOKUP(A143,'Actual scan'!$A$2:$M$419,9,0)</f>
        <v>5095254</v>
      </c>
      <c r="U143" s="38">
        <f t="shared" si="7"/>
        <v>0</v>
      </c>
      <c r="V143" s="13">
        <f>VLOOKUP(A143,'04.07.24'!$A$2:$M$500,8,0)</f>
        <v>3331500</v>
      </c>
      <c r="W143" s="39">
        <f>VLOOKUP(A143,'Actual scan'!$A$2:$M$419,8,0)</f>
        <v>3331500</v>
      </c>
      <c r="X143" s="38">
        <f t="shared" si="8"/>
        <v>0</v>
      </c>
      <c r="Y143" s="13">
        <f>VLOOKUP(A143,'04.07.24'!$A$2:$M$500,11,0)</f>
        <v>519916300</v>
      </c>
      <c r="Z143" s="39">
        <f>VLOOKUP(A143,'Actual scan'!$A$2:$M$419,11,0)</f>
        <v>519916300</v>
      </c>
      <c r="AA143" s="38">
        <f t="shared" si="9"/>
        <v>0</v>
      </c>
      <c r="AB143" s="40">
        <f t="shared" si="10"/>
        <v>0</v>
      </c>
      <c r="AC143" s="40">
        <f t="shared" si="11"/>
        <v>0</v>
      </c>
      <c r="AD143" s="40">
        <f t="shared" si="12"/>
        <v>0</v>
      </c>
      <c r="AE143" s="40">
        <f t="shared" si="13"/>
        <v>0</v>
      </c>
      <c r="AF143" s="41">
        <f t="shared" si="14"/>
        <v>0</v>
      </c>
      <c r="AG143" s="40">
        <f>IFERROR(__xludf.DUMMYFUNCTION("IFNA(VLOOKUP(A143,IMPORTRANGE(""https://docs.google.com/spreadsheets/d/13sIiIFxtnWDUMYwzYXOCUL9Pdssb8PBqcbIkNBBCaZM/edit?resourcekey#gid=2083474367"",""Responses!$B$2:$N$500""),10,0),0)"),0.0)</f>
        <v>0</v>
      </c>
      <c r="AH143" s="40">
        <f>IFERROR(__xludf.DUMMYFUNCTION("IFNA(VLOOKUP(A143,IMPORTRANGE(""https://docs.google.com/spreadsheets/d/13sIiIFxtnWDUMYwzYXOCUL9Pdssb8PBqcbIkNBBCaZM/edit?resourcekey#gid=2083474367"",""Responses!$B$2:$N$500""),9,0),0)"),0.0)</f>
        <v>0</v>
      </c>
      <c r="AI143" s="41">
        <f t="shared" si="15"/>
        <v>0</v>
      </c>
      <c r="AJ143" s="41">
        <f t="shared" si="16"/>
        <v>-18825360.3</v>
      </c>
      <c r="AK143" s="42">
        <f t="shared" si="17"/>
        <v>0</v>
      </c>
      <c r="AL143" s="42">
        <f t="shared" si="18"/>
        <v>0</v>
      </c>
    </row>
    <row r="144" ht="15.75" customHeight="1">
      <c r="A144" s="6">
        <v>1.10102205E8</v>
      </c>
      <c r="B144" s="7" t="s">
        <v>176</v>
      </c>
      <c r="C144" s="20">
        <f>VLOOKUP(A144,'04.07.24'!$A$2:$W$500,17,0)</f>
        <v>4359171.53</v>
      </c>
      <c r="D144" s="33">
        <f t="shared" si="1"/>
        <v>0</v>
      </c>
      <c r="E144" s="20">
        <f>VLOOKUP(A144,'04.07.24'!$A$2:$W$500,18,0)</f>
        <v>18682163.7</v>
      </c>
      <c r="F144" s="33">
        <f t="shared" si="2"/>
        <v>0</v>
      </c>
      <c r="G144" s="13">
        <f>VLOOKUP(A144,'04.07.24'!$A$2:$C$500,3,0)</f>
        <v>62273879</v>
      </c>
      <c r="H144" s="34">
        <f>VLOOKUP(A144,'Actual scan'!$A$2:$C$419,3,0)</f>
        <v>62273879</v>
      </c>
      <c r="I144" s="35">
        <f t="shared" si="3"/>
        <v>0</v>
      </c>
      <c r="J144" s="20">
        <f>VLOOKUP(A144,'04.07.24'!$A$2:$M$500,13,0)</f>
        <v>357395376</v>
      </c>
      <c r="K144" s="36">
        <f>VLOOKUP(A144,'Actual scan'!$A$2:$M$419,13,0)</f>
        <v>357395376</v>
      </c>
      <c r="L144" s="37">
        <f t="shared" si="4"/>
        <v>0</v>
      </c>
      <c r="M144" s="13">
        <f>VLOOKUP(A144,'04.07.24'!$A$2:$M$500,4,0)</f>
        <v>33744740</v>
      </c>
      <c r="N144" s="34">
        <f>VLOOKUP(A144,'Actual scan'!$A$2:$M$419,4,0)</f>
        <v>33744740</v>
      </c>
      <c r="O144" s="38">
        <f t="shared" si="5"/>
        <v>0</v>
      </c>
      <c r="P144" s="13">
        <f>VLOOKUP(A144,'04.07.24'!$A$2:$M$500,10,0)</f>
        <v>7641609</v>
      </c>
      <c r="Q144" s="39">
        <f>VLOOKUP(A144,'Actual scan'!$A$2:$M$419,10,0)</f>
        <v>7641609</v>
      </c>
      <c r="R144" s="38">
        <f t="shared" si="6"/>
        <v>0</v>
      </c>
      <c r="S144" s="13">
        <f>VLOOKUP(A144,'04.07.24'!$A$2:$M$500,9,0)</f>
        <v>7991048</v>
      </c>
      <c r="T144" s="39">
        <f>VLOOKUP(A144,'Actual scan'!$A$2:$M$419,9,0)</f>
        <v>7991048</v>
      </c>
      <c r="U144" s="38">
        <f t="shared" si="7"/>
        <v>0</v>
      </c>
      <c r="V144" s="13">
        <f>VLOOKUP(A144,'04.07.24'!$A$2:$M$500,8,0)</f>
        <v>19003200</v>
      </c>
      <c r="W144" s="39">
        <f>VLOOKUP(A144,'Actual scan'!$A$2:$M$419,8,0)</f>
        <v>19003200</v>
      </c>
      <c r="X144" s="38">
        <f t="shared" si="8"/>
        <v>0</v>
      </c>
      <c r="Y144" s="13">
        <f>VLOOKUP(A144,'04.07.24'!$A$2:$M$500,11,0)</f>
        <v>5126692335</v>
      </c>
      <c r="Z144" s="39">
        <f>VLOOKUP(A144,'Actual scan'!$A$2:$M$419,11,0)</f>
        <v>5126692335</v>
      </c>
      <c r="AA144" s="38">
        <f t="shared" si="9"/>
        <v>0</v>
      </c>
      <c r="AB144" s="40">
        <f t="shared" si="10"/>
        <v>0</v>
      </c>
      <c r="AC144" s="40">
        <f t="shared" si="11"/>
        <v>0</v>
      </c>
      <c r="AD144" s="40">
        <f t="shared" si="12"/>
        <v>0</v>
      </c>
      <c r="AE144" s="40">
        <f t="shared" si="13"/>
        <v>0</v>
      </c>
      <c r="AF144" s="41">
        <f t="shared" si="14"/>
        <v>0</v>
      </c>
      <c r="AG144" s="40">
        <f>IFERROR(__xludf.DUMMYFUNCTION("IFNA(VLOOKUP(A144,IMPORTRANGE(""https://docs.google.com/spreadsheets/d/13sIiIFxtnWDUMYwzYXOCUL9Pdssb8PBqcbIkNBBCaZM/edit?resourcekey#gid=2083474367"",""Responses!$B$2:$N$500""),10,0),0)"),0.0)</f>
        <v>0</v>
      </c>
      <c r="AH144" s="40">
        <f>IFERROR(__xludf.DUMMYFUNCTION("IFNA(VLOOKUP(A144,IMPORTRANGE(""https://docs.google.com/spreadsheets/d/13sIiIFxtnWDUMYwzYXOCUL9Pdssb8PBqcbIkNBBCaZM/edit?resourcekey#gid=2083474367"",""Responses!$B$2:$N$500""),9,0),0)"),0.0)</f>
        <v>0</v>
      </c>
      <c r="AI144" s="41">
        <f t="shared" si="15"/>
        <v>0</v>
      </c>
      <c r="AJ144" s="41">
        <f t="shared" si="16"/>
        <v>-18682163.7</v>
      </c>
      <c r="AK144" s="42">
        <f t="shared" si="17"/>
        <v>0</v>
      </c>
      <c r="AL144" s="42">
        <f t="shared" si="18"/>
        <v>0</v>
      </c>
    </row>
    <row r="145" ht="15.75" customHeight="1">
      <c r="A145" s="6">
        <v>5.0535004E7</v>
      </c>
      <c r="B145" s="7" t="s">
        <v>177</v>
      </c>
      <c r="C145" s="20">
        <f>VLOOKUP(A145,'04.07.24'!$A$2:$W$500,17,0)</f>
        <v>4334118.32</v>
      </c>
      <c r="D145" s="33">
        <f t="shared" si="1"/>
        <v>0</v>
      </c>
      <c r="E145" s="20">
        <f>VLOOKUP(A145,'04.07.24'!$A$2:$W$500,18,0)</f>
        <v>18574792.8</v>
      </c>
      <c r="F145" s="33">
        <f t="shared" si="2"/>
        <v>0</v>
      </c>
      <c r="G145" s="13">
        <f>VLOOKUP(A145,'04.07.24'!$A$2:$C$500,3,0)</f>
        <v>61915976</v>
      </c>
      <c r="H145" s="34">
        <f>VLOOKUP(A145,'Actual scan'!$A$2:$C$419,3,0)</f>
        <v>61915976</v>
      </c>
      <c r="I145" s="35">
        <f t="shared" si="3"/>
        <v>0</v>
      </c>
      <c r="J145" s="20">
        <f>VLOOKUP(A145,'04.07.24'!$A$2:$M$500,13,0)</f>
        <v>431888567.2</v>
      </c>
      <c r="K145" s="36">
        <f>VLOOKUP(A145,'Actual scan'!$A$2:$M$419,13,0)</f>
        <v>431888567.2</v>
      </c>
      <c r="L145" s="37">
        <f t="shared" si="4"/>
        <v>0</v>
      </c>
      <c r="M145" s="13">
        <f>VLOOKUP(A145,'04.07.24'!$A$2:$M$500,4,0)</f>
        <v>28287492</v>
      </c>
      <c r="N145" s="34">
        <f>VLOOKUP(A145,'Actual scan'!$A$2:$M$419,4,0)</f>
        <v>28287492</v>
      </c>
      <c r="O145" s="38">
        <f t="shared" si="5"/>
        <v>0</v>
      </c>
      <c r="P145" s="13">
        <f>VLOOKUP(A145,'04.07.24'!$A$2:$M$500,10,0)</f>
        <v>4129585</v>
      </c>
      <c r="Q145" s="39">
        <f>VLOOKUP(A145,'Actual scan'!$A$2:$M$419,10,0)</f>
        <v>4129585</v>
      </c>
      <c r="R145" s="38">
        <f t="shared" si="6"/>
        <v>0</v>
      </c>
      <c r="S145" s="13">
        <f>VLOOKUP(A145,'04.07.24'!$A$2:$M$500,9,0)</f>
        <v>17284306</v>
      </c>
      <c r="T145" s="39">
        <f>VLOOKUP(A145,'Actual scan'!$A$2:$M$419,9,0)</f>
        <v>17284306</v>
      </c>
      <c r="U145" s="38">
        <f t="shared" si="7"/>
        <v>0</v>
      </c>
      <c r="V145" s="13">
        <f>VLOOKUP(A145,'04.07.24'!$A$2:$M$500,8,0)</f>
        <v>8263188</v>
      </c>
      <c r="W145" s="39">
        <f>VLOOKUP(A145,'Actual scan'!$A$2:$M$419,8,0)</f>
        <v>8263188</v>
      </c>
      <c r="X145" s="38">
        <f t="shared" si="8"/>
        <v>0</v>
      </c>
      <c r="Y145" s="13">
        <f>VLOOKUP(A145,'04.07.24'!$A$2:$M$500,11,0)</f>
        <v>324462202</v>
      </c>
      <c r="Z145" s="39">
        <f>VLOOKUP(A145,'Actual scan'!$A$2:$M$419,11,0)</f>
        <v>324462202</v>
      </c>
      <c r="AA145" s="38">
        <f t="shared" si="9"/>
        <v>0</v>
      </c>
      <c r="AB145" s="40">
        <f t="shared" si="10"/>
        <v>0</v>
      </c>
      <c r="AC145" s="40">
        <f t="shared" si="11"/>
        <v>0</v>
      </c>
      <c r="AD145" s="40">
        <f t="shared" si="12"/>
        <v>0</v>
      </c>
      <c r="AE145" s="40">
        <f t="shared" si="13"/>
        <v>0</v>
      </c>
      <c r="AF145" s="41">
        <f t="shared" si="14"/>
        <v>0</v>
      </c>
      <c r="AG145" s="40">
        <f>IFERROR(__xludf.DUMMYFUNCTION("IFNA(VLOOKUP(A145,IMPORTRANGE(""https://docs.google.com/spreadsheets/d/13sIiIFxtnWDUMYwzYXOCUL9Pdssb8PBqcbIkNBBCaZM/edit?resourcekey#gid=2083474367"",""Responses!$B$2:$N$500""),10,0),0)"),0.0)</f>
        <v>0</v>
      </c>
      <c r="AH145" s="40">
        <f>IFERROR(__xludf.DUMMYFUNCTION("IFNA(VLOOKUP(A145,IMPORTRANGE(""https://docs.google.com/spreadsheets/d/13sIiIFxtnWDUMYwzYXOCUL9Pdssb8PBqcbIkNBBCaZM/edit?resourcekey#gid=2083474367"",""Responses!$B$2:$N$500""),9,0),0)"),0.0)</f>
        <v>0</v>
      </c>
      <c r="AI145" s="41">
        <f t="shared" si="15"/>
        <v>0</v>
      </c>
      <c r="AJ145" s="41">
        <f t="shared" si="16"/>
        <v>-18574792.8</v>
      </c>
      <c r="AK145" s="42">
        <f t="shared" si="17"/>
        <v>0</v>
      </c>
      <c r="AL145" s="42">
        <f t="shared" si="18"/>
        <v>0</v>
      </c>
    </row>
    <row r="146" ht="15.75" customHeight="1">
      <c r="A146" s="6">
        <v>1.38872704E8</v>
      </c>
      <c r="B146" s="7" t="s">
        <v>178</v>
      </c>
      <c r="C146" s="20">
        <f>VLOOKUP(A146,'04.07.24'!$A$2:$W$500,17,0)</f>
        <v>4332086.43</v>
      </c>
      <c r="D146" s="33">
        <f t="shared" si="1"/>
        <v>0</v>
      </c>
      <c r="E146" s="20">
        <f>VLOOKUP(A146,'04.07.24'!$A$2:$W$500,18,0)</f>
        <v>18566084.7</v>
      </c>
      <c r="F146" s="33">
        <f t="shared" si="2"/>
        <v>0</v>
      </c>
      <c r="G146" s="13">
        <f>VLOOKUP(A146,'04.07.24'!$A$2:$C$500,3,0)</f>
        <v>61886949</v>
      </c>
      <c r="H146" s="34">
        <f>VLOOKUP(A146,'Actual scan'!$A$2:$C$419,3,0)</f>
        <v>61886949</v>
      </c>
      <c r="I146" s="35">
        <f t="shared" si="3"/>
        <v>0</v>
      </c>
      <c r="J146" s="20">
        <f>VLOOKUP(A146,'04.07.24'!$A$2:$M$500,13,0)</f>
        <v>682739317.8</v>
      </c>
      <c r="K146" s="36">
        <f>VLOOKUP(A146,'Actual scan'!$A$2:$M$419,13,0)</f>
        <v>682739317.8</v>
      </c>
      <c r="L146" s="37">
        <f t="shared" si="4"/>
        <v>0</v>
      </c>
      <c r="M146" s="13">
        <f>VLOOKUP(A146,'04.07.24'!$A$2:$M$500,4,0)</f>
        <v>104756293</v>
      </c>
      <c r="N146" s="34">
        <f>VLOOKUP(A146,'Actual scan'!$A$2:$M$419,4,0)</f>
        <v>104756293</v>
      </c>
      <c r="O146" s="38">
        <f t="shared" si="5"/>
        <v>0</v>
      </c>
      <c r="P146" s="13">
        <f>VLOOKUP(A146,'04.07.24'!$A$2:$M$500,10,0)</f>
        <v>6728200</v>
      </c>
      <c r="Q146" s="39">
        <f>VLOOKUP(A146,'Actual scan'!$A$2:$M$419,10,0)</f>
        <v>6728200</v>
      </c>
      <c r="R146" s="38">
        <f t="shared" si="6"/>
        <v>0</v>
      </c>
      <c r="S146" s="13">
        <f>VLOOKUP(A146,'04.07.24'!$A$2:$M$500,9,0)</f>
        <v>2692215</v>
      </c>
      <c r="T146" s="39">
        <f>VLOOKUP(A146,'Actual scan'!$A$2:$M$419,9,0)</f>
        <v>2692215</v>
      </c>
      <c r="U146" s="38">
        <f t="shared" si="7"/>
        <v>0</v>
      </c>
      <c r="V146" s="13">
        <f>VLOOKUP(A146,'04.07.24'!$A$2:$M$500,8,0)</f>
        <v>58028126</v>
      </c>
      <c r="W146" s="39">
        <f>VLOOKUP(A146,'Actual scan'!$A$2:$M$419,8,0)</f>
        <v>58028126</v>
      </c>
      <c r="X146" s="38">
        <f t="shared" si="8"/>
        <v>0</v>
      </c>
      <c r="Y146" s="13">
        <f>VLOOKUP(A146,'04.07.24'!$A$2:$M$500,11,0)</f>
        <v>3972030551</v>
      </c>
      <c r="Z146" s="39">
        <f>VLOOKUP(A146,'Actual scan'!$A$2:$M$419,11,0)</f>
        <v>3972030551</v>
      </c>
      <c r="AA146" s="38">
        <f t="shared" si="9"/>
        <v>0</v>
      </c>
      <c r="AB146" s="40">
        <f t="shared" si="10"/>
        <v>0</v>
      </c>
      <c r="AC146" s="40">
        <f t="shared" si="11"/>
        <v>0</v>
      </c>
      <c r="AD146" s="40">
        <f t="shared" si="12"/>
        <v>0</v>
      </c>
      <c r="AE146" s="40">
        <f t="shared" si="13"/>
        <v>0</v>
      </c>
      <c r="AF146" s="41">
        <f t="shared" si="14"/>
        <v>0</v>
      </c>
      <c r="AG146" s="40">
        <f>IFERROR(__xludf.DUMMYFUNCTION("IFNA(VLOOKUP(A146,IMPORTRANGE(""https://docs.google.com/spreadsheets/d/13sIiIFxtnWDUMYwzYXOCUL9Pdssb8PBqcbIkNBBCaZM/edit?resourcekey#gid=2083474367"",""Responses!$B$2:$N$500""),10,0),0)"),0.0)</f>
        <v>0</v>
      </c>
      <c r="AH146" s="40">
        <f>IFERROR(__xludf.DUMMYFUNCTION("IFNA(VLOOKUP(A146,IMPORTRANGE(""https://docs.google.com/spreadsheets/d/13sIiIFxtnWDUMYwzYXOCUL9Pdssb8PBqcbIkNBBCaZM/edit?resourcekey#gid=2083474367"",""Responses!$B$2:$N$500""),9,0),0)"),0.0)</f>
        <v>0</v>
      </c>
      <c r="AI146" s="41">
        <f t="shared" si="15"/>
        <v>0</v>
      </c>
      <c r="AJ146" s="41">
        <f t="shared" si="16"/>
        <v>-18566084.7</v>
      </c>
      <c r="AK146" s="42">
        <f t="shared" si="17"/>
        <v>0</v>
      </c>
      <c r="AL146" s="42">
        <f t="shared" si="18"/>
        <v>0</v>
      </c>
    </row>
    <row r="147" ht="15.75" customHeight="1">
      <c r="A147" s="6">
        <v>6.9160447E7</v>
      </c>
      <c r="B147" s="7" t="s">
        <v>179</v>
      </c>
      <c r="C147" s="20">
        <f>VLOOKUP(A147,'04.07.24'!$A$2:$W$500,17,0)</f>
        <v>4319625.03</v>
      </c>
      <c r="D147" s="33">
        <f t="shared" si="1"/>
        <v>0</v>
      </c>
      <c r="E147" s="20">
        <f>VLOOKUP(A147,'04.07.24'!$A$2:$W$500,18,0)</f>
        <v>18512678.7</v>
      </c>
      <c r="F147" s="33">
        <f t="shared" si="2"/>
        <v>0</v>
      </c>
      <c r="G147" s="13">
        <f>VLOOKUP(A147,'04.07.24'!$A$2:$C$500,3,0)</f>
        <v>61708929</v>
      </c>
      <c r="H147" s="34">
        <f>VLOOKUP(A147,'Actual scan'!$A$2:$C$419,3,0)</f>
        <v>61708929</v>
      </c>
      <c r="I147" s="35">
        <f t="shared" si="3"/>
        <v>0</v>
      </c>
      <c r="J147" s="20">
        <f>VLOOKUP(A147,'04.07.24'!$A$2:$M$500,13,0)</f>
        <v>652315474.2</v>
      </c>
      <c r="K147" s="36">
        <f>VLOOKUP(A147,'Actual scan'!$A$2:$M$419,13,0)</f>
        <v>652315474.2</v>
      </c>
      <c r="L147" s="37">
        <f t="shared" si="4"/>
        <v>0</v>
      </c>
      <c r="M147" s="13">
        <f>VLOOKUP(A147,'04.07.24'!$A$2:$M$500,4,0)</f>
        <v>75539066</v>
      </c>
      <c r="N147" s="34">
        <f>VLOOKUP(A147,'Actual scan'!$A$2:$M$419,4,0)</f>
        <v>75539066</v>
      </c>
      <c r="O147" s="38">
        <f t="shared" si="5"/>
        <v>0</v>
      </c>
      <c r="P147" s="13">
        <f>VLOOKUP(A147,'04.07.24'!$A$2:$M$500,10,0)</f>
        <v>8826552</v>
      </c>
      <c r="Q147" s="39">
        <f>VLOOKUP(A147,'Actual scan'!$A$2:$M$419,10,0)</f>
        <v>8826552</v>
      </c>
      <c r="R147" s="38">
        <f t="shared" si="6"/>
        <v>0</v>
      </c>
      <c r="S147" s="13">
        <f>VLOOKUP(A147,'04.07.24'!$A$2:$M$500,9,0)</f>
        <v>12901897</v>
      </c>
      <c r="T147" s="39">
        <f>VLOOKUP(A147,'Actual scan'!$A$2:$M$419,9,0)</f>
        <v>12901897</v>
      </c>
      <c r="U147" s="38">
        <f t="shared" si="7"/>
        <v>0</v>
      </c>
      <c r="V147" s="13">
        <f>VLOOKUP(A147,'04.07.24'!$A$2:$M$500,8,0)</f>
        <v>36799027</v>
      </c>
      <c r="W147" s="39">
        <f>VLOOKUP(A147,'Actual scan'!$A$2:$M$419,8,0)</f>
        <v>36799027</v>
      </c>
      <c r="X147" s="38">
        <f t="shared" si="8"/>
        <v>0</v>
      </c>
      <c r="Y147" s="13">
        <f>VLOOKUP(A147,'04.07.24'!$A$2:$M$500,11,0)</f>
        <v>13145063249</v>
      </c>
      <c r="Z147" s="39">
        <f>VLOOKUP(A147,'Actual scan'!$A$2:$M$419,11,0)</f>
        <v>13145063249</v>
      </c>
      <c r="AA147" s="38">
        <f t="shared" si="9"/>
        <v>0</v>
      </c>
      <c r="AB147" s="40">
        <f t="shared" si="10"/>
        <v>0</v>
      </c>
      <c r="AC147" s="40">
        <f t="shared" si="11"/>
        <v>0</v>
      </c>
      <c r="AD147" s="40">
        <f t="shared" si="12"/>
        <v>0</v>
      </c>
      <c r="AE147" s="40">
        <f t="shared" si="13"/>
        <v>0</v>
      </c>
      <c r="AF147" s="41">
        <f t="shared" si="14"/>
        <v>0</v>
      </c>
      <c r="AG147" s="40">
        <f>IFERROR(__xludf.DUMMYFUNCTION("IFNA(VLOOKUP(A147,IMPORTRANGE(""https://docs.google.com/spreadsheets/d/13sIiIFxtnWDUMYwzYXOCUL9Pdssb8PBqcbIkNBBCaZM/edit?resourcekey#gid=2083474367"",""Responses!$B$2:$N$500""),10,0),0)"),0.0)</f>
        <v>0</v>
      </c>
      <c r="AH147" s="40">
        <f>IFERROR(__xludf.DUMMYFUNCTION("IFNA(VLOOKUP(A147,IMPORTRANGE(""https://docs.google.com/spreadsheets/d/13sIiIFxtnWDUMYwzYXOCUL9Pdssb8PBqcbIkNBBCaZM/edit?resourcekey#gid=2083474367"",""Responses!$B$2:$N$500""),9,0),0)"),0.0)</f>
        <v>0</v>
      </c>
      <c r="AI147" s="41">
        <f t="shared" si="15"/>
        <v>0</v>
      </c>
      <c r="AJ147" s="41">
        <f t="shared" si="16"/>
        <v>-18512678.7</v>
      </c>
      <c r="AK147" s="42">
        <f t="shared" si="17"/>
        <v>0</v>
      </c>
      <c r="AL147" s="42">
        <f t="shared" si="18"/>
        <v>0</v>
      </c>
    </row>
    <row r="148" ht="15.75" customHeight="1">
      <c r="A148" s="6">
        <v>1.17347852E8</v>
      </c>
      <c r="B148" s="7" t="s">
        <v>180</v>
      </c>
      <c r="C148" s="20">
        <f>VLOOKUP(A148,'04.07.24'!$A$2:$W$500,17,0)</f>
        <v>4293688.14</v>
      </c>
      <c r="D148" s="33">
        <f t="shared" si="1"/>
        <v>0</v>
      </c>
      <c r="E148" s="20">
        <f>VLOOKUP(A148,'04.07.24'!$A$2:$W$500,18,0)</f>
        <v>18401520.6</v>
      </c>
      <c r="F148" s="33">
        <f t="shared" si="2"/>
        <v>0</v>
      </c>
      <c r="G148" s="13">
        <f>VLOOKUP(A148,'04.07.24'!$A$2:$C$500,3,0)</f>
        <v>61338402</v>
      </c>
      <c r="H148" s="34">
        <f>VLOOKUP(A148,'Actual scan'!$A$2:$C$419,3,0)</f>
        <v>61338402</v>
      </c>
      <c r="I148" s="35">
        <f t="shared" si="3"/>
        <v>0</v>
      </c>
      <c r="J148" s="20">
        <f>VLOOKUP(A148,'04.07.24'!$A$2:$M$500,13,0)</f>
        <v>361978241.4</v>
      </c>
      <c r="K148" s="36">
        <f>VLOOKUP(A148,'Actual scan'!$A$2:$M$419,13,0)</f>
        <v>361978241.4</v>
      </c>
      <c r="L148" s="37">
        <f t="shared" si="4"/>
        <v>0</v>
      </c>
      <c r="M148" s="13">
        <f>VLOOKUP(A148,'04.07.24'!$A$2:$M$500,4,0)</f>
        <v>42496761</v>
      </c>
      <c r="N148" s="34">
        <f>VLOOKUP(A148,'Actual scan'!$A$2:$M$419,4,0)</f>
        <v>42496761</v>
      </c>
      <c r="O148" s="38">
        <f t="shared" si="5"/>
        <v>0</v>
      </c>
      <c r="P148" s="13">
        <f>VLOOKUP(A148,'04.07.24'!$A$2:$M$500,10,0)</f>
        <v>11408850</v>
      </c>
      <c r="Q148" s="39">
        <f>VLOOKUP(A148,'Actual scan'!$A$2:$M$419,10,0)</f>
        <v>11408850</v>
      </c>
      <c r="R148" s="38">
        <f t="shared" si="6"/>
        <v>0</v>
      </c>
      <c r="S148" s="13">
        <f>VLOOKUP(A148,'04.07.24'!$A$2:$M$500,9,0)</f>
        <v>7890948</v>
      </c>
      <c r="T148" s="39">
        <f>VLOOKUP(A148,'Actual scan'!$A$2:$M$419,9,0)</f>
        <v>7890948</v>
      </c>
      <c r="U148" s="38">
        <f t="shared" si="7"/>
        <v>0</v>
      </c>
      <c r="V148" s="13">
        <f>VLOOKUP(A148,'04.07.24'!$A$2:$M$500,8,0)</f>
        <v>18322790</v>
      </c>
      <c r="W148" s="39">
        <f>VLOOKUP(A148,'Actual scan'!$A$2:$M$419,8,0)</f>
        <v>18322790</v>
      </c>
      <c r="X148" s="38">
        <f t="shared" si="8"/>
        <v>0</v>
      </c>
      <c r="Y148" s="13">
        <f>VLOOKUP(A148,'04.07.24'!$A$2:$M$500,11,0)</f>
        <v>2688943261</v>
      </c>
      <c r="Z148" s="39">
        <f>VLOOKUP(A148,'Actual scan'!$A$2:$M$419,11,0)</f>
        <v>2688943261</v>
      </c>
      <c r="AA148" s="38">
        <f t="shared" si="9"/>
        <v>0</v>
      </c>
      <c r="AB148" s="40">
        <f t="shared" si="10"/>
        <v>0</v>
      </c>
      <c r="AC148" s="40">
        <f t="shared" si="11"/>
        <v>0</v>
      </c>
      <c r="AD148" s="40">
        <f t="shared" si="12"/>
        <v>0</v>
      </c>
      <c r="AE148" s="40">
        <f t="shared" si="13"/>
        <v>0</v>
      </c>
      <c r="AF148" s="41">
        <f t="shared" si="14"/>
        <v>0</v>
      </c>
      <c r="AG148" s="40">
        <f>IFERROR(__xludf.DUMMYFUNCTION("IFNA(VLOOKUP(A148,IMPORTRANGE(""https://docs.google.com/spreadsheets/d/13sIiIFxtnWDUMYwzYXOCUL9Pdssb8PBqcbIkNBBCaZM/edit?resourcekey#gid=2083474367"",""Responses!$B$2:$N$500""),10,0),0)"),0.0)</f>
        <v>0</v>
      </c>
      <c r="AH148" s="40">
        <f>IFERROR(__xludf.DUMMYFUNCTION("IFNA(VLOOKUP(A148,IMPORTRANGE(""https://docs.google.com/spreadsheets/d/13sIiIFxtnWDUMYwzYXOCUL9Pdssb8PBqcbIkNBBCaZM/edit?resourcekey#gid=2083474367"",""Responses!$B$2:$N$500""),9,0),0)"),0.0)</f>
        <v>0</v>
      </c>
      <c r="AI148" s="41">
        <f t="shared" si="15"/>
        <v>0</v>
      </c>
      <c r="AJ148" s="41">
        <f t="shared" si="16"/>
        <v>-18401520.6</v>
      </c>
      <c r="AK148" s="42">
        <f t="shared" si="17"/>
        <v>0</v>
      </c>
      <c r="AL148" s="42">
        <f t="shared" si="18"/>
        <v>0</v>
      </c>
    </row>
    <row r="149" ht="15.75" customHeight="1">
      <c r="A149" s="6">
        <v>8.3624843E7</v>
      </c>
      <c r="B149" s="7" t="s">
        <v>181</v>
      </c>
      <c r="C149" s="20">
        <f>VLOOKUP(A149,'04.07.24'!$A$2:$W$500,17,0)</f>
        <v>4290043.94</v>
      </c>
      <c r="D149" s="33">
        <f t="shared" si="1"/>
        <v>0</v>
      </c>
      <c r="E149" s="20">
        <f>VLOOKUP(A149,'04.07.24'!$A$2:$W$500,18,0)</f>
        <v>18385902.6</v>
      </c>
      <c r="F149" s="33">
        <f t="shared" si="2"/>
        <v>0</v>
      </c>
      <c r="G149" s="13">
        <f>VLOOKUP(A149,'04.07.24'!$A$2:$C$500,3,0)</f>
        <v>61286342</v>
      </c>
      <c r="H149" s="34">
        <f>VLOOKUP(A149,'Actual scan'!$A$2:$C$419,3,0)</f>
        <v>61286342</v>
      </c>
      <c r="I149" s="35">
        <f t="shared" si="3"/>
        <v>0</v>
      </c>
      <c r="J149" s="20">
        <f>VLOOKUP(A149,'04.07.24'!$A$2:$M$500,13,0)</f>
        <v>812806515</v>
      </c>
      <c r="K149" s="36">
        <f>VLOOKUP(A149,'Actual scan'!$A$2:$M$419,13,0)</f>
        <v>812806515</v>
      </c>
      <c r="L149" s="37">
        <f t="shared" si="4"/>
        <v>0</v>
      </c>
      <c r="M149" s="13">
        <f>VLOOKUP(A149,'04.07.24'!$A$2:$M$500,4,0)</f>
        <v>64688979</v>
      </c>
      <c r="N149" s="34">
        <f>VLOOKUP(A149,'Actual scan'!$A$2:$M$419,4,0)</f>
        <v>64688979</v>
      </c>
      <c r="O149" s="38">
        <f t="shared" si="5"/>
        <v>0</v>
      </c>
      <c r="P149" s="13">
        <f>VLOOKUP(A149,'04.07.24'!$A$2:$M$500,10,0)</f>
        <v>10786362</v>
      </c>
      <c r="Q149" s="39">
        <f>VLOOKUP(A149,'Actual scan'!$A$2:$M$419,10,0)</f>
        <v>10786362</v>
      </c>
      <c r="R149" s="38">
        <f t="shared" si="6"/>
        <v>0</v>
      </c>
      <c r="S149" s="13">
        <f>VLOOKUP(A149,'04.07.24'!$A$2:$M$500,9,0)</f>
        <v>25381378</v>
      </c>
      <c r="T149" s="39">
        <f>VLOOKUP(A149,'Actual scan'!$A$2:$M$419,9,0)</f>
        <v>25381378</v>
      </c>
      <c r="U149" s="38">
        <f t="shared" si="7"/>
        <v>0</v>
      </c>
      <c r="V149" s="13">
        <f>VLOOKUP(A149,'04.07.24'!$A$2:$M$500,8,0)</f>
        <v>28745872</v>
      </c>
      <c r="W149" s="39">
        <f>VLOOKUP(A149,'Actual scan'!$A$2:$M$419,8,0)</f>
        <v>28745872</v>
      </c>
      <c r="X149" s="38">
        <f t="shared" si="8"/>
        <v>0</v>
      </c>
      <c r="Y149" s="13">
        <f>VLOOKUP(A149,'04.07.24'!$A$2:$M$500,11,0)</f>
        <v>18530745090</v>
      </c>
      <c r="Z149" s="39">
        <f>VLOOKUP(A149,'Actual scan'!$A$2:$M$419,11,0)</f>
        <v>18530745090</v>
      </c>
      <c r="AA149" s="38">
        <f t="shared" si="9"/>
        <v>0</v>
      </c>
      <c r="AB149" s="40">
        <f t="shared" si="10"/>
        <v>0</v>
      </c>
      <c r="AC149" s="40">
        <f t="shared" si="11"/>
        <v>0</v>
      </c>
      <c r="AD149" s="40">
        <f t="shared" si="12"/>
        <v>0</v>
      </c>
      <c r="AE149" s="40">
        <f t="shared" si="13"/>
        <v>0</v>
      </c>
      <c r="AF149" s="41">
        <f t="shared" si="14"/>
        <v>0</v>
      </c>
      <c r="AG149" s="40">
        <f>IFERROR(__xludf.DUMMYFUNCTION("IFNA(VLOOKUP(A149,IMPORTRANGE(""https://docs.google.com/spreadsheets/d/13sIiIFxtnWDUMYwzYXOCUL9Pdssb8PBqcbIkNBBCaZM/edit?resourcekey#gid=2083474367"",""Responses!$B$2:$N$500""),10,0),0)"),0.0)</f>
        <v>0</v>
      </c>
      <c r="AH149" s="40">
        <f>IFERROR(__xludf.DUMMYFUNCTION("IFNA(VLOOKUP(A149,IMPORTRANGE(""https://docs.google.com/spreadsheets/d/13sIiIFxtnWDUMYwzYXOCUL9Pdssb8PBqcbIkNBBCaZM/edit?resourcekey#gid=2083474367"",""Responses!$B$2:$N$500""),9,0),0)"),0.0)</f>
        <v>0</v>
      </c>
      <c r="AI149" s="41">
        <f t="shared" si="15"/>
        <v>0</v>
      </c>
      <c r="AJ149" s="41">
        <f t="shared" si="16"/>
        <v>-18385902.6</v>
      </c>
      <c r="AK149" s="42">
        <f t="shared" si="17"/>
        <v>0</v>
      </c>
      <c r="AL149" s="42">
        <f t="shared" si="18"/>
        <v>0</v>
      </c>
    </row>
    <row r="150" ht="15.75" customHeight="1">
      <c r="A150" s="6">
        <v>1.23748488E8</v>
      </c>
      <c r="B150" s="7" t="s">
        <v>182</v>
      </c>
      <c r="C150" s="20">
        <f>VLOOKUP(A150,'04.07.24'!$A$2:$W$500,17,0)</f>
        <v>4252997.77</v>
      </c>
      <c r="D150" s="33">
        <f t="shared" si="1"/>
        <v>0</v>
      </c>
      <c r="E150" s="20">
        <f>VLOOKUP(A150,'04.07.24'!$A$2:$W$500,18,0)</f>
        <v>18227133.3</v>
      </c>
      <c r="F150" s="33">
        <f t="shared" si="2"/>
        <v>0</v>
      </c>
      <c r="G150" s="13">
        <f>VLOOKUP(A150,'04.07.24'!$A$2:$C$500,3,0)</f>
        <v>60757111</v>
      </c>
      <c r="H150" s="34">
        <f>VLOOKUP(A150,'Actual scan'!$A$2:$C$419,3,0)</f>
        <v>60757111</v>
      </c>
      <c r="I150" s="35">
        <f t="shared" si="3"/>
        <v>0</v>
      </c>
      <c r="J150" s="20">
        <f>VLOOKUP(A150,'04.07.24'!$A$2:$M$500,13,0)</f>
        <v>330771435</v>
      </c>
      <c r="K150" s="36">
        <f>VLOOKUP(A150,'Actual scan'!$A$2:$M$419,13,0)</f>
        <v>330771435</v>
      </c>
      <c r="L150" s="37">
        <f t="shared" si="4"/>
        <v>0</v>
      </c>
      <c r="M150" s="13">
        <f>VLOOKUP(A150,'04.07.24'!$A$2:$M$500,4,0)</f>
        <v>34071886</v>
      </c>
      <c r="N150" s="34">
        <f>VLOOKUP(A150,'Actual scan'!$A$2:$M$419,4,0)</f>
        <v>34071886</v>
      </c>
      <c r="O150" s="38">
        <f t="shared" si="5"/>
        <v>0</v>
      </c>
      <c r="P150" s="13">
        <f>VLOOKUP(A150,'04.07.24'!$A$2:$M$500,10,0)</f>
        <v>6183273</v>
      </c>
      <c r="Q150" s="39">
        <f>VLOOKUP(A150,'Actual scan'!$A$2:$M$419,10,0)</f>
        <v>6183273</v>
      </c>
      <c r="R150" s="38">
        <f t="shared" si="6"/>
        <v>0</v>
      </c>
      <c r="S150" s="13">
        <f>VLOOKUP(A150,'04.07.24'!$A$2:$M$500,9,0)</f>
        <v>9947167</v>
      </c>
      <c r="T150" s="39">
        <f>VLOOKUP(A150,'Actual scan'!$A$2:$M$419,9,0)</f>
        <v>9947167</v>
      </c>
      <c r="U150" s="38">
        <f t="shared" si="7"/>
        <v>0</v>
      </c>
      <c r="V150" s="13">
        <f>VLOOKUP(A150,'04.07.24'!$A$2:$M$500,8,0)</f>
        <v>12747310</v>
      </c>
      <c r="W150" s="39">
        <f>VLOOKUP(A150,'Actual scan'!$A$2:$M$419,8,0)</f>
        <v>12747310</v>
      </c>
      <c r="X150" s="38">
        <f t="shared" si="8"/>
        <v>0</v>
      </c>
      <c r="Y150" s="13">
        <f>VLOOKUP(A150,'04.07.24'!$A$2:$M$500,11,0)</f>
        <v>2333526841</v>
      </c>
      <c r="Z150" s="39">
        <f>VLOOKUP(A150,'Actual scan'!$A$2:$M$419,11,0)</f>
        <v>2333526841</v>
      </c>
      <c r="AA150" s="38">
        <f t="shared" si="9"/>
        <v>0</v>
      </c>
      <c r="AB150" s="40">
        <f t="shared" si="10"/>
        <v>0</v>
      </c>
      <c r="AC150" s="40">
        <f t="shared" si="11"/>
        <v>0</v>
      </c>
      <c r="AD150" s="40">
        <f t="shared" si="12"/>
        <v>0</v>
      </c>
      <c r="AE150" s="40">
        <f t="shared" si="13"/>
        <v>0</v>
      </c>
      <c r="AF150" s="41">
        <f t="shared" si="14"/>
        <v>0</v>
      </c>
      <c r="AG150" s="40">
        <f>IFERROR(__xludf.DUMMYFUNCTION("IFNA(VLOOKUP(A150,IMPORTRANGE(""https://docs.google.com/spreadsheets/d/13sIiIFxtnWDUMYwzYXOCUL9Pdssb8PBqcbIkNBBCaZM/edit?resourcekey#gid=2083474367"",""Responses!$B$2:$N$500""),10,0),0)"),0.0)</f>
        <v>0</v>
      </c>
      <c r="AH150" s="40">
        <f>IFERROR(__xludf.DUMMYFUNCTION("IFNA(VLOOKUP(A150,IMPORTRANGE(""https://docs.google.com/spreadsheets/d/13sIiIFxtnWDUMYwzYXOCUL9Pdssb8PBqcbIkNBBCaZM/edit?resourcekey#gid=2083474367"",""Responses!$B$2:$N$500""),9,0),0)"),0.0)</f>
        <v>0</v>
      </c>
      <c r="AI150" s="41">
        <f t="shared" si="15"/>
        <v>0</v>
      </c>
      <c r="AJ150" s="41">
        <f t="shared" si="16"/>
        <v>-18227133.3</v>
      </c>
      <c r="AK150" s="42">
        <f t="shared" si="17"/>
        <v>0</v>
      </c>
      <c r="AL150" s="42">
        <f t="shared" si="18"/>
        <v>0</v>
      </c>
    </row>
    <row r="151" ht="15.75" customHeight="1">
      <c r="A151" s="6">
        <v>1.09396992E8</v>
      </c>
      <c r="B151" s="7" t="s">
        <v>183</v>
      </c>
      <c r="C151" s="20">
        <f>VLOOKUP(A151,'04.07.24'!$A$2:$W$500,17,0)</f>
        <v>4232913.93</v>
      </c>
      <c r="D151" s="33">
        <f t="shared" si="1"/>
        <v>0</v>
      </c>
      <c r="E151" s="20">
        <f>VLOOKUP(A151,'04.07.24'!$A$2:$W$500,18,0)</f>
        <v>18141059.7</v>
      </c>
      <c r="F151" s="33">
        <f t="shared" si="2"/>
        <v>0</v>
      </c>
      <c r="G151" s="13">
        <f>VLOOKUP(A151,'04.07.24'!$A$2:$C$500,3,0)</f>
        <v>60470199</v>
      </c>
      <c r="H151" s="34">
        <f>VLOOKUP(A151,'Actual scan'!$A$2:$C$419,3,0)</f>
        <v>60470199</v>
      </c>
      <c r="I151" s="35">
        <f t="shared" si="3"/>
        <v>0</v>
      </c>
      <c r="J151" s="20">
        <f>VLOOKUP(A151,'04.07.24'!$A$2:$M$500,13,0)</f>
        <v>684412537.2</v>
      </c>
      <c r="K151" s="36">
        <f>VLOOKUP(A151,'Actual scan'!$A$2:$M$419,13,0)</f>
        <v>684412537.2</v>
      </c>
      <c r="L151" s="37">
        <f t="shared" si="4"/>
        <v>0</v>
      </c>
      <c r="M151" s="13">
        <f>VLOOKUP(A151,'04.07.24'!$A$2:$M$500,4,0)</f>
        <v>49397792</v>
      </c>
      <c r="N151" s="34">
        <f>VLOOKUP(A151,'Actual scan'!$A$2:$M$419,4,0)</f>
        <v>49397792</v>
      </c>
      <c r="O151" s="38">
        <f t="shared" si="5"/>
        <v>0</v>
      </c>
      <c r="P151" s="13">
        <f>VLOOKUP(A151,'04.07.24'!$A$2:$M$500,10,0)</f>
        <v>10138055</v>
      </c>
      <c r="Q151" s="39">
        <f>VLOOKUP(A151,'Actual scan'!$A$2:$M$419,10,0)</f>
        <v>10138055</v>
      </c>
      <c r="R151" s="38">
        <f t="shared" si="6"/>
        <v>0</v>
      </c>
      <c r="S151" s="13">
        <f>VLOOKUP(A151,'04.07.24'!$A$2:$M$500,9,0)</f>
        <v>23188205</v>
      </c>
      <c r="T151" s="39">
        <f>VLOOKUP(A151,'Actual scan'!$A$2:$M$419,9,0)</f>
        <v>23188205</v>
      </c>
      <c r="U151" s="38">
        <f t="shared" si="7"/>
        <v>0</v>
      </c>
      <c r="V151" s="13">
        <f>VLOOKUP(A151,'04.07.24'!$A$2:$M$500,8,0)</f>
        <v>20748597</v>
      </c>
      <c r="W151" s="39">
        <f>VLOOKUP(A151,'Actual scan'!$A$2:$M$419,8,0)</f>
        <v>20748597</v>
      </c>
      <c r="X151" s="38">
        <f t="shared" si="8"/>
        <v>0</v>
      </c>
      <c r="Y151" s="13">
        <f>VLOOKUP(A151,'04.07.24'!$A$2:$M$500,11,0)</f>
        <v>3724100777</v>
      </c>
      <c r="Z151" s="39">
        <f>VLOOKUP(A151,'Actual scan'!$A$2:$M$419,11,0)</f>
        <v>3724100777</v>
      </c>
      <c r="AA151" s="38">
        <f t="shared" si="9"/>
        <v>0</v>
      </c>
      <c r="AB151" s="40">
        <f t="shared" si="10"/>
        <v>0</v>
      </c>
      <c r="AC151" s="40">
        <f t="shared" si="11"/>
        <v>0</v>
      </c>
      <c r="AD151" s="40">
        <f t="shared" si="12"/>
        <v>0</v>
      </c>
      <c r="AE151" s="40">
        <f t="shared" si="13"/>
        <v>0</v>
      </c>
      <c r="AF151" s="41">
        <f t="shared" si="14"/>
        <v>0</v>
      </c>
      <c r="AG151" s="40">
        <f>IFERROR(__xludf.DUMMYFUNCTION("IFNA(VLOOKUP(A151,IMPORTRANGE(""https://docs.google.com/spreadsheets/d/13sIiIFxtnWDUMYwzYXOCUL9Pdssb8PBqcbIkNBBCaZM/edit?resourcekey#gid=2083474367"",""Responses!$B$2:$N$500""),10,0),0)"),0.0)</f>
        <v>0</v>
      </c>
      <c r="AH151" s="40">
        <f>IFERROR(__xludf.DUMMYFUNCTION("IFNA(VLOOKUP(A151,IMPORTRANGE(""https://docs.google.com/spreadsheets/d/13sIiIFxtnWDUMYwzYXOCUL9Pdssb8PBqcbIkNBBCaZM/edit?resourcekey#gid=2083474367"",""Responses!$B$2:$N$500""),9,0),0)"),0.0)</f>
        <v>0</v>
      </c>
      <c r="AI151" s="41">
        <f t="shared" si="15"/>
        <v>0</v>
      </c>
      <c r="AJ151" s="41">
        <f t="shared" si="16"/>
        <v>-18141059.7</v>
      </c>
      <c r="AK151" s="42">
        <f t="shared" si="17"/>
        <v>0</v>
      </c>
      <c r="AL151" s="42">
        <f t="shared" si="18"/>
        <v>0</v>
      </c>
    </row>
    <row r="152" ht="15.75" customHeight="1">
      <c r="A152" s="6">
        <v>5.9329891E7</v>
      </c>
      <c r="B152" s="7" t="s">
        <v>184</v>
      </c>
      <c r="C152" s="20">
        <f>VLOOKUP(A152,'04.07.24'!$A$2:$W$500,17,0)</f>
        <v>4223440.76</v>
      </c>
      <c r="D152" s="33">
        <f t="shared" si="1"/>
        <v>0</v>
      </c>
      <c r="E152" s="20">
        <f>VLOOKUP(A152,'04.07.24'!$A$2:$W$500,18,0)</f>
        <v>18100460.4</v>
      </c>
      <c r="F152" s="33">
        <f t="shared" si="2"/>
        <v>0</v>
      </c>
      <c r="G152" s="13">
        <f>VLOOKUP(A152,'04.07.24'!$A$2:$C$500,3,0)</f>
        <v>60334868</v>
      </c>
      <c r="H152" s="34">
        <f>VLOOKUP(A152,'Actual scan'!$A$2:$C$419,3,0)</f>
        <v>60334868</v>
      </c>
      <c r="I152" s="35">
        <f t="shared" si="3"/>
        <v>0</v>
      </c>
      <c r="J152" s="20">
        <f>VLOOKUP(A152,'04.07.24'!$A$2:$M$500,13,0)</f>
        <v>473721801.4</v>
      </c>
      <c r="K152" s="36">
        <f>VLOOKUP(A152,'Actual scan'!$A$2:$M$419,13,0)</f>
        <v>473721801.4</v>
      </c>
      <c r="L152" s="37">
        <f t="shared" si="4"/>
        <v>0</v>
      </c>
      <c r="M152" s="13">
        <f>VLOOKUP(A152,'04.07.24'!$A$2:$M$500,4,0)</f>
        <v>32561668</v>
      </c>
      <c r="N152" s="34">
        <f>VLOOKUP(A152,'Actual scan'!$A$2:$M$419,4,0)</f>
        <v>32561668</v>
      </c>
      <c r="O152" s="38">
        <f t="shared" si="5"/>
        <v>0</v>
      </c>
      <c r="P152" s="13">
        <f>VLOOKUP(A152,'04.07.24'!$A$2:$M$500,10,0)</f>
        <v>12396592</v>
      </c>
      <c r="Q152" s="39">
        <f>VLOOKUP(A152,'Actual scan'!$A$2:$M$419,10,0)</f>
        <v>12396592</v>
      </c>
      <c r="R152" s="38">
        <f t="shared" si="6"/>
        <v>0</v>
      </c>
      <c r="S152" s="13">
        <f>VLOOKUP(A152,'04.07.24'!$A$2:$M$500,9,0)</f>
        <v>17843694</v>
      </c>
      <c r="T152" s="39">
        <f>VLOOKUP(A152,'Actual scan'!$A$2:$M$419,9,0)</f>
        <v>17843694</v>
      </c>
      <c r="U152" s="38">
        <f t="shared" si="7"/>
        <v>0</v>
      </c>
      <c r="V152" s="13">
        <f>VLOOKUP(A152,'04.07.24'!$A$2:$M$500,8,0)</f>
        <v>11411391</v>
      </c>
      <c r="W152" s="39">
        <f>VLOOKUP(A152,'Actual scan'!$A$2:$M$419,8,0)</f>
        <v>11411391</v>
      </c>
      <c r="X152" s="38">
        <f t="shared" si="8"/>
        <v>0</v>
      </c>
      <c r="Y152" s="13">
        <f>VLOOKUP(A152,'04.07.24'!$A$2:$M$500,11,0)</f>
        <v>1711777588</v>
      </c>
      <c r="Z152" s="39">
        <f>VLOOKUP(A152,'Actual scan'!$A$2:$M$419,11,0)</f>
        <v>1711777588</v>
      </c>
      <c r="AA152" s="38">
        <f t="shared" si="9"/>
        <v>0</v>
      </c>
      <c r="AB152" s="40">
        <f t="shared" si="10"/>
        <v>0</v>
      </c>
      <c r="AC152" s="40">
        <f t="shared" si="11"/>
        <v>0</v>
      </c>
      <c r="AD152" s="40">
        <f t="shared" si="12"/>
        <v>0</v>
      </c>
      <c r="AE152" s="40">
        <f t="shared" si="13"/>
        <v>0</v>
      </c>
      <c r="AF152" s="41">
        <f t="shared" si="14"/>
        <v>0</v>
      </c>
      <c r="AG152" s="40">
        <f>IFERROR(__xludf.DUMMYFUNCTION("IFNA(VLOOKUP(A152,IMPORTRANGE(""https://docs.google.com/spreadsheets/d/13sIiIFxtnWDUMYwzYXOCUL9Pdssb8PBqcbIkNBBCaZM/edit?resourcekey#gid=2083474367"",""Responses!$B$2:$N$500""),10,0),0)"),0.0)</f>
        <v>0</v>
      </c>
      <c r="AH152" s="40">
        <f>IFERROR(__xludf.DUMMYFUNCTION("IFNA(VLOOKUP(A152,IMPORTRANGE(""https://docs.google.com/spreadsheets/d/13sIiIFxtnWDUMYwzYXOCUL9Pdssb8PBqcbIkNBBCaZM/edit?resourcekey#gid=2083474367"",""Responses!$B$2:$N$500""),9,0),0)"),0.0)</f>
        <v>0</v>
      </c>
      <c r="AI152" s="41">
        <f t="shared" si="15"/>
        <v>0</v>
      </c>
      <c r="AJ152" s="41">
        <f t="shared" si="16"/>
        <v>-18100460.4</v>
      </c>
      <c r="AK152" s="42">
        <f t="shared" si="17"/>
        <v>0</v>
      </c>
      <c r="AL152" s="42">
        <f t="shared" si="18"/>
        <v>0</v>
      </c>
    </row>
    <row r="153" ht="15.75" customHeight="1">
      <c r="A153" s="6">
        <v>1.49834822E8</v>
      </c>
      <c r="B153" s="7" t="s">
        <v>185</v>
      </c>
      <c r="C153" s="20">
        <f>VLOOKUP(A153,'04.07.24'!$A$2:$W$500,17,0)</f>
        <v>4209077.04</v>
      </c>
      <c r="D153" s="33">
        <f t="shared" si="1"/>
        <v>0</v>
      </c>
      <c r="E153" s="20">
        <f>VLOOKUP(A153,'04.07.24'!$A$2:$W$500,18,0)</f>
        <v>18038901.6</v>
      </c>
      <c r="F153" s="33">
        <f t="shared" si="2"/>
        <v>0</v>
      </c>
      <c r="G153" s="13">
        <f>VLOOKUP(A153,'04.07.24'!$A$2:$C$500,3,0)</f>
        <v>60129672</v>
      </c>
      <c r="H153" s="34">
        <f>VLOOKUP(A153,'Actual scan'!$A$2:$C$419,3,0)</f>
        <v>60129672</v>
      </c>
      <c r="I153" s="35">
        <f t="shared" si="3"/>
        <v>0</v>
      </c>
      <c r="J153" s="20">
        <f>VLOOKUP(A153,'04.07.24'!$A$2:$M$500,13,0)</f>
        <v>285898269.4</v>
      </c>
      <c r="K153" s="36">
        <f>VLOOKUP(A153,'Actual scan'!$A$2:$M$419,13,0)</f>
        <v>285898269.4</v>
      </c>
      <c r="L153" s="37">
        <f t="shared" si="4"/>
        <v>0</v>
      </c>
      <c r="M153" s="13">
        <f>VLOOKUP(A153,'04.07.24'!$A$2:$M$500,4,0)</f>
        <v>24933605</v>
      </c>
      <c r="N153" s="34">
        <f>VLOOKUP(A153,'Actual scan'!$A$2:$M$419,4,0)</f>
        <v>24933605</v>
      </c>
      <c r="O153" s="38">
        <f t="shared" si="5"/>
        <v>0</v>
      </c>
      <c r="P153" s="13">
        <f>VLOOKUP(A153,'04.07.24'!$A$2:$M$500,10,0)</f>
        <v>4726531</v>
      </c>
      <c r="Q153" s="39">
        <f>VLOOKUP(A153,'Actual scan'!$A$2:$M$419,10,0)</f>
        <v>4726531</v>
      </c>
      <c r="R153" s="38">
        <f t="shared" si="6"/>
        <v>0</v>
      </c>
      <c r="S153" s="13">
        <f>VLOOKUP(A153,'04.07.24'!$A$2:$M$500,9,0)</f>
        <v>7310197</v>
      </c>
      <c r="T153" s="39">
        <f>VLOOKUP(A153,'Actual scan'!$A$2:$M$419,9,0)</f>
        <v>7310197</v>
      </c>
      <c r="U153" s="38">
        <f t="shared" si="7"/>
        <v>0</v>
      </c>
      <c r="V153" s="13">
        <f>VLOOKUP(A153,'04.07.24'!$A$2:$M$500,8,0)</f>
        <v>13029357</v>
      </c>
      <c r="W153" s="39">
        <f>VLOOKUP(A153,'Actual scan'!$A$2:$M$419,8,0)</f>
        <v>13029357</v>
      </c>
      <c r="X153" s="38">
        <f t="shared" si="8"/>
        <v>0</v>
      </c>
      <c r="Y153" s="13">
        <f>VLOOKUP(A153,'04.07.24'!$A$2:$M$500,11,0)</f>
        <v>884436694</v>
      </c>
      <c r="Z153" s="39">
        <f>VLOOKUP(A153,'Actual scan'!$A$2:$M$419,11,0)</f>
        <v>884436694</v>
      </c>
      <c r="AA153" s="38">
        <f t="shared" si="9"/>
        <v>0</v>
      </c>
      <c r="AB153" s="40">
        <f t="shared" si="10"/>
        <v>0</v>
      </c>
      <c r="AC153" s="40">
        <f t="shared" si="11"/>
        <v>0</v>
      </c>
      <c r="AD153" s="40">
        <f t="shared" si="12"/>
        <v>0</v>
      </c>
      <c r="AE153" s="40">
        <f t="shared" si="13"/>
        <v>0</v>
      </c>
      <c r="AF153" s="41">
        <f t="shared" si="14"/>
        <v>0</v>
      </c>
      <c r="AG153" s="40">
        <f>IFERROR(__xludf.DUMMYFUNCTION("IFNA(VLOOKUP(A153,IMPORTRANGE(""https://docs.google.com/spreadsheets/d/13sIiIFxtnWDUMYwzYXOCUL9Pdssb8PBqcbIkNBBCaZM/edit?resourcekey#gid=2083474367"",""Responses!$B$2:$N$500""),10,0),0)"),0.0)</f>
        <v>0</v>
      </c>
      <c r="AH153" s="40">
        <f>IFERROR(__xludf.DUMMYFUNCTION("IFNA(VLOOKUP(A153,IMPORTRANGE(""https://docs.google.com/spreadsheets/d/13sIiIFxtnWDUMYwzYXOCUL9Pdssb8PBqcbIkNBBCaZM/edit?resourcekey#gid=2083474367"",""Responses!$B$2:$N$500""),9,0),0)"),0.0)</f>
        <v>0</v>
      </c>
      <c r="AI153" s="41">
        <f t="shared" si="15"/>
        <v>0</v>
      </c>
      <c r="AJ153" s="41">
        <f t="shared" si="16"/>
        <v>-18038901.6</v>
      </c>
      <c r="AK153" s="42">
        <f t="shared" si="17"/>
        <v>0</v>
      </c>
      <c r="AL153" s="42">
        <f t="shared" si="18"/>
        <v>0</v>
      </c>
    </row>
    <row r="154" ht="15.75" customHeight="1">
      <c r="A154" s="6">
        <v>1.1271716E8</v>
      </c>
      <c r="B154" s="7" t="s">
        <v>186</v>
      </c>
      <c r="C154" s="20">
        <f>VLOOKUP(A154,'04.07.24'!$A$2:$W$500,17,0)</f>
        <v>2999712.65</v>
      </c>
      <c r="D154" s="33">
        <f t="shared" si="1"/>
        <v>0</v>
      </c>
      <c r="E154" s="20">
        <f>VLOOKUP(A154,'04.07.24'!$A$2:$W$500,18,0)</f>
        <v>14998563.25</v>
      </c>
      <c r="F154" s="33">
        <f t="shared" si="2"/>
        <v>0</v>
      </c>
      <c r="G154" s="13">
        <f>VLOOKUP(A154,'04.07.24'!$A$2:$C$500,3,0)</f>
        <v>59994253</v>
      </c>
      <c r="H154" s="34">
        <f>VLOOKUP(A154,'Actual scan'!$A$2:$C$419,3,0)</f>
        <v>59994253</v>
      </c>
      <c r="I154" s="35">
        <f t="shared" si="3"/>
        <v>0</v>
      </c>
      <c r="J154" s="20">
        <f>VLOOKUP(A154,'04.07.24'!$A$2:$M$500,13,0)</f>
        <v>449038653</v>
      </c>
      <c r="K154" s="36">
        <f>VLOOKUP(A154,'Actual scan'!$A$2:$M$419,13,0)</f>
        <v>449038653</v>
      </c>
      <c r="L154" s="37">
        <f t="shared" si="4"/>
        <v>0</v>
      </c>
      <c r="M154" s="13">
        <f>VLOOKUP(A154,'04.07.24'!$A$2:$M$500,4,0)</f>
        <v>38030711</v>
      </c>
      <c r="N154" s="34">
        <f>VLOOKUP(A154,'Actual scan'!$A$2:$M$419,4,0)</f>
        <v>38030711</v>
      </c>
      <c r="O154" s="38">
        <f t="shared" si="5"/>
        <v>0</v>
      </c>
      <c r="P154" s="13">
        <f>VLOOKUP(A154,'04.07.24'!$A$2:$M$500,10,0)</f>
        <v>9204851</v>
      </c>
      <c r="Q154" s="39">
        <f>VLOOKUP(A154,'Actual scan'!$A$2:$M$419,10,0)</f>
        <v>9204851</v>
      </c>
      <c r="R154" s="38">
        <f t="shared" si="6"/>
        <v>0</v>
      </c>
      <c r="S154" s="13">
        <f>VLOOKUP(A154,'04.07.24'!$A$2:$M$500,9,0)</f>
        <v>14490524</v>
      </c>
      <c r="T154" s="39">
        <f>VLOOKUP(A154,'Actual scan'!$A$2:$M$419,9,0)</f>
        <v>14490524</v>
      </c>
      <c r="U154" s="38">
        <f t="shared" si="7"/>
        <v>0</v>
      </c>
      <c r="V154" s="13">
        <f>VLOOKUP(A154,'04.07.24'!$A$2:$M$500,8,0)</f>
        <v>15360280</v>
      </c>
      <c r="W154" s="39">
        <f>VLOOKUP(A154,'Actual scan'!$A$2:$M$419,8,0)</f>
        <v>15360280</v>
      </c>
      <c r="X154" s="38">
        <f t="shared" si="8"/>
        <v>0</v>
      </c>
      <c r="Y154" s="13">
        <f>VLOOKUP(A154,'04.07.24'!$A$2:$M$500,11,0)</f>
        <v>1832236308</v>
      </c>
      <c r="Z154" s="39">
        <f>VLOOKUP(A154,'Actual scan'!$A$2:$M$419,11,0)</f>
        <v>1832236308</v>
      </c>
      <c r="AA154" s="38">
        <f t="shared" si="9"/>
        <v>0</v>
      </c>
      <c r="AB154" s="40">
        <f t="shared" si="10"/>
        <v>0</v>
      </c>
      <c r="AC154" s="40">
        <f t="shared" si="11"/>
        <v>0</v>
      </c>
      <c r="AD154" s="40">
        <f t="shared" si="12"/>
        <v>0</v>
      </c>
      <c r="AE154" s="40">
        <f t="shared" si="13"/>
        <v>0</v>
      </c>
      <c r="AF154" s="41">
        <f t="shared" si="14"/>
        <v>0</v>
      </c>
      <c r="AG154" s="40">
        <f>IFERROR(__xludf.DUMMYFUNCTION("IFNA(VLOOKUP(A154,IMPORTRANGE(""https://docs.google.com/spreadsheets/d/13sIiIFxtnWDUMYwzYXOCUL9Pdssb8PBqcbIkNBBCaZM/edit?resourcekey#gid=2083474367"",""Responses!$B$2:$N$500""),10,0),0)"),0.0)</f>
        <v>0</v>
      </c>
      <c r="AH154" s="40">
        <f>IFERROR(__xludf.DUMMYFUNCTION("IFNA(VLOOKUP(A154,IMPORTRANGE(""https://docs.google.com/spreadsheets/d/13sIiIFxtnWDUMYwzYXOCUL9Pdssb8PBqcbIkNBBCaZM/edit?resourcekey#gid=2083474367"",""Responses!$B$2:$N$500""),9,0),0)"),0.0)</f>
        <v>0</v>
      </c>
      <c r="AI154" s="41">
        <f t="shared" si="15"/>
        <v>0</v>
      </c>
      <c r="AJ154" s="41">
        <f t="shared" si="16"/>
        <v>-14998563.25</v>
      </c>
      <c r="AK154" s="42">
        <f t="shared" si="17"/>
        <v>0</v>
      </c>
      <c r="AL154" s="42">
        <f t="shared" si="18"/>
        <v>0</v>
      </c>
    </row>
    <row r="155" ht="15.75" customHeight="1">
      <c r="A155" s="6">
        <v>1.12065568E8</v>
      </c>
      <c r="B155" s="7" t="s">
        <v>187</v>
      </c>
      <c r="C155" s="20">
        <f>VLOOKUP(A155,'04.07.24'!$A$2:$W$500,17,0)</f>
        <v>2971339.7</v>
      </c>
      <c r="D155" s="33">
        <f t="shared" si="1"/>
        <v>0</v>
      </c>
      <c r="E155" s="20">
        <f>VLOOKUP(A155,'04.07.24'!$A$2:$W$500,18,0)</f>
        <v>14856698.5</v>
      </c>
      <c r="F155" s="33">
        <f t="shared" si="2"/>
        <v>0</v>
      </c>
      <c r="G155" s="13">
        <f>VLOOKUP(A155,'04.07.24'!$A$2:$C$500,3,0)</f>
        <v>59426794</v>
      </c>
      <c r="H155" s="34">
        <f>VLOOKUP(A155,'Actual scan'!$A$2:$C$419,3,0)</f>
        <v>59426794</v>
      </c>
      <c r="I155" s="35">
        <f t="shared" si="3"/>
        <v>0</v>
      </c>
      <c r="J155" s="20">
        <f>VLOOKUP(A155,'04.07.24'!$A$2:$M$500,13,0)</f>
        <v>394626254</v>
      </c>
      <c r="K155" s="36">
        <f>VLOOKUP(A155,'Actual scan'!$A$2:$M$419,13,0)</f>
        <v>394626254</v>
      </c>
      <c r="L155" s="37">
        <f t="shared" si="4"/>
        <v>0</v>
      </c>
      <c r="M155" s="13">
        <f>VLOOKUP(A155,'04.07.24'!$A$2:$M$500,4,0)</f>
        <v>33527306</v>
      </c>
      <c r="N155" s="34">
        <f>VLOOKUP(A155,'Actual scan'!$A$2:$M$419,4,0)</f>
        <v>33527306</v>
      </c>
      <c r="O155" s="38">
        <f t="shared" si="5"/>
        <v>0</v>
      </c>
      <c r="P155" s="13">
        <f>VLOOKUP(A155,'04.07.24'!$A$2:$M$500,10,0)</f>
        <v>10902426</v>
      </c>
      <c r="Q155" s="39">
        <f>VLOOKUP(A155,'Actual scan'!$A$2:$M$419,10,0)</f>
        <v>10902426</v>
      </c>
      <c r="R155" s="38">
        <f t="shared" si="6"/>
        <v>0</v>
      </c>
      <c r="S155" s="13">
        <f>VLOOKUP(A155,'04.07.24'!$A$2:$M$500,9,0)</f>
        <v>10244492</v>
      </c>
      <c r="T155" s="39">
        <f>VLOOKUP(A155,'Actual scan'!$A$2:$M$419,9,0)</f>
        <v>10244492</v>
      </c>
      <c r="U155" s="38">
        <f t="shared" si="7"/>
        <v>0</v>
      </c>
      <c r="V155" s="13">
        <f>VLOOKUP(A155,'04.07.24'!$A$2:$M$500,8,0)</f>
        <v>17551610</v>
      </c>
      <c r="W155" s="39">
        <f>VLOOKUP(A155,'Actual scan'!$A$2:$M$419,8,0)</f>
        <v>17551610</v>
      </c>
      <c r="X155" s="38">
        <f t="shared" si="8"/>
        <v>0</v>
      </c>
      <c r="Y155" s="13">
        <f>VLOOKUP(A155,'04.07.24'!$A$2:$M$500,11,0)</f>
        <v>3845487459</v>
      </c>
      <c r="Z155" s="39">
        <f>VLOOKUP(A155,'Actual scan'!$A$2:$M$419,11,0)</f>
        <v>3845487459</v>
      </c>
      <c r="AA155" s="38">
        <f t="shared" si="9"/>
        <v>0</v>
      </c>
      <c r="AB155" s="40">
        <f t="shared" si="10"/>
        <v>0</v>
      </c>
      <c r="AC155" s="40">
        <f t="shared" si="11"/>
        <v>0</v>
      </c>
      <c r="AD155" s="40">
        <f t="shared" si="12"/>
        <v>0</v>
      </c>
      <c r="AE155" s="40">
        <f t="shared" si="13"/>
        <v>0</v>
      </c>
      <c r="AF155" s="41">
        <f t="shared" si="14"/>
        <v>0</v>
      </c>
      <c r="AG155" s="40">
        <f>IFERROR(__xludf.DUMMYFUNCTION("IFNA(VLOOKUP(A155,IMPORTRANGE(""https://docs.google.com/spreadsheets/d/13sIiIFxtnWDUMYwzYXOCUL9Pdssb8PBqcbIkNBBCaZM/edit?resourcekey#gid=2083474367"",""Responses!$B$2:$N$500""),10,0),0)"),0.0)</f>
        <v>0</v>
      </c>
      <c r="AH155" s="40">
        <f>IFERROR(__xludf.DUMMYFUNCTION("IFNA(VLOOKUP(A155,IMPORTRANGE(""https://docs.google.com/spreadsheets/d/13sIiIFxtnWDUMYwzYXOCUL9Pdssb8PBqcbIkNBBCaZM/edit?resourcekey#gid=2083474367"",""Responses!$B$2:$N$500""),9,0),0)"),0.0)</f>
        <v>0</v>
      </c>
      <c r="AI155" s="41">
        <f t="shared" si="15"/>
        <v>0</v>
      </c>
      <c r="AJ155" s="41">
        <f t="shared" si="16"/>
        <v>-14856698.5</v>
      </c>
      <c r="AK155" s="42">
        <f t="shared" si="17"/>
        <v>0</v>
      </c>
      <c r="AL155" s="42">
        <f t="shared" si="18"/>
        <v>0</v>
      </c>
    </row>
    <row r="156" ht="15.75" customHeight="1">
      <c r="A156" s="6">
        <v>1.17771688E8</v>
      </c>
      <c r="B156" s="7" t="s">
        <v>188</v>
      </c>
      <c r="C156" s="20">
        <f>VLOOKUP(A156,'04.07.24'!$A$2:$W$500,17,0)</f>
        <v>2965733.05</v>
      </c>
      <c r="D156" s="33">
        <f t="shared" si="1"/>
        <v>0</v>
      </c>
      <c r="E156" s="20">
        <f>VLOOKUP(A156,'04.07.24'!$A$2:$W$500,18,0)</f>
        <v>14828665.25</v>
      </c>
      <c r="F156" s="33">
        <f t="shared" si="2"/>
        <v>0</v>
      </c>
      <c r="G156" s="13">
        <f>VLOOKUP(A156,'04.07.24'!$A$2:$C$500,3,0)</f>
        <v>59314661</v>
      </c>
      <c r="H156" s="34">
        <f>VLOOKUP(A156,'Actual scan'!$A$2:$C$419,3,0)</f>
        <v>59314661</v>
      </c>
      <c r="I156" s="35">
        <f t="shared" si="3"/>
        <v>0</v>
      </c>
      <c r="J156" s="20">
        <f>VLOOKUP(A156,'04.07.24'!$A$2:$M$500,13,0)</f>
        <v>234530675.6</v>
      </c>
      <c r="K156" s="36">
        <f>VLOOKUP(A156,'Actual scan'!$A$2:$M$419,13,0)</f>
        <v>234530675.6</v>
      </c>
      <c r="L156" s="37">
        <f t="shared" si="4"/>
        <v>0</v>
      </c>
      <c r="M156" s="13">
        <f>VLOOKUP(A156,'04.07.24'!$A$2:$M$500,4,0)</f>
        <v>19985383</v>
      </c>
      <c r="N156" s="34">
        <f>VLOOKUP(A156,'Actual scan'!$A$2:$M$419,4,0)</f>
        <v>19985383</v>
      </c>
      <c r="O156" s="38">
        <f t="shared" si="5"/>
        <v>0</v>
      </c>
      <c r="P156" s="13">
        <f>VLOOKUP(A156,'04.07.24'!$A$2:$M$500,10,0)</f>
        <v>3716993</v>
      </c>
      <c r="Q156" s="39">
        <f>VLOOKUP(A156,'Actual scan'!$A$2:$M$419,10,0)</f>
        <v>3716993</v>
      </c>
      <c r="R156" s="38">
        <f t="shared" si="6"/>
        <v>0</v>
      </c>
      <c r="S156" s="13">
        <f>VLOOKUP(A156,'04.07.24'!$A$2:$M$500,9,0)</f>
        <v>7186813</v>
      </c>
      <c r="T156" s="39">
        <f>VLOOKUP(A156,'Actual scan'!$A$2:$M$419,9,0)</f>
        <v>7186813</v>
      </c>
      <c r="U156" s="38">
        <f t="shared" si="7"/>
        <v>0</v>
      </c>
      <c r="V156" s="13">
        <f>VLOOKUP(A156,'04.07.24'!$A$2:$M$500,8,0)</f>
        <v>8782827</v>
      </c>
      <c r="W156" s="39">
        <f>VLOOKUP(A156,'Actual scan'!$A$2:$M$419,8,0)</f>
        <v>8782827</v>
      </c>
      <c r="X156" s="38">
        <f t="shared" si="8"/>
        <v>0</v>
      </c>
      <c r="Y156" s="13">
        <f>VLOOKUP(A156,'04.07.24'!$A$2:$M$500,11,0)</f>
        <v>711609985</v>
      </c>
      <c r="Z156" s="39">
        <f>VLOOKUP(A156,'Actual scan'!$A$2:$M$419,11,0)</f>
        <v>711609985</v>
      </c>
      <c r="AA156" s="38">
        <f t="shared" si="9"/>
        <v>0</v>
      </c>
      <c r="AB156" s="40">
        <f t="shared" si="10"/>
        <v>0</v>
      </c>
      <c r="AC156" s="40">
        <f t="shared" si="11"/>
        <v>0</v>
      </c>
      <c r="AD156" s="40">
        <f t="shared" si="12"/>
        <v>0</v>
      </c>
      <c r="AE156" s="40">
        <f t="shared" si="13"/>
        <v>0</v>
      </c>
      <c r="AF156" s="41">
        <f t="shared" si="14"/>
        <v>0</v>
      </c>
      <c r="AG156" s="40">
        <f>IFERROR(__xludf.DUMMYFUNCTION("IFNA(VLOOKUP(A156,IMPORTRANGE(""https://docs.google.com/spreadsheets/d/13sIiIFxtnWDUMYwzYXOCUL9Pdssb8PBqcbIkNBBCaZM/edit?resourcekey#gid=2083474367"",""Responses!$B$2:$N$500""),10,0),0)"),0.0)</f>
        <v>0</v>
      </c>
      <c r="AH156" s="40">
        <f>IFERROR(__xludf.DUMMYFUNCTION("IFNA(VLOOKUP(A156,IMPORTRANGE(""https://docs.google.com/spreadsheets/d/13sIiIFxtnWDUMYwzYXOCUL9Pdssb8PBqcbIkNBBCaZM/edit?resourcekey#gid=2083474367"",""Responses!$B$2:$N$500""),9,0),0)"),0.0)</f>
        <v>0</v>
      </c>
      <c r="AI156" s="41">
        <f t="shared" si="15"/>
        <v>0</v>
      </c>
      <c r="AJ156" s="41">
        <f t="shared" si="16"/>
        <v>-14828665.25</v>
      </c>
      <c r="AK156" s="42">
        <f t="shared" si="17"/>
        <v>0</v>
      </c>
      <c r="AL156" s="42">
        <f t="shared" si="18"/>
        <v>0</v>
      </c>
    </row>
    <row r="157" ht="15.75" customHeight="1">
      <c r="A157" s="6">
        <v>6.069421E7</v>
      </c>
      <c r="B157" s="7" t="s">
        <v>189</v>
      </c>
      <c r="C157" s="20">
        <f>VLOOKUP(A157,'04.07.24'!$A$2:$W$500,17,0)</f>
        <v>2963640.65</v>
      </c>
      <c r="D157" s="33">
        <f t="shared" si="1"/>
        <v>0</v>
      </c>
      <c r="E157" s="20">
        <f>VLOOKUP(A157,'04.07.24'!$A$2:$W$500,18,0)</f>
        <v>14818203.25</v>
      </c>
      <c r="F157" s="33">
        <f t="shared" si="2"/>
        <v>0</v>
      </c>
      <c r="G157" s="13">
        <f>VLOOKUP(A157,'04.07.24'!$A$2:$C$500,3,0)</f>
        <v>59272813</v>
      </c>
      <c r="H157" s="34">
        <f>VLOOKUP(A157,'Actual scan'!$A$2:$C$419,3,0)</f>
        <v>59272813</v>
      </c>
      <c r="I157" s="35">
        <f t="shared" si="3"/>
        <v>0</v>
      </c>
      <c r="J157" s="20">
        <f>VLOOKUP(A157,'04.07.24'!$A$2:$M$500,13,0)</f>
        <v>141399204</v>
      </c>
      <c r="K157" s="36">
        <f>VLOOKUP(A157,'Actual scan'!$A$2:$M$419,13,0)</f>
        <v>141399204</v>
      </c>
      <c r="L157" s="37">
        <f t="shared" si="4"/>
        <v>0</v>
      </c>
      <c r="M157" s="13">
        <f>VLOOKUP(A157,'04.07.24'!$A$2:$M$500,4,0)</f>
        <v>10230332</v>
      </c>
      <c r="N157" s="34">
        <f>VLOOKUP(A157,'Actual scan'!$A$2:$M$419,4,0)</f>
        <v>10230332</v>
      </c>
      <c r="O157" s="38">
        <f t="shared" si="5"/>
        <v>0</v>
      </c>
      <c r="P157" s="13">
        <f>VLOOKUP(A157,'04.07.24'!$A$2:$M$500,10,0)</f>
        <v>8741661</v>
      </c>
      <c r="Q157" s="39">
        <f>VLOOKUP(A157,'Actual scan'!$A$2:$M$419,10,0)</f>
        <v>8741661</v>
      </c>
      <c r="R157" s="38">
        <f t="shared" si="6"/>
        <v>0</v>
      </c>
      <c r="S157" s="13">
        <f>VLOOKUP(A157,'04.07.24'!$A$2:$M$500,9,0)</f>
        <v>4797319</v>
      </c>
      <c r="T157" s="39">
        <f>VLOOKUP(A157,'Actual scan'!$A$2:$M$419,9,0)</f>
        <v>4797319</v>
      </c>
      <c r="U157" s="38">
        <f t="shared" si="7"/>
        <v>0</v>
      </c>
      <c r="V157" s="13">
        <f>VLOOKUP(A157,'04.07.24'!$A$2:$M$500,8,0)</f>
        <v>4507737</v>
      </c>
      <c r="W157" s="39">
        <f>VLOOKUP(A157,'Actual scan'!$A$2:$M$419,8,0)</f>
        <v>4507737</v>
      </c>
      <c r="X157" s="38">
        <f t="shared" si="8"/>
        <v>0</v>
      </c>
      <c r="Y157" s="13">
        <f>VLOOKUP(A157,'04.07.24'!$A$2:$M$500,11,0)</f>
        <v>32048749104</v>
      </c>
      <c r="Z157" s="39">
        <f>VLOOKUP(A157,'Actual scan'!$A$2:$M$419,11,0)</f>
        <v>32048749104</v>
      </c>
      <c r="AA157" s="38">
        <f t="shared" si="9"/>
        <v>0</v>
      </c>
      <c r="AB157" s="40">
        <f t="shared" si="10"/>
        <v>0</v>
      </c>
      <c r="AC157" s="40">
        <f t="shared" si="11"/>
        <v>0</v>
      </c>
      <c r="AD157" s="40">
        <f t="shared" si="12"/>
        <v>0</v>
      </c>
      <c r="AE157" s="40">
        <f t="shared" si="13"/>
        <v>0</v>
      </c>
      <c r="AF157" s="41">
        <f t="shared" si="14"/>
        <v>0</v>
      </c>
      <c r="AG157" s="40">
        <f>IFERROR(__xludf.DUMMYFUNCTION("IFNA(VLOOKUP(A157,IMPORTRANGE(""https://docs.google.com/spreadsheets/d/13sIiIFxtnWDUMYwzYXOCUL9Pdssb8PBqcbIkNBBCaZM/edit?resourcekey#gid=2083474367"",""Responses!$B$2:$N$500""),10,0),0)"),0.0)</f>
        <v>0</v>
      </c>
      <c r="AH157" s="40">
        <f>IFERROR(__xludf.DUMMYFUNCTION("IFNA(VLOOKUP(A157,IMPORTRANGE(""https://docs.google.com/spreadsheets/d/13sIiIFxtnWDUMYwzYXOCUL9Pdssb8PBqcbIkNBBCaZM/edit?resourcekey#gid=2083474367"",""Responses!$B$2:$N$500""),9,0),0)"),0.0)</f>
        <v>0</v>
      </c>
      <c r="AI157" s="41">
        <f t="shared" si="15"/>
        <v>0</v>
      </c>
      <c r="AJ157" s="41">
        <f t="shared" si="16"/>
        <v>-14818203.25</v>
      </c>
      <c r="AK157" s="42">
        <f t="shared" si="17"/>
        <v>0</v>
      </c>
      <c r="AL157" s="42">
        <f t="shared" si="18"/>
        <v>0</v>
      </c>
    </row>
    <row r="158" ht="15.75" customHeight="1">
      <c r="A158" s="6">
        <v>1.09185599E8</v>
      </c>
      <c r="B158" s="7" t="s">
        <v>190</v>
      </c>
      <c r="C158" s="20">
        <f>VLOOKUP(A158,'04.07.24'!$A$2:$W$500,17,0)</f>
        <v>2957920.25</v>
      </c>
      <c r="D158" s="33">
        <f t="shared" si="1"/>
        <v>0</v>
      </c>
      <c r="E158" s="20">
        <f>VLOOKUP(A158,'04.07.24'!$A$2:$W$500,18,0)</f>
        <v>14789601.25</v>
      </c>
      <c r="F158" s="33">
        <f t="shared" si="2"/>
        <v>0</v>
      </c>
      <c r="G158" s="13">
        <f>VLOOKUP(A158,'04.07.24'!$A$2:$C$500,3,0)</f>
        <v>59158405</v>
      </c>
      <c r="H158" s="34">
        <f>VLOOKUP(A158,'Actual scan'!$A$2:$C$419,3,0)</f>
        <v>59158405</v>
      </c>
      <c r="I158" s="35">
        <f t="shared" si="3"/>
        <v>0</v>
      </c>
      <c r="J158" s="20">
        <f>VLOOKUP(A158,'04.07.24'!$A$2:$M$500,13,0)</f>
        <v>53765710.4</v>
      </c>
      <c r="K158" s="36">
        <f>VLOOKUP(A158,'Actual scan'!$A$2:$M$419,13,0)</f>
        <v>53765710.4</v>
      </c>
      <c r="L158" s="37">
        <f t="shared" si="4"/>
        <v>0</v>
      </c>
      <c r="M158" s="13">
        <f>VLOOKUP(A158,'04.07.24'!$A$2:$M$500,4,0)</f>
        <v>5074038</v>
      </c>
      <c r="N158" s="34">
        <f>VLOOKUP(A158,'Actual scan'!$A$2:$M$419,4,0)</f>
        <v>5074038</v>
      </c>
      <c r="O158" s="38">
        <f t="shared" si="5"/>
        <v>0</v>
      </c>
      <c r="P158" s="13">
        <f>VLOOKUP(A158,'04.07.24'!$A$2:$M$500,10,0)</f>
        <v>5498222</v>
      </c>
      <c r="Q158" s="39">
        <f>VLOOKUP(A158,'Actual scan'!$A$2:$M$419,10,0)</f>
        <v>5498222</v>
      </c>
      <c r="R158" s="38">
        <f t="shared" si="6"/>
        <v>0</v>
      </c>
      <c r="S158" s="13">
        <f>VLOOKUP(A158,'04.07.24'!$A$2:$M$500,9,0)</f>
        <v>1374136</v>
      </c>
      <c r="T158" s="39">
        <f>VLOOKUP(A158,'Actual scan'!$A$2:$M$419,9,0)</f>
        <v>1374136</v>
      </c>
      <c r="U158" s="38">
        <f t="shared" si="7"/>
        <v>0</v>
      </c>
      <c r="V158" s="13">
        <f>VLOOKUP(A158,'04.07.24'!$A$2:$M$500,8,0)</f>
        <v>2350228</v>
      </c>
      <c r="W158" s="39">
        <f>VLOOKUP(A158,'Actual scan'!$A$2:$M$419,8,0)</f>
        <v>2350228</v>
      </c>
      <c r="X158" s="38">
        <f t="shared" si="8"/>
        <v>0</v>
      </c>
      <c r="Y158" s="13">
        <f>VLOOKUP(A158,'04.07.24'!$A$2:$M$500,11,0)</f>
        <v>2656230686</v>
      </c>
      <c r="Z158" s="39">
        <f>VLOOKUP(A158,'Actual scan'!$A$2:$M$419,11,0)</f>
        <v>2656230686</v>
      </c>
      <c r="AA158" s="38">
        <f t="shared" si="9"/>
        <v>0</v>
      </c>
      <c r="AB158" s="40">
        <f t="shared" si="10"/>
        <v>0</v>
      </c>
      <c r="AC158" s="40">
        <f t="shared" si="11"/>
        <v>0</v>
      </c>
      <c r="AD158" s="40">
        <f t="shared" si="12"/>
        <v>0</v>
      </c>
      <c r="AE158" s="40">
        <f t="shared" si="13"/>
        <v>0</v>
      </c>
      <c r="AF158" s="41">
        <f t="shared" si="14"/>
        <v>0</v>
      </c>
      <c r="AG158" s="40">
        <f>IFERROR(__xludf.DUMMYFUNCTION("IFNA(VLOOKUP(A158,IMPORTRANGE(""https://docs.google.com/spreadsheets/d/13sIiIFxtnWDUMYwzYXOCUL9Pdssb8PBqcbIkNBBCaZM/edit?resourcekey#gid=2083474367"",""Responses!$B$2:$N$500""),10,0),0)"),0.0)</f>
        <v>0</v>
      </c>
      <c r="AH158" s="40">
        <f>IFERROR(__xludf.DUMMYFUNCTION("IFNA(VLOOKUP(A158,IMPORTRANGE(""https://docs.google.com/spreadsheets/d/13sIiIFxtnWDUMYwzYXOCUL9Pdssb8PBqcbIkNBBCaZM/edit?resourcekey#gid=2083474367"",""Responses!$B$2:$N$500""),9,0),0)"),0.0)</f>
        <v>0</v>
      </c>
      <c r="AI158" s="41">
        <f t="shared" si="15"/>
        <v>0</v>
      </c>
      <c r="AJ158" s="41">
        <f t="shared" si="16"/>
        <v>-14789601.25</v>
      </c>
      <c r="AK158" s="42">
        <f t="shared" si="17"/>
        <v>0</v>
      </c>
      <c r="AL158" s="42">
        <f t="shared" si="18"/>
        <v>0</v>
      </c>
    </row>
    <row r="159" ht="15.75" customHeight="1">
      <c r="A159" s="6">
        <v>1.12764818E8</v>
      </c>
      <c r="B159" s="7" t="s">
        <v>191</v>
      </c>
      <c r="C159" s="20">
        <f>VLOOKUP(A159,'04.07.24'!$A$2:$W$500,17,0)</f>
        <v>2956202.45</v>
      </c>
      <c r="D159" s="33">
        <f t="shared" si="1"/>
        <v>0</v>
      </c>
      <c r="E159" s="20">
        <f>VLOOKUP(A159,'04.07.24'!$A$2:$W$500,18,0)</f>
        <v>14781012.25</v>
      </c>
      <c r="F159" s="33">
        <f t="shared" si="2"/>
        <v>0</v>
      </c>
      <c r="G159" s="13">
        <f>VLOOKUP(A159,'04.07.24'!$A$2:$C$500,3,0)</f>
        <v>59124049</v>
      </c>
      <c r="H159" s="34">
        <f>VLOOKUP(A159,'Actual scan'!$A$2:$C$419,3,0)</f>
        <v>59124049</v>
      </c>
      <c r="I159" s="35">
        <f t="shared" si="3"/>
        <v>0</v>
      </c>
      <c r="J159" s="20">
        <f>VLOOKUP(A159,'04.07.24'!$A$2:$M$500,13,0)</f>
        <v>305349761</v>
      </c>
      <c r="K159" s="36">
        <f>VLOOKUP(A159,'Actual scan'!$A$2:$M$419,13,0)</f>
        <v>305349761</v>
      </c>
      <c r="L159" s="37">
        <f t="shared" si="4"/>
        <v>0</v>
      </c>
      <c r="M159" s="13">
        <f>VLOOKUP(A159,'04.07.24'!$A$2:$M$500,4,0)</f>
        <v>23205390</v>
      </c>
      <c r="N159" s="34">
        <f>VLOOKUP(A159,'Actual scan'!$A$2:$M$419,4,0)</f>
        <v>23205390</v>
      </c>
      <c r="O159" s="38">
        <f t="shared" si="5"/>
        <v>0</v>
      </c>
      <c r="P159" s="13">
        <f>VLOOKUP(A159,'04.07.24'!$A$2:$M$500,10,0)</f>
        <v>8807350</v>
      </c>
      <c r="Q159" s="39">
        <f>VLOOKUP(A159,'Actual scan'!$A$2:$M$419,10,0)</f>
        <v>8807350</v>
      </c>
      <c r="R159" s="38">
        <f t="shared" si="6"/>
        <v>0</v>
      </c>
      <c r="S159" s="13">
        <f>VLOOKUP(A159,'04.07.24'!$A$2:$M$500,9,0)</f>
        <v>9536920</v>
      </c>
      <c r="T159" s="39">
        <f>VLOOKUP(A159,'Actual scan'!$A$2:$M$419,9,0)</f>
        <v>9536920</v>
      </c>
      <c r="U159" s="38">
        <f t="shared" si="7"/>
        <v>0</v>
      </c>
      <c r="V159" s="13">
        <f>VLOOKUP(A159,'04.07.24'!$A$2:$M$500,8,0)</f>
        <v>10715750</v>
      </c>
      <c r="W159" s="39">
        <f>VLOOKUP(A159,'Actual scan'!$A$2:$M$419,8,0)</f>
        <v>10715750</v>
      </c>
      <c r="X159" s="38">
        <f t="shared" si="8"/>
        <v>0</v>
      </c>
      <c r="Y159" s="13">
        <f>VLOOKUP(A159,'04.07.24'!$A$2:$M$500,11,0)</f>
        <v>550771128</v>
      </c>
      <c r="Z159" s="39">
        <f>VLOOKUP(A159,'Actual scan'!$A$2:$M$419,11,0)</f>
        <v>550771128</v>
      </c>
      <c r="AA159" s="38">
        <f t="shared" si="9"/>
        <v>0</v>
      </c>
      <c r="AB159" s="40">
        <f t="shared" si="10"/>
        <v>0</v>
      </c>
      <c r="AC159" s="40">
        <f t="shared" si="11"/>
        <v>0</v>
      </c>
      <c r="AD159" s="40">
        <f t="shared" si="12"/>
        <v>0</v>
      </c>
      <c r="AE159" s="40">
        <f t="shared" si="13"/>
        <v>0</v>
      </c>
      <c r="AF159" s="41">
        <f t="shared" si="14"/>
        <v>0</v>
      </c>
      <c r="AG159" s="40">
        <f>IFERROR(__xludf.DUMMYFUNCTION("IFNA(VLOOKUP(A159,IMPORTRANGE(""https://docs.google.com/spreadsheets/d/13sIiIFxtnWDUMYwzYXOCUL9Pdssb8PBqcbIkNBBCaZM/edit?resourcekey#gid=2083474367"",""Responses!$B$2:$N$500""),10,0),0)"),0.0)</f>
        <v>0</v>
      </c>
      <c r="AH159" s="40">
        <f>IFERROR(__xludf.DUMMYFUNCTION("IFNA(VLOOKUP(A159,IMPORTRANGE(""https://docs.google.com/spreadsheets/d/13sIiIFxtnWDUMYwzYXOCUL9Pdssb8PBqcbIkNBBCaZM/edit?resourcekey#gid=2083474367"",""Responses!$B$2:$N$500""),9,0),0)"),0.0)</f>
        <v>0</v>
      </c>
      <c r="AI159" s="41">
        <f t="shared" si="15"/>
        <v>0</v>
      </c>
      <c r="AJ159" s="41">
        <f t="shared" si="16"/>
        <v>-14781012.25</v>
      </c>
      <c r="AK159" s="42">
        <f t="shared" si="17"/>
        <v>0</v>
      </c>
      <c r="AL159" s="42">
        <f t="shared" si="18"/>
        <v>0</v>
      </c>
    </row>
    <row r="160" ht="15.75" customHeight="1">
      <c r="A160" s="6">
        <v>1.11241582E8</v>
      </c>
      <c r="B160" s="7" t="s">
        <v>192</v>
      </c>
      <c r="C160" s="20">
        <f>VLOOKUP(A160,'04.07.24'!$A$2:$W$500,17,0)</f>
        <v>2927778.55</v>
      </c>
      <c r="D160" s="33">
        <f t="shared" si="1"/>
        <v>0</v>
      </c>
      <c r="E160" s="20">
        <f>VLOOKUP(A160,'04.07.24'!$A$2:$W$500,18,0)</f>
        <v>14638892.75</v>
      </c>
      <c r="F160" s="33">
        <f t="shared" si="2"/>
        <v>0</v>
      </c>
      <c r="G160" s="13">
        <f>VLOOKUP(A160,'04.07.24'!$A$2:$C$500,3,0)</f>
        <v>58555571</v>
      </c>
      <c r="H160" s="34">
        <f>VLOOKUP(A160,'Actual scan'!$A$2:$C$419,3,0)</f>
        <v>58555571</v>
      </c>
      <c r="I160" s="35">
        <f t="shared" si="3"/>
        <v>0</v>
      </c>
      <c r="J160" s="20">
        <f>VLOOKUP(A160,'04.07.24'!$A$2:$M$500,13,0)</f>
        <v>226920716.2</v>
      </c>
      <c r="K160" s="36">
        <f>VLOOKUP(A160,'Actual scan'!$A$2:$M$419,13,0)</f>
        <v>226920716.2</v>
      </c>
      <c r="L160" s="37">
        <f t="shared" si="4"/>
        <v>0</v>
      </c>
      <c r="M160" s="13">
        <f>VLOOKUP(A160,'04.07.24'!$A$2:$M$500,4,0)</f>
        <v>15369780</v>
      </c>
      <c r="N160" s="34">
        <f>VLOOKUP(A160,'Actual scan'!$A$2:$M$419,4,0)</f>
        <v>15369780</v>
      </c>
      <c r="O160" s="38">
        <f t="shared" si="5"/>
        <v>0</v>
      </c>
      <c r="P160" s="13">
        <f>VLOOKUP(A160,'04.07.24'!$A$2:$M$500,10,0)</f>
        <v>5456211</v>
      </c>
      <c r="Q160" s="39">
        <f>VLOOKUP(A160,'Actual scan'!$A$2:$M$419,10,0)</f>
        <v>5456211</v>
      </c>
      <c r="R160" s="38">
        <f t="shared" si="6"/>
        <v>0</v>
      </c>
      <c r="S160" s="13">
        <f>VLOOKUP(A160,'04.07.24'!$A$2:$M$500,9,0)</f>
        <v>7570357</v>
      </c>
      <c r="T160" s="39">
        <f>VLOOKUP(A160,'Actual scan'!$A$2:$M$419,9,0)</f>
        <v>7570357</v>
      </c>
      <c r="U160" s="38">
        <f t="shared" si="7"/>
        <v>0</v>
      </c>
      <c r="V160" s="13">
        <f>VLOOKUP(A160,'04.07.24'!$A$2:$M$500,8,0)</f>
        <v>7478049</v>
      </c>
      <c r="W160" s="39">
        <f>VLOOKUP(A160,'Actual scan'!$A$2:$M$419,8,0)</f>
        <v>7478049</v>
      </c>
      <c r="X160" s="38">
        <f t="shared" si="8"/>
        <v>0</v>
      </c>
      <c r="Y160" s="13">
        <f>VLOOKUP(A160,'04.07.24'!$A$2:$M$500,11,0)</f>
        <v>655774084</v>
      </c>
      <c r="Z160" s="39">
        <f>VLOOKUP(A160,'Actual scan'!$A$2:$M$419,11,0)</f>
        <v>655774084</v>
      </c>
      <c r="AA160" s="38">
        <f t="shared" si="9"/>
        <v>0</v>
      </c>
      <c r="AB160" s="40">
        <f t="shared" si="10"/>
        <v>0</v>
      </c>
      <c r="AC160" s="40">
        <f t="shared" si="11"/>
        <v>0</v>
      </c>
      <c r="AD160" s="40">
        <f t="shared" si="12"/>
        <v>0</v>
      </c>
      <c r="AE160" s="40">
        <f t="shared" si="13"/>
        <v>0</v>
      </c>
      <c r="AF160" s="41">
        <f t="shared" si="14"/>
        <v>0</v>
      </c>
      <c r="AG160" s="40">
        <f>IFERROR(__xludf.DUMMYFUNCTION("IFNA(VLOOKUP(A160,IMPORTRANGE(""https://docs.google.com/spreadsheets/d/13sIiIFxtnWDUMYwzYXOCUL9Pdssb8PBqcbIkNBBCaZM/edit?resourcekey#gid=2083474367"",""Responses!$B$2:$N$500""),10,0),0)"),0.0)</f>
        <v>0</v>
      </c>
      <c r="AH160" s="40">
        <f>IFERROR(__xludf.DUMMYFUNCTION("IFNA(VLOOKUP(A160,IMPORTRANGE(""https://docs.google.com/spreadsheets/d/13sIiIFxtnWDUMYwzYXOCUL9Pdssb8PBqcbIkNBBCaZM/edit?resourcekey#gid=2083474367"",""Responses!$B$2:$N$500""),9,0),0)"),0.0)</f>
        <v>0</v>
      </c>
      <c r="AI160" s="41">
        <f t="shared" si="15"/>
        <v>0</v>
      </c>
      <c r="AJ160" s="41">
        <f t="shared" si="16"/>
        <v>-14638892.75</v>
      </c>
      <c r="AK160" s="42">
        <f t="shared" si="17"/>
        <v>0</v>
      </c>
      <c r="AL160" s="42">
        <f t="shared" si="18"/>
        <v>0</v>
      </c>
    </row>
    <row r="161" ht="15.75" customHeight="1">
      <c r="A161" s="6">
        <v>6.9444462E7</v>
      </c>
      <c r="B161" s="7" t="s">
        <v>193</v>
      </c>
      <c r="C161" s="20">
        <f>VLOOKUP(A161,'04.07.24'!$A$2:$W$500,17,0)</f>
        <v>2913225.6</v>
      </c>
      <c r="D161" s="33">
        <f t="shared" si="1"/>
        <v>0</v>
      </c>
      <c r="E161" s="20">
        <f>VLOOKUP(A161,'04.07.24'!$A$2:$W$500,18,0)</f>
        <v>14566128</v>
      </c>
      <c r="F161" s="33">
        <f t="shared" si="2"/>
        <v>0</v>
      </c>
      <c r="G161" s="13">
        <f>VLOOKUP(A161,'04.07.24'!$A$2:$C$500,3,0)</f>
        <v>58264512</v>
      </c>
      <c r="H161" s="34">
        <f>VLOOKUP(A161,'Actual scan'!$A$2:$C$419,3,0)</f>
        <v>58264512</v>
      </c>
      <c r="I161" s="35">
        <f t="shared" si="3"/>
        <v>0</v>
      </c>
      <c r="J161" s="20">
        <f>VLOOKUP(A161,'04.07.24'!$A$2:$M$500,13,0)</f>
        <v>219364635.8</v>
      </c>
      <c r="K161" s="36">
        <f>VLOOKUP(A161,'Actual scan'!$A$2:$M$419,13,0)</f>
        <v>219364635.8</v>
      </c>
      <c r="L161" s="37">
        <f t="shared" si="4"/>
        <v>0</v>
      </c>
      <c r="M161" s="13">
        <f>VLOOKUP(A161,'04.07.24'!$A$2:$M$500,4,0)</f>
        <v>17960627</v>
      </c>
      <c r="N161" s="34">
        <f>VLOOKUP(A161,'Actual scan'!$A$2:$M$419,4,0)</f>
        <v>17960627</v>
      </c>
      <c r="O161" s="38">
        <f t="shared" si="5"/>
        <v>0</v>
      </c>
      <c r="P161" s="13">
        <f>VLOOKUP(A161,'04.07.24'!$A$2:$M$500,10,0)</f>
        <v>8848283</v>
      </c>
      <c r="Q161" s="39">
        <f>VLOOKUP(A161,'Actual scan'!$A$2:$M$419,10,0)</f>
        <v>8848283</v>
      </c>
      <c r="R161" s="38">
        <f t="shared" si="6"/>
        <v>0</v>
      </c>
      <c r="S161" s="13">
        <f>VLOOKUP(A161,'04.07.24'!$A$2:$M$500,9,0)</f>
        <v>5464384</v>
      </c>
      <c r="T161" s="39">
        <f>VLOOKUP(A161,'Actual scan'!$A$2:$M$419,9,0)</f>
        <v>5464384</v>
      </c>
      <c r="U161" s="38">
        <f t="shared" si="7"/>
        <v>0</v>
      </c>
      <c r="V161" s="13">
        <f>VLOOKUP(A161,'04.07.24'!$A$2:$M$500,8,0)</f>
        <v>10727598</v>
      </c>
      <c r="W161" s="39">
        <f>VLOOKUP(A161,'Actual scan'!$A$2:$M$419,8,0)</f>
        <v>10727598</v>
      </c>
      <c r="X161" s="38">
        <f t="shared" si="8"/>
        <v>0</v>
      </c>
      <c r="Y161" s="13">
        <f>VLOOKUP(A161,'04.07.24'!$A$2:$M$500,11,0)</f>
        <v>3688961165</v>
      </c>
      <c r="Z161" s="39">
        <f>VLOOKUP(A161,'Actual scan'!$A$2:$M$419,11,0)</f>
        <v>3688961165</v>
      </c>
      <c r="AA161" s="38">
        <f t="shared" si="9"/>
        <v>0</v>
      </c>
      <c r="AB161" s="40">
        <f t="shared" si="10"/>
        <v>0</v>
      </c>
      <c r="AC161" s="40">
        <f t="shared" si="11"/>
        <v>0</v>
      </c>
      <c r="AD161" s="40">
        <f t="shared" si="12"/>
        <v>0</v>
      </c>
      <c r="AE161" s="40">
        <f t="shared" si="13"/>
        <v>0</v>
      </c>
      <c r="AF161" s="41">
        <f t="shared" si="14"/>
        <v>0</v>
      </c>
      <c r="AG161" s="40">
        <f>IFERROR(__xludf.DUMMYFUNCTION("IFNA(VLOOKUP(A161,IMPORTRANGE(""https://docs.google.com/spreadsheets/d/13sIiIFxtnWDUMYwzYXOCUL9Pdssb8PBqcbIkNBBCaZM/edit?resourcekey#gid=2083474367"",""Responses!$B$2:$N$500""),10,0),0)"),0.0)</f>
        <v>0</v>
      </c>
      <c r="AH161" s="40">
        <f>IFERROR(__xludf.DUMMYFUNCTION("IFNA(VLOOKUP(A161,IMPORTRANGE(""https://docs.google.com/spreadsheets/d/13sIiIFxtnWDUMYwzYXOCUL9Pdssb8PBqcbIkNBBCaZM/edit?resourcekey#gid=2083474367"",""Responses!$B$2:$N$500""),9,0),0)"),0.0)</f>
        <v>0</v>
      </c>
      <c r="AI161" s="41">
        <f t="shared" si="15"/>
        <v>0</v>
      </c>
      <c r="AJ161" s="41">
        <f t="shared" si="16"/>
        <v>-14566128</v>
      </c>
      <c r="AK161" s="42">
        <f t="shared" si="17"/>
        <v>0</v>
      </c>
      <c r="AL161" s="42">
        <f t="shared" si="18"/>
        <v>0</v>
      </c>
    </row>
    <row r="162" ht="15.75" customHeight="1">
      <c r="A162" s="6">
        <v>8.3627209E7</v>
      </c>
      <c r="B162" s="7" t="s">
        <v>194</v>
      </c>
      <c r="C162" s="20">
        <f>VLOOKUP(A162,'04.07.24'!$A$2:$W$500,17,0)</f>
        <v>2907030.15</v>
      </c>
      <c r="D162" s="33">
        <f t="shared" si="1"/>
        <v>0</v>
      </c>
      <c r="E162" s="20">
        <f>VLOOKUP(A162,'04.07.24'!$A$2:$W$500,18,0)</f>
        <v>14535150.75</v>
      </c>
      <c r="F162" s="33">
        <f t="shared" si="2"/>
        <v>0</v>
      </c>
      <c r="G162" s="13">
        <f>VLOOKUP(A162,'04.07.24'!$A$2:$C$500,3,0)</f>
        <v>58140603</v>
      </c>
      <c r="H162" s="34">
        <f>VLOOKUP(A162,'Actual scan'!$A$2:$C$419,3,0)</f>
        <v>58140603</v>
      </c>
      <c r="I162" s="35">
        <f t="shared" si="3"/>
        <v>0</v>
      </c>
      <c r="J162" s="20">
        <f>VLOOKUP(A162,'04.07.24'!$A$2:$M$500,13,0)</f>
        <v>144163035.6</v>
      </c>
      <c r="K162" s="36">
        <f>VLOOKUP(A162,'Actual scan'!$A$2:$M$419,13,0)</f>
        <v>144163035.6</v>
      </c>
      <c r="L162" s="37">
        <f t="shared" si="4"/>
        <v>0</v>
      </c>
      <c r="M162" s="13">
        <f>VLOOKUP(A162,'04.07.24'!$A$2:$M$500,4,0)</f>
        <v>17211612</v>
      </c>
      <c r="N162" s="34">
        <f>VLOOKUP(A162,'Actual scan'!$A$2:$M$419,4,0)</f>
        <v>17211612</v>
      </c>
      <c r="O162" s="38">
        <f t="shared" si="5"/>
        <v>0</v>
      </c>
      <c r="P162" s="13">
        <f>VLOOKUP(A162,'04.07.24'!$A$2:$M$500,10,0)</f>
        <v>8380150</v>
      </c>
      <c r="Q162" s="39">
        <f>VLOOKUP(A162,'Actual scan'!$A$2:$M$419,10,0)</f>
        <v>8380150</v>
      </c>
      <c r="R162" s="38">
        <f t="shared" si="6"/>
        <v>0</v>
      </c>
      <c r="S162" s="13">
        <f>VLOOKUP(A162,'04.07.24'!$A$2:$M$500,9,0)</f>
        <v>4786707</v>
      </c>
      <c r="T162" s="39">
        <f>VLOOKUP(A162,'Actual scan'!$A$2:$M$419,9,0)</f>
        <v>4786707</v>
      </c>
      <c r="U162" s="38">
        <f t="shared" si="7"/>
        <v>0</v>
      </c>
      <c r="V162" s="13">
        <f>VLOOKUP(A162,'04.07.24'!$A$2:$M$500,8,0)</f>
        <v>4234671</v>
      </c>
      <c r="W162" s="39">
        <f>VLOOKUP(A162,'Actual scan'!$A$2:$M$419,8,0)</f>
        <v>4234671</v>
      </c>
      <c r="X162" s="38">
        <f t="shared" si="8"/>
        <v>0</v>
      </c>
      <c r="Y162" s="13">
        <f>VLOOKUP(A162,'04.07.24'!$A$2:$M$500,11,0)</f>
        <v>7518929667</v>
      </c>
      <c r="Z162" s="39">
        <f>VLOOKUP(A162,'Actual scan'!$A$2:$M$419,11,0)</f>
        <v>7518929667</v>
      </c>
      <c r="AA162" s="38">
        <f t="shared" si="9"/>
        <v>0</v>
      </c>
      <c r="AB162" s="40">
        <f t="shared" si="10"/>
        <v>0</v>
      </c>
      <c r="AC162" s="40">
        <f t="shared" si="11"/>
        <v>0</v>
      </c>
      <c r="AD162" s="40">
        <f t="shared" si="12"/>
        <v>0</v>
      </c>
      <c r="AE162" s="40">
        <f t="shared" si="13"/>
        <v>0</v>
      </c>
      <c r="AF162" s="41">
        <f t="shared" si="14"/>
        <v>0</v>
      </c>
      <c r="AG162" s="40">
        <f>IFERROR(__xludf.DUMMYFUNCTION("IFNA(VLOOKUP(A162,IMPORTRANGE(""https://docs.google.com/spreadsheets/d/13sIiIFxtnWDUMYwzYXOCUL9Pdssb8PBqcbIkNBBCaZM/edit?resourcekey#gid=2083474367"",""Responses!$B$2:$N$500""),10,0),0)"),0.0)</f>
        <v>0</v>
      </c>
      <c r="AH162" s="40">
        <f>IFERROR(__xludf.DUMMYFUNCTION("IFNA(VLOOKUP(A162,IMPORTRANGE(""https://docs.google.com/spreadsheets/d/13sIiIFxtnWDUMYwzYXOCUL9Pdssb8PBqcbIkNBBCaZM/edit?resourcekey#gid=2083474367"",""Responses!$B$2:$N$500""),9,0),0)"),0.0)</f>
        <v>0</v>
      </c>
      <c r="AI162" s="41">
        <f t="shared" si="15"/>
        <v>0</v>
      </c>
      <c r="AJ162" s="41">
        <f t="shared" si="16"/>
        <v>-14535150.75</v>
      </c>
      <c r="AK162" s="42">
        <f t="shared" si="17"/>
        <v>0</v>
      </c>
      <c r="AL162" s="42">
        <f t="shared" si="18"/>
        <v>0</v>
      </c>
    </row>
    <row r="163" ht="15.75" customHeight="1">
      <c r="A163" s="6">
        <v>1.10105238E8</v>
      </c>
      <c r="B163" s="7" t="s">
        <v>195</v>
      </c>
      <c r="C163" s="20">
        <f>VLOOKUP(A163,'04.07.24'!$A$2:$W$500,17,0)</f>
        <v>2898669</v>
      </c>
      <c r="D163" s="33">
        <f t="shared" si="1"/>
        <v>0</v>
      </c>
      <c r="E163" s="20">
        <f>VLOOKUP(A163,'04.07.24'!$A$2:$W$500,18,0)</f>
        <v>14493345</v>
      </c>
      <c r="F163" s="33">
        <f t="shared" si="2"/>
        <v>0</v>
      </c>
      <c r="G163" s="13">
        <f>VLOOKUP(A163,'04.07.24'!$A$2:$C$500,3,0)</f>
        <v>57973380</v>
      </c>
      <c r="H163" s="34">
        <f>VLOOKUP(A163,'Actual scan'!$A$2:$C$419,3,0)</f>
        <v>57973380</v>
      </c>
      <c r="I163" s="35">
        <f t="shared" si="3"/>
        <v>0</v>
      </c>
      <c r="J163" s="20">
        <f>VLOOKUP(A163,'04.07.24'!$A$2:$M$500,13,0)</f>
        <v>518609663.8</v>
      </c>
      <c r="K163" s="36">
        <f>VLOOKUP(A163,'Actual scan'!$A$2:$M$419,13,0)</f>
        <v>518609663.8</v>
      </c>
      <c r="L163" s="37">
        <f t="shared" si="4"/>
        <v>0</v>
      </c>
      <c r="M163" s="13">
        <f>VLOOKUP(A163,'04.07.24'!$A$2:$M$500,4,0)</f>
        <v>39991595</v>
      </c>
      <c r="N163" s="34">
        <f>VLOOKUP(A163,'Actual scan'!$A$2:$M$419,4,0)</f>
        <v>39991595</v>
      </c>
      <c r="O163" s="38">
        <f t="shared" si="5"/>
        <v>0</v>
      </c>
      <c r="P163" s="13">
        <f>VLOOKUP(A163,'04.07.24'!$A$2:$M$500,10,0)</f>
        <v>6910730</v>
      </c>
      <c r="Q163" s="39">
        <f>VLOOKUP(A163,'Actual scan'!$A$2:$M$419,10,0)</f>
        <v>6910730</v>
      </c>
      <c r="R163" s="38">
        <f t="shared" si="6"/>
        <v>0</v>
      </c>
      <c r="S163" s="13">
        <f>VLOOKUP(A163,'04.07.24'!$A$2:$M$500,9,0)</f>
        <v>16095144</v>
      </c>
      <c r="T163" s="39">
        <f>VLOOKUP(A163,'Actual scan'!$A$2:$M$419,9,0)</f>
        <v>16095144</v>
      </c>
      <c r="U163" s="38">
        <f t="shared" si="7"/>
        <v>0</v>
      </c>
      <c r="V163" s="13">
        <f>VLOOKUP(A163,'04.07.24'!$A$2:$M$500,8,0)</f>
        <v>19130823</v>
      </c>
      <c r="W163" s="39">
        <f>VLOOKUP(A163,'Actual scan'!$A$2:$M$419,8,0)</f>
        <v>19130823</v>
      </c>
      <c r="X163" s="38">
        <f t="shared" si="8"/>
        <v>0</v>
      </c>
      <c r="Y163" s="13">
        <f>VLOOKUP(A163,'04.07.24'!$A$2:$M$500,11,0)</f>
        <v>2254514156</v>
      </c>
      <c r="Z163" s="39">
        <f>VLOOKUP(A163,'Actual scan'!$A$2:$M$419,11,0)</f>
        <v>2254514156</v>
      </c>
      <c r="AA163" s="38">
        <f t="shared" si="9"/>
        <v>0</v>
      </c>
      <c r="AB163" s="40">
        <f t="shared" si="10"/>
        <v>0</v>
      </c>
      <c r="AC163" s="40">
        <f t="shared" si="11"/>
        <v>0</v>
      </c>
      <c r="AD163" s="40">
        <f t="shared" si="12"/>
        <v>0</v>
      </c>
      <c r="AE163" s="40">
        <f t="shared" si="13"/>
        <v>0</v>
      </c>
      <c r="AF163" s="41">
        <f t="shared" si="14"/>
        <v>0</v>
      </c>
      <c r="AG163" s="40">
        <f>IFERROR(__xludf.DUMMYFUNCTION("IFNA(VLOOKUP(A163,IMPORTRANGE(""https://docs.google.com/spreadsheets/d/13sIiIFxtnWDUMYwzYXOCUL9Pdssb8PBqcbIkNBBCaZM/edit?resourcekey#gid=2083474367"",""Responses!$B$2:$N$500""),10,0),0)"),0.0)</f>
        <v>0</v>
      </c>
      <c r="AH163" s="40">
        <f>IFERROR(__xludf.DUMMYFUNCTION("IFNA(VLOOKUP(A163,IMPORTRANGE(""https://docs.google.com/spreadsheets/d/13sIiIFxtnWDUMYwzYXOCUL9Pdssb8PBqcbIkNBBCaZM/edit?resourcekey#gid=2083474367"",""Responses!$B$2:$N$500""),9,0),0)"),0.0)</f>
        <v>0</v>
      </c>
      <c r="AI163" s="41">
        <f t="shared" si="15"/>
        <v>0</v>
      </c>
      <c r="AJ163" s="41">
        <f t="shared" si="16"/>
        <v>-14493345</v>
      </c>
      <c r="AK163" s="42">
        <f t="shared" si="17"/>
        <v>0</v>
      </c>
      <c r="AL163" s="42">
        <f t="shared" si="18"/>
        <v>0</v>
      </c>
    </row>
    <row r="164" ht="15.75" customHeight="1">
      <c r="A164" s="6">
        <v>1.15616613E8</v>
      </c>
      <c r="B164" s="7" t="s">
        <v>196</v>
      </c>
      <c r="C164" s="20">
        <f>VLOOKUP(A164,'04.07.24'!$A$2:$W$500,17,0)</f>
        <v>2892585.55</v>
      </c>
      <c r="D164" s="33">
        <f t="shared" si="1"/>
        <v>0</v>
      </c>
      <c r="E164" s="20">
        <f>VLOOKUP(A164,'04.07.24'!$A$2:$W$500,18,0)</f>
        <v>14462927.75</v>
      </c>
      <c r="F164" s="33">
        <f t="shared" si="2"/>
        <v>0</v>
      </c>
      <c r="G164" s="13">
        <f>VLOOKUP(A164,'04.07.24'!$A$2:$C$500,3,0)</f>
        <v>57851711</v>
      </c>
      <c r="H164" s="34">
        <f>VLOOKUP(A164,'Actual scan'!$A$2:$C$419,3,0)</f>
        <v>57851711</v>
      </c>
      <c r="I164" s="35">
        <f t="shared" si="3"/>
        <v>0</v>
      </c>
      <c r="J164" s="20">
        <f>VLOOKUP(A164,'04.07.24'!$A$2:$M$500,13,0)</f>
        <v>160739788.6</v>
      </c>
      <c r="K164" s="36">
        <f>VLOOKUP(A164,'Actual scan'!$A$2:$M$419,13,0)</f>
        <v>160739788.6</v>
      </c>
      <c r="L164" s="37">
        <f t="shared" si="4"/>
        <v>0</v>
      </c>
      <c r="M164" s="13">
        <f>VLOOKUP(A164,'04.07.24'!$A$2:$M$500,4,0)</f>
        <v>12850178</v>
      </c>
      <c r="N164" s="34">
        <f>VLOOKUP(A164,'Actual scan'!$A$2:$M$419,4,0)</f>
        <v>12850178</v>
      </c>
      <c r="O164" s="38">
        <f t="shared" si="5"/>
        <v>0</v>
      </c>
      <c r="P164" s="13">
        <f>VLOOKUP(A164,'04.07.24'!$A$2:$M$500,10,0)</f>
        <v>8497986</v>
      </c>
      <c r="Q164" s="39">
        <f>VLOOKUP(A164,'Actual scan'!$A$2:$M$419,10,0)</f>
        <v>8497986</v>
      </c>
      <c r="R164" s="38">
        <f t="shared" si="6"/>
        <v>0</v>
      </c>
      <c r="S164" s="13">
        <f>VLOOKUP(A164,'04.07.24'!$A$2:$M$500,9,0)</f>
        <v>4991751</v>
      </c>
      <c r="T164" s="39">
        <f>VLOOKUP(A164,'Actual scan'!$A$2:$M$419,9,0)</f>
        <v>4991751</v>
      </c>
      <c r="U164" s="38">
        <f t="shared" si="7"/>
        <v>0</v>
      </c>
      <c r="V164" s="13">
        <f>VLOOKUP(A164,'04.07.24'!$A$2:$M$500,8,0)</f>
        <v>5832130</v>
      </c>
      <c r="W164" s="39">
        <f>VLOOKUP(A164,'Actual scan'!$A$2:$M$419,8,0)</f>
        <v>5832130</v>
      </c>
      <c r="X164" s="38">
        <f t="shared" si="8"/>
        <v>0</v>
      </c>
      <c r="Y164" s="13">
        <f>VLOOKUP(A164,'04.07.24'!$A$2:$M$500,11,0)</f>
        <v>575962921</v>
      </c>
      <c r="Z164" s="39">
        <f>VLOOKUP(A164,'Actual scan'!$A$2:$M$419,11,0)</f>
        <v>575962921</v>
      </c>
      <c r="AA164" s="38">
        <f t="shared" si="9"/>
        <v>0</v>
      </c>
      <c r="AB164" s="40">
        <f t="shared" si="10"/>
        <v>0</v>
      </c>
      <c r="AC164" s="40">
        <f t="shared" si="11"/>
        <v>0</v>
      </c>
      <c r="AD164" s="40">
        <f t="shared" si="12"/>
        <v>0</v>
      </c>
      <c r="AE164" s="40">
        <f t="shared" si="13"/>
        <v>0</v>
      </c>
      <c r="AF164" s="41">
        <f t="shared" si="14"/>
        <v>0</v>
      </c>
      <c r="AG164" s="40">
        <f>IFERROR(__xludf.DUMMYFUNCTION("IFNA(VLOOKUP(A164,IMPORTRANGE(""https://docs.google.com/spreadsheets/d/13sIiIFxtnWDUMYwzYXOCUL9Pdssb8PBqcbIkNBBCaZM/edit?resourcekey#gid=2083474367"",""Responses!$B$2:$N$500""),10,0),0)"),0.0)</f>
        <v>0</v>
      </c>
      <c r="AH164" s="40">
        <f>IFERROR(__xludf.DUMMYFUNCTION("IFNA(VLOOKUP(A164,IMPORTRANGE(""https://docs.google.com/spreadsheets/d/13sIiIFxtnWDUMYwzYXOCUL9Pdssb8PBqcbIkNBBCaZM/edit?resourcekey#gid=2083474367"",""Responses!$B$2:$N$500""),9,0),0)"),0.0)</f>
        <v>0</v>
      </c>
      <c r="AI164" s="41">
        <f t="shared" si="15"/>
        <v>0</v>
      </c>
      <c r="AJ164" s="41">
        <f t="shared" si="16"/>
        <v>-14462927.75</v>
      </c>
      <c r="AK164" s="42">
        <f t="shared" si="17"/>
        <v>0</v>
      </c>
      <c r="AL164" s="42">
        <f t="shared" si="18"/>
        <v>0</v>
      </c>
    </row>
    <row r="165" ht="15.75" customHeight="1">
      <c r="A165" s="6">
        <v>5.0600792E7</v>
      </c>
      <c r="B165" s="7" t="s">
        <v>197</v>
      </c>
      <c r="C165" s="20">
        <f>VLOOKUP(A165,'04.07.24'!$A$2:$W$500,17,0)</f>
        <v>2882415.65</v>
      </c>
      <c r="D165" s="33">
        <f t="shared" si="1"/>
        <v>0</v>
      </c>
      <c r="E165" s="20">
        <f>VLOOKUP(A165,'04.07.24'!$A$2:$W$500,18,0)</f>
        <v>14412078.25</v>
      </c>
      <c r="F165" s="33">
        <f t="shared" si="2"/>
        <v>0</v>
      </c>
      <c r="G165" s="13">
        <f>VLOOKUP(A165,'04.07.24'!$A$2:$C$500,3,0)</f>
        <v>57648313</v>
      </c>
      <c r="H165" s="34">
        <f>VLOOKUP(A165,'Actual scan'!$A$2:$C$419,3,0)</f>
        <v>57648313</v>
      </c>
      <c r="I165" s="35">
        <f t="shared" si="3"/>
        <v>0</v>
      </c>
      <c r="J165" s="20">
        <f>VLOOKUP(A165,'04.07.24'!$A$2:$M$500,13,0)</f>
        <v>376612086.2</v>
      </c>
      <c r="K165" s="36">
        <f>VLOOKUP(A165,'Actual scan'!$A$2:$M$419,13,0)</f>
        <v>376612086.2</v>
      </c>
      <c r="L165" s="37">
        <f t="shared" si="4"/>
        <v>0</v>
      </c>
      <c r="M165" s="13">
        <f>VLOOKUP(A165,'04.07.24'!$A$2:$M$500,4,0)</f>
        <v>37980272</v>
      </c>
      <c r="N165" s="34">
        <f>VLOOKUP(A165,'Actual scan'!$A$2:$M$419,4,0)</f>
        <v>37980272</v>
      </c>
      <c r="O165" s="38">
        <f t="shared" si="5"/>
        <v>0</v>
      </c>
      <c r="P165" s="13">
        <f>VLOOKUP(A165,'04.07.24'!$A$2:$M$500,10,0)</f>
        <v>11169898</v>
      </c>
      <c r="Q165" s="39">
        <f>VLOOKUP(A165,'Actual scan'!$A$2:$M$419,10,0)</f>
        <v>11169898</v>
      </c>
      <c r="R165" s="38">
        <f t="shared" si="6"/>
        <v>0</v>
      </c>
      <c r="S165" s="13">
        <f>VLOOKUP(A165,'04.07.24'!$A$2:$M$500,9,0)</f>
        <v>10103095</v>
      </c>
      <c r="T165" s="39">
        <f>VLOOKUP(A165,'Actual scan'!$A$2:$M$419,9,0)</f>
        <v>10103095</v>
      </c>
      <c r="U165" s="38">
        <f t="shared" si="7"/>
        <v>0</v>
      </c>
      <c r="V165" s="13">
        <f>VLOOKUP(A165,'04.07.24'!$A$2:$M$500,8,0)</f>
        <v>16186109</v>
      </c>
      <c r="W165" s="39">
        <f>VLOOKUP(A165,'Actual scan'!$A$2:$M$419,8,0)</f>
        <v>16186109</v>
      </c>
      <c r="X165" s="38">
        <f t="shared" si="8"/>
        <v>0</v>
      </c>
      <c r="Y165" s="13">
        <f>VLOOKUP(A165,'04.07.24'!$A$2:$M$500,11,0)</f>
        <v>10228741840</v>
      </c>
      <c r="Z165" s="39">
        <f>VLOOKUP(A165,'Actual scan'!$A$2:$M$419,11,0)</f>
        <v>10228741840</v>
      </c>
      <c r="AA165" s="38">
        <f t="shared" si="9"/>
        <v>0</v>
      </c>
      <c r="AB165" s="40">
        <f t="shared" si="10"/>
        <v>0</v>
      </c>
      <c r="AC165" s="40">
        <f t="shared" si="11"/>
        <v>0</v>
      </c>
      <c r="AD165" s="40">
        <f t="shared" si="12"/>
        <v>0</v>
      </c>
      <c r="AE165" s="40">
        <f t="shared" si="13"/>
        <v>0</v>
      </c>
      <c r="AF165" s="41">
        <f t="shared" si="14"/>
        <v>0</v>
      </c>
      <c r="AG165" s="40">
        <f>IFERROR(__xludf.DUMMYFUNCTION("IFNA(VLOOKUP(A165,IMPORTRANGE(""https://docs.google.com/spreadsheets/d/13sIiIFxtnWDUMYwzYXOCUL9Pdssb8PBqcbIkNBBCaZM/edit?resourcekey#gid=2083474367"",""Responses!$B$2:$N$500""),10,0),0)"),0.0)</f>
        <v>0</v>
      </c>
      <c r="AH165" s="40">
        <f>IFERROR(__xludf.DUMMYFUNCTION("IFNA(VLOOKUP(A165,IMPORTRANGE(""https://docs.google.com/spreadsheets/d/13sIiIFxtnWDUMYwzYXOCUL9Pdssb8PBqcbIkNBBCaZM/edit?resourcekey#gid=2083474367"",""Responses!$B$2:$N$500""),9,0),0)"),0.0)</f>
        <v>0</v>
      </c>
      <c r="AI165" s="41">
        <f t="shared" si="15"/>
        <v>0</v>
      </c>
      <c r="AJ165" s="41">
        <f t="shared" si="16"/>
        <v>-14412078.25</v>
      </c>
      <c r="AK165" s="42">
        <f t="shared" si="17"/>
        <v>0</v>
      </c>
      <c r="AL165" s="42">
        <f t="shared" si="18"/>
        <v>0</v>
      </c>
    </row>
    <row r="166" ht="15.75" customHeight="1">
      <c r="A166" s="6">
        <v>1.24404877E8</v>
      </c>
      <c r="B166" s="7" t="s">
        <v>198</v>
      </c>
      <c r="C166" s="20">
        <f>VLOOKUP(A166,'04.07.24'!$A$2:$W$500,17,0)</f>
        <v>2870291.35</v>
      </c>
      <c r="D166" s="33">
        <f t="shared" si="1"/>
        <v>0</v>
      </c>
      <c r="E166" s="20">
        <f>VLOOKUP(A166,'04.07.24'!$A$2:$W$500,18,0)</f>
        <v>14351456.75</v>
      </c>
      <c r="F166" s="33">
        <f t="shared" si="2"/>
        <v>0</v>
      </c>
      <c r="G166" s="13">
        <f>VLOOKUP(A166,'04.07.24'!$A$2:$C$500,3,0)</f>
        <v>57405827</v>
      </c>
      <c r="H166" s="34">
        <f>VLOOKUP(A166,'Actual scan'!$A$2:$C$419,3,0)</f>
        <v>57405827</v>
      </c>
      <c r="I166" s="35">
        <f t="shared" si="3"/>
        <v>0</v>
      </c>
      <c r="J166" s="20">
        <f>VLOOKUP(A166,'04.07.24'!$A$2:$M$500,13,0)</f>
        <v>184891501.8</v>
      </c>
      <c r="K166" s="36">
        <f>VLOOKUP(A166,'Actual scan'!$A$2:$M$419,13,0)</f>
        <v>184891501.8</v>
      </c>
      <c r="L166" s="37">
        <f t="shared" si="4"/>
        <v>0</v>
      </c>
      <c r="M166" s="13">
        <f>VLOOKUP(A166,'04.07.24'!$A$2:$M$500,4,0)</f>
        <v>16220088</v>
      </c>
      <c r="N166" s="34">
        <f>VLOOKUP(A166,'Actual scan'!$A$2:$M$419,4,0)</f>
        <v>16220088</v>
      </c>
      <c r="O166" s="38">
        <f t="shared" si="5"/>
        <v>0</v>
      </c>
      <c r="P166" s="13">
        <f>VLOOKUP(A166,'04.07.24'!$A$2:$M$500,10,0)</f>
        <v>8829003</v>
      </c>
      <c r="Q166" s="39">
        <f>VLOOKUP(A166,'Actual scan'!$A$2:$M$419,10,0)</f>
        <v>8829003</v>
      </c>
      <c r="R166" s="38">
        <f t="shared" si="6"/>
        <v>0</v>
      </c>
      <c r="S166" s="13">
        <f>VLOOKUP(A166,'04.07.24'!$A$2:$M$500,9,0)</f>
        <v>3839285</v>
      </c>
      <c r="T166" s="39">
        <f>VLOOKUP(A166,'Actual scan'!$A$2:$M$419,9,0)</f>
        <v>3839285</v>
      </c>
      <c r="U166" s="38">
        <f t="shared" si="7"/>
        <v>0</v>
      </c>
      <c r="V166" s="13">
        <f>VLOOKUP(A166,'04.07.24'!$A$2:$M$500,8,0)</f>
        <v>10430755</v>
      </c>
      <c r="W166" s="39">
        <f>VLOOKUP(A166,'Actual scan'!$A$2:$M$419,8,0)</f>
        <v>10430755</v>
      </c>
      <c r="X166" s="38">
        <f t="shared" si="8"/>
        <v>0</v>
      </c>
      <c r="Y166" s="13">
        <f>VLOOKUP(A166,'04.07.24'!$A$2:$M$500,11,0)</f>
        <v>1670231301</v>
      </c>
      <c r="Z166" s="39">
        <f>VLOOKUP(A166,'Actual scan'!$A$2:$M$419,11,0)</f>
        <v>1670231301</v>
      </c>
      <c r="AA166" s="38">
        <f t="shared" si="9"/>
        <v>0</v>
      </c>
      <c r="AB166" s="40">
        <f t="shared" si="10"/>
        <v>0</v>
      </c>
      <c r="AC166" s="40">
        <f t="shared" si="11"/>
        <v>0</v>
      </c>
      <c r="AD166" s="40">
        <f t="shared" si="12"/>
        <v>0</v>
      </c>
      <c r="AE166" s="40">
        <f t="shared" si="13"/>
        <v>0</v>
      </c>
      <c r="AF166" s="41">
        <f t="shared" si="14"/>
        <v>0</v>
      </c>
      <c r="AG166" s="40">
        <f>IFERROR(__xludf.DUMMYFUNCTION("IFNA(VLOOKUP(A166,IMPORTRANGE(""https://docs.google.com/spreadsheets/d/13sIiIFxtnWDUMYwzYXOCUL9Pdssb8PBqcbIkNBBCaZM/edit?resourcekey#gid=2083474367"",""Responses!$B$2:$N$500""),10,0),0)"),0.0)</f>
        <v>0</v>
      </c>
      <c r="AH166" s="40">
        <f>IFERROR(__xludf.DUMMYFUNCTION("IFNA(VLOOKUP(A166,IMPORTRANGE(""https://docs.google.com/spreadsheets/d/13sIiIFxtnWDUMYwzYXOCUL9Pdssb8PBqcbIkNBBCaZM/edit?resourcekey#gid=2083474367"",""Responses!$B$2:$N$500""),9,0),0)"),0.0)</f>
        <v>0</v>
      </c>
      <c r="AI166" s="41">
        <f t="shared" si="15"/>
        <v>0</v>
      </c>
      <c r="AJ166" s="41">
        <f t="shared" si="16"/>
        <v>-14351456.75</v>
      </c>
      <c r="AK166" s="42">
        <f t="shared" si="17"/>
        <v>0</v>
      </c>
      <c r="AL166" s="42">
        <f t="shared" si="18"/>
        <v>0</v>
      </c>
    </row>
    <row r="167" ht="15.75" customHeight="1">
      <c r="A167" s="6">
        <v>1.25128986E8</v>
      </c>
      <c r="B167" s="7" t="s">
        <v>199</v>
      </c>
      <c r="C167" s="20">
        <f>VLOOKUP(A167,'04.07.24'!$A$2:$W$500,17,0)</f>
        <v>2867983.05</v>
      </c>
      <c r="D167" s="33">
        <f t="shared" si="1"/>
        <v>0</v>
      </c>
      <c r="E167" s="20">
        <f>VLOOKUP(A167,'04.07.24'!$A$2:$W$500,18,0)</f>
        <v>14339915.25</v>
      </c>
      <c r="F167" s="33">
        <f t="shared" si="2"/>
        <v>0</v>
      </c>
      <c r="G167" s="13">
        <f>VLOOKUP(A167,'04.07.24'!$A$2:$C$500,3,0)</f>
        <v>57359661</v>
      </c>
      <c r="H167" s="34">
        <f>VLOOKUP(A167,'Actual scan'!$A$2:$C$419,3,0)</f>
        <v>57359661</v>
      </c>
      <c r="I167" s="35">
        <f t="shared" si="3"/>
        <v>0</v>
      </c>
      <c r="J167" s="20">
        <f>VLOOKUP(A167,'04.07.24'!$A$2:$M$500,13,0)</f>
        <v>234809641.8</v>
      </c>
      <c r="K167" s="36">
        <f>VLOOKUP(A167,'Actual scan'!$A$2:$M$419,13,0)</f>
        <v>234809641.8</v>
      </c>
      <c r="L167" s="37">
        <f t="shared" si="4"/>
        <v>0</v>
      </c>
      <c r="M167" s="13">
        <f>VLOOKUP(A167,'04.07.24'!$A$2:$M$500,4,0)</f>
        <v>24887562</v>
      </c>
      <c r="N167" s="34">
        <f>VLOOKUP(A167,'Actual scan'!$A$2:$M$419,4,0)</f>
        <v>24887562</v>
      </c>
      <c r="O167" s="38">
        <f t="shared" si="5"/>
        <v>0</v>
      </c>
      <c r="P167" s="13">
        <f>VLOOKUP(A167,'04.07.24'!$A$2:$M$500,10,0)</f>
        <v>4964409</v>
      </c>
      <c r="Q167" s="39">
        <f>VLOOKUP(A167,'Actual scan'!$A$2:$M$419,10,0)</f>
        <v>4964409</v>
      </c>
      <c r="R167" s="38">
        <f t="shared" si="6"/>
        <v>0</v>
      </c>
      <c r="S167" s="13">
        <f>VLOOKUP(A167,'04.07.24'!$A$2:$M$500,9,0)</f>
        <v>4488625</v>
      </c>
      <c r="T167" s="39">
        <f>VLOOKUP(A167,'Actual scan'!$A$2:$M$419,9,0)</f>
        <v>4488625</v>
      </c>
      <c r="U167" s="38">
        <f t="shared" si="7"/>
        <v>0</v>
      </c>
      <c r="V167" s="13">
        <f>VLOOKUP(A167,'04.07.24'!$A$2:$M$500,8,0)</f>
        <v>13605471</v>
      </c>
      <c r="W167" s="39">
        <f>VLOOKUP(A167,'Actual scan'!$A$2:$M$419,8,0)</f>
        <v>13605471</v>
      </c>
      <c r="X167" s="38">
        <f t="shared" si="8"/>
        <v>0</v>
      </c>
      <c r="Y167" s="13">
        <f>VLOOKUP(A167,'04.07.24'!$A$2:$M$500,11,0)</f>
        <v>6501693887</v>
      </c>
      <c r="Z167" s="39">
        <f>VLOOKUP(A167,'Actual scan'!$A$2:$M$419,11,0)</f>
        <v>6501693887</v>
      </c>
      <c r="AA167" s="38">
        <f t="shared" si="9"/>
        <v>0</v>
      </c>
      <c r="AB167" s="40">
        <f t="shared" si="10"/>
        <v>0</v>
      </c>
      <c r="AC167" s="40">
        <f t="shared" si="11"/>
        <v>0</v>
      </c>
      <c r="AD167" s="40">
        <f t="shared" si="12"/>
        <v>0</v>
      </c>
      <c r="AE167" s="40">
        <f t="shared" si="13"/>
        <v>0</v>
      </c>
      <c r="AF167" s="41">
        <f t="shared" si="14"/>
        <v>0</v>
      </c>
      <c r="AG167" s="40">
        <f>IFERROR(__xludf.DUMMYFUNCTION("IFNA(VLOOKUP(A167,IMPORTRANGE(""https://docs.google.com/spreadsheets/d/13sIiIFxtnWDUMYwzYXOCUL9Pdssb8PBqcbIkNBBCaZM/edit?resourcekey#gid=2083474367"",""Responses!$B$2:$N$500""),10,0),0)"),0.0)</f>
        <v>0</v>
      </c>
      <c r="AH167" s="40">
        <f>IFERROR(__xludf.DUMMYFUNCTION("IFNA(VLOOKUP(A167,IMPORTRANGE(""https://docs.google.com/spreadsheets/d/13sIiIFxtnWDUMYwzYXOCUL9Pdssb8PBqcbIkNBBCaZM/edit?resourcekey#gid=2083474367"",""Responses!$B$2:$N$500""),9,0),0)"),0.0)</f>
        <v>0</v>
      </c>
      <c r="AI167" s="41">
        <f t="shared" si="15"/>
        <v>0</v>
      </c>
      <c r="AJ167" s="41">
        <f t="shared" si="16"/>
        <v>-14339915.25</v>
      </c>
      <c r="AK167" s="42">
        <f t="shared" si="17"/>
        <v>0</v>
      </c>
      <c r="AL167" s="42">
        <f t="shared" si="18"/>
        <v>0</v>
      </c>
    </row>
    <row r="168" ht="15.75" customHeight="1">
      <c r="A168" s="6">
        <v>1.23614791E8</v>
      </c>
      <c r="B168" s="7" t="s">
        <v>200</v>
      </c>
      <c r="C168" s="20">
        <f>VLOOKUP(A168,'04.07.24'!$A$2:$W$500,17,0)</f>
        <v>2856602.3</v>
      </c>
      <c r="D168" s="33">
        <f t="shared" si="1"/>
        <v>0</v>
      </c>
      <c r="E168" s="20">
        <f>VLOOKUP(A168,'04.07.24'!$A$2:$W$500,18,0)</f>
        <v>14283011.5</v>
      </c>
      <c r="F168" s="33">
        <f t="shared" si="2"/>
        <v>0</v>
      </c>
      <c r="G168" s="13">
        <f>VLOOKUP(A168,'04.07.24'!$A$2:$C$500,3,0)</f>
        <v>57132046</v>
      </c>
      <c r="H168" s="34">
        <f>VLOOKUP(A168,'Actual scan'!$A$2:$C$419,3,0)</f>
        <v>57132046</v>
      </c>
      <c r="I168" s="35">
        <f t="shared" si="3"/>
        <v>0</v>
      </c>
      <c r="J168" s="20">
        <f>VLOOKUP(A168,'04.07.24'!$A$2:$M$500,13,0)</f>
        <v>1135873563</v>
      </c>
      <c r="K168" s="36">
        <f>VLOOKUP(A168,'Actual scan'!$A$2:$M$419,13,0)</f>
        <v>1135873563</v>
      </c>
      <c r="L168" s="37">
        <f t="shared" si="4"/>
        <v>0</v>
      </c>
      <c r="M168" s="13">
        <f>VLOOKUP(A168,'04.07.24'!$A$2:$M$500,4,0)</f>
        <v>92554886</v>
      </c>
      <c r="N168" s="34">
        <f>VLOOKUP(A168,'Actual scan'!$A$2:$M$419,4,0)</f>
        <v>92554886</v>
      </c>
      <c r="O168" s="38">
        <f t="shared" si="5"/>
        <v>0</v>
      </c>
      <c r="P168" s="13">
        <f>VLOOKUP(A168,'04.07.24'!$A$2:$M$500,10,0)</f>
        <v>15199756</v>
      </c>
      <c r="Q168" s="39">
        <f>VLOOKUP(A168,'Actual scan'!$A$2:$M$419,10,0)</f>
        <v>15199756</v>
      </c>
      <c r="R168" s="38">
        <f t="shared" si="6"/>
        <v>0</v>
      </c>
      <c r="S168" s="13">
        <f>VLOOKUP(A168,'04.07.24'!$A$2:$M$500,9,0)</f>
        <v>33342996</v>
      </c>
      <c r="T168" s="39">
        <f>VLOOKUP(A168,'Actual scan'!$A$2:$M$419,9,0)</f>
        <v>33342996</v>
      </c>
      <c r="U168" s="38">
        <f t="shared" si="7"/>
        <v>0</v>
      </c>
      <c r="V168" s="13">
        <f>VLOOKUP(A168,'04.07.24'!$A$2:$M$500,8,0)</f>
        <v>44805032</v>
      </c>
      <c r="W168" s="39">
        <f>VLOOKUP(A168,'Actual scan'!$A$2:$M$419,8,0)</f>
        <v>44805032</v>
      </c>
      <c r="X168" s="38">
        <f t="shared" si="8"/>
        <v>0</v>
      </c>
      <c r="Y168" s="13">
        <f>VLOOKUP(A168,'04.07.24'!$A$2:$M$500,11,0)</f>
        <v>877888686</v>
      </c>
      <c r="Z168" s="39">
        <f>VLOOKUP(A168,'Actual scan'!$A$2:$M$419,11,0)</f>
        <v>877888686</v>
      </c>
      <c r="AA168" s="38">
        <f t="shared" si="9"/>
        <v>0</v>
      </c>
      <c r="AB168" s="40">
        <f t="shared" si="10"/>
        <v>0</v>
      </c>
      <c r="AC168" s="40">
        <f t="shared" si="11"/>
        <v>0</v>
      </c>
      <c r="AD168" s="40">
        <f t="shared" si="12"/>
        <v>0</v>
      </c>
      <c r="AE168" s="40">
        <f t="shared" si="13"/>
        <v>0</v>
      </c>
      <c r="AF168" s="41">
        <f t="shared" si="14"/>
        <v>0</v>
      </c>
      <c r="AG168" s="40">
        <f>IFERROR(__xludf.DUMMYFUNCTION("IFNA(VLOOKUP(A168,IMPORTRANGE(""https://docs.google.com/spreadsheets/d/13sIiIFxtnWDUMYwzYXOCUL9Pdssb8PBqcbIkNBBCaZM/edit?resourcekey#gid=2083474367"",""Responses!$B$2:$N$500""),10,0),0)"),0.0)</f>
        <v>0</v>
      </c>
      <c r="AH168" s="40">
        <f>IFERROR(__xludf.DUMMYFUNCTION("IFNA(VLOOKUP(A168,IMPORTRANGE(""https://docs.google.com/spreadsheets/d/13sIiIFxtnWDUMYwzYXOCUL9Pdssb8PBqcbIkNBBCaZM/edit?resourcekey#gid=2083474367"",""Responses!$B$2:$N$500""),9,0),0)"),0.0)</f>
        <v>0</v>
      </c>
      <c r="AI168" s="41">
        <f t="shared" si="15"/>
        <v>0</v>
      </c>
      <c r="AJ168" s="41">
        <f t="shared" si="16"/>
        <v>-14283011.5</v>
      </c>
      <c r="AK168" s="42">
        <f t="shared" si="17"/>
        <v>0</v>
      </c>
      <c r="AL168" s="42">
        <f t="shared" si="18"/>
        <v>0</v>
      </c>
    </row>
    <row r="169" ht="15.75" customHeight="1">
      <c r="A169" s="6">
        <v>1.5696944E7</v>
      </c>
      <c r="B169" s="7" t="s">
        <v>201</v>
      </c>
      <c r="C169" s="20">
        <f>VLOOKUP(A169,'04.07.24'!$A$2:$W$500,17,0)</f>
        <v>2849862.6</v>
      </c>
      <c r="D169" s="33">
        <f t="shared" si="1"/>
        <v>0</v>
      </c>
      <c r="E169" s="20">
        <f>VLOOKUP(A169,'04.07.24'!$A$2:$W$500,18,0)</f>
        <v>14249313</v>
      </c>
      <c r="F169" s="33">
        <f t="shared" si="2"/>
        <v>0</v>
      </c>
      <c r="G169" s="13">
        <f>VLOOKUP(A169,'04.07.24'!$A$2:$C$500,3,0)</f>
        <v>56997252</v>
      </c>
      <c r="H169" s="34">
        <f>VLOOKUP(A169,'Actual scan'!$A$2:$C$419,3,0)</f>
        <v>56997252</v>
      </c>
      <c r="I169" s="35">
        <f t="shared" si="3"/>
        <v>0</v>
      </c>
      <c r="J169" s="20">
        <f>VLOOKUP(A169,'04.07.24'!$A$2:$M$500,13,0)</f>
        <v>518541424</v>
      </c>
      <c r="K169" s="36">
        <f>VLOOKUP(A169,'Actual scan'!$A$2:$M$419,13,0)</f>
        <v>518541424</v>
      </c>
      <c r="L169" s="37">
        <f t="shared" si="4"/>
        <v>0</v>
      </c>
      <c r="M169" s="13">
        <f>VLOOKUP(A169,'04.07.24'!$A$2:$M$500,4,0)</f>
        <v>41206208</v>
      </c>
      <c r="N169" s="34">
        <f>VLOOKUP(A169,'Actual scan'!$A$2:$M$419,4,0)</f>
        <v>41206208</v>
      </c>
      <c r="O169" s="38">
        <f t="shared" si="5"/>
        <v>0</v>
      </c>
      <c r="P169" s="13">
        <f>VLOOKUP(A169,'04.07.24'!$A$2:$M$500,10,0)</f>
        <v>11224293</v>
      </c>
      <c r="Q169" s="39">
        <f>VLOOKUP(A169,'Actual scan'!$A$2:$M$419,10,0)</f>
        <v>11224293</v>
      </c>
      <c r="R169" s="38">
        <f t="shared" si="6"/>
        <v>0</v>
      </c>
      <c r="S169" s="13">
        <f>VLOOKUP(A169,'04.07.24'!$A$2:$M$500,9,0)</f>
        <v>14228914</v>
      </c>
      <c r="T169" s="39">
        <f>VLOOKUP(A169,'Actual scan'!$A$2:$M$419,9,0)</f>
        <v>14228914</v>
      </c>
      <c r="U169" s="38">
        <f t="shared" si="7"/>
        <v>0</v>
      </c>
      <c r="V169" s="13">
        <f>VLOOKUP(A169,'04.07.24'!$A$2:$M$500,8,0)</f>
        <v>22486948</v>
      </c>
      <c r="W169" s="39">
        <f>VLOOKUP(A169,'Actual scan'!$A$2:$M$419,8,0)</f>
        <v>22486948</v>
      </c>
      <c r="X169" s="38">
        <f t="shared" si="8"/>
        <v>0</v>
      </c>
      <c r="Y169" s="13">
        <f>VLOOKUP(A169,'04.07.24'!$A$2:$M$500,11,0)</f>
        <v>7703534632</v>
      </c>
      <c r="Z169" s="39">
        <f>VLOOKUP(A169,'Actual scan'!$A$2:$M$419,11,0)</f>
        <v>7703534632</v>
      </c>
      <c r="AA169" s="38">
        <f t="shared" si="9"/>
        <v>0</v>
      </c>
      <c r="AB169" s="40">
        <f t="shared" si="10"/>
        <v>0</v>
      </c>
      <c r="AC169" s="40">
        <f t="shared" si="11"/>
        <v>0</v>
      </c>
      <c r="AD169" s="40">
        <f t="shared" si="12"/>
        <v>0</v>
      </c>
      <c r="AE169" s="40">
        <f t="shared" si="13"/>
        <v>0</v>
      </c>
      <c r="AF169" s="41">
        <f t="shared" si="14"/>
        <v>0</v>
      </c>
      <c r="AG169" s="40">
        <f>IFERROR(__xludf.DUMMYFUNCTION("IFNA(VLOOKUP(A169,IMPORTRANGE(""https://docs.google.com/spreadsheets/d/13sIiIFxtnWDUMYwzYXOCUL9Pdssb8PBqcbIkNBBCaZM/edit?resourcekey#gid=2083474367"",""Responses!$B$2:$N$500""),10,0),0)"),0.0)</f>
        <v>0</v>
      </c>
      <c r="AH169" s="40">
        <f>IFERROR(__xludf.DUMMYFUNCTION("IFNA(VLOOKUP(A169,IMPORTRANGE(""https://docs.google.com/spreadsheets/d/13sIiIFxtnWDUMYwzYXOCUL9Pdssb8PBqcbIkNBBCaZM/edit?resourcekey#gid=2083474367"",""Responses!$B$2:$N$500""),9,0),0)"),0.0)</f>
        <v>0</v>
      </c>
      <c r="AI169" s="41">
        <f t="shared" si="15"/>
        <v>0</v>
      </c>
      <c r="AJ169" s="41">
        <f t="shared" si="16"/>
        <v>-14249313</v>
      </c>
      <c r="AK169" s="42">
        <f t="shared" si="17"/>
        <v>0</v>
      </c>
      <c r="AL169" s="42">
        <f t="shared" si="18"/>
        <v>0</v>
      </c>
    </row>
    <row r="170" ht="15.75" customHeight="1">
      <c r="A170" s="6">
        <v>1.37574974E8</v>
      </c>
      <c r="B170" s="7" t="s">
        <v>202</v>
      </c>
      <c r="C170" s="20">
        <f>VLOOKUP(A170,'04.07.24'!$A$2:$W$500,17,0)</f>
        <v>2845804</v>
      </c>
      <c r="D170" s="33">
        <f t="shared" si="1"/>
        <v>0</v>
      </c>
      <c r="E170" s="20">
        <f>VLOOKUP(A170,'04.07.24'!$A$2:$W$500,18,0)</f>
        <v>14229020</v>
      </c>
      <c r="F170" s="33">
        <f t="shared" si="2"/>
        <v>0</v>
      </c>
      <c r="G170" s="13">
        <f>VLOOKUP(A170,'04.07.24'!$A$2:$C$500,3,0)</f>
        <v>56916080</v>
      </c>
      <c r="H170" s="34">
        <f>VLOOKUP(A170,'Actual scan'!$A$2:$C$419,3,0)</f>
        <v>56916080</v>
      </c>
      <c r="I170" s="35">
        <f t="shared" si="3"/>
        <v>0</v>
      </c>
      <c r="J170" s="20">
        <f>VLOOKUP(A170,'04.07.24'!$A$2:$M$500,13,0)</f>
        <v>349626046.6</v>
      </c>
      <c r="K170" s="36">
        <f>VLOOKUP(A170,'Actual scan'!$A$2:$M$419,13,0)</f>
        <v>349626046.6</v>
      </c>
      <c r="L170" s="37">
        <f t="shared" si="4"/>
        <v>0</v>
      </c>
      <c r="M170" s="13">
        <f>VLOOKUP(A170,'04.07.24'!$A$2:$M$500,4,0)</f>
        <v>39768132</v>
      </c>
      <c r="N170" s="34">
        <f>VLOOKUP(A170,'Actual scan'!$A$2:$M$419,4,0)</f>
        <v>39768132</v>
      </c>
      <c r="O170" s="38">
        <f t="shared" si="5"/>
        <v>0</v>
      </c>
      <c r="P170" s="13">
        <f>VLOOKUP(A170,'04.07.24'!$A$2:$M$500,10,0)</f>
        <v>4424520</v>
      </c>
      <c r="Q170" s="39">
        <f>VLOOKUP(A170,'Actual scan'!$A$2:$M$419,10,0)</f>
        <v>4424520</v>
      </c>
      <c r="R170" s="38">
        <f t="shared" si="6"/>
        <v>0</v>
      </c>
      <c r="S170" s="13">
        <f>VLOOKUP(A170,'04.07.24'!$A$2:$M$500,9,0)</f>
        <v>6600569</v>
      </c>
      <c r="T170" s="39">
        <f>VLOOKUP(A170,'Actual scan'!$A$2:$M$419,9,0)</f>
        <v>6600569</v>
      </c>
      <c r="U170" s="38">
        <f t="shared" si="7"/>
        <v>0</v>
      </c>
      <c r="V170" s="13">
        <f>VLOOKUP(A170,'04.07.24'!$A$2:$M$500,8,0)</f>
        <v>19476564</v>
      </c>
      <c r="W170" s="39">
        <f>VLOOKUP(A170,'Actual scan'!$A$2:$M$419,8,0)</f>
        <v>19476564</v>
      </c>
      <c r="X170" s="38">
        <f t="shared" si="8"/>
        <v>0</v>
      </c>
      <c r="Y170" s="13">
        <f>VLOOKUP(A170,'04.07.24'!$A$2:$M$500,11,0)</f>
        <v>720156153</v>
      </c>
      <c r="Z170" s="39">
        <f>VLOOKUP(A170,'Actual scan'!$A$2:$M$419,11,0)</f>
        <v>720156153</v>
      </c>
      <c r="AA170" s="38">
        <f t="shared" si="9"/>
        <v>0</v>
      </c>
      <c r="AB170" s="40">
        <f t="shared" si="10"/>
        <v>0</v>
      </c>
      <c r="AC170" s="40">
        <f t="shared" si="11"/>
        <v>0</v>
      </c>
      <c r="AD170" s="40">
        <f t="shared" si="12"/>
        <v>0</v>
      </c>
      <c r="AE170" s="40">
        <f t="shared" si="13"/>
        <v>0</v>
      </c>
      <c r="AF170" s="41">
        <f t="shared" si="14"/>
        <v>0</v>
      </c>
      <c r="AG170" s="40">
        <f>IFERROR(__xludf.DUMMYFUNCTION("IFNA(VLOOKUP(A170,IMPORTRANGE(""https://docs.google.com/spreadsheets/d/13sIiIFxtnWDUMYwzYXOCUL9Pdssb8PBqcbIkNBBCaZM/edit?resourcekey#gid=2083474367"",""Responses!$B$2:$N$500""),10,0),0)"),0.0)</f>
        <v>0</v>
      </c>
      <c r="AH170" s="40">
        <f>IFERROR(__xludf.DUMMYFUNCTION("IFNA(VLOOKUP(A170,IMPORTRANGE(""https://docs.google.com/spreadsheets/d/13sIiIFxtnWDUMYwzYXOCUL9Pdssb8PBqcbIkNBBCaZM/edit?resourcekey#gid=2083474367"",""Responses!$B$2:$N$500""),9,0),0)"),0.0)</f>
        <v>0</v>
      </c>
      <c r="AI170" s="41">
        <f t="shared" si="15"/>
        <v>0</v>
      </c>
      <c r="AJ170" s="41">
        <f t="shared" si="16"/>
        <v>-14229020</v>
      </c>
      <c r="AK170" s="42">
        <f t="shared" si="17"/>
        <v>0</v>
      </c>
      <c r="AL170" s="42">
        <f t="shared" si="18"/>
        <v>0</v>
      </c>
    </row>
    <row r="171" ht="15.75" customHeight="1">
      <c r="A171" s="6">
        <v>1.10016382E8</v>
      </c>
      <c r="B171" s="7" t="s">
        <v>203</v>
      </c>
      <c r="C171" s="20">
        <f>VLOOKUP(A171,'04.07.24'!$A$2:$W$500,17,0)</f>
        <v>2835248.8</v>
      </c>
      <c r="D171" s="33">
        <f t="shared" si="1"/>
        <v>0</v>
      </c>
      <c r="E171" s="20">
        <f>VLOOKUP(A171,'04.07.24'!$A$2:$W$500,18,0)</f>
        <v>14176244</v>
      </c>
      <c r="F171" s="33">
        <f t="shared" si="2"/>
        <v>0</v>
      </c>
      <c r="G171" s="13">
        <f>VLOOKUP(A171,'04.07.24'!$A$2:$C$500,3,0)</f>
        <v>56704976</v>
      </c>
      <c r="H171" s="34">
        <f>VLOOKUP(A171,'Actual scan'!$A$2:$C$419,3,0)</f>
        <v>56704976</v>
      </c>
      <c r="I171" s="35">
        <f t="shared" si="3"/>
        <v>0</v>
      </c>
      <c r="J171" s="20">
        <f>VLOOKUP(A171,'04.07.24'!$A$2:$M$500,13,0)</f>
        <v>377145639</v>
      </c>
      <c r="K171" s="36">
        <f>VLOOKUP(A171,'Actual scan'!$A$2:$M$419,13,0)</f>
        <v>377145639</v>
      </c>
      <c r="L171" s="37">
        <f t="shared" si="4"/>
        <v>0</v>
      </c>
      <c r="M171" s="13">
        <f>VLOOKUP(A171,'04.07.24'!$A$2:$M$500,4,0)</f>
        <v>27097571</v>
      </c>
      <c r="N171" s="34">
        <f>VLOOKUP(A171,'Actual scan'!$A$2:$M$419,4,0)</f>
        <v>27097571</v>
      </c>
      <c r="O171" s="38">
        <f t="shared" si="5"/>
        <v>0</v>
      </c>
      <c r="P171" s="13">
        <f>VLOOKUP(A171,'04.07.24'!$A$2:$M$500,10,0)</f>
        <v>9603955</v>
      </c>
      <c r="Q171" s="39">
        <f>VLOOKUP(A171,'Actual scan'!$A$2:$M$419,10,0)</f>
        <v>9603955</v>
      </c>
      <c r="R171" s="38">
        <f t="shared" si="6"/>
        <v>0</v>
      </c>
      <c r="S171" s="13">
        <f>VLOOKUP(A171,'04.07.24'!$A$2:$M$500,9,0)</f>
        <v>12548603</v>
      </c>
      <c r="T171" s="39">
        <f>VLOOKUP(A171,'Actual scan'!$A$2:$M$419,9,0)</f>
        <v>12548603</v>
      </c>
      <c r="U171" s="38">
        <f t="shared" si="7"/>
        <v>0</v>
      </c>
      <c r="V171" s="13">
        <f>VLOOKUP(A171,'04.07.24'!$A$2:$M$500,8,0)</f>
        <v>12168091</v>
      </c>
      <c r="W171" s="39">
        <f>VLOOKUP(A171,'Actual scan'!$A$2:$M$419,8,0)</f>
        <v>12168091</v>
      </c>
      <c r="X171" s="38">
        <f t="shared" si="8"/>
        <v>0</v>
      </c>
      <c r="Y171" s="13">
        <f>VLOOKUP(A171,'04.07.24'!$A$2:$M$500,11,0)</f>
        <v>1036538126</v>
      </c>
      <c r="Z171" s="39">
        <f>VLOOKUP(A171,'Actual scan'!$A$2:$M$419,11,0)</f>
        <v>1036538126</v>
      </c>
      <c r="AA171" s="38">
        <f t="shared" si="9"/>
        <v>0</v>
      </c>
      <c r="AB171" s="40">
        <f t="shared" si="10"/>
        <v>0</v>
      </c>
      <c r="AC171" s="40">
        <f t="shared" si="11"/>
        <v>0</v>
      </c>
      <c r="AD171" s="40">
        <f t="shared" si="12"/>
        <v>0</v>
      </c>
      <c r="AE171" s="40">
        <f t="shared" si="13"/>
        <v>0</v>
      </c>
      <c r="AF171" s="41">
        <f t="shared" si="14"/>
        <v>0</v>
      </c>
      <c r="AG171" s="40">
        <f>IFERROR(__xludf.DUMMYFUNCTION("IFNA(VLOOKUP(A171,IMPORTRANGE(""https://docs.google.com/spreadsheets/d/13sIiIFxtnWDUMYwzYXOCUL9Pdssb8PBqcbIkNBBCaZM/edit?resourcekey#gid=2083474367"",""Responses!$B$2:$N$500""),10,0),0)"),0.0)</f>
        <v>0</v>
      </c>
      <c r="AH171" s="40">
        <f>IFERROR(__xludf.DUMMYFUNCTION("IFNA(VLOOKUP(A171,IMPORTRANGE(""https://docs.google.com/spreadsheets/d/13sIiIFxtnWDUMYwzYXOCUL9Pdssb8PBqcbIkNBBCaZM/edit?resourcekey#gid=2083474367"",""Responses!$B$2:$N$500""),9,0),0)"),0.0)</f>
        <v>0</v>
      </c>
      <c r="AI171" s="41">
        <f t="shared" si="15"/>
        <v>0</v>
      </c>
      <c r="AJ171" s="41">
        <f t="shared" si="16"/>
        <v>-14176244</v>
      </c>
      <c r="AK171" s="42">
        <f t="shared" si="17"/>
        <v>0</v>
      </c>
      <c r="AL171" s="42">
        <f t="shared" si="18"/>
        <v>0</v>
      </c>
    </row>
    <row r="172" ht="15.75" customHeight="1">
      <c r="A172" s="6">
        <v>1.1227666E8</v>
      </c>
      <c r="B172" s="7" t="s">
        <v>204</v>
      </c>
      <c r="C172" s="20">
        <f>VLOOKUP(A172,'04.07.24'!$A$2:$W$500,17,0)</f>
        <v>2826957.2</v>
      </c>
      <c r="D172" s="33">
        <f t="shared" si="1"/>
        <v>0</v>
      </c>
      <c r="E172" s="20">
        <f>VLOOKUP(A172,'04.07.24'!$A$2:$W$500,18,0)</f>
        <v>14134786</v>
      </c>
      <c r="F172" s="33">
        <f t="shared" si="2"/>
        <v>0</v>
      </c>
      <c r="G172" s="13">
        <f>VLOOKUP(A172,'04.07.24'!$A$2:$C$500,3,0)</f>
        <v>56539144</v>
      </c>
      <c r="H172" s="34">
        <f>VLOOKUP(A172,'Actual scan'!$A$2:$C$419,3,0)</f>
        <v>56539144</v>
      </c>
      <c r="I172" s="35">
        <f t="shared" si="3"/>
        <v>0</v>
      </c>
      <c r="J172" s="20">
        <f>VLOOKUP(A172,'04.07.24'!$A$2:$M$500,13,0)</f>
        <v>586514079.8</v>
      </c>
      <c r="K172" s="36">
        <f>VLOOKUP(A172,'Actual scan'!$A$2:$M$419,13,0)</f>
        <v>586514079.8</v>
      </c>
      <c r="L172" s="37">
        <f t="shared" si="4"/>
        <v>0</v>
      </c>
      <c r="M172" s="13">
        <f>VLOOKUP(A172,'04.07.24'!$A$2:$M$500,4,0)</f>
        <v>58139054</v>
      </c>
      <c r="N172" s="34">
        <f>VLOOKUP(A172,'Actual scan'!$A$2:$M$419,4,0)</f>
        <v>58139054</v>
      </c>
      <c r="O172" s="38">
        <f t="shared" si="5"/>
        <v>0</v>
      </c>
      <c r="P172" s="13">
        <f>VLOOKUP(A172,'04.07.24'!$A$2:$M$500,10,0)</f>
        <v>3270679</v>
      </c>
      <c r="Q172" s="39">
        <f>VLOOKUP(A172,'Actual scan'!$A$2:$M$419,10,0)</f>
        <v>3270679</v>
      </c>
      <c r="R172" s="38">
        <f t="shared" si="6"/>
        <v>0</v>
      </c>
      <c r="S172" s="13">
        <f>VLOOKUP(A172,'04.07.24'!$A$2:$M$500,9,0)</f>
        <v>18411147</v>
      </c>
      <c r="T172" s="39">
        <f>VLOOKUP(A172,'Actual scan'!$A$2:$M$419,9,0)</f>
        <v>18411147</v>
      </c>
      <c r="U172" s="38">
        <f t="shared" si="7"/>
        <v>0</v>
      </c>
      <c r="V172" s="13">
        <f>VLOOKUP(A172,'04.07.24'!$A$2:$M$500,8,0)</f>
        <v>20147753</v>
      </c>
      <c r="W172" s="39">
        <f>VLOOKUP(A172,'Actual scan'!$A$2:$M$419,8,0)</f>
        <v>20147753</v>
      </c>
      <c r="X172" s="38">
        <f t="shared" si="8"/>
        <v>0</v>
      </c>
      <c r="Y172" s="13">
        <f>VLOOKUP(A172,'04.07.24'!$A$2:$M$500,11,0)</f>
        <v>194553807</v>
      </c>
      <c r="Z172" s="39">
        <f>VLOOKUP(A172,'Actual scan'!$A$2:$M$419,11,0)</f>
        <v>194553807</v>
      </c>
      <c r="AA172" s="38">
        <f t="shared" si="9"/>
        <v>0</v>
      </c>
      <c r="AB172" s="40">
        <f t="shared" si="10"/>
        <v>0</v>
      </c>
      <c r="AC172" s="40">
        <f t="shared" si="11"/>
        <v>0</v>
      </c>
      <c r="AD172" s="40">
        <f t="shared" si="12"/>
        <v>0</v>
      </c>
      <c r="AE172" s="40">
        <f t="shared" si="13"/>
        <v>0</v>
      </c>
      <c r="AF172" s="41">
        <f t="shared" si="14"/>
        <v>0</v>
      </c>
      <c r="AG172" s="40">
        <f>IFERROR(__xludf.DUMMYFUNCTION("IFNA(VLOOKUP(A172,IMPORTRANGE(""https://docs.google.com/spreadsheets/d/13sIiIFxtnWDUMYwzYXOCUL9Pdssb8PBqcbIkNBBCaZM/edit?resourcekey#gid=2083474367"",""Responses!$B$2:$N$500""),10,0),0)"),0.0)</f>
        <v>0</v>
      </c>
      <c r="AH172" s="40">
        <f>IFERROR(__xludf.DUMMYFUNCTION("IFNA(VLOOKUP(A172,IMPORTRANGE(""https://docs.google.com/spreadsheets/d/13sIiIFxtnWDUMYwzYXOCUL9Pdssb8PBqcbIkNBBCaZM/edit?resourcekey#gid=2083474367"",""Responses!$B$2:$N$500""),9,0),0)"),0.0)</f>
        <v>0</v>
      </c>
      <c r="AI172" s="41">
        <f t="shared" si="15"/>
        <v>0</v>
      </c>
      <c r="AJ172" s="41">
        <f t="shared" si="16"/>
        <v>-14134786</v>
      </c>
      <c r="AK172" s="42">
        <f t="shared" si="17"/>
        <v>0</v>
      </c>
      <c r="AL172" s="42">
        <f t="shared" si="18"/>
        <v>0</v>
      </c>
    </row>
    <row r="173" ht="15.75" customHeight="1">
      <c r="A173" s="6">
        <v>9.3178475E7</v>
      </c>
      <c r="B173" s="7" t="s">
        <v>205</v>
      </c>
      <c r="C173" s="20">
        <f>VLOOKUP(A173,'04.07.24'!$A$2:$W$500,17,0)</f>
        <v>2820437.75</v>
      </c>
      <c r="D173" s="33">
        <f t="shared" si="1"/>
        <v>0</v>
      </c>
      <c r="E173" s="20">
        <f>VLOOKUP(A173,'04.07.24'!$A$2:$W$500,18,0)</f>
        <v>14102188.75</v>
      </c>
      <c r="F173" s="33">
        <f t="shared" si="2"/>
        <v>0</v>
      </c>
      <c r="G173" s="13">
        <f>VLOOKUP(A173,'04.07.24'!$A$2:$C$500,3,0)</f>
        <v>56408755</v>
      </c>
      <c r="H173" s="34">
        <f>VLOOKUP(A173,'Actual scan'!$A$2:$C$419,3,0)</f>
        <v>56408755</v>
      </c>
      <c r="I173" s="35">
        <f t="shared" si="3"/>
        <v>0</v>
      </c>
      <c r="J173" s="20">
        <f>VLOOKUP(A173,'04.07.24'!$A$2:$M$500,13,0)</f>
        <v>172898898.2</v>
      </c>
      <c r="K173" s="36">
        <f>VLOOKUP(A173,'Actual scan'!$A$2:$M$419,13,0)</f>
        <v>172898898.2</v>
      </c>
      <c r="L173" s="37">
        <f t="shared" si="4"/>
        <v>0</v>
      </c>
      <c r="M173" s="13">
        <f>VLOOKUP(A173,'04.07.24'!$A$2:$M$500,4,0)</f>
        <v>10971627</v>
      </c>
      <c r="N173" s="34">
        <f>VLOOKUP(A173,'Actual scan'!$A$2:$M$419,4,0)</f>
        <v>10971627</v>
      </c>
      <c r="O173" s="38">
        <f t="shared" si="5"/>
        <v>0</v>
      </c>
      <c r="P173" s="13">
        <f>VLOOKUP(A173,'04.07.24'!$A$2:$M$500,10,0)</f>
        <v>8037868</v>
      </c>
      <c r="Q173" s="39">
        <f>VLOOKUP(A173,'Actual scan'!$A$2:$M$419,10,0)</f>
        <v>8037868</v>
      </c>
      <c r="R173" s="38">
        <f t="shared" si="6"/>
        <v>0</v>
      </c>
      <c r="S173" s="13">
        <f>VLOOKUP(A173,'04.07.24'!$A$2:$M$500,9,0)</f>
        <v>7143313</v>
      </c>
      <c r="T173" s="39">
        <f>VLOOKUP(A173,'Actual scan'!$A$2:$M$419,9,0)</f>
        <v>7143313</v>
      </c>
      <c r="U173" s="38">
        <f t="shared" si="7"/>
        <v>0</v>
      </c>
      <c r="V173" s="13">
        <f>VLOOKUP(A173,'04.07.24'!$A$2:$M$500,8,0)</f>
        <v>2850148</v>
      </c>
      <c r="W173" s="39">
        <f>VLOOKUP(A173,'Actual scan'!$A$2:$M$419,8,0)</f>
        <v>2850148</v>
      </c>
      <c r="X173" s="38">
        <f t="shared" si="8"/>
        <v>0</v>
      </c>
      <c r="Y173" s="13">
        <f>VLOOKUP(A173,'04.07.24'!$A$2:$M$500,11,0)</f>
        <v>134707509</v>
      </c>
      <c r="Z173" s="39">
        <f>VLOOKUP(A173,'Actual scan'!$A$2:$M$419,11,0)</f>
        <v>134707509</v>
      </c>
      <c r="AA173" s="38">
        <f t="shared" si="9"/>
        <v>0</v>
      </c>
      <c r="AB173" s="40">
        <f t="shared" si="10"/>
        <v>0</v>
      </c>
      <c r="AC173" s="40">
        <f t="shared" si="11"/>
        <v>0</v>
      </c>
      <c r="AD173" s="40">
        <f t="shared" si="12"/>
        <v>0</v>
      </c>
      <c r="AE173" s="40">
        <f t="shared" si="13"/>
        <v>0</v>
      </c>
      <c r="AF173" s="41">
        <f t="shared" si="14"/>
        <v>0</v>
      </c>
      <c r="AG173" s="40">
        <f>IFERROR(__xludf.DUMMYFUNCTION("IFNA(VLOOKUP(A173,IMPORTRANGE(""https://docs.google.com/spreadsheets/d/13sIiIFxtnWDUMYwzYXOCUL9Pdssb8PBqcbIkNBBCaZM/edit?resourcekey#gid=2083474367"",""Responses!$B$2:$N$500""),10,0),0)"),0.0)</f>
        <v>0</v>
      </c>
      <c r="AH173" s="40">
        <f>IFERROR(__xludf.DUMMYFUNCTION("IFNA(VLOOKUP(A173,IMPORTRANGE(""https://docs.google.com/spreadsheets/d/13sIiIFxtnWDUMYwzYXOCUL9Pdssb8PBqcbIkNBBCaZM/edit?resourcekey#gid=2083474367"",""Responses!$B$2:$N$500""),9,0),0)"),0.0)</f>
        <v>0</v>
      </c>
      <c r="AI173" s="41">
        <f t="shared" si="15"/>
        <v>0</v>
      </c>
      <c r="AJ173" s="41">
        <f t="shared" si="16"/>
        <v>-14102188.75</v>
      </c>
      <c r="AK173" s="42">
        <f t="shared" si="17"/>
        <v>0</v>
      </c>
      <c r="AL173" s="42">
        <f t="shared" si="18"/>
        <v>0</v>
      </c>
    </row>
    <row r="174" ht="15.75" customHeight="1">
      <c r="A174" s="6">
        <v>1.20856535E8</v>
      </c>
      <c r="B174" s="7" t="s">
        <v>206</v>
      </c>
      <c r="C174" s="20">
        <f>VLOOKUP(A174,'04.07.24'!$A$2:$W$500,17,0)</f>
        <v>2812761.7</v>
      </c>
      <c r="D174" s="33">
        <f t="shared" si="1"/>
        <v>0</v>
      </c>
      <c r="E174" s="20">
        <f>VLOOKUP(A174,'04.07.24'!$A$2:$W$500,18,0)</f>
        <v>14063808.5</v>
      </c>
      <c r="F174" s="33">
        <f t="shared" si="2"/>
        <v>0</v>
      </c>
      <c r="G174" s="13">
        <f>VLOOKUP(A174,'04.07.24'!$A$2:$C$500,3,0)</f>
        <v>56255234</v>
      </c>
      <c r="H174" s="34">
        <f>VLOOKUP(A174,'Actual scan'!$A$2:$C$419,3,0)</f>
        <v>56255234</v>
      </c>
      <c r="I174" s="35">
        <f t="shared" si="3"/>
        <v>0</v>
      </c>
      <c r="J174" s="20">
        <f>VLOOKUP(A174,'04.07.24'!$A$2:$M$500,13,0)</f>
        <v>169462124.4</v>
      </c>
      <c r="K174" s="36">
        <f>VLOOKUP(A174,'Actual scan'!$A$2:$M$419,13,0)</f>
        <v>169462124.4</v>
      </c>
      <c r="L174" s="37">
        <f t="shared" si="4"/>
        <v>0</v>
      </c>
      <c r="M174" s="13">
        <f>VLOOKUP(A174,'04.07.24'!$A$2:$M$500,4,0)</f>
        <v>13681892</v>
      </c>
      <c r="N174" s="34">
        <f>VLOOKUP(A174,'Actual scan'!$A$2:$M$419,4,0)</f>
        <v>13681892</v>
      </c>
      <c r="O174" s="38">
        <f t="shared" si="5"/>
        <v>0</v>
      </c>
      <c r="P174" s="13">
        <f>VLOOKUP(A174,'04.07.24'!$A$2:$M$500,10,0)</f>
        <v>9706303</v>
      </c>
      <c r="Q174" s="39">
        <f>VLOOKUP(A174,'Actual scan'!$A$2:$M$419,10,0)</f>
        <v>9706303</v>
      </c>
      <c r="R174" s="38">
        <f t="shared" si="6"/>
        <v>0</v>
      </c>
      <c r="S174" s="13">
        <f>VLOOKUP(A174,'04.07.24'!$A$2:$M$500,9,0)</f>
        <v>4153409</v>
      </c>
      <c r="T174" s="39">
        <f>VLOOKUP(A174,'Actual scan'!$A$2:$M$419,9,0)</f>
        <v>4153409</v>
      </c>
      <c r="U174" s="38">
        <f t="shared" si="7"/>
        <v>0</v>
      </c>
      <c r="V174" s="13">
        <f>VLOOKUP(A174,'04.07.24'!$A$2:$M$500,8,0)</f>
        <v>8340181</v>
      </c>
      <c r="W174" s="39">
        <f>VLOOKUP(A174,'Actual scan'!$A$2:$M$419,8,0)</f>
        <v>8340181</v>
      </c>
      <c r="X174" s="38">
        <f t="shared" si="8"/>
        <v>0</v>
      </c>
      <c r="Y174" s="13">
        <f>VLOOKUP(A174,'04.07.24'!$A$2:$M$500,11,0)</f>
        <v>323022844</v>
      </c>
      <c r="Z174" s="39">
        <f>VLOOKUP(A174,'Actual scan'!$A$2:$M$419,11,0)</f>
        <v>323022844</v>
      </c>
      <c r="AA174" s="38">
        <f t="shared" si="9"/>
        <v>0</v>
      </c>
      <c r="AB174" s="40">
        <f t="shared" si="10"/>
        <v>0</v>
      </c>
      <c r="AC174" s="40">
        <f t="shared" si="11"/>
        <v>0</v>
      </c>
      <c r="AD174" s="40">
        <f t="shared" si="12"/>
        <v>0</v>
      </c>
      <c r="AE174" s="40">
        <f t="shared" si="13"/>
        <v>0</v>
      </c>
      <c r="AF174" s="41">
        <f t="shared" si="14"/>
        <v>0</v>
      </c>
      <c r="AG174" s="40">
        <f>IFERROR(__xludf.DUMMYFUNCTION("IFNA(VLOOKUP(A174,IMPORTRANGE(""https://docs.google.com/spreadsheets/d/13sIiIFxtnWDUMYwzYXOCUL9Pdssb8PBqcbIkNBBCaZM/edit?resourcekey#gid=2083474367"",""Responses!$B$2:$N$500""),10,0),0)"),0.0)</f>
        <v>0</v>
      </c>
      <c r="AH174" s="40">
        <f>IFERROR(__xludf.DUMMYFUNCTION("IFNA(VLOOKUP(A174,IMPORTRANGE(""https://docs.google.com/spreadsheets/d/13sIiIFxtnWDUMYwzYXOCUL9Pdssb8PBqcbIkNBBCaZM/edit?resourcekey#gid=2083474367"",""Responses!$B$2:$N$500""),9,0),0)"),0.0)</f>
        <v>0</v>
      </c>
      <c r="AI174" s="41">
        <f t="shared" si="15"/>
        <v>0</v>
      </c>
      <c r="AJ174" s="41">
        <f t="shared" si="16"/>
        <v>-14063808.5</v>
      </c>
      <c r="AK174" s="42">
        <f t="shared" si="17"/>
        <v>0</v>
      </c>
      <c r="AL174" s="42">
        <f t="shared" si="18"/>
        <v>0</v>
      </c>
    </row>
    <row r="175" ht="15.75" customHeight="1">
      <c r="A175" s="6">
        <v>9.4819708E7</v>
      </c>
      <c r="B175" s="7" t="s">
        <v>207</v>
      </c>
      <c r="C175" s="20">
        <f>VLOOKUP(A175,'04.07.24'!$A$2:$W$500,17,0)</f>
        <v>2812453.5</v>
      </c>
      <c r="D175" s="33">
        <f t="shared" si="1"/>
        <v>0</v>
      </c>
      <c r="E175" s="20">
        <f>VLOOKUP(A175,'04.07.24'!$A$2:$W$500,18,0)</f>
        <v>14062267.5</v>
      </c>
      <c r="F175" s="33">
        <f t="shared" si="2"/>
        <v>0</v>
      </c>
      <c r="G175" s="13">
        <f>VLOOKUP(A175,'04.07.24'!$A$2:$C$500,3,0)</f>
        <v>56249070</v>
      </c>
      <c r="H175" s="34">
        <f>VLOOKUP(A175,'Actual scan'!$A$2:$C$419,3,0)</f>
        <v>56249070</v>
      </c>
      <c r="I175" s="35">
        <f t="shared" si="3"/>
        <v>0</v>
      </c>
      <c r="J175" s="20">
        <f>VLOOKUP(A175,'04.07.24'!$A$2:$M$500,13,0)</f>
        <v>349810393.4</v>
      </c>
      <c r="K175" s="36">
        <f>VLOOKUP(A175,'Actual scan'!$A$2:$M$419,13,0)</f>
        <v>349810393.4</v>
      </c>
      <c r="L175" s="37">
        <f t="shared" si="4"/>
        <v>0</v>
      </c>
      <c r="M175" s="13">
        <f>VLOOKUP(A175,'04.07.24'!$A$2:$M$500,4,0)</f>
        <v>34124594</v>
      </c>
      <c r="N175" s="34">
        <f>VLOOKUP(A175,'Actual scan'!$A$2:$M$419,4,0)</f>
        <v>34124594</v>
      </c>
      <c r="O175" s="38">
        <f t="shared" si="5"/>
        <v>0</v>
      </c>
      <c r="P175" s="13">
        <f>VLOOKUP(A175,'04.07.24'!$A$2:$M$500,10,0)</f>
        <v>13443765</v>
      </c>
      <c r="Q175" s="39">
        <f>VLOOKUP(A175,'Actual scan'!$A$2:$M$419,10,0)</f>
        <v>13443765</v>
      </c>
      <c r="R175" s="38">
        <f t="shared" si="6"/>
        <v>0</v>
      </c>
      <c r="S175" s="13">
        <f>VLOOKUP(A175,'04.07.24'!$A$2:$M$500,9,0)</f>
        <v>3285296</v>
      </c>
      <c r="T175" s="39">
        <f>VLOOKUP(A175,'Actual scan'!$A$2:$M$419,9,0)</f>
        <v>3285296</v>
      </c>
      <c r="U175" s="38">
        <f t="shared" si="7"/>
        <v>0</v>
      </c>
      <c r="V175" s="13">
        <f>VLOOKUP(A175,'04.07.24'!$A$2:$M$500,8,0)</f>
        <v>27798019</v>
      </c>
      <c r="W175" s="39">
        <f>VLOOKUP(A175,'Actual scan'!$A$2:$M$419,8,0)</f>
        <v>27798019</v>
      </c>
      <c r="X175" s="38">
        <f t="shared" si="8"/>
        <v>0</v>
      </c>
      <c r="Y175" s="13">
        <f>VLOOKUP(A175,'04.07.24'!$A$2:$M$500,11,0)</f>
        <v>2562748435</v>
      </c>
      <c r="Z175" s="39">
        <f>VLOOKUP(A175,'Actual scan'!$A$2:$M$419,11,0)</f>
        <v>2562748435</v>
      </c>
      <c r="AA175" s="38">
        <f t="shared" si="9"/>
        <v>0</v>
      </c>
      <c r="AB175" s="40">
        <f t="shared" si="10"/>
        <v>0</v>
      </c>
      <c r="AC175" s="40">
        <f t="shared" si="11"/>
        <v>0</v>
      </c>
      <c r="AD175" s="40">
        <f t="shared" si="12"/>
        <v>0</v>
      </c>
      <c r="AE175" s="40">
        <f t="shared" si="13"/>
        <v>0</v>
      </c>
      <c r="AF175" s="41">
        <f t="shared" si="14"/>
        <v>0</v>
      </c>
      <c r="AG175" s="40">
        <f>IFERROR(__xludf.DUMMYFUNCTION("IFNA(VLOOKUP(A175,IMPORTRANGE(""https://docs.google.com/spreadsheets/d/13sIiIFxtnWDUMYwzYXOCUL9Pdssb8PBqcbIkNBBCaZM/edit?resourcekey#gid=2083474367"",""Responses!$B$2:$N$500""),10,0),0)"),0.0)</f>
        <v>0</v>
      </c>
      <c r="AH175" s="40">
        <f>IFERROR(__xludf.DUMMYFUNCTION("IFNA(VLOOKUP(A175,IMPORTRANGE(""https://docs.google.com/spreadsheets/d/13sIiIFxtnWDUMYwzYXOCUL9Pdssb8PBqcbIkNBBCaZM/edit?resourcekey#gid=2083474367"",""Responses!$B$2:$N$500""),9,0),0)"),0.0)</f>
        <v>0</v>
      </c>
      <c r="AI175" s="41">
        <f t="shared" si="15"/>
        <v>0</v>
      </c>
      <c r="AJ175" s="41">
        <f t="shared" si="16"/>
        <v>-14062267.5</v>
      </c>
      <c r="AK175" s="42">
        <f t="shared" si="17"/>
        <v>0</v>
      </c>
      <c r="AL175" s="42">
        <f t="shared" si="18"/>
        <v>0</v>
      </c>
    </row>
    <row r="176" ht="15.75" customHeight="1">
      <c r="A176" s="6">
        <v>1.13258186E8</v>
      </c>
      <c r="B176" s="7" t="s">
        <v>208</v>
      </c>
      <c r="C176" s="20">
        <f>VLOOKUP(A176,'04.07.24'!$A$2:$W$500,17,0)</f>
        <v>2812381.25</v>
      </c>
      <c r="D176" s="33">
        <f t="shared" si="1"/>
        <v>0</v>
      </c>
      <c r="E176" s="20">
        <f>VLOOKUP(A176,'04.07.24'!$A$2:$W$500,18,0)</f>
        <v>14061906.25</v>
      </c>
      <c r="F176" s="33">
        <f t="shared" si="2"/>
        <v>0</v>
      </c>
      <c r="G176" s="13">
        <f>VLOOKUP(A176,'04.07.24'!$A$2:$C$500,3,0)</f>
        <v>56247625</v>
      </c>
      <c r="H176" s="34">
        <f>VLOOKUP(A176,'Actual scan'!$A$2:$C$419,3,0)</f>
        <v>56247625</v>
      </c>
      <c r="I176" s="35">
        <f t="shared" si="3"/>
        <v>0</v>
      </c>
      <c r="J176" s="20">
        <f>VLOOKUP(A176,'04.07.24'!$A$2:$M$500,13,0)</f>
        <v>415505614</v>
      </c>
      <c r="K176" s="36">
        <f>VLOOKUP(A176,'Actual scan'!$A$2:$M$419,13,0)</f>
        <v>415505614</v>
      </c>
      <c r="L176" s="37">
        <f t="shared" si="4"/>
        <v>0</v>
      </c>
      <c r="M176" s="13">
        <f>VLOOKUP(A176,'04.07.24'!$A$2:$M$500,4,0)</f>
        <v>80773029</v>
      </c>
      <c r="N176" s="34">
        <f>VLOOKUP(A176,'Actual scan'!$A$2:$M$419,4,0)</f>
        <v>80773029</v>
      </c>
      <c r="O176" s="38">
        <f t="shared" si="5"/>
        <v>0</v>
      </c>
      <c r="P176" s="13">
        <f>VLOOKUP(A176,'04.07.24'!$A$2:$M$500,10,0)</f>
        <v>7355798</v>
      </c>
      <c r="Q176" s="39">
        <f>VLOOKUP(A176,'Actual scan'!$A$2:$M$419,10,0)</f>
        <v>7355798</v>
      </c>
      <c r="R176" s="38">
        <f t="shared" si="6"/>
        <v>0</v>
      </c>
      <c r="S176" s="13">
        <f>VLOOKUP(A176,'04.07.24'!$A$2:$M$500,9,0)</f>
        <v>9744009</v>
      </c>
      <c r="T176" s="39">
        <f>VLOOKUP(A176,'Actual scan'!$A$2:$M$419,9,0)</f>
        <v>9744009</v>
      </c>
      <c r="U176" s="38">
        <f t="shared" si="7"/>
        <v>0</v>
      </c>
      <c r="V176" s="13">
        <f>VLOOKUP(A176,'04.07.24'!$A$2:$M$500,8,0)</f>
        <v>11398745</v>
      </c>
      <c r="W176" s="39">
        <f>VLOOKUP(A176,'Actual scan'!$A$2:$M$419,8,0)</f>
        <v>11398745</v>
      </c>
      <c r="X176" s="38">
        <f t="shared" si="8"/>
        <v>0</v>
      </c>
      <c r="Y176" s="13">
        <f>VLOOKUP(A176,'04.07.24'!$A$2:$M$500,11,0)</f>
        <v>818682766</v>
      </c>
      <c r="Z176" s="39">
        <f>VLOOKUP(A176,'Actual scan'!$A$2:$M$419,11,0)</f>
        <v>818682766</v>
      </c>
      <c r="AA176" s="38">
        <f t="shared" si="9"/>
        <v>0</v>
      </c>
      <c r="AB176" s="40">
        <f t="shared" si="10"/>
        <v>0</v>
      </c>
      <c r="AC176" s="40">
        <f t="shared" si="11"/>
        <v>0</v>
      </c>
      <c r="AD176" s="40">
        <f t="shared" si="12"/>
        <v>0</v>
      </c>
      <c r="AE176" s="40">
        <f t="shared" si="13"/>
        <v>0</v>
      </c>
      <c r="AF176" s="41">
        <f t="shared" si="14"/>
        <v>0</v>
      </c>
      <c r="AG176" s="40">
        <f>IFERROR(__xludf.DUMMYFUNCTION("IFNA(VLOOKUP(A176,IMPORTRANGE(""https://docs.google.com/spreadsheets/d/13sIiIFxtnWDUMYwzYXOCUL9Pdssb8PBqcbIkNBBCaZM/edit?resourcekey#gid=2083474367"",""Responses!$B$2:$N$500""),10,0),0)"),0.0)</f>
        <v>0</v>
      </c>
      <c r="AH176" s="40">
        <f>IFERROR(__xludf.DUMMYFUNCTION("IFNA(VLOOKUP(A176,IMPORTRANGE(""https://docs.google.com/spreadsheets/d/13sIiIFxtnWDUMYwzYXOCUL9Pdssb8PBqcbIkNBBCaZM/edit?resourcekey#gid=2083474367"",""Responses!$B$2:$N$500""),9,0),0)"),0.0)</f>
        <v>0</v>
      </c>
      <c r="AI176" s="41">
        <f t="shared" si="15"/>
        <v>0</v>
      </c>
      <c r="AJ176" s="41">
        <f t="shared" si="16"/>
        <v>-14061906.25</v>
      </c>
      <c r="AK176" s="42">
        <f t="shared" si="17"/>
        <v>0</v>
      </c>
      <c r="AL176" s="42">
        <f t="shared" si="18"/>
        <v>0</v>
      </c>
    </row>
    <row r="177" ht="15.75" customHeight="1">
      <c r="A177" s="6">
        <v>1.10818348E8</v>
      </c>
      <c r="B177" s="7" t="s">
        <v>209</v>
      </c>
      <c r="C177" s="20">
        <f>VLOOKUP(A177,'04.07.24'!$A$2:$W$500,17,0)</f>
        <v>2811908.65</v>
      </c>
      <c r="D177" s="33">
        <f t="shared" si="1"/>
        <v>0</v>
      </c>
      <c r="E177" s="20">
        <f>VLOOKUP(A177,'04.07.24'!$A$2:$W$500,18,0)</f>
        <v>14059543.25</v>
      </c>
      <c r="F177" s="33">
        <f t="shared" si="2"/>
        <v>0</v>
      </c>
      <c r="G177" s="13">
        <f>VLOOKUP(A177,'04.07.24'!$A$2:$C$500,3,0)</f>
        <v>56238173</v>
      </c>
      <c r="H177" s="34">
        <f>VLOOKUP(A177,'Actual scan'!$A$2:$C$419,3,0)</f>
        <v>56238173</v>
      </c>
      <c r="I177" s="35">
        <f t="shared" si="3"/>
        <v>0</v>
      </c>
      <c r="J177" s="20">
        <f>VLOOKUP(A177,'04.07.24'!$A$2:$M$500,13,0)</f>
        <v>102871856.4</v>
      </c>
      <c r="K177" s="36">
        <f>VLOOKUP(A177,'Actual scan'!$A$2:$M$419,13,0)</f>
        <v>102871856.4</v>
      </c>
      <c r="L177" s="37">
        <f t="shared" si="4"/>
        <v>0</v>
      </c>
      <c r="M177" s="13">
        <f>VLOOKUP(A177,'04.07.24'!$A$2:$M$500,4,0)</f>
        <v>7610133</v>
      </c>
      <c r="N177" s="34">
        <f>VLOOKUP(A177,'Actual scan'!$A$2:$M$419,4,0)</f>
        <v>7610133</v>
      </c>
      <c r="O177" s="38">
        <f t="shared" si="5"/>
        <v>0</v>
      </c>
      <c r="P177" s="13">
        <f>VLOOKUP(A177,'04.07.24'!$A$2:$M$500,10,0)</f>
        <v>4588050</v>
      </c>
      <c r="Q177" s="39">
        <f>VLOOKUP(A177,'Actual scan'!$A$2:$M$419,10,0)</f>
        <v>4588050</v>
      </c>
      <c r="R177" s="38">
        <f t="shared" si="6"/>
        <v>0</v>
      </c>
      <c r="S177" s="13">
        <f>VLOOKUP(A177,'04.07.24'!$A$2:$M$500,9,0)</f>
        <v>3179344</v>
      </c>
      <c r="T177" s="39">
        <f>VLOOKUP(A177,'Actual scan'!$A$2:$M$419,9,0)</f>
        <v>3179344</v>
      </c>
      <c r="U177" s="38">
        <f t="shared" si="7"/>
        <v>0</v>
      </c>
      <c r="V177" s="13">
        <f>VLOOKUP(A177,'04.07.24'!$A$2:$M$500,8,0)</f>
        <v>3772647</v>
      </c>
      <c r="W177" s="39">
        <f>VLOOKUP(A177,'Actual scan'!$A$2:$M$419,8,0)</f>
        <v>3772647</v>
      </c>
      <c r="X177" s="38">
        <f t="shared" si="8"/>
        <v>0</v>
      </c>
      <c r="Y177" s="13">
        <f>VLOOKUP(A177,'04.07.24'!$A$2:$M$500,11,0)</f>
        <v>107420385</v>
      </c>
      <c r="Z177" s="39">
        <f>VLOOKUP(A177,'Actual scan'!$A$2:$M$419,11,0)</f>
        <v>107420385</v>
      </c>
      <c r="AA177" s="38">
        <f t="shared" si="9"/>
        <v>0</v>
      </c>
      <c r="AB177" s="40">
        <f t="shared" si="10"/>
        <v>0</v>
      </c>
      <c r="AC177" s="40">
        <f t="shared" si="11"/>
        <v>0</v>
      </c>
      <c r="AD177" s="40">
        <f t="shared" si="12"/>
        <v>0</v>
      </c>
      <c r="AE177" s="40">
        <f t="shared" si="13"/>
        <v>0</v>
      </c>
      <c r="AF177" s="41">
        <f t="shared" si="14"/>
        <v>0</v>
      </c>
      <c r="AG177" s="40">
        <f>IFERROR(__xludf.DUMMYFUNCTION("IFNA(VLOOKUP(A177,IMPORTRANGE(""https://docs.google.com/spreadsheets/d/13sIiIFxtnWDUMYwzYXOCUL9Pdssb8PBqcbIkNBBCaZM/edit?resourcekey#gid=2083474367"",""Responses!$B$2:$N$500""),10,0),0)"),0.0)</f>
        <v>0</v>
      </c>
      <c r="AH177" s="40">
        <f>IFERROR(__xludf.DUMMYFUNCTION("IFNA(VLOOKUP(A177,IMPORTRANGE(""https://docs.google.com/spreadsheets/d/13sIiIFxtnWDUMYwzYXOCUL9Pdssb8PBqcbIkNBBCaZM/edit?resourcekey#gid=2083474367"",""Responses!$B$2:$N$500""),9,0),0)"),0.0)</f>
        <v>0</v>
      </c>
      <c r="AI177" s="41">
        <f t="shared" si="15"/>
        <v>0</v>
      </c>
      <c r="AJ177" s="41">
        <f t="shared" si="16"/>
        <v>-14059543.25</v>
      </c>
      <c r="AK177" s="42">
        <f t="shared" si="17"/>
        <v>0</v>
      </c>
      <c r="AL177" s="42">
        <f t="shared" si="18"/>
        <v>0</v>
      </c>
    </row>
    <row r="178" ht="15.75" customHeight="1">
      <c r="A178" s="6">
        <v>1.12663937E8</v>
      </c>
      <c r="B178" s="7" t="s">
        <v>210</v>
      </c>
      <c r="C178" s="20">
        <f>VLOOKUP(A178,'04.07.24'!$A$2:$W$500,17,0)</f>
        <v>2790316.85</v>
      </c>
      <c r="D178" s="33">
        <f t="shared" si="1"/>
        <v>0</v>
      </c>
      <c r="E178" s="20">
        <f>VLOOKUP(A178,'04.07.24'!$A$2:$W$500,18,0)</f>
        <v>13951584.25</v>
      </c>
      <c r="F178" s="33">
        <f t="shared" si="2"/>
        <v>0</v>
      </c>
      <c r="G178" s="13">
        <f>VLOOKUP(A178,'04.07.24'!$A$2:$C$500,3,0)</f>
        <v>55806337</v>
      </c>
      <c r="H178" s="34">
        <f>VLOOKUP(A178,'Actual scan'!$A$2:$C$419,3,0)</f>
        <v>55806337</v>
      </c>
      <c r="I178" s="35">
        <f t="shared" si="3"/>
        <v>0</v>
      </c>
      <c r="J178" s="20">
        <f>VLOOKUP(A178,'04.07.24'!$A$2:$M$500,13,0)</f>
        <v>253174222.2</v>
      </c>
      <c r="K178" s="36">
        <f>VLOOKUP(A178,'Actual scan'!$A$2:$M$419,13,0)</f>
        <v>253174222.2</v>
      </c>
      <c r="L178" s="37">
        <f t="shared" si="4"/>
        <v>0</v>
      </c>
      <c r="M178" s="13">
        <f>VLOOKUP(A178,'04.07.24'!$A$2:$M$500,4,0)</f>
        <v>36136479</v>
      </c>
      <c r="N178" s="34">
        <f>VLOOKUP(A178,'Actual scan'!$A$2:$M$419,4,0)</f>
        <v>36136479</v>
      </c>
      <c r="O178" s="38">
        <f t="shared" si="5"/>
        <v>0</v>
      </c>
      <c r="P178" s="13">
        <f>VLOOKUP(A178,'04.07.24'!$A$2:$M$500,10,0)</f>
        <v>9772146</v>
      </c>
      <c r="Q178" s="39">
        <f>VLOOKUP(A178,'Actual scan'!$A$2:$M$419,10,0)</f>
        <v>9772146</v>
      </c>
      <c r="R178" s="38">
        <f t="shared" si="6"/>
        <v>0</v>
      </c>
      <c r="S178" s="13">
        <f>VLOOKUP(A178,'04.07.24'!$A$2:$M$500,9,0)</f>
        <v>6011229</v>
      </c>
      <c r="T178" s="39">
        <f>VLOOKUP(A178,'Actual scan'!$A$2:$M$419,9,0)</f>
        <v>6011229</v>
      </c>
      <c r="U178" s="38">
        <f t="shared" si="7"/>
        <v>0</v>
      </c>
      <c r="V178" s="13">
        <f>VLOOKUP(A178,'04.07.24'!$A$2:$M$500,8,0)</f>
        <v>12454978</v>
      </c>
      <c r="W178" s="39">
        <f>VLOOKUP(A178,'Actual scan'!$A$2:$M$419,8,0)</f>
        <v>12454978</v>
      </c>
      <c r="X178" s="38">
        <f t="shared" si="8"/>
        <v>0</v>
      </c>
      <c r="Y178" s="13">
        <f>VLOOKUP(A178,'04.07.24'!$A$2:$M$500,11,0)</f>
        <v>3969192506</v>
      </c>
      <c r="Z178" s="39">
        <f>VLOOKUP(A178,'Actual scan'!$A$2:$M$419,11,0)</f>
        <v>3969192506</v>
      </c>
      <c r="AA178" s="38">
        <f t="shared" si="9"/>
        <v>0</v>
      </c>
      <c r="AB178" s="40">
        <f t="shared" si="10"/>
        <v>0</v>
      </c>
      <c r="AC178" s="40">
        <f t="shared" si="11"/>
        <v>0</v>
      </c>
      <c r="AD178" s="40">
        <f t="shared" si="12"/>
        <v>0</v>
      </c>
      <c r="AE178" s="40">
        <f t="shared" si="13"/>
        <v>0</v>
      </c>
      <c r="AF178" s="41">
        <f t="shared" si="14"/>
        <v>0</v>
      </c>
      <c r="AG178" s="40">
        <f>IFERROR(__xludf.DUMMYFUNCTION("IFNA(VLOOKUP(A178,IMPORTRANGE(""https://docs.google.com/spreadsheets/d/13sIiIFxtnWDUMYwzYXOCUL9Pdssb8PBqcbIkNBBCaZM/edit?resourcekey#gid=2083474367"",""Responses!$B$2:$N$500""),10,0),0)"),0.0)</f>
        <v>0</v>
      </c>
      <c r="AH178" s="40">
        <f>IFERROR(__xludf.DUMMYFUNCTION("IFNA(VLOOKUP(A178,IMPORTRANGE(""https://docs.google.com/spreadsheets/d/13sIiIFxtnWDUMYwzYXOCUL9Pdssb8PBqcbIkNBBCaZM/edit?resourcekey#gid=2083474367"",""Responses!$B$2:$N$500""),9,0),0)"),0.0)</f>
        <v>0</v>
      </c>
      <c r="AI178" s="41">
        <f t="shared" si="15"/>
        <v>0</v>
      </c>
      <c r="AJ178" s="41">
        <f t="shared" si="16"/>
        <v>-13951584.25</v>
      </c>
      <c r="AK178" s="42">
        <f t="shared" si="17"/>
        <v>0</v>
      </c>
      <c r="AL178" s="42">
        <f t="shared" si="18"/>
        <v>0</v>
      </c>
    </row>
    <row r="179" ht="15.75" customHeight="1">
      <c r="A179" s="6">
        <v>1.2427174E8</v>
      </c>
      <c r="B179" s="7" t="s">
        <v>211</v>
      </c>
      <c r="C179" s="20">
        <f>VLOOKUP(A179,'04.07.24'!$A$2:$W$500,17,0)</f>
        <v>2770755.9</v>
      </c>
      <c r="D179" s="33">
        <f t="shared" si="1"/>
        <v>0</v>
      </c>
      <c r="E179" s="20">
        <f>VLOOKUP(A179,'04.07.24'!$A$2:$W$500,18,0)</f>
        <v>13853779.5</v>
      </c>
      <c r="F179" s="33">
        <f t="shared" si="2"/>
        <v>0</v>
      </c>
      <c r="G179" s="13">
        <f>VLOOKUP(A179,'04.07.24'!$A$2:$C$500,3,0)</f>
        <v>55415118</v>
      </c>
      <c r="H179" s="34">
        <f>VLOOKUP(A179,'Actual scan'!$A$2:$C$419,3,0)</f>
        <v>55415118</v>
      </c>
      <c r="I179" s="35">
        <f t="shared" si="3"/>
        <v>0</v>
      </c>
      <c r="J179" s="20">
        <f>VLOOKUP(A179,'04.07.24'!$A$2:$M$500,13,0)</f>
        <v>362123273.4</v>
      </c>
      <c r="K179" s="36">
        <f>VLOOKUP(A179,'Actual scan'!$A$2:$M$419,13,0)</f>
        <v>362123273.4</v>
      </c>
      <c r="L179" s="37">
        <f t="shared" si="4"/>
        <v>0</v>
      </c>
      <c r="M179" s="13">
        <f>VLOOKUP(A179,'04.07.24'!$A$2:$M$500,4,0)</f>
        <v>37026182</v>
      </c>
      <c r="N179" s="34">
        <f>VLOOKUP(A179,'Actual scan'!$A$2:$M$419,4,0)</f>
        <v>37026182</v>
      </c>
      <c r="O179" s="38">
        <f t="shared" si="5"/>
        <v>0</v>
      </c>
      <c r="P179" s="13">
        <f>VLOOKUP(A179,'04.07.24'!$A$2:$M$500,10,0)</f>
        <v>10051379</v>
      </c>
      <c r="Q179" s="39">
        <f>VLOOKUP(A179,'Actual scan'!$A$2:$M$419,10,0)</f>
        <v>10051379</v>
      </c>
      <c r="R179" s="38">
        <f t="shared" si="6"/>
        <v>0</v>
      </c>
      <c r="S179" s="13">
        <f>VLOOKUP(A179,'04.07.24'!$A$2:$M$500,9,0)</f>
        <v>5975286</v>
      </c>
      <c r="T179" s="39">
        <f>VLOOKUP(A179,'Actual scan'!$A$2:$M$419,9,0)</f>
        <v>5975286</v>
      </c>
      <c r="U179" s="38">
        <f t="shared" si="7"/>
        <v>0</v>
      </c>
      <c r="V179" s="13">
        <f>VLOOKUP(A179,'04.07.24'!$A$2:$M$500,8,0)</f>
        <v>22782748</v>
      </c>
      <c r="W179" s="39">
        <f>VLOOKUP(A179,'Actual scan'!$A$2:$M$419,8,0)</f>
        <v>22782748</v>
      </c>
      <c r="X179" s="38">
        <f t="shared" si="8"/>
        <v>0</v>
      </c>
      <c r="Y179" s="13">
        <f>VLOOKUP(A179,'04.07.24'!$A$2:$M$500,11,0)</f>
        <v>4095081112</v>
      </c>
      <c r="Z179" s="39">
        <f>VLOOKUP(A179,'Actual scan'!$A$2:$M$419,11,0)</f>
        <v>4095081112</v>
      </c>
      <c r="AA179" s="38">
        <f t="shared" si="9"/>
        <v>0</v>
      </c>
      <c r="AB179" s="40">
        <f t="shared" si="10"/>
        <v>0</v>
      </c>
      <c r="AC179" s="40">
        <f t="shared" si="11"/>
        <v>0</v>
      </c>
      <c r="AD179" s="40">
        <f t="shared" si="12"/>
        <v>0</v>
      </c>
      <c r="AE179" s="40">
        <f t="shared" si="13"/>
        <v>0</v>
      </c>
      <c r="AF179" s="41">
        <f t="shared" si="14"/>
        <v>0</v>
      </c>
      <c r="AG179" s="40">
        <f>IFERROR(__xludf.DUMMYFUNCTION("IFNA(VLOOKUP(A179,IMPORTRANGE(""https://docs.google.com/spreadsheets/d/13sIiIFxtnWDUMYwzYXOCUL9Pdssb8PBqcbIkNBBCaZM/edit?resourcekey#gid=2083474367"",""Responses!$B$2:$N$500""),10,0),0)"),0.0)</f>
        <v>0</v>
      </c>
      <c r="AH179" s="40">
        <f>IFERROR(__xludf.DUMMYFUNCTION("IFNA(VLOOKUP(A179,IMPORTRANGE(""https://docs.google.com/spreadsheets/d/13sIiIFxtnWDUMYwzYXOCUL9Pdssb8PBqcbIkNBBCaZM/edit?resourcekey#gid=2083474367"",""Responses!$B$2:$N$500""),9,0),0)"),0.0)</f>
        <v>0</v>
      </c>
      <c r="AI179" s="41">
        <f t="shared" si="15"/>
        <v>0</v>
      </c>
      <c r="AJ179" s="41">
        <f t="shared" si="16"/>
        <v>-13853779.5</v>
      </c>
      <c r="AK179" s="42">
        <f t="shared" si="17"/>
        <v>0</v>
      </c>
      <c r="AL179" s="42">
        <f t="shared" si="18"/>
        <v>0</v>
      </c>
    </row>
    <row r="180" ht="15.75" customHeight="1">
      <c r="A180" s="6">
        <v>1.4518273E7</v>
      </c>
      <c r="B180" s="7" t="s">
        <v>212</v>
      </c>
      <c r="C180" s="20">
        <f>VLOOKUP(A180,'04.07.24'!$A$2:$W$500,17,0)</f>
        <v>2768903.35</v>
      </c>
      <c r="D180" s="33">
        <f t="shared" si="1"/>
        <v>0</v>
      </c>
      <c r="E180" s="20">
        <f>VLOOKUP(A180,'04.07.24'!$A$2:$W$500,18,0)</f>
        <v>13844516.75</v>
      </c>
      <c r="F180" s="33">
        <f t="shared" si="2"/>
        <v>0</v>
      </c>
      <c r="G180" s="13">
        <f>VLOOKUP(A180,'04.07.24'!$A$2:$C$500,3,0)</f>
        <v>55378067</v>
      </c>
      <c r="H180" s="34">
        <f>VLOOKUP(A180,'Actual scan'!$A$2:$C$419,3,0)</f>
        <v>55378067</v>
      </c>
      <c r="I180" s="35">
        <f t="shared" si="3"/>
        <v>0</v>
      </c>
      <c r="J180" s="20">
        <f>VLOOKUP(A180,'04.07.24'!$A$2:$M$500,13,0)</f>
        <v>3555902006</v>
      </c>
      <c r="K180" s="36">
        <f>VLOOKUP(A180,'Actual scan'!$A$2:$M$419,13,0)</f>
        <v>3555902006</v>
      </c>
      <c r="L180" s="37">
        <f t="shared" si="4"/>
        <v>0</v>
      </c>
      <c r="M180" s="13">
        <f>VLOOKUP(A180,'04.07.24'!$A$2:$M$500,4,0)</f>
        <v>370580260</v>
      </c>
      <c r="N180" s="34">
        <f>VLOOKUP(A180,'Actual scan'!$A$2:$M$419,4,0)</f>
        <v>370580260</v>
      </c>
      <c r="O180" s="38">
        <f t="shared" si="5"/>
        <v>0</v>
      </c>
      <c r="P180" s="13">
        <f>VLOOKUP(A180,'04.07.24'!$A$2:$M$500,10,0)</f>
        <v>23615077</v>
      </c>
      <c r="Q180" s="39">
        <f>VLOOKUP(A180,'Actual scan'!$A$2:$M$419,10,0)</f>
        <v>23615077</v>
      </c>
      <c r="R180" s="38">
        <f t="shared" si="6"/>
        <v>0</v>
      </c>
      <c r="S180" s="13">
        <f>VLOOKUP(A180,'04.07.24'!$A$2:$M$500,9,0)</f>
        <v>77459566</v>
      </c>
      <c r="T180" s="39">
        <f>VLOOKUP(A180,'Actual scan'!$A$2:$M$419,9,0)</f>
        <v>77459566</v>
      </c>
      <c r="U180" s="38">
        <f t="shared" si="7"/>
        <v>0</v>
      </c>
      <c r="V180" s="13">
        <f>VLOOKUP(A180,'04.07.24'!$A$2:$M$500,8,0)</f>
        <v>192660649</v>
      </c>
      <c r="W180" s="39">
        <f>VLOOKUP(A180,'Actual scan'!$A$2:$M$419,8,0)</f>
        <v>192660649</v>
      </c>
      <c r="X180" s="38">
        <f t="shared" si="8"/>
        <v>0</v>
      </c>
      <c r="Y180" s="13">
        <f>VLOOKUP(A180,'04.07.24'!$A$2:$M$500,11,0)</f>
        <v>15719655857</v>
      </c>
      <c r="Z180" s="39">
        <f>VLOOKUP(A180,'Actual scan'!$A$2:$M$419,11,0)</f>
        <v>15719655857</v>
      </c>
      <c r="AA180" s="38">
        <f t="shared" si="9"/>
        <v>0</v>
      </c>
      <c r="AB180" s="40">
        <f t="shared" si="10"/>
        <v>0</v>
      </c>
      <c r="AC180" s="40">
        <f t="shared" si="11"/>
        <v>0</v>
      </c>
      <c r="AD180" s="40">
        <f t="shared" si="12"/>
        <v>0</v>
      </c>
      <c r="AE180" s="40">
        <f t="shared" si="13"/>
        <v>0</v>
      </c>
      <c r="AF180" s="41">
        <f t="shared" si="14"/>
        <v>0</v>
      </c>
      <c r="AG180" s="40">
        <f>IFERROR(__xludf.DUMMYFUNCTION("IFNA(VLOOKUP(A180,IMPORTRANGE(""https://docs.google.com/spreadsheets/d/13sIiIFxtnWDUMYwzYXOCUL9Pdssb8PBqcbIkNBBCaZM/edit?resourcekey#gid=2083474367"",""Responses!$B$2:$N$500""),10,0),0)"),0.0)</f>
        <v>0</v>
      </c>
      <c r="AH180" s="40">
        <f>IFERROR(__xludf.DUMMYFUNCTION("IFNA(VLOOKUP(A180,IMPORTRANGE(""https://docs.google.com/spreadsheets/d/13sIiIFxtnWDUMYwzYXOCUL9Pdssb8PBqcbIkNBBCaZM/edit?resourcekey#gid=2083474367"",""Responses!$B$2:$N$500""),9,0),0)"),0.0)</f>
        <v>0</v>
      </c>
      <c r="AI180" s="41">
        <f t="shared" si="15"/>
        <v>0</v>
      </c>
      <c r="AJ180" s="41">
        <f t="shared" si="16"/>
        <v>-13844516.75</v>
      </c>
      <c r="AK180" s="42">
        <f t="shared" si="17"/>
        <v>0</v>
      </c>
      <c r="AL180" s="42">
        <f t="shared" si="18"/>
        <v>0</v>
      </c>
    </row>
    <row r="181" ht="15.75" customHeight="1">
      <c r="A181" s="6">
        <v>8.9203496E7</v>
      </c>
      <c r="B181" s="7" t="s">
        <v>213</v>
      </c>
      <c r="C181" s="20">
        <f>VLOOKUP(A181,'04.07.24'!$A$2:$W$500,17,0)</f>
        <v>2758297.95</v>
      </c>
      <c r="D181" s="33">
        <f t="shared" si="1"/>
        <v>0</v>
      </c>
      <c r="E181" s="20">
        <f>VLOOKUP(A181,'04.07.24'!$A$2:$W$500,18,0)</f>
        <v>13791489.75</v>
      </c>
      <c r="F181" s="33">
        <f t="shared" si="2"/>
        <v>0</v>
      </c>
      <c r="G181" s="13">
        <f>VLOOKUP(A181,'04.07.24'!$A$2:$C$500,3,0)</f>
        <v>55165959</v>
      </c>
      <c r="H181" s="34">
        <f>VLOOKUP(A181,'Actual scan'!$A$2:$C$419,3,0)</f>
        <v>55165959</v>
      </c>
      <c r="I181" s="35">
        <f t="shared" si="3"/>
        <v>0</v>
      </c>
      <c r="J181" s="20">
        <f>VLOOKUP(A181,'04.07.24'!$A$2:$M$500,13,0)</f>
        <v>751140140.6</v>
      </c>
      <c r="K181" s="36">
        <f>VLOOKUP(A181,'Actual scan'!$A$2:$M$419,13,0)</f>
        <v>751140140.6</v>
      </c>
      <c r="L181" s="37">
        <f t="shared" si="4"/>
        <v>0</v>
      </c>
      <c r="M181" s="13">
        <f>VLOOKUP(A181,'04.07.24'!$A$2:$M$500,4,0)</f>
        <v>69237146</v>
      </c>
      <c r="N181" s="34">
        <f>VLOOKUP(A181,'Actual scan'!$A$2:$M$419,4,0)</f>
        <v>69237146</v>
      </c>
      <c r="O181" s="38">
        <f t="shared" si="5"/>
        <v>0</v>
      </c>
      <c r="P181" s="13">
        <f>VLOOKUP(A181,'04.07.24'!$A$2:$M$500,10,0)</f>
        <v>13631778</v>
      </c>
      <c r="Q181" s="39">
        <f>VLOOKUP(A181,'Actual scan'!$A$2:$M$419,10,0)</f>
        <v>13631778</v>
      </c>
      <c r="R181" s="38">
        <f t="shared" si="6"/>
        <v>0</v>
      </c>
      <c r="S181" s="13">
        <f>VLOOKUP(A181,'04.07.24'!$A$2:$M$500,9,0)</f>
        <v>16619443</v>
      </c>
      <c r="T181" s="39">
        <f>VLOOKUP(A181,'Actual scan'!$A$2:$M$419,9,0)</f>
        <v>16619443</v>
      </c>
      <c r="U181" s="38">
        <f t="shared" si="7"/>
        <v>0</v>
      </c>
      <c r="V181" s="13">
        <f>VLOOKUP(A181,'04.07.24'!$A$2:$M$500,8,0)</f>
        <v>40458125</v>
      </c>
      <c r="W181" s="39">
        <f>VLOOKUP(A181,'Actual scan'!$A$2:$M$419,8,0)</f>
        <v>40458125</v>
      </c>
      <c r="X181" s="38">
        <f t="shared" si="8"/>
        <v>0</v>
      </c>
      <c r="Y181" s="13">
        <f>VLOOKUP(A181,'04.07.24'!$A$2:$M$500,11,0)</f>
        <v>1369106719</v>
      </c>
      <c r="Z181" s="39">
        <f>VLOOKUP(A181,'Actual scan'!$A$2:$M$419,11,0)</f>
        <v>1369106719</v>
      </c>
      <c r="AA181" s="38">
        <f t="shared" si="9"/>
        <v>0</v>
      </c>
      <c r="AB181" s="40">
        <f t="shared" si="10"/>
        <v>0</v>
      </c>
      <c r="AC181" s="40">
        <f t="shared" si="11"/>
        <v>0</v>
      </c>
      <c r="AD181" s="40">
        <f t="shared" si="12"/>
        <v>0</v>
      </c>
      <c r="AE181" s="40">
        <f t="shared" si="13"/>
        <v>0</v>
      </c>
      <c r="AF181" s="41">
        <f t="shared" si="14"/>
        <v>0</v>
      </c>
      <c r="AG181" s="40">
        <f>IFERROR(__xludf.DUMMYFUNCTION("IFNA(VLOOKUP(A181,IMPORTRANGE(""https://docs.google.com/spreadsheets/d/13sIiIFxtnWDUMYwzYXOCUL9Pdssb8PBqcbIkNBBCaZM/edit?resourcekey#gid=2083474367"",""Responses!$B$2:$N$500""),10,0),0)"),0.0)</f>
        <v>0</v>
      </c>
      <c r="AH181" s="40">
        <f>IFERROR(__xludf.DUMMYFUNCTION("IFNA(VLOOKUP(A181,IMPORTRANGE(""https://docs.google.com/spreadsheets/d/13sIiIFxtnWDUMYwzYXOCUL9Pdssb8PBqcbIkNBBCaZM/edit?resourcekey#gid=2083474367"",""Responses!$B$2:$N$500""),9,0),0)"),0.0)</f>
        <v>0</v>
      </c>
      <c r="AI181" s="41">
        <f t="shared" si="15"/>
        <v>0</v>
      </c>
      <c r="AJ181" s="41">
        <f t="shared" si="16"/>
        <v>-13791489.75</v>
      </c>
      <c r="AK181" s="42">
        <f t="shared" si="17"/>
        <v>0</v>
      </c>
      <c r="AL181" s="42">
        <f t="shared" si="18"/>
        <v>0</v>
      </c>
    </row>
    <row r="182" ht="15.75" customHeight="1">
      <c r="A182" s="6">
        <v>1.16672444E8</v>
      </c>
      <c r="B182" s="7" t="s">
        <v>214</v>
      </c>
      <c r="C182" s="20">
        <f>VLOOKUP(A182,'04.07.24'!$A$2:$W$500,17,0)</f>
        <v>2747812.8</v>
      </c>
      <c r="D182" s="33">
        <f t="shared" si="1"/>
        <v>0</v>
      </c>
      <c r="E182" s="20">
        <f>VLOOKUP(A182,'04.07.24'!$A$2:$W$500,18,0)</f>
        <v>13739064</v>
      </c>
      <c r="F182" s="33">
        <f t="shared" si="2"/>
        <v>0</v>
      </c>
      <c r="G182" s="13">
        <f>VLOOKUP(A182,'04.07.24'!$A$2:$C$500,3,0)</f>
        <v>54956256</v>
      </c>
      <c r="H182" s="34">
        <f>VLOOKUP(A182,'Actual scan'!$A$2:$C$419,3,0)</f>
        <v>54956256</v>
      </c>
      <c r="I182" s="35">
        <f t="shared" si="3"/>
        <v>0</v>
      </c>
      <c r="J182" s="20">
        <f>VLOOKUP(A182,'04.07.24'!$A$2:$M$500,13,0)</f>
        <v>92474565.4</v>
      </c>
      <c r="K182" s="36">
        <f>VLOOKUP(A182,'Actual scan'!$A$2:$M$419,13,0)</f>
        <v>92474565.4</v>
      </c>
      <c r="L182" s="37">
        <f t="shared" si="4"/>
        <v>0</v>
      </c>
      <c r="M182" s="13">
        <f>VLOOKUP(A182,'04.07.24'!$A$2:$M$500,4,0)</f>
        <v>7453163</v>
      </c>
      <c r="N182" s="34">
        <f>VLOOKUP(A182,'Actual scan'!$A$2:$M$419,4,0)</f>
        <v>7453163</v>
      </c>
      <c r="O182" s="38">
        <f t="shared" si="5"/>
        <v>0</v>
      </c>
      <c r="P182" s="13">
        <f>VLOOKUP(A182,'04.07.24'!$A$2:$M$500,10,0)</f>
        <v>5697903</v>
      </c>
      <c r="Q182" s="39">
        <f>VLOOKUP(A182,'Actual scan'!$A$2:$M$419,10,0)</f>
        <v>5697903</v>
      </c>
      <c r="R182" s="38">
        <f t="shared" si="6"/>
        <v>0</v>
      </c>
      <c r="S182" s="13">
        <f>VLOOKUP(A182,'04.07.24'!$A$2:$M$500,9,0)</f>
        <v>2393990</v>
      </c>
      <c r="T182" s="39">
        <f>VLOOKUP(A182,'Actual scan'!$A$2:$M$419,9,0)</f>
        <v>2393990</v>
      </c>
      <c r="U182" s="38">
        <f t="shared" si="7"/>
        <v>0</v>
      </c>
      <c r="V182" s="13">
        <f>VLOOKUP(A182,'04.07.24'!$A$2:$M$500,8,0)</f>
        <v>4263908</v>
      </c>
      <c r="W182" s="39">
        <f>VLOOKUP(A182,'Actual scan'!$A$2:$M$419,8,0)</f>
        <v>4263908</v>
      </c>
      <c r="X182" s="38">
        <f t="shared" si="8"/>
        <v>0</v>
      </c>
      <c r="Y182" s="13">
        <f>VLOOKUP(A182,'04.07.24'!$A$2:$M$500,11,0)</f>
        <v>98689106</v>
      </c>
      <c r="Z182" s="39">
        <f>VLOOKUP(A182,'Actual scan'!$A$2:$M$419,11,0)</f>
        <v>98689106</v>
      </c>
      <c r="AA182" s="38">
        <f t="shared" si="9"/>
        <v>0</v>
      </c>
      <c r="AB182" s="40">
        <f t="shared" si="10"/>
        <v>0</v>
      </c>
      <c r="AC182" s="40">
        <f t="shared" si="11"/>
        <v>0</v>
      </c>
      <c r="AD182" s="40">
        <f t="shared" si="12"/>
        <v>0</v>
      </c>
      <c r="AE182" s="40">
        <f t="shared" si="13"/>
        <v>0</v>
      </c>
      <c r="AF182" s="41">
        <f t="shared" si="14"/>
        <v>0</v>
      </c>
      <c r="AG182" s="40">
        <f>IFERROR(__xludf.DUMMYFUNCTION("IFNA(VLOOKUP(A182,IMPORTRANGE(""https://docs.google.com/spreadsheets/d/13sIiIFxtnWDUMYwzYXOCUL9Pdssb8PBqcbIkNBBCaZM/edit?resourcekey#gid=2083474367"",""Responses!$B$2:$N$500""),10,0),0)"),0.0)</f>
        <v>0</v>
      </c>
      <c r="AH182" s="40">
        <f>IFERROR(__xludf.DUMMYFUNCTION("IFNA(VLOOKUP(A182,IMPORTRANGE(""https://docs.google.com/spreadsheets/d/13sIiIFxtnWDUMYwzYXOCUL9Pdssb8PBqcbIkNBBCaZM/edit?resourcekey#gid=2083474367"",""Responses!$B$2:$N$500""),9,0),0)"),0.0)</f>
        <v>0</v>
      </c>
      <c r="AI182" s="41">
        <f t="shared" si="15"/>
        <v>0</v>
      </c>
      <c r="AJ182" s="41">
        <f t="shared" si="16"/>
        <v>-13739064</v>
      </c>
      <c r="AK182" s="42">
        <f t="shared" si="17"/>
        <v>0</v>
      </c>
      <c r="AL182" s="42">
        <f t="shared" si="18"/>
        <v>0</v>
      </c>
    </row>
    <row r="183" ht="15.75" customHeight="1">
      <c r="A183" s="6">
        <v>9.1071226E7</v>
      </c>
      <c r="B183" s="7" t="s">
        <v>215</v>
      </c>
      <c r="C183" s="20">
        <f>VLOOKUP(A183,'04.07.24'!$A$2:$W$500,17,0)</f>
        <v>2745559.35</v>
      </c>
      <c r="D183" s="33">
        <f t="shared" si="1"/>
        <v>0</v>
      </c>
      <c r="E183" s="20">
        <f>VLOOKUP(A183,'04.07.24'!$A$2:$W$500,18,0)</f>
        <v>13727796.75</v>
      </c>
      <c r="F183" s="33">
        <f t="shared" si="2"/>
        <v>0</v>
      </c>
      <c r="G183" s="13">
        <f>VLOOKUP(A183,'04.07.24'!$A$2:$C$500,3,0)</f>
        <v>54911187</v>
      </c>
      <c r="H183" s="34">
        <f>VLOOKUP(A183,'Actual scan'!$A$2:$C$419,3,0)</f>
        <v>54911187</v>
      </c>
      <c r="I183" s="35">
        <f t="shared" si="3"/>
        <v>0</v>
      </c>
      <c r="J183" s="20">
        <f>VLOOKUP(A183,'04.07.24'!$A$2:$M$500,13,0)</f>
        <v>237742085.6</v>
      </c>
      <c r="K183" s="36">
        <f>VLOOKUP(A183,'Actual scan'!$A$2:$M$419,13,0)</f>
        <v>237742085.6</v>
      </c>
      <c r="L183" s="37">
        <f t="shared" si="4"/>
        <v>0</v>
      </c>
      <c r="M183" s="13">
        <f>VLOOKUP(A183,'04.07.24'!$A$2:$M$500,4,0)</f>
        <v>16052331</v>
      </c>
      <c r="N183" s="34">
        <f>VLOOKUP(A183,'Actual scan'!$A$2:$M$419,4,0)</f>
        <v>16052331</v>
      </c>
      <c r="O183" s="38">
        <f t="shared" si="5"/>
        <v>0</v>
      </c>
      <c r="P183" s="13">
        <f>VLOOKUP(A183,'04.07.24'!$A$2:$M$500,10,0)</f>
        <v>5351207</v>
      </c>
      <c r="Q183" s="39">
        <f>VLOOKUP(A183,'Actual scan'!$A$2:$M$419,10,0)</f>
        <v>5351207</v>
      </c>
      <c r="R183" s="38">
        <f t="shared" si="6"/>
        <v>0</v>
      </c>
      <c r="S183" s="13">
        <f>VLOOKUP(A183,'04.07.24'!$A$2:$M$500,9,0)</f>
        <v>9533432</v>
      </c>
      <c r="T183" s="39">
        <f>VLOOKUP(A183,'Actual scan'!$A$2:$M$419,9,0)</f>
        <v>9533432</v>
      </c>
      <c r="U183" s="38">
        <f t="shared" si="7"/>
        <v>0</v>
      </c>
      <c r="V183" s="13">
        <f>VLOOKUP(A183,'04.07.24'!$A$2:$M$500,8,0)</f>
        <v>4623867</v>
      </c>
      <c r="W183" s="39">
        <f>VLOOKUP(A183,'Actual scan'!$A$2:$M$419,8,0)</f>
        <v>4623867</v>
      </c>
      <c r="X183" s="38">
        <f t="shared" si="8"/>
        <v>0</v>
      </c>
      <c r="Y183" s="13">
        <f>VLOOKUP(A183,'04.07.24'!$A$2:$M$500,11,0)</f>
        <v>75143377</v>
      </c>
      <c r="Z183" s="39">
        <f>VLOOKUP(A183,'Actual scan'!$A$2:$M$419,11,0)</f>
        <v>75143377</v>
      </c>
      <c r="AA183" s="38">
        <f t="shared" si="9"/>
        <v>0</v>
      </c>
      <c r="AB183" s="40">
        <f t="shared" si="10"/>
        <v>0</v>
      </c>
      <c r="AC183" s="40">
        <f t="shared" si="11"/>
        <v>0</v>
      </c>
      <c r="AD183" s="40">
        <f t="shared" si="12"/>
        <v>0</v>
      </c>
      <c r="AE183" s="40">
        <f t="shared" si="13"/>
        <v>0</v>
      </c>
      <c r="AF183" s="41">
        <f t="shared" si="14"/>
        <v>0</v>
      </c>
      <c r="AG183" s="40">
        <f>IFERROR(__xludf.DUMMYFUNCTION("IFNA(VLOOKUP(A183,IMPORTRANGE(""https://docs.google.com/spreadsheets/d/13sIiIFxtnWDUMYwzYXOCUL9Pdssb8PBqcbIkNBBCaZM/edit?resourcekey#gid=2083474367"",""Responses!$B$2:$N$500""),10,0),0)"),0.0)</f>
        <v>0</v>
      </c>
      <c r="AH183" s="40">
        <f>IFERROR(__xludf.DUMMYFUNCTION("IFNA(VLOOKUP(A183,IMPORTRANGE(""https://docs.google.com/spreadsheets/d/13sIiIFxtnWDUMYwzYXOCUL9Pdssb8PBqcbIkNBBCaZM/edit?resourcekey#gid=2083474367"",""Responses!$B$2:$N$500""),9,0),0)"),0.0)</f>
        <v>0</v>
      </c>
      <c r="AI183" s="41">
        <f t="shared" si="15"/>
        <v>0</v>
      </c>
      <c r="AJ183" s="41">
        <f t="shared" si="16"/>
        <v>-13727796.75</v>
      </c>
      <c r="AK183" s="42">
        <f t="shared" si="17"/>
        <v>0</v>
      </c>
      <c r="AL183" s="42">
        <f t="shared" si="18"/>
        <v>0</v>
      </c>
    </row>
    <row r="184" ht="15.75" customHeight="1">
      <c r="A184" s="6">
        <v>8.4739435E7</v>
      </c>
      <c r="B184" s="7" t="s">
        <v>216</v>
      </c>
      <c r="C184" s="20">
        <f>VLOOKUP(A184,'04.07.24'!$A$2:$W$500,17,0)</f>
        <v>2735424.8</v>
      </c>
      <c r="D184" s="33">
        <f t="shared" si="1"/>
        <v>0</v>
      </c>
      <c r="E184" s="20">
        <f>VLOOKUP(A184,'04.07.24'!$A$2:$W$500,18,0)</f>
        <v>13677124</v>
      </c>
      <c r="F184" s="33">
        <f t="shared" si="2"/>
        <v>0</v>
      </c>
      <c r="G184" s="13">
        <f>VLOOKUP(A184,'04.07.24'!$A$2:$C$500,3,0)</f>
        <v>54708496</v>
      </c>
      <c r="H184" s="34">
        <f>VLOOKUP(A184,'Actual scan'!$A$2:$C$419,3,0)</f>
        <v>54708496</v>
      </c>
      <c r="I184" s="35">
        <f t="shared" si="3"/>
        <v>0</v>
      </c>
      <c r="J184" s="20">
        <f>VLOOKUP(A184,'04.07.24'!$A$2:$M$500,13,0)</f>
        <v>306501675</v>
      </c>
      <c r="K184" s="36">
        <f>VLOOKUP(A184,'Actual scan'!$A$2:$M$419,13,0)</f>
        <v>306501675</v>
      </c>
      <c r="L184" s="37">
        <f t="shared" si="4"/>
        <v>0</v>
      </c>
      <c r="M184" s="13">
        <f>VLOOKUP(A184,'04.07.24'!$A$2:$M$500,4,0)</f>
        <v>25692923</v>
      </c>
      <c r="N184" s="34">
        <f>VLOOKUP(A184,'Actual scan'!$A$2:$M$419,4,0)</f>
        <v>25692923</v>
      </c>
      <c r="O184" s="38">
        <f t="shared" si="5"/>
        <v>0</v>
      </c>
      <c r="P184" s="13">
        <f>VLOOKUP(A184,'04.07.24'!$A$2:$M$500,10,0)</f>
        <v>4996787</v>
      </c>
      <c r="Q184" s="39">
        <f>VLOOKUP(A184,'Actual scan'!$A$2:$M$419,10,0)</f>
        <v>4996787</v>
      </c>
      <c r="R184" s="38">
        <f t="shared" si="6"/>
        <v>0</v>
      </c>
      <c r="S184" s="13">
        <f>VLOOKUP(A184,'04.07.24'!$A$2:$M$500,9,0)</f>
        <v>9689434</v>
      </c>
      <c r="T184" s="39">
        <f>VLOOKUP(A184,'Actual scan'!$A$2:$M$419,9,0)</f>
        <v>9689434</v>
      </c>
      <c r="U184" s="38">
        <f t="shared" si="7"/>
        <v>0</v>
      </c>
      <c r="V184" s="13">
        <f>VLOOKUP(A184,'04.07.24'!$A$2:$M$500,8,0)</f>
        <v>9758332</v>
      </c>
      <c r="W184" s="39">
        <f>VLOOKUP(A184,'Actual scan'!$A$2:$M$419,8,0)</f>
        <v>9758332</v>
      </c>
      <c r="X184" s="38">
        <f t="shared" si="8"/>
        <v>0</v>
      </c>
      <c r="Y184" s="13">
        <f>VLOOKUP(A184,'04.07.24'!$A$2:$M$500,11,0)</f>
        <v>7944085004</v>
      </c>
      <c r="Z184" s="39">
        <f>VLOOKUP(A184,'Actual scan'!$A$2:$M$419,11,0)</f>
        <v>7944085004</v>
      </c>
      <c r="AA184" s="38">
        <f t="shared" si="9"/>
        <v>0</v>
      </c>
      <c r="AB184" s="40">
        <f t="shared" si="10"/>
        <v>0</v>
      </c>
      <c r="AC184" s="40">
        <f t="shared" si="11"/>
        <v>0</v>
      </c>
      <c r="AD184" s="40">
        <f t="shared" si="12"/>
        <v>0</v>
      </c>
      <c r="AE184" s="40">
        <f t="shared" si="13"/>
        <v>0</v>
      </c>
      <c r="AF184" s="41">
        <f t="shared" si="14"/>
        <v>0</v>
      </c>
      <c r="AG184" s="40">
        <f>IFERROR(__xludf.DUMMYFUNCTION("IFNA(VLOOKUP(A184,IMPORTRANGE(""https://docs.google.com/spreadsheets/d/13sIiIFxtnWDUMYwzYXOCUL9Pdssb8PBqcbIkNBBCaZM/edit?resourcekey#gid=2083474367"",""Responses!$B$2:$N$500""),10,0),0)"),0.0)</f>
        <v>0</v>
      </c>
      <c r="AH184" s="40">
        <f>IFERROR(__xludf.DUMMYFUNCTION("IFNA(VLOOKUP(A184,IMPORTRANGE(""https://docs.google.com/spreadsheets/d/13sIiIFxtnWDUMYwzYXOCUL9Pdssb8PBqcbIkNBBCaZM/edit?resourcekey#gid=2083474367"",""Responses!$B$2:$N$500""),9,0),0)"),0.0)</f>
        <v>0</v>
      </c>
      <c r="AI184" s="41">
        <f t="shared" si="15"/>
        <v>0</v>
      </c>
      <c r="AJ184" s="41">
        <f t="shared" si="16"/>
        <v>-13677124</v>
      </c>
      <c r="AK184" s="42">
        <f t="shared" si="17"/>
        <v>0</v>
      </c>
      <c r="AL184" s="42">
        <f t="shared" si="18"/>
        <v>0</v>
      </c>
    </row>
    <row r="185" ht="15.75" customHeight="1">
      <c r="A185" s="6">
        <v>1.12665082E8</v>
      </c>
      <c r="B185" s="7" t="s">
        <v>217</v>
      </c>
      <c r="C185" s="20">
        <f>VLOOKUP(A185,'04.07.24'!$A$2:$W$500,17,0)</f>
        <v>2732341.9</v>
      </c>
      <c r="D185" s="33">
        <f t="shared" si="1"/>
        <v>0</v>
      </c>
      <c r="E185" s="20">
        <f>VLOOKUP(A185,'04.07.24'!$A$2:$W$500,18,0)</f>
        <v>13661709.5</v>
      </c>
      <c r="F185" s="33">
        <f t="shared" si="2"/>
        <v>0</v>
      </c>
      <c r="G185" s="13">
        <f>VLOOKUP(A185,'04.07.24'!$A$2:$C$500,3,0)</f>
        <v>54646838</v>
      </c>
      <c r="H185" s="34">
        <f>VLOOKUP(A185,'Actual scan'!$A$2:$C$419,3,0)</f>
        <v>54646838</v>
      </c>
      <c r="I185" s="35">
        <f t="shared" si="3"/>
        <v>0</v>
      </c>
      <c r="J185" s="20">
        <f>VLOOKUP(A185,'04.07.24'!$A$2:$M$500,13,0)</f>
        <v>291043352</v>
      </c>
      <c r="K185" s="36">
        <f>VLOOKUP(A185,'Actual scan'!$A$2:$M$419,13,0)</f>
        <v>291043352</v>
      </c>
      <c r="L185" s="37">
        <f t="shared" si="4"/>
        <v>0</v>
      </c>
      <c r="M185" s="13">
        <f>VLOOKUP(A185,'04.07.24'!$A$2:$M$500,4,0)</f>
        <v>28797986</v>
      </c>
      <c r="N185" s="34">
        <f>VLOOKUP(A185,'Actual scan'!$A$2:$M$419,4,0)</f>
        <v>28797986</v>
      </c>
      <c r="O185" s="38">
        <f t="shared" si="5"/>
        <v>0</v>
      </c>
      <c r="P185" s="13">
        <f>VLOOKUP(A185,'04.07.24'!$A$2:$M$500,10,0)</f>
        <v>13493157</v>
      </c>
      <c r="Q185" s="39">
        <f>VLOOKUP(A185,'Actual scan'!$A$2:$M$419,10,0)</f>
        <v>13493157</v>
      </c>
      <c r="R185" s="38">
        <f t="shared" si="6"/>
        <v>0</v>
      </c>
      <c r="S185" s="13">
        <f>VLOOKUP(A185,'04.07.24'!$A$2:$M$500,9,0)</f>
        <v>6955643</v>
      </c>
      <c r="T185" s="39">
        <f>VLOOKUP(A185,'Actual scan'!$A$2:$M$419,9,0)</f>
        <v>6955643</v>
      </c>
      <c r="U185" s="38">
        <f t="shared" si="7"/>
        <v>0</v>
      </c>
      <c r="V185" s="13">
        <f>VLOOKUP(A185,'04.07.24'!$A$2:$M$500,8,0)</f>
        <v>13303999</v>
      </c>
      <c r="W185" s="39">
        <f>VLOOKUP(A185,'Actual scan'!$A$2:$M$419,8,0)</f>
        <v>13303999</v>
      </c>
      <c r="X185" s="38">
        <f t="shared" si="8"/>
        <v>0</v>
      </c>
      <c r="Y185" s="13">
        <f>VLOOKUP(A185,'04.07.24'!$A$2:$M$500,11,0)</f>
        <v>21895282</v>
      </c>
      <c r="Z185" s="39">
        <f>VLOOKUP(A185,'Actual scan'!$A$2:$M$419,11,0)</f>
        <v>21895282</v>
      </c>
      <c r="AA185" s="38">
        <f t="shared" si="9"/>
        <v>0</v>
      </c>
      <c r="AB185" s="40">
        <f t="shared" si="10"/>
        <v>0</v>
      </c>
      <c r="AC185" s="40">
        <f t="shared" si="11"/>
        <v>0</v>
      </c>
      <c r="AD185" s="40">
        <f t="shared" si="12"/>
        <v>0</v>
      </c>
      <c r="AE185" s="40">
        <f t="shared" si="13"/>
        <v>0</v>
      </c>
      <c r="AF185" s="41">
        <f t="shared" si="14"/>
        <v>0</v>
      </c>
      <c r="AG185" s="40">
        <f>IFERROR(__xludf.DUMMYFUNCTION("IFNA(VLOOKUP(A185,IMPORTRANGE(""https://docs.google.com/spreadsheets/d/13sIiIFxtnWDUMYwzYXOCUL9Pdssb8PBqcbIkNBBCaZM/edit?resourcekey#gid=2083474367"",""Responses!$B$2:$N$500""),10,0),0)"),0.0)</f>
        <v>0</v>
      </c>
      <c r="AH185" s="40">
        <f>IFERROR(__xludf.DUMMYFUNCTION("IFNA(VLOOKUP(A185,IMPORTRANGE(""https://docs.google.com/spreadsheets/d/13sIiIFxtnWDUMYwzYXOCUL9Pdssb8PBqcbIkNBBCaZM/edit?resourcekey#gid=2083474367"",""Responses!$B$2:$N$500""),9,0),0)"),0.0)</f>
        <v>0</v>
      </c>
      <c r="AI185" s="41">
        <f t="shared" si="15"/>
        <v>0</v>
      </c>
      <c r="AJ185" s="41">
        <f t="shared" si="16"/>
        <v>-13661709.5</v>
      </c>
      <c r="AK185" s="42">
        <f t="shared" si="17"/>
        <v>0</v>
      </c>
      <c r="AL185" s="42">
        <f t="shared" si="18"/>
        <v>0</v>
      </c>
    </row>
    <row r="186" ht="15.75" customHeight="1">
      <c r="A186" s="6">
        <v>7.2411243E7</v>
      </c>
      <c r="B186" s="7" t="s">
        <v>218</v>
      </c>
      <c r="C186" s="20">
        <f>VLOOKUP(A186,'04.07.24'!$A$2:$W$500,17,0)</f>
        <v>2725984</v>
      </c>
      <c r="D186" s="33">
        <f t="shared" si="1"/>
        <v>0</v>
      </c>
      <c r="E186" s="20">
        <f>VLOOKUP(A186,'04.07.24'!$A$2:$W$500,18,0)</f>
        <v>13629920</v>
      </c>
      <c r="F186" s="33">
        <f t="shared" si="2"/>
        <v>0</v>
      </c>
      <c r="G186" s="13">
        <f>VLOOKUP(A186,'04.07.24'!$A$2:$C$500,3,0)</f>
        <v>54519680</v>
      </c>
      <c r="H186" s="34">
        <f>VLOOKUP(A186,'Actual scan'!$A$2:$C$419,3,0)</f>
        <v>54519680</v>
      </c>
      <c r="I186" s="35">
        <f t="shared" si="3"/>
        <v>0</v>
      </c>
      <c r="J186" s="20">
        <f>VLOOKUP(A186,'04.07.24'!$A$2:$M$500,13,0)</f>
        <v>531661048.2</v>
      </c>
      <c r="K186" s="36">
        <f>VLOOKUP(A186,'Actual scan'!$A$2:$M$419,13,0)</f>
        <v>531661048.2</v>
      </c>
      <c r="L186" s="37">
        <f t="shared" si="4"/>
        <v>0</v>
      </c>
      <c r="M186" s="13">
        <f>VLOOKUP(A186,'04.07.24'!$A$2:$M$500,4,0)</f>
        <v>54553991</v>
      </c>
      <c r="N186" s="34">
        <f>VLOOKUP(A186,'Actual scan'!$A$2:$M$419,4,0)</f>
        <v>54553991</v>
      </c>
      <c r="O186" s="38">
        <f t="shared" si="5"/>
        <v>0</v>
      </c>
      <c r="P186" s="13">
        <f>VLOOKUP(A186,'04.07.24'!$A$2:$M$500,10,0)</f>
        <v>10866932</v>
      </c>
      <c r="Q186" s="39">
        <f>VLOOKUP(A186,'Actual scan'!$A$2:$M$419,10,0)</f>
        <v>10866932</v>
      </c>
      <c r="R186" s="38">
        <f t="shared" si="6"/>
        <v>0</v>
      </c>
      <c r="S186" s="13">
        <f>VLOOKUP(A186,'04.07.24'!$A$2:$M$500,9,0)</f>
        <v>10706846</v>
      </c>
      <c r="T186" s="39">
        <f>VLOOKUP(A186,'Actual scan'!$A$2:$M$419,9,0)</f>
        <v>10706846</v>
      </c>
      <c r="U186" s="38">
        <f t="shared" si="7"/>
        <v>0</v>
      </c>
      <c r="V186" s="13">
        <f>VLOOKUP(A186,'04.07.24'!$A$2:$M$500,8,0)</f>
        <v>30262127</v>
      </c>
      <c r="W186" s="39">
        <f>VLOOKUP(A186,'Actual scan'!$A$2:$M$419,8,0)</f>
        <v>30262127</v>
      </c>
      <c r="X186" s="38">
        <f t="shared" si="8"/>
        <v>0</v>
      </c>
      <c r="Y186" s="13">
        <f>VLOOKUP(A186,'04.07.24'!$A$2:$M$500,11,0)</f>
        <v>1502969781</v>
      </c>
      <c r="Z186" s="39">
        <f>VLOOKUP(A186,'Actual scan'!$A$2:$M$419,11,0)</f>
        <v>1502969781</v>
      </c>
      <c r="AA186" s="38">
        <f t="shared" si="9"/>
        <v>0</v>
      </c>
      <c r="AB186" s="40">
        <f t="shared" si="10"/>
        <v>0</v>
      </c>
      <c r="AC186" s="40">
        <f t="shared" si="11"/>
        <v>0</v>
      </c>
      <c r="AD186" s="40">
        <f t="shared" si="12"/>
        <v>0</v>
      </c>
      <c r="AE186" s="40">
        <f t="shared" si="13"/>
        <v>0</v>
      </c>
      <c r="AF186" s="41">
        <f t="shared" si="14"/>
        <v>0</v>
      </c>
      <c r="AG186" s="40">
        <f>IFERROR(__xludf.DUMMYFUNCTION("IFNA(VLOOKUP(A186,IMPORTRANGE(""https://docs.google.com/spreadsheets/d/13sIiIFxtnWDUMYwzYXOCUL9Pdssb8PBqcbIkNBBCaZM/edit?resourcekey#gid=2083474367"",""Responses!$B$2:$N$500""),10,0),0)"),0.0)</f>
        <v>0</v>
      </c>
      <c r="AH186" s="40">
        <f>IFERROR(__xludf.DUMMYFUNCTION("IFNA(VLOOKUP(A186,IMPORTRANGE(""https://docs.google.com/spreadsheets/d/13sIiIFxtnWDUMYwzYXOCUL9Pdssb8PBqcbIkNBBCaZM/edit?resourcekey#gid=2083474367"",""Responses!$B$2:$N$500""),9,0),0)"),0.0)</f>
        <v>0</v>
      </c>
      <c r="AI186" s="41">
        <f t="shared" si="15"/>
        <v>0</v>
      </c>
      <c r="AJ186" s="41">
        <f t="shared" si="16"/>
        <v>-13629920</v>
      </c>
      <c r="AK186" s="42">
        <f t="shared" si="17"/>
        <v>0</v>
      </c>
      <c r="AL186" s="42">
        <f t="shared" si="18"/>
        <v>0</v>
      </c>
    </row>
    <row r="187" ht="15.75" customHeight="1">
      <c r="A187" s="6">
        <v>1.10863658E8</v>
      </c>
      <c r="B187" s="7" t="s">
        <v>219</v>
      </c>
      <c r="C187" s="20">
        <f>VLOOKUP(A187,'04.07.24'!$A$2:$W$500,17,0)</f>
        <v>2724646</v>
      </c>
      <c r="D187" s="33">
        <f t="shared" si="1"/>
        <v>0</v>
      </c>
      <c r="E187" s="20">
        <f>VLOOKUP(A187,'04.07.24'!$A$2:$W$500,18,0)</f>
        <v>13623230</v>
      </c>
      <c r="F187" s="33">
        <f t="shared" si="2"/>
        <v>0</v>
      </c>
      <c r="G187" s="13">
        <f>VLOOKUP(A187,'04.07.24'!$A$2:$C$500,3,0)</f>
        <v>54492920</v>
      </c>
      <c r="H187" s="34">
        <f>VLOOKUP(A187,'Actual scan'!$A$2:$C$419,3,0)</f>
        <v>54492920</v>
      </c>
      <c r="I187" s="35">
        <f t="shared" si="3"/>
        <v>0</v>
      </c>
      <c r="J187" s="20">
        <f>VLOOKUP(A187,'04.07.24'!$A$2:$M$500,13,0)</f>
        <v>241377055.8</v>
      </c>
      <c r="K187" s="36">
        <f>VLOOKUP(A187,'Actual scan'!$A$2:$M$419,13,0)</f>
        <v>241377055.8</v>
      </c>
      <c r="L187" s="37">
        <f t="shared" si="4"/>
        <v>0</v>
      </c>
      <c r="M187" s="13">
        <f>VLOOKUP(A187,'04.07.24'!$A$2:$M$500,4,0)</f>
        <v>17136712</v>
      </c>
      <c r="N187" s="34">
        <f>VLOOKUP(A187,'Actual scan'!$A$2:$M$419,4,0)</f>
        <v>17136712</v>
      </c>
      <c r="O187" s="38">
        <f t="shared" si="5"/>
        <v>0</v>
      </c>
      <c r="P187" s="13">
        <f>VLOOKUP(A187,'04.07.24'!$A$2:$M$500,10,0)</f>
        <v>8269746</v>
      </c>
      <c r="Q187" s="39">
        <f>VLOOKUP(A187,'Actual scan'!$A$2:$M$419,10,0)</f>
        <v>8269746</v>
      </c>
      <c r="R187" s="38">
        <f t="shared" si="6"/>
        <v>0</v>
      </c>
      <c r="S187" s="13">
        <f>VLOOKUP(A187,'04.07.24'!$A$2:$M$500,9,0)</f>
        <v>7385973</v>
      </c>
      <c r="T187" s="39">
        <f>VLOOKUP(A187,'Actual scan'!$A$2:$M$419,9,0)</f>
        <v>7385973</v>
      </c>
      <c r="U187" s="38">
        <f t="shared" si="7"/>
        <v>0</v>
      </c>
      <c r="V187" s="13">
        <f>VLOOKUP(A187,'04.07.24'!$A$2:$M$500,8,0)</f>
        <v>9279732</v>
      </c>
      <c r="W187" s="39">
        <f>VLOOKUP(A187,'Actual scan'!$A$2:$M$419,8,0)</f>
        <v>9279732</v>
      </c>
      <c r="X187" s="38">
        <f t="shared" si="8"/>
        <v>0</v>
      </c>
      <c r="Y187" s="13">
        <f>VLOOKUP(A187,'04.07.24'!$A$2:$M$500,11,0)</f>
        <v>7292162767</v>
      </c>
      <c r="Z187" s="39">
        <f>VLOOKUP(A187,'Actual scan'!$A$2:$M$419,11,0)</f>
        <v>7292162767</v>
      </c>
      <c r="AA187" s="38">
        <f t="shared" si="9"/>
        <v>0</v>
      </c>
      <c r="AB187" s="40">
        <f t="shared" si="10"/>
        <v>0</v>
      </c>
      <c r="AC187" s="40">
        <f t="shared" si="11"/>
        <v>0</v>
      </c>
      <c r="AD187" s="40">
        <f t="shared" si="12"/>
        <v>0</v>
      </c>
      <c r="AE187" s="40">
        <f t="shared" si="13"/>
        <v>0</v>
      </c>
      <c r="AF187" s="41">
        <f t="shared" si="14"/>
        <v>0</v>
      </c>
      <c r="AG187" s="40">
        <f>IFERROR(__xludf.DUMMYFUNCTION("IFNA(VLOOKUP(A187,IMPORTRANGE(""https://docs.google.com/spreadsheets/d/13sIiIFxtnWDUMYwzYXOCUL9Pdssb8PBqcbIkNBBCaZM/edit?resourcekey#gid=2083474367"",""Responses!$B$2:$N$500""),10,0),0)"),0.0)</f>
        <v>0</v>
      </c>
      <c r="AH187" s="40">
        <f>IFERROR(__xludf.DUMMYFUNCTION("IFNA(VLOOKUP(A187,IMPORTRANGE(""https://docs.google.com/spreadsheets/d/13sIiIFxtnWDUMYwzYXOCUL9Pdssb8PBqcbIkNBBCaZM/edit?resourcekey#gid=2083474367"",""Responses!$B$2:$N$500""),9,0),0)"),0.0)</f>
        <v>0</v>
      </c>
      <c r="AI187" s="41">
        <f t="shared" si="15"/>
        <v>0</v>
      </c>
      <c r="AJ187" s="41">
        <f t="shared" si="16"/>
        <v>-13623230</v>
      </c>
      <c r="AK187" s="42">
        <f t="shared" si="17"/>
        <v>0</v>
      </c>
      <c r="AL187" s="42">
        <f t="shared" si="18"/>
        <v>0</v>
      </c>
    </row>
    <row r="188" ht="15.75" customHeight="1">
      <c r="A188" s="6">
        <v>7.527129E7</v>
      </c>
      <c r="B188" s="7" t="s">
        <v>220</v>
      </c>
      <c r="C188" s="20">
        <f>VLOOKUP(A188,'04.07.24'!$A$2:$W$500,17,0)</f>
        <v>2720754.05</v>
      </c>
      <c r="D188" s="33">
        <f t="shared" si="1"/>
        <v>0</v>
      </c>
      <c r="E188" s="20">
        <f>VLOOKUP(A188,'04.07.24'!$A$2:$W$500,18,0)</f>
        <v>13603770.25</v>
      </c>
      <c r="F188" s="33">
        <f t="shared" si="2"/>
        <v>0</v>
      </c>
      <c r="G188" s="13">
        <f>VLOOKUP(A188,'04.07.24'!$A$2:$C$500,3,0)</f>
        <v>54415081</v>
      </c>
      <c r="H188" s="34">
        <f>VLOOKUP(A188,'Actual scan'!$A$2:$C$419,3,0)</f>
        <v>54415081</v>
      </c>
      <c r="I188" s="35">
        <f t="shared" si="3"/>
        <v>0</v>
      </c>
      <c r="J188" s="20">
        <f>VLOOKUP(A188,'04.07.24'!$A$2:$M$500,13,0)</f>
        <v>169721509.2</v>
      </c>
      <c r="K188" s="36">
        <f>VLOOKUP(A188,'Actual scan'!$A$2:$M$419,13,0)</f>
        <v>169721509.2</v>
      </c>
      <c r="L188" s="37">
        <f t="shared" si="4"/>
        <v>0</v>
      </c>
      <c r="M188" s="13">
        <f>VLOOKUP(A188,'04.07.24'!$A$2:$M$500,4,0)</f>
        <v>26211575</v>
      </c>
      <c r="N188" s="34">
        <f>VLOOKUP(A188,'Actual scan'!$A$2:$M$419,4,0)</f>
        <v>26211575</v>
      </c>
      <c r="O188" s="38">
        <f t="shared" si="5"/>
        <v>0</v>
      </c>
      <c r="P188" s="13">
        <f>VLOOKUP(A188,'04.07.24'!$A$2:$M$500,10,0)</f>
        <v>5966741</v>
      </c>
      <c r="Q188" s="39">
        <f>VLOOKUP(A188,'Actual scan'!$A$2:$M$419,10,0)</f>
        <v>5966741</v>
      </c>
      <c r="R188" s="38">
        <f t="shared" si="6"/>
        <v>0</v>
      </c>
      <c r="S188" s="13">
        <f>VLOOKUP(A188,'04.07.24'!$A$2:$M$500,9,0)</f>
        <v>4151478</v>
      </c>
      <c r="T188" s="39">
        <f>VLOOKUP(A188,'Actual scan'!$A$2:$M$419,9,0)</f>
        <v>4151478</v>
      </c>
      <c r="U188" s="38">
        <f t="shared" si="7"/>
        <v>0</v>
      </c>
      <c r="V188" s="13">
        <f>VLOOKUP(A188,'04.07.24'!$A$2:$M$500,8,0)</f>
        <v>7553132</v>
      </c>
      <c r="W188" s="39">
        <f>VLOOKUP(A188,'Actual scan'!$A$2:$M$419,8,0)</f>
        <v>7553132</v>
      </c>
      <c r="X188" s="38">
        <f t="shared" si="8"/>
        <v>0</v>
      </c>
      <c r="Y188" s="13">
        <f>VLOOKUP(A188,'04.07.24'!$A$2:$M$500,11,0)</f>
        <v>9810236834</v>
      </c>
      <c r="Z188" s="39">
        <f>VLOOKUP(A188,'Actual scan'!$A$2:$M$419,11,0)</f>
        <v>9810236834</v>
      </c>
      <c r="AA188" s="38">
        <f t="shared" si="9"/>
        <v>0</v>
      </c>
      <c r="AB188" s="40">
        <f t="shared" si="10"/>
        <v>0</v>
      </c>
      <c r="AC188" s="40">
        <f t="shared" si="11"/>
        <v>0</v>
      </c>
      <c r="AD188" s="40">
        <f t="shared" si="12"/>
        <v>0</v>
      </c>
      <c r="AE188" s="40">
        <f t="shared" si="13"/>
        <v>0</v>
      </c>
      <c r="AF188" s="41">
        <f t="shared" si="14"/>
        <v>0</v>
      </c>
      <c r="AG188" s="40">
        <f>IFERROR(__xludf.DUMMYFUNCTION("IFNA(VLOOKUP(A188,IMPORTRANGE(""https://docs.google.com/spreadsheets/d/13sIiIFxtnWDUMYwzYXOCUL9Pdssb8PBqcbIkNBBCaZM/edit?resourcekey#gid=2083474367"",""Responses!$B$2:$N$500""),10,0),0)"),0.0)</f>
        <v>0</v>
      </c>
      <c r="AH188" s="40">
        <f>IFERROR(__xludf.DUMMYFUNCTION("IFNA(VLOOKUP(A188,IMPORTRANGE(""https://docs.google.com/spreadsheets/d/13sIiIFxtnWDUMYwzYXOCUL9Pdssb8PBqcbIkNBBCaZM/edit?resourcekey#gid=2083474367"",""Responses!$B$2:$N$500""),9,0),0)"),0.0)</f>
        <v>0</v>
      </c>
      <c r="AI188" s="41">
        <f t="shared" si="15"/>
        <v>0</v>
      </c>
      <c r="AJ188" s="41">
        <f t="shared" si="16"/>
        <v>-13603770.25</v>
      </c>
      <c r="AK188" s="42">
        <f t="shared" si="17"/>
        <v>0</v>
      </c>
      <c r="AL188" s="42">
        <f t="shared" si="18"/>
        <v>0</v>
      </c>
    </row>
    <row r="189" ht="15.75" customHeight="1">
      <c r="A189" s="6">
        <v>6.3881366E7</v>
      </c>
      <c r="B189" s="7" t="s">
        <v>221</v>
      </c>
      <c r="C189" s="20">
        <f>VLOOKUP(A189,'04.07.24'!$A$2:$W$500,17,0)</f>
        <v>2718543.3</v>
      </c>
      <c r="D189" s="33">
        <f t="shared" si="1"/>
        <v>0</v>
      </c>
      <c r="E189" s="20">
        <f>VLOOKUP(A189,'04.07.24'!$A$2:$W$500,18,0)</f>
        <v>13592716.5</v>
      </c>
      <c r="F189" s="33">
        <f t="shared" si="2"/>
        <v>0</v>
      </c>
      <c r="G189" s="13">
        <f>VLOOKUP(A189,'04.07.24'!$A$2:$C$500,3,0)</f>
        <v>54370866</v>
      </c>
      <c r="H189" s="34">
        <f>VLOOKUP(A189,'Actual scan'!$A$2:$C$419,3,0)</f>
        <v>54370866</v>
      </c>
      <c r="I189" s="35">
        <f t="shared" si="3"/>
        <v>0</v>
      </c>
      <c r="J189" s="20">
        <f>VLOOKUP(A189,'04.07.24'!$A$2:$M$500,13,0)</f>
        <v>77510420.6</v>
      </c>
      <c r="K189" s="36">
        <f>VLOOKUP(A189,'Actual scan'!$A$2:$M$419,13,0)</f>
        <v>77510420.6</v>
      </c>
      <c r="L189" s="37">
        <f t="shared" si="4"/>
        <v>0</v>
      </c>
      <c r="M189" s="13">
        <f>VLOOKUP(A189,'04.07.24'!$A$2:$M$500,4,0)</f>
        <v>5976854</v>
      </c>
      <c r="N189" s="34">
        <f>VLOOKUP(A189,'Actual scan'!$A$2:$M$419,4,0)</f>
        <v>5976854</v>
      </c>
      <c r="O189" s="38">
        <f t="shared" si="5"/>
        <v>0</v>
      </c>
      <c r="P189" s="13">
        <f>VLOOKUP(A189,'04.07.24'!$A$2:$M$500,10,0)</f>
        <v>7064906</v>
      </c>
      <c r="Q189" s="39">
        <f>VLOOKUP(A189,'Actual scan'!$A$2:$M$419,10,0)</f>
        <v>7064906</v>
      </c>
      <c r="R189" s="38">
        <f t="shared" si="6"/>
        <v>0</v>
      </c>
      <c r="S189" s="13">
        <f>VLOOKUP(A189,'04.07.24'!$A$2:$M$500,9,0)</f>
        <v>2448168</v>
      </c>
      <c r="T189" s="39">
        <f>VLOOKUP(A189,'Actual scan'!$A$2:$M$419,9,0)</f>
        <v>2448168</v>
      </c>
      <c r="U189" s="38">
        <f t="shared" si="7"/>
        <v>0</v>
      </c>
      <c r="V189" s="13">
        <f>VLOOKUP(A189,'04.07.24'!$A$2:$M$500,8,0)</f>
        <v>2733662</v>
      </c>
      <c r="W189" s="39">
        <f>VLOOKUP(A189,'Actual scan'!$A$2:$M$419,8,0)</f>
        <v>2733662</v>
      </c>
      <c r="X189" s="38">
        <f t="shared" si="8"/>
        <v>0</v>
      </c>
      <c r="Y189" s="13">
        <f>VLOOKUP(A189,'04.07.24'!$A$2:$M$500,11,0)</f>
        <v>34096796791</v>
      </c>
      <c r="Z189" s="39">
        <f>VLOOKUP(A189,'Actual scan'!$A$2:$M$419,11,0)</f>
        <v>34096796791</v>
      </c>
      <c r="AA189" s="38">
        <f t="shared" si="9"/>
        <v>0</v>
      </c>
      <c r="AB189" s="40">
        <f t="shared" si="10"/>
        <v>0</v>
      </c>
      <c r="AC189" s="40">
        <f t="shared" si="11"/>
        <v>0</v>
      </c>
      <c r="AD189" s="40">
        <f t="shared" si="12"/>
        <v>0</v>
      </c>
      <c r="AE189" s="40">
        <f t="shared" si="13"/>
        <v>0</v>
      </c>
      <c r="AF189" s="41">
        <f t="shared" si="14"/>
        <v>0</v>
      </c>
      <c r="AG189" s="40">
        <f>IFERROR(__xludf.DUMMYFUNCTION("IFNA(VLOOKUP(A189,IMPORTRANGE(""https://docs.google.com/spreadsheets/d/13sIiIFxtnWDUMYwzYXOCUL9Pdssb8PBqcbIkNBBCaZM/edit?resourcekey#gid=2083474367"",""Responses!$B$2:$N$500""),10,0),0)"),0.0)</f>
        <v>0</v>
      </c>
      <c r="AH189" s="40">
        <f>IFERROR(__xludf.DUMMYFUNCTION("IFNA(VLOOKUP(A189,IMPORTRANGE(""https://docs.google.com/spreadsheets/d/13sIiIFxtnWDUMYwzYXOCUL9Pdssb8PBqcbIkNBBCaZM/edit?resourcekey#gid=2083474367"",""Responses!$B$2:$N$500""),9,0),0)"),0.0)</f>
        <v>0</v>
      </c>
      <c r="AI189" s="41">
        <f t="shared" si="15"/>
        <v>0</v>
      </c>
      <c r="AJ189" s="41">
        <f t="shared" si="16"/>
        <v>-13592716.5</v>
      </c>
      <c r="AK189" s="42">
        <f t="shared" si="17"/>
        <v>0</v>
      </c>
      <c r="AL189" s="42">
        <f t="shared" si="18"/>
        <v>0</v>
      </c>
    </row>
    <row r="190" ht="15.75" customHeight="1">
      <c r="A190" s="6">
        <v>1.23780677E8</v>
      </c>
      <c r="B190" s="7" t="s">
        <v>222</v>
      </c>
      <c r="C190" s="20">
        <f>VLOOKUP(A190,'04.07.24'!$A$2:$W$500,17,0)</f>
        <v>2714976.7</v>
      </c>
      <c r="D190" s="33">
        <f t="shared" si="1"/>
        <v>0</v>
      </c>
      <c r="E190" s="20">
        <f>VLOOKUP(A190,'04.07.24'!$A$2:$W$500,18,0)</f>
        <v>13574883.5</v>
      </c>
      <c r="F190" s="33">
        <f t="shared" si="2"/>
        <v>0</v>
      </c>
      <c r="G190" s="13">
        <f>VLOOKUP(A190,'04.07.24'!$A$2:$C$500,3,0)</f>
        <v>54299534</v>
      </c>
      <c r="H190" s="34">
        <f>VLOOKUP(A190,'Actual scan'!$A$2:$C$419,3,0)</f>
        <v>54299534</v>
      </c>
      <c r="I190" s="35">
        <f t="shared" si="3"/>
        <v>0</v>
      </c>
      <c r="J190" s="20">
        <f>VLOOKUP(A190,'04.07.24'!$A$2:$M$500,13,0)</f>
        <v>459293348.8</v>
      </c>
      <c r="K190" s="36">
        <f>VLOOKUP(A190,'Actual scan'!$A$2:$M$419,13,0)</f>
        <v>459293348.8</v>
      </c>
      <c r="L190" s="37">
        <f t="shared" si="4"/>
        <v>0</v>
      </c>
      <c r="M190" s="13">
        <f>VLOOKUP(A190,'04.07.24'!$A$2:$M$500,4,0)</f>
        <v>120174485</v>
      </c>
      <c r="N190" s="34">
        <f>VLOOKUP(A190,'Actual scan'!$A$2:$M$419,4,0)</f>
        <v>120174485</v>
      </c>
      <c r="O190" s="38">
        <f t="shared" si="5"/>
        <v>0</v>
      </c>
      <c r="P190" s="13">
        <f>VLOOKUP(A190,'04.07.24'!$A$2:$M$500,10,0)</f>
        <v>8269732</v>
      </c>
      <c r="Q190" s="39">
        <f>VLOOKUP(A190,'Actual scan'!$A$2:$M$419,10,0)</f>
        <v>8269732</v>
      </c>
      <c r="R190" s="38">
        <f t="shared" si="6"/>
        <v>0</v>
      </c>
      <c r="S190" s="13">
        <f>VLOOKUP(A190,'04.07.24'!$A$2:$M$500,9,0)</f>
        <v>11534599</v>
      </c>
      <c r="T190" s="39">
        <f>VLOOKUP(A190,'Actual scan'!$A$2:$M$419,9,0)</f>
        <v>11534599</v>
      </c>
      <c r="U190" s="38">
        <f t="shared" si="7"/>
        <v>0</v>
      </c>
      <c r="V190" s="13">
        <f>VLOOKUP(A190,'04.07.24'!$A$2:$M$500,8,0)</f>
        <v>20102817</v>
      </c>
      <c r="W190" s="39">
        <f>VLOOKUP(A190,'Actual scan'!$A$2:$M$419,8,0)</f>
        <v>20102817</v>
      </c>
      <c r="X190" s="38">
        <f t="shared" si="8"/>
        <v>0</v>
      </c>
      <c r="Y190" s="13">
        <f>VLOOKUP(A190,'04.07.24'!$A$2:$M$500,11,0)</f>
        <v>13502144093</v>
      </c>
      <c r="Z190" s="39">
        <f>VLOOKUP(A190,'Actual scan'!$A$2:$M$419,11,0)</f>
        <v>13502144093</v>
      </c>
      <c r="AA190" s="38">
        <f t="shared" si="9"/>
        <v>0</v>
      </c>
      <c r="AB190" s="40">
        <f t="shared" si="10"/>
        <v>0</v>
      </c>
      <c r="AC190" s="40">
        <f t="shared" si="11"/>
        <v>0</v>
      </c>
      <c r="AD190" s="40">
        <f t="shared" si="12"/>
        <v>0</v>
      </c>
      <c r="AE190" s="40">
        <f t="shared" si="13"/>
        <v>0</v>
      </c>
      <c r="AF190" s="41">
        <f t="shared" si="14"/>
        <v>0</v>
      </c>
      <c r="AG190" s="40">
        <f>IFERROR(__xludf.DUMMYFUNCTION("IFNA(VLOOKUP(A190,IMPORTRANGE(""https://docs.google.com/spreadsheets/d/13sIiIFxtnWDUMYwzYXOCUL9Pdssb8PBqcbIkNBBCaZM/edit?resourcekey#gid=2083474367"",""Responses!$B$2:$N$500""),10,0),0)"),0.0)</f>
        <v>0</v>
      </c>
      <c r="AH190" s="40">
        <f>IFERROR(__xludf.DUMMYFUNCTION("IFNA(VLOOKUP(A190,IMPORTRANGE(""https://docs.google.com/spreadsheets/d/13sIiIFxtnWDUMYwzYXOCUL9Pdssb8PBqcbIkNBBCaZM/edit?resourcekey#gid=2083474367"",""Responses!$B$2:$N$500""),9,0),0)"),0.0)</f>
        <v>0</v>
      </c>
      <c r="AI190" s="41">
        <f t="shared" si="15"/>
        <v>0</v>
      </c>
      <c r="AJ190" s="41">
        <f t="shared" si="16"/>
        <v>-13574883.5</v>
      </c>
      <c r="AK190" s="42">
        <f t="shared" si="17"/>
        <v>0</v>
      </c>
      <c r="AL190" s="42">
        <f t="shared" si="18"/>
        <v>0</v>
      </c>
    </row>
    <row r="191" ht="15.75" customHeight="1">
      <c r="A191" s="6">
        <v>1.2314853E8</v>
      </c>
      <c r="B191" s="7" t="s">
        <v>223</v>
      </c>
      <c r="C191" s="20">
        <f>VLOOKUP(A191,'04.07.24'!$A$2:$W$500,17,0)</f>
        <v>2709384.75</v>
      </c>
      <c r="D191" s="33">
        <f t="shared" si="1"/>
        <v>0</v>
      </c>
      <c r="E191" s="20">
        <f>VLOOKUP(A191,'04.07.24'!$A$2:$W$500,18,0)</f>
        <v>13546923.75</v>
      </c>
      <c r="F191" s="33">
        <f t="shared" si="2"/>
        <v>0</v>
      </c>
      <c r="G191" s="13">
        <f>VLOOKUP(A191,'04.07.24'!$A$2:$C$500,3,0)</f>
        <v>54187695</v>
      </c>
      <c r="H191" s="34">
        <f>VLOOKUP(A191,'Actual scan'!$A$2:$C$419,3,0)</f>
        <v>54187695</v>
      </c>
      <c r="I191" s="35">
        <f t="shared" si="3"/>
        <v>0</v>
      </c>
      <c r="J191" s="20">
        <f>VLOOKUP(A191,'04.07.24'!$A$2:$M$500,13,0)</f>
        <v>201693753.4</v>
      </c>
      <c r="K191" s="36">
        <f>VLOOKUP(A191,'Actual scan'!$A$2:$M$419,13,0)</f>
        <v>201693753.4</v>
      </c>
      <c r="L191" s="37">
        <f t="shared" si="4"/>
        <v>0</v>
      </c>
      <c r="M191" s="13">
        <f>VLOOKUP(A191,'04.07.24'!$A$2:$M$500,4,0)</f>
        <v>16795187</v>
      </c>
      <c r="N191" s="34">
        <f>VLOOKUP(A191,'Actual scan'!$A$2:$M$419,4,0)</f>
        <v>16795187</v>
      </c>
      <c r="O191" s="38">
        <f t="shared" si="5"/>
        <v>0</v>
      </c>
      <c r="P191" s="13">
        <f>VLOOKUP(A191,'04.07.24'!$A$2:$M$500,10,0)</f>
        <v>4967353</v>
      </c>
      <c r="Q191" s="39">
        <f>VLOOKUP(A191,'Actual scan'!$A$2:$M$419,10,0)</f>
        <v>4967353</v>
      </c>
      <c r="R191" s="38">
        <f t="shared" si="6"/>
        <v>0</v>
      </c>
      <c r="S191" s="13">
        <f>VLOOKUP(A191,'04.07.24'!$A$2:$M$500,9,0)</f>
        <v>6662805</v>
      </c>
      <c r="T191" s="39">
        <f>VLOOKUP(A191,'Actual scan'!$A$2:$M$419,9,0)</f>
        <v>6662805</v>
      </c>
      <c r="U191" s="38">
        <f t="shared" si="7"/>
        <v>0</v>
      </c>
      <c r="V191" s="13">
        <f>VLOOKUP(A191,'04.07.24'!$A$2:$M$500,8,0)</f>
        <v>6529264</v>
      </c>
      <c r="W191" s="39">
        <f>VLOOKUP(A191,'Actual scan'!$A$2:$M$419,8,0)</f>
        <v>6529264</v>
      </c>
      <c r="X191" s="38">
        <f t="shared" si="8"/>
        <v>0</v>
      </c>
      <c r="Y191" s="13">
        <f>VLOOKUP(A191,'04.07.24'!$A$2:$M$500,11,0)</f>
        <v>2522006467</v>
      </c>
      <c r="Z191" s="39">
        <f>VLOOKUP(A191,'Actual scan'!$A$2:$M$419,11,0)</f>
        <v>2522006467</v>
      </c>
      <c r="AA191" s="38">
        <f t="shared" si="9"/>
        <v>0</v>
      </c>
      <c r="AB191" s="40">
        <f t="shared" si="10"/>
        <v>0</v>
      </c>
      <c r="AC191" s="40">
        <f t="shared" si="11"/>
        <v>0</v>
      </c>
      <c r="AD191" s="40">
        <f t="shared" si="12"/>
        <v>0</v>
      </c>
      <c r="AE191" s="40">
        <f t="shared" si="13"/>
        <v>0</v>
      </c>
      <c r="AF191" s="41">
        <f t="shared" si="14"/>
        <v>0</v>
      </c>
      <c r="AG191" s="40">
        <f>IFERROR(__xludf.DUMMYFUNCTION("IFNA(VLOOKUP(A191,IMPORTRANGE(""https://docs.google.com/spreadsheets/d/13sIiIFxtnWDUMYwzYXOCUL9Pdssb8PBqcbIkNBBCaZM/edit?resourcekey#gid=2083474367"",""Responses!$B$2:$N$500""),10,0),0)"),0.0)</f>
        <v>0</v>
      </c>
      <c r="AH191" s="40">
        <f>IFERROR(__xludf.DUMMYFUNCTION("IFNA(VLOOKUP(A191,IMPORTRANGE(""https://docs.google.com/spreadsheets/d/13sIiIFxtnWDUMYwzYXOCUL9Pdssb8PBqcbIkNBBCaZM/edit?resourcekey#gid=2083474367"",""Responses!$B$2:$N$500""),9,0),0)"),0.0)</f>
        <v>0</v>
      </c>
      <c r="AI191" s="41">
        <f t="shared" si="15"/>
        <v>0</v>
      </c>
      <c r="AJ191" s="41">
        <f t="shared" si="16"/>
        <v>-13546923.75</v>
      </c>
      <c r="AK191" s="42">
        <f t="shared" si="17"/>
        <v>0</v>
      </c>
      <c r="AL191" s="42">
        <f t="shared" si="18"/>
        <v>0</v>
      </c>
    </row>
    <row r="192" ht="15.75" customHeight="1">
      <c r="A192" s="6">
        <v>1.24913275E8</v>
      </c>
      <c r="B192" s="7" t="s">
        <v>224</v>
      </c>
      <c r="C192" s="20">
        <f>VLOOKUP(A192,'04.07.24'!$A$2:$W$500,17,0)</f>
        <v>2701379.65</v>
      </c>
      <c r="D192" s="33">
        <f t="shared" si="1"/>
        <v>0</v>
      </c>
      <c r="E192" s="20">
        <f>VLOOKUP(A192,'04.07.24'!$A$2:$W$500,18,0)</f>
        <v>13506898.25</v>
      </c>
      <c r="F192" s="33">
        <f t="shared" si="2"/>
        <v>0</v>
      </c>
      <c r="G192" s="13">
        <f>VLOOKUP(A192,'04.07.24'!$A$2:$C$500,3,0)</f>
        <v>54027593</v>
      </c>
      <c r="H192" s="34">
        <f>VLOOKUP(A192,'Actual scan'!$A$2:$C$419,3,0)</f>
        <v>54027593</v>
      </c>
      <c r="I192" s="35">
        <f t="shared" si="3"/>
        <v>0</v>
      </c>
      <c r="J192" s="20">
        <f>VLOOKUP(A192,'04.07.24'!$A$2:$M$500,13,0)</f>
        <v>127213874</v>
      </c>
      <c r="K192" s="36">
        <f>VLOOKUP(A192,'Actual scan'!$A$2:$M$419,13,0)</f>
        <v>127213874</v>
      </c>
      <c r="L192" s="37">
        <f t="shared" si="4"/>
        <v>0</v>
      </c>
      <c r="M192" s="13">
        <f>VLOOKUP(A192,'04.07.24'!$A$2:$M$500,4,0)</f>
        <v>10823766</v>
      </c>
      <c r="N192" s="34">
        <f>VLOOKUP(A192,'Actual scan'!$A$2:$M$419,4,0)</f>
        <v>10823766</v>
      </c>
      <c r="O192" s="38">
        <f t="shared" si="5"/>
        <v>0</v>
      </c>
      <c r="P192" s="13">
        <f>VLOOKUP(A192,'04.07.24'!$A$2:$M$500,10,0)</f>
        <v>7174811</v>
      </c>
      <c r="Q192" s="39">
        <f>VLOOKUP(A192,'Actual scan'!$A$2:$M$419,10,0)</f>
        <v>7174811</v>
      </c>
      <c r="R192" s="38">
        <f t="shared" si="6"/>
        <v>0</v>
      </c>
      <c r="S192" s="13">
        <f>VLOOKUP(A192,'04.07.24'!$A$2:$M$500,9,0)</f>
        <v>3889956</v>
      </c>
      <c r="T192" s="39">
        <f>VLOOKUP(A192,'Actual scan'!$A$2:$M$419,9,0)</f>
        <v>3889956</v>
      </c>
      <c r="U192" s="38">
        <f t="shared" si="7"/>
        <v>0</v>
      </c>
      <c r="V192" s="13">
        <f>VLOOKUP(A192,'04.07.24'!$A$2:$M$500,8,0)</f>
        <v>4534290</v>
      </c>
      <c r="W192" s="39">
        <f>VLOOKUP(A192,'Actual scan'!$A$2:$M$419,8,0)</f>
        <v>4534290</v>
      </c>
      <c r="X192" s="38">
        <f t="shared" si="8"/>
        <v>0</v>
      </c>
      <c r="Y192" s="13">
        <f>VLOOKUP(A192,'04.07.24'!$A$2:$M$500,11,0)</f>
        <v>600577954</v>
      </c>
      <c r="Z192" s="39">
        <f>VLOOKUP(A192,'Actual scan'!$A$2:$M$419,11,0)</f>
        <v>600577954</v>
      </c>
      <c r="AA192" s="38">
        <f t="shared" si="9"/>
        <v>0</v>
      </c>
      <c r="AB192" s="40">
        <f t="shared" si="10"/>
        <v>0</v>
      </c>
      <c r="AC192" s="40">
        <f t="shared" si="11"/>
        <v>0</v>
      </c>
      <c r="AD192" s="40">
        <f t="shared" si="12"/>
        <v>0</v>
      </c>
      <c r="AE192" s="40">
        <f t="shared" si="13"/>
        <v>0</v>
      </c>
      <c r="AF192" s="41">
        <f t="shared" si="14"/>
        <v>0</v>
      </c>
      <c r="AG192" s="40">
        <f>IFERROR(__xludf.DUMMYFUNCTION("IFNA(VLOOKUP(A192,IMPORTRANGE(""https://docs.google.com/spreadsheets/d/13sIiIFxtnWDUMYwzYXOCUL9Pdssb8PBqcbIkNBBCaZM/edit?resourcekey#gid=2083474367"",""Responses!$B$2:$N$500""),10,0),0)"),0.0)</f>
        <v>0</v>
      </c>
      <c r="AH192" s="40">
        <f>IFERROR(__xludf.DUMMYFUNCTION("IFNA(VLOOKUP(A192,IMPORTRANGE(""https://docs.google.com/spreadsheets/d/13sIiIFxtnWDUMYwzYXOCUL9Pdssb8PBqcbIkNBBCaZM/edit?resourcekey#gid=2083474367"",""Responses!$B$2:$N$500""),9,0),0)"),0.0)</f>
        <v>0</v>
      </c>
      <c r="AI192" s="41">
        <f t="shared" si="15"/>
        <v>0</v>
      </c>
      <c r="AJ192" s="41">
        <f t="shared" si="16"/>
        <v>-13506898.25</v>
      </c>
      <c r="AK192" s="42">
        <f t="shared" si="17"/>
        <v>0</v>
      </c>
      <c r="AL192" s="42">
        <f t="shared" si="18"/>
        <v>0</v>
      </c>
    </row>
    <row r="193" ht="15.75" customHeight="1">
      <c r="A193" s="6">
        <v>1.12342114E8</v>
      </c>
      <c r="B193" s="7" t="s">
        <v>225</v>
      </c>
      <c r="C193" s="20">
        <f>VLOOKUP(A193,'04.07.24'!$A$2:$W$500,17,0)</f>
        <v>2691202.4</v>
      </c>
      <c r="D193" s="33">
        <f t="shared" si="1"/>
        <v>0</v>
      </c>
      <c r="E193" s="20">
        <f>VLOOKUP(A193,'04.07.24'!$A$2:$W$500,18,0)</f>
        <v>13456012</v>
      </c>
      <c r="F193" s="33">
        <f t="shared" si="2"/>
        <v>0</v>
      </c>
      <c r="G193" s="13">
        <f>VLOOKUP(A193,'04.07.24'!$A$2:$C$500,3,0)</f>
        <v>53824048</v>
      </c>
      <c r="H193" s="34">
        <f>VLOOKUP(A193,'Actual scan'!$A$2:$C$419,3,0)</f>
        <v>53824048</v>
      </c>
      <c r="I193" s="35">
        <f t="shared" si="3"/>
        <v>0</v>
      </c>
      <c r="J193" s="20">
        <f>VLOOKUP(A193,'04.07.24'!$A$2:$M$500,13,0)</f>
        <v>331592737</v>
      </c>
      <c r="K193" s="36">
        <f>VLOOKUP(A193,'Actual scan'!$A$2:$M$419,13,0)</f>
        <v>331592737</v>
      </c>
      <c r="L193" s="37">
        <f t="shared" si="4"/>
        <v>0</v>
      </c>
      <c r="M193" s="13">
        <f>VLOOKUP(A193,'04.07.24'!$A$2:$M$500,4,0)</f>
        <v>24639385</v>
      </c>
      <c r="N193" s="34">
        <f>VLOOKUP(A193,'Actual scan'!$A$2:$M$419,4,0)</f>
        <v>24639385</v>
      </c>
      <c r="O193" s="38">
        <f t="shared" si="5"/>
        <v>0</v>
      </c>
      <c r="P193" s="13">
        <f>VLOOKUP(A193,'04.07.24'!$A$2:$M$500,10,0)</f>
        <v>10298032</v>
      </c>
      <c r="Q193" s="39">
        <f>VLOOKUP(A193,'Actual scan'!$A$2:$M$419,10,0)</f>
        <v>10298032</v>
      </c>
      <c r="R193" s="38">
        <f t="shared" si="6"/>
        <v>0</v>
      </c>
      <c r="S193" s="13">
        <f>VLOOKUP(A193,'04.07.24'!$A$2:$M$500,9,0)</f>
        <v>11227627</v>
      </c>
      <c r="T193" s="39">
        <f>VLOOKUP(A193,'Actual scan'!$A$2:$M$419,9,0)</f>
        <v>11227627</v>
      </c>
      <c r="U193" s="38">
        <f t="shared" si="7"/>
        <v>0</v>
      </c>
      <c r="V193" s="13">
        <f>VLOOKUP(A193,'04.07.24'!$A$2:$M$500,8,0)</f>
        <v>9506411</v>
      </c>
      <c r="W193" s="39">
        <f>VLOOKUP(A193,'Actual scan'!$A$2:$M$419,8,0)</f>
        <v>9506411</v>
      </c>
      <c r="X193" s="38">
        <f t="shared" si="8"/>
        <v>0</v>
      </c>
      <c r="Y193" s="13">
        <f>VLOOKUP(A193,'04.07.24'!$A$2:$M$500,11,0)</f>
        <v>1584929428</v>
      </c>
      <c r="Z193" s="39">
        <f>VLOOKUP(A193,'Actual scan'!$A$2:$M$419,11,0)</f>
        <v>1584929428</v>
      </c>
      <c r="AA193" s="38">
        <f t="shared" si="9"/>
        <v>0</v>
      </c>
      <c r="AB193" s="40">
        <f t="shared" si="10"/>
        <v>0</v>
      </c>
      <c r="AC193" s="40">
        <f t="shared" si="11"/>
        <v>0</v>
      </c>
      <c r="AD193" s="40">
        <f t="shared" si="12"/>
        <v>0</v>
      </c>
      <c r="AE193" s="40">
        <f t="shared" si="13"/>
        <v>0</v>
      </c>
      <c r="AF193" s="41">
        <f t="shared" si="14"/>
        <v>0</v>
      </c>
      <c r="AG193" s="40">
        <f>IFERROR(__xludf.DUMMYFUNCTION("IFNA(VLOOKUP(A193,IMPORTRANGE(""https://docs.google.com/spreadsheets/d/13sIiIFxtnWDUMYwzYXOCUL9Pdssb8PBqcbIkNBBCaZM/edit?resourcekey#gid=2083474367"",""Responses!$B$2:$N$500""),10,0),0)"),0.0)</f>
        <v>0</v>
      </c>
      <c r="AH193" s="40">
        <f>IFERROR(__xludf.DUMMYFUNCTION("IFNA(VLOOKUP(A193,IMPORTRANGE(""https://docs.google.com/spreadsheets/d/13sIiIFxtnWDUMYwzYXOCUL9Pdssb8PBqcbIkNBBCaZM/edit?resourcekey#gid=2083474367"",""Responses!$B$2:$N$500""),9,0),0)"),0.0)</f>
        <v>0</v>
      </c>
      <c r="AI193" s="41">
        <f t="shared" si="15"/>
        <v>0</v>
      </c>
      <c r="AJ193" s="41">
        <f t="shared" si="16"/>
        <v>-13456012</v>
      </c>
      <c r="AK193" s="42">
        <f t="shared" si="17"/>
        <v>0</v>
      </c>
      <c r="AL193" s="42">
        <f t="shared" si="18"/>
        <v>0</v>
      </c>
    </row>
    <row r="194" ht="15.75" customHeight="1">
      <c r="A194" s="6">
        <v>1.18665397E8</v>
      </c>
      <c r="B194" s="7" t="s">
        <v>226</v>
      </c>
      <c r="C194" s="20">
        <f>VLOOKUP(A194,'04.07.24'!$A$2:$W$500,17,0)</f>
        <v>2690583.3</v>
      </c>
      <c r="D194" s="33">
        <f t="shared" si="1"/>
        <v>0</v>
      </c>
      <c r="E194" s="20">
        <f>VLOOKUP(A194,'04.07.24'!$A$2:$W$500,18,0)</f>
        <v>13452916.5</v>
      </c>
      <c r="F194" s="33">
        <f t="shared" si="2"/>
        <v>0</v>
      </c>
      <c r="G194" s="13">
        <f>VLOOKUP(A194,'04.07.24'!$A$2:$C$500,3,0)</f>
        <v>53811666</v>
      </c>
      <c r="H194" s="34">
        <f>VLOOKUP(A194,'Actual scan'!$A$2:$C$419,3,0)</f>
        <v>53811666</v>
      </c>
      <c r="I194" s="35">
        <f t="shared" si="3"/>
        <v>0</v>
      </c>
      <c r="J194" s="20">
        <f>VLOOKUP(A194,'04.07.24'!$A$2:$M$500,13,0)</f>
        <v>313253785.8</v>
      </c>
      <c r="K194" s="36">
        <f>VLOOKUP(A194,'Actual scan'!$A$2:$M$419,13,0)</f>
        <v>313253785.8</v>
      </c>
      <c r="L194" s="37">
        <f t="shared" si="4"/>
        <v>0</v>
      </c>
      <c r="M194" s="13">
        <f>VLOOKUP(A194,'04.07.24'!$A$2:$M$500,4,0)</f>
        <v>24865429</v>
      </c>
      <c r="N194" s="34">
        <f>VLOOKUP(A194,'Actual scan'!$A$2:$M$419,4,0)</f>
        <v>24865429</v>
      </c>
      <c r="O194" s="38">
        <f t="shared" si="5"/>
        <v>0</v>
      </c>
      <c r="P194" s="13">
        <f>VLOOKUP(A194,'04.07.24'!$A$2:$M$500,10,0)</f>
        <v>8382382</v>
      </c>
      <c r="Q194" s="39">
        <f>VLOOKUP(A194,'Actual scan'!$A$2:$M$419,10,0)</f>
        <v>8382382</v>
      </c>
      <c r="R194" s="38">
        <f t="shared" si="6"/>
        <v>0</v>
      </c>
      <c r="S194" s="13">
        <f>VLOOKUP(A194,'04.07.24'!$A$2:$M$500,9,0)</f>
        <v>10166100</v>
      </c>
      <c r="T194" s="39">
        <f>VLOOKUP(A194,'Actual scan'!$A$2:$M$419,9,0)</f>
        <v>10166100</v>
      </c>
      <c r="U194" s="38">
        <f t="shared" si="7"/>
        <v>0</v>
      </c>
      <c r="V194" s="13">
        <f>VLOOKUP(A194,'04.07.24'!$A$2:$M$500,8,0)</f>
        <v>10328854</v>
      </c>
      <c r="W194" s="39">
        <f>VLOOKUP(A194,'Actual scan'!$A$2:$M$419,8,0)</f>
        <v>10328854</v>
      </c>
      <c r="X194" s="38">
        <f t="shared" si="8"/>
        <v>0</v>
      </c>
      <c r="Y194" s="13">
        <f>VLOOKUP(A194,'04.07.24'!$A$2:$M$500,11,0)</f>
        <v>187842375</v>
      </c>
      <c r="Z194" s="39">
        <f>VLOOKUP(A194,'Actual scan'!$A$2:$M$419,11,0)</f>
        <v>187842375</v>
      </c>
      <c r="AA194" s="38">
        <f t="shared" si="9"/>
        <v>0</v>
      </c>
      <c r="AB194" s="40">
        <f t="shared" si="10"/>
        <v>0</v>
      </c>
      <c r="AC194" s="40">
        <f t="shared" si="11"/>
        <v>0</v>
      </c>
      <c r="AD194" s="40">
        <f t="shared" si="12"/>
        <v>0</v>
      </c>
      <c r="AE194" s="40">
        <f t="shared" si="13"/>
        <v>0</v>
      </c>
      <c r="AF194" s="41">
        <f t="shared" si="14"/>
        <v>0</v>
      </c>
      <c r="AG194" s="40">
        <f>IFERROR(__xludf.DUMMYFUNCTION("IFNA(VLOOKUP(A194,IMPORTRANGE(""https://docs.google.com/spreadsheets/d/13sIiIFxtnWDUMYwzYXOCUL9Pdssb8PBqcbIkNBBCaZM/edit?resourcekey#gid=2083474367"",""Responses!$B$2:$N$500""),10,0),0)"),0.0)</f>
        <v>0</v>
      </c>
      <c r="AH194" s="40">
        <f>IFERROR(__xludf.DUMMYFUNCTION("IFNA(VLOOKUP(A194,IMPORTRANGE(""https://docs.google.com/spreadsheets/d/13sIiIFxtnWDUMYwzYXOCUL9Pdssb8PBqcbIkNBBCaZM/edit?resourcekey#gid=2083474367"",""Responses!$B$2:$N$500""),9,0),0)"),0.0)</f>
        <v>0</v>
      </c>
      <c r="AI194" s="41">
        <f t="shared" si="15"/>
        <v>0</v>
      </c>
      <c r="AJ194" s="41">
        <f t="shared" si="16"/>
        <v>-13452916.5</v>
      </c>
      <c r="AK194" s="42">
        <f t="shared" si="17"/>
        <v>0</v>
      </c>
      <c r="AL194" s="42">
        <f t="shared" si="18"/>
        <v>0</v>
      </c>
    </row>
    <row r="195" ht="15.75" customHeight="1">
      <c r="A195" s="6">
        <v>7.6599086E7</v>
      </c>
      <c r="B195" s="7" t="s">
        <v>227</v>
      </c>
      <c r="C195" s="20">
        <f>VLOOKUP(A195,'04.07.24'!$A$2:$W$500,17,0)</f>
        <v>2680898.8</v>
      </c>
      <c r="D195" s="33">
        <f t="shared" si="1"/>
        <v>0</v>
      </c>
      <c r="E195" s="20">
        <f>VLOOKUP(A195,'04.07.24'!$A$2:$W$500,18,0)</f>
        <v>13404494</v>
      </c>
      <c r="F195" s="33">
        <f t="shared" si="2"/>
        <v>0</v>
      </c>
      <c r="G195" s="13">
        <f>VLOOKUP(A195,'04.07.24'!$A$2:$C$500,3,0)</f>
        <v>53617976</v>
      </c>
      <c r="H195" s="34">
        <f>VLOOKUP(A195,'Actual scan'!$A$2:$C$419,3,0)</f>
        <v>53617976</v>
      </c>
      <c r="I195" s="35">
        <f t="shared" si="3"/>
        <v>0</v>
      </c>
      <c r="J195" s="20">
        <f>VLOOKUP(A195,'04.07.24'!$A$2:$M$500,13,0)</f>
        <v>279333511.4</v>
      </c>
      <c r="K195" s="36">
        <f>VLOOKUP(A195,'Actual scan'!$A$2:$M$419,13,0)</f>
        <v>279333511.4</v>
      </c>
      <c r="L195" s="37">
        <f t="shared" si="4"/>
        <v>0</v>
      </c>
      <c r="M195" s="13">
        <f>VLOOKUP(A195,'04.07.24'!$A$2:$M$500,4,0)</f>
        <v>31949450</v>
      </c>
      <c r="N195" s="34">
        <f>VLOOKUP(A195,'Actual scan'!$A$2:$M$419,4,0)</f>
        <v>31949450</v>
      </c>
      <c r="O195" s="38">
        <f t="shared" si="5"/>
        <v>0</v>
      </c>
      <c r="P195" s="13">
        <f>VLOOKUP(A195,'04.07.24'!$A$2:$M$500,10,0)</f>
        <v>10291607</v>
      </c>
      <c r="Q195" s="39">
        <f>VLOOKUP(A195,'Actual scan'!$A$2:$M$419,10,0)</f>
        <v>10291607</v>
      </c>
      <c r="R195" s="38">
        <f t="shared" si="6"/>
        <v>0</v>
      </c>
      <c r="S195" s="13">
        <f>VLOOKUP(A195,'04.07.24'!$A$2:$M$500,9,0)</f>
        <v>5864207</v>
      </c>
      <c r="T195" s="39">
        <f>VLOOKUP(A195,'Actual scan'!$A$2:$M$419,9,0)</f>
        <v>5864207</v>
      </c>
      <c r="U195" s="38">
        <f t="shared" si="7"/>
        <v>0</v>
      </c>
      <c r="V195" s="13">
        <f>VLOOKUP(A195,'04.07.24'!$A$2:$M$500,8,0)</f>
        <v>15626749</v>
      </c>
      <c r="W195" s="39">
        <f>VLOOKUP(A195,'Actual scan'!$A$2:$M$419,8,0)</f>
        <v>15626749</v>
      </c>
      <c r="X195" s="38">
        <f t="shared" si="8"/>
        <v>0</v>
      </c>
      <c r="Y195" s="13">
        <f>VLOOKUP(A195,'04.07.24'!$A$2:$M$500,11,0)</f>
        <v>14009687935</v>
      </c>
      <c r="Z195" s="39">
        <f>VLOOKUP(A195,'Actual scan'!$A$2:$M$419,11,0)</f>
        <v>14009687935</v>
      </c>
      <c r="AA195" s="38">
        <f t="shared" si="9"/>
        <v>0</v>
      </c>
      <c r="AB195" s="40">
        <f t="shared" si="10"/>
        <v>0</v>
      </c>
      <c r="AC195" s="40">
        <f t="shared" si="11"/>
        <v>0</v>
      </c>
      <c r="AD195" s="40">
        <f t="shared" si="12"/>
        <v>0</v>
      </c>
      <c r="AE195" s="40">
        <f t="shared" si="13"/>
        <v>0</v>
      </c>
      <c r="AF195" s="41">
        <f t="shared" si="14"/>
        <v>0</v>
      </c>
      <c r="AG195" s="40">
        <f>IFERROR(__xludf.DUMMYFUNCTION("IFNA(VLOOKUP(A195,IMPORTRANGE(""https://docs.google.com/spreadsheets/d/13sIiIFxtnWDUMYwzYXOCUL9Pdssb8PBqcbIkNBBCaZM/edit?resourcekey#gid=2083474367"",""Responses!$B$2:$N$500""),10,0),0)"),0.0)</f>
        <v>0</v>
      </c>
      <c r="AH195" s="40">
        <f>IFERROR(__xludf.DUMMYFUNCTION("IFNA(VLOOKUP(A195,IMPORTRANGE(""https://docs.google.com/spreadsheets/d/13sIiIFxtnWDUMYwzYXOCUL9Pdssb8PBqcbIkNBBCaZM/edit?resourcekey#gid=2083474367"",""Responses!$B$2:$N$500""),9,0),0)"),0.0)</f>
        <v>0</v>
      </c>
      <c r="AI195" s="41">
        <f t="shared" si="15"/>
        <v>0</v>
      </c>
      <c r="AJ195" s="41">
        <f t="shared" si="16"/>
        <v>-13404494</v>
      </c>
      <c r="AK195" s="42">
        <f t="shared" si="17"/>
        <v>0</v>
      </c>
      <c r="AL195" s="42">
        <f t="shared" si="18"/>
        <v>0</v>
      </c>
    </row>
    <row r="196" ht="15.75" customHeight="1">
      <c r="A196" s="6">
        <v>8.6707945E7</v>
      </c>
      <c r="B196" s="7" t="s">
        <v>228</v>
      </c>
      <c r="C196" s="20">
        <f>VLOOKUP(A196,'04.07.24'!$A$2:$W$500,17,0)</f>
        <v>2669801.3</v>
      </c>
      <c r="D196" s="33">
        <f t="shared" si="1"/>
        <v>0</v>
      </c>
      <c r="E196" s="20">
        <f>VLOOKUP(A196,'04.07.24'!$A$2:$W$500,18,0)</f>
        <v>13349006.5</v>
      </c>
      <c r="F196" s="33">
        <f t="shared" si="2"/>
        <v>0</v>
      </c>
      <c r="G196" s="13">
        <f>VLOOKUP(A196,'04.07.24'!$A$2:$C$500,3,0)</f>
        <v>53396026</v>
      </c>
      <c r="H196" s="34">
        <f>VLOOKUP(A196,'Actual scan'!$A$2:$C$419,3,0)</f>
        <v>53396026</v>
      </c>
      <c r="I196" s="35">
        <f t="shared" si="3"/>
        <v>0</v>
      </c>
      <c r="J196" s="20">
        <f>VLOOKUP(A196,'04.07.24'!$A$2:$M$500,13,0)</f>
        <v>436750302.8</v>
      </c>
      <c r="K196" s="36">
        <f>VLOOKUP(A196,'Actual scan'!$A$2:$M$419,13,0)</f>
        <v>436750302.8</v>
      </c>
      <c r="L196" s="37">
        <f t="shared" si="4"/>
        <v>0</v>
      </c>
      <c r="M196" s="13">
        <f>VLOOKUP(A196,'04.07.24'!$A$2:$M$500,4,0)</f>
        <v>34107710</v>
      </c>
      <c r="N196" s="34">
        <f>VLOOKUP(A196,'Actual scan'!$A$2:$M$419,4,0)</f>
        <v>34107710</v>
      </c>
      <c r="O196" s="38">
        <f t="shared" si="5"/>
        <v>0</v>
      </c>
      <c r="P196" s="13">
        <f>VLOOKUP(A196,'04.07.24'!$A$2:$M$500,10,0)</f>
        <v>10602780</v>
      </c>
      <c r="Q196" s="39">
        <f>VLOOKUP(A196,'Actual scan'!$A$2:$M$419,10,0)</f>
        <v>10602780</v>
      </c>
      <c r="R196" s="38">
        <f t="shared" si="6"/>
        <v>0</v>
      </c>
      <c r="S196" s="13">
        <f>VLOOKUP(A196,'04.07.24'!$A$2:$M$500,9,0)</f>
        <v>14840377</v>
      </c>
      <c r="T196" s="39">
        <f>VLOOKUP(A196,'Actual scan'!$A$2:$M$419,9,0)</f>
        <v>14840377</v>
      </c>
      <c r="U196" s="38">
        <f t="shared" si="7"/>
        <v>0</v>
      </c>
      <c r="V196" s="13">
        <f>VLOOKUP(A196,'04.07.24'!$A$2:$M$500,8,0)</f>
        <v>13481158</v>
      </c>
      <c r="W196" s="39">
        <f>VLOOKUP(A196,'Actual scan'!$A$2:$M$419,8,0)</f>
        <v>13481158</v>
      </c>
      <c r="X196" s="38">
        <f t="shared" si="8"/>
        <v>0</v>
      </c>
      <c r="Y196" s="13">
        <f>VLOOKUP(A196,'04.07.24'!$A$2:$M$500,11,0)</f>
        <v>5413001007</v>
      </c>
      <c r="Z196" s="39">
        <f>VLOOKUP(A196,'Actual scan'!$A$2:$M$419,11,0)</f>
        <v>5413001007</v>
      </c>
      <c r="AA196" s="38">
        <f t="shared" si="9"/>
        <v>0</v>
      </c>
      <c r="AB196" s="40">
        <f t="shared" si="10"/>
        <v>0</v>
      </c>
      <c r="AC196" s="40">
        <f t="shared" si="11"/>
        <v>0</v>
      </c>
      <c r="AD196" s="40">
        <f t="shared" si="12"/>
        <v>0</v>
      </c>
      <c r="AE196" s="40">
        <f t="shared" si="13"/>
        <v>0</v>
      </c>
      <c r="AF196" s="41">
        <f t="shared" si="14"/>
        <v>0</v>
      </c>
      <c r="AG196" s="40">
        <f>IFERROR(__xludf.DUMMYFUNCTION("IFNA(VLOOKUP(A196,IMPORTRANGE(""https://docs.google.com/spreadsheets/d/13sIiIFxtnWDUMYwzYXOCUL9Pdssb8PBqcbIkNBBCaZM/edit?resourcekey#gid=2083474367"",""Responses!$B$2:$N$500""),10,0),0)"),0.0)</f>
        <v>0</v>
      </c>
      <c r="AH196" s="40">
        <f>IFERROR(__xludf.DUMMYFUNCTION("IFNA(VLOOKUP(A196,IMPORTRANGE(""https://docs.google.com/spreadsheets/d/13sIiIFxtnWDUMYwzYXOCUL9Pdssb8PBqcbIkNBBCaZM/edit?resourcekey#gid=2083474367"",""Responses!$B$2:$N$500""),9,0),0)"),0.0)</f>
        <v>0</v>
      </c>
      <c r="AI196" s="41">
        <f t="shared" si="15"/>
        <v>0</v>
      </c>
      <c r="AJ196" s="41">
        <f t="shared" si="16"/>
        <v>-13349006.5</v>
      </c>
      <c r="AK196" s="42">
        <f t="shared" si="17"/>
        <v>0</v>
      </c>
      <c r="AL196" s="42">
        <f t="shared" si="18"/>
        <v>0</v>
      </c>
    </row>
    <row r="197" ht="15.75" customHeight="1">
      <c r="A197" s="6">
        <v>1.121174E8</v>
      </c>
      <c r="B197" s="7" t="s">
        <v>229</v>
      </c>
      <c r="C197" s="20">
        <f>VLOOKUP(A197,'04.07.24'!$A$2:$W$500,17,0)</f>
        <v>2667002.6</v>
      </c>
      <c r="D197" s="33">
        <f t="shared" si="1"/>
        <v>0</v>
      </c>
      <c r="E197" s="20">
        <f>VLOOKUP(A197,'04.07.24'!$A$2:$W$500,18,0)</f>
        <v>13335013</v>
      </c>
      <c r="F197" s="33">
        <f t="shared" si="2"/>
        <v>0</v>
      </c>
      <c r="G197" s="13">
        <f>VLOOKUP(A197,'04.07.24'!$A$2:$C$500,3,0)</f>
        <v>53340052</v>
      </c>
      <c r="H197" s="34">
        <f>VLOOKUP(A197,'Actual scan'!$A$2:$C$419,3,0)</f>
        <v>53340052</v>
      </c>
      <c r="I197" s="35">
        <f t="shared" si="3"/>
        <v>0</v>
      </c>
      <c r="J197" s="20">
        <f>VLOOKUP(A197,'04.07.24'!$A$2:$M$500,13,0)</f>
        <v>224996747.2</v>
      </c>
      <c r="K197" s="36">
        <f>VLOOKUP(A197,'Actual scan'!$A$2:$M$419,13,0)</f>
        <v>224996747.2</v>
      </c>
      <c r="L197" s="37">
        <f t="shared" si="4"/>
        <v>0</v>
      </c>
      <c r="M197" s="13">
        <f>VLOOKUP(A197,'04.07.24'!$A$2:$M$500,4,0)</f>
        <v>19415205</v>
      </c>
      <c r="N197" s="34">
        <f>VLOOKUP(A197,'Actual scan'!$A$2:$M$419,4,0)</f>
        <v>19415205</v>
      </c>
      <c r="O197" s="38">
        <f t="shared" si="5"/>
        <v>0</v>
      </c>
      <c r="P197" s="13">
        <f>VLOOKUP(A197,'04.07.24'!$A$2:$M$500,10,0)</f>
        <v>9875863</v>
      </c>
      <c r="Q197" s="39">
        <f>VLOOKUP(A197,'Actual scan'!$A$2:$M$419,10,0)</f>
        <v>9875863</v>
      </c>
      <c r="R197" s="38">
        <f t="shared" si="6"/>
        <v>0</v>
      </c>
      <c r="S197" s="13">
        <f>VLOOKUP(A197,'04.07.24'!$A$2:$M$500,9,0)</f>
        <v>6996566</v>
      </c>
      <c r="T197" s="39">
        <f>VLOOKUP(A197,'Actual scan'!$A$2:$M$419,9,0)</f>
        <v>6996566</v>
      </c>
      <c r="U197" s="38">
        <f t="shared" si="7"/>
        <v>0</v>
      </c>
      <c r="V197" s="13">
        <f>VLOOKUP(A197,'04.07.24'!$A$2:$M$500,8,0)</f>
        <v>7703850</v>
      </c>
      <c r="W197" s="39">
        <f>VLOOKUP(A197,'Actual scan'!$A$2:$M$419,8,0)</f>
        <v>7703850</v>
      </c>
      <c r="X197" s="38">
        <f t="shared" si="8"/>
        <v>0</v>
      </c>
      <c r="Y197" s="13">
        <f>VLOOKUP(A197,'04.07.24'!$A$2:$M$500,11,0)</f>
        <v>302346075</v>
      </c>
      <c r="Z197" s="39">
        <f>VLOOKUP(A197,'Actual scan'!$A$2:$M$419,11,0)</f>
        <v>302346075</v>
      </c>
      <c r="AA197" s="38">
        <f t="shared" si="9"/>
        <v>0</v>
      </c>
      <c r="AB197" s="40">
        <f t="shared" si="10"/>
        <v>0</v>
      </c>
      <c r="AC197" s="40">
        <f t="shared" si="11"/>
        <v>0</v>
      </c>
      <c r="AD197" s="40">
        <f t="shared" si="12"/>
        <v>0</v>
      </c>
      <c r="AE197" s="40">
        <f t="shared" si="13"/>
        <v>0</v>
      </c>
      <c r="AF197" s="41">
        <f t="shared" si="14"/>
        <v>0</v>
      </c>
      <c r="AG197" s="40">
        <f>IFERROR(__xludf.DUMMYFUNCTION("IFNA(VLOOKUP(A197,IMPORTRANGE(""https://docs.google.com/spreadsheets/d/13sIiIFxtnWDUMYwzYXOCUL9Pdssb8PBqcbIkNBBCaZM/edit?resourcekey#gid=2083474367"",""Responses!$B$2:$N$500""),10,0),0)"),0.0)</f>
        <v>0</v>
      </c>
      <c r="AH197" s="40">
        <f>IFERROR(__xludf.DUMMYFUNCTION("IFNA(VLOOKUP(A197,IMPORTRANGE(""https://docs.google.com/spreadsheets/d/13sIiIFxtnWDUMYwzYXOCUL9Pdssb8PBqcbIkNBBCaZM/edit?resourcekey#gid=2083474367"",""Responses!$B$2:$N$500""),9,0),0)"),0.0)</f>
        <v>0</v>
      </c>
      <c r="AI197" s="41">
        <f t="shared" si="15"/>
        <v>0</v>
      </c>
      <c r="AJ197" s="41">
        <f t="shared" si="16"/>
        <v>-13335013</v>
      </c>
      <c r="AK197" s="42">
        <f t="shared" si="17"/>
        <v>0</v>
      </c>
      <c r="AL197" s="42">
        <f t="shared" si="18"/>
        <v>0</v>
      </c>
    </row>
    <row r="198" ht="15.75" customHeight="1">
      <c r="A198" s="6">
        <v>2.5001646E7</v>
      </c>
      <c r="B198" s="7" t="s">
        <v>230</v>
      </c>
      <c r="C198" s="20">
        <f>VLOOKUP(A198,'04.07.24'!$A$2:$W$500,17,0)</f>
        <v>2666298.45</v>
      </c>
      <c r="D198" s="33">
        <f t="shared" si="1"/>
        <v>0</v>
      </c>
      <c r="E198" s="20">
        <f>VLOOKUP(A198,'04.07.24'!$A$2:$W$500,18,0)</f>
        <v>13331492.25</v>
      </c>
      <c r="F198" s="33">
        <f t="shared" si="2"/>
        <v>0</v>
      </c>
      <c r="G198" s="13">
        <f>VLOOKUP(A198,'04.07.24'!$A$2:$C$500,3,0)</f>
        <v>53325969</v>
      </c>
      <c r="H198" s="34">
        <f>VLOOKUP(A198,'Actual scan'!$A$2:$C$419,3,0)</f>
        <v>53325969</v>
      </c>
      <c r="I198" s="35">
        <f t="shared" si="3"/>
        <v>0</v>
      </c>
      <c r="J198" s="20">
        <f>VLOOKUP(A198,'04.07.24'!$A$2:$M$500,13,0)</f>
        <v>114123018.6</v>
      </c>
      <c r="K198" s="36">
        <f>VLOOKUP(A198,'Actual scan'!$A$2:$M$419,13,0)</f>
        <v>114123018.6</v>
      </c>
      <c r="L198" s="37">
        <f t="shared" si="4"/>
        <v>0</v>
      </c>
      <c r="M198" s="13">
        <f>VLOOKUP(A198,'04.07.24'!$A$2:$M$500,4,0)</f>
        <v>7631050</v>
      </c>
      <c r="N198" s="34">
        <f>VLOOKUP(A198,'Actual scan'!$A$2:$M$419,4,0)</f>
        <v>7631050</v>
      </c>
      <c r="O198" s="38">
        <f t="shared" si="5"/>
        <v>0</v>
      </c>
      <c r="P198" s="13">
        <f>VLOOKUP(A198,'04.07.24'!$A$2:$M$500,10,0)</f>
        <v>9778439</v>
      </c>
      <c r="Q198" s="39">
        <f>VLOOKUP(A198,'Actual scan'!$A$2:$M$419,10,0)</f>
        <v>9778439</v>
      </c>
      <c r="R198" s="38">
        <f t="shared" si="6"/>
        <v>0</v>
      </c>
      <c r="S198" s="13">
        <f>VLOOKUP(A198,'04.07.24'!$A$2:$M$500,9,0)</f>
        <v>4142637</v>
      </c>
      <c r="T198" s="39">
        <f>VLOOKUP(A198,'Actual scan'!$A$2:$M$419,9,0)</f>
        <v>4142637</v>
      </c>
      <c r="U198" s="38">
        <f t="shared" si="7"/>
        <v>0</v>
      </c>
      <c r="V198" s="13">
        <f>VLOOKUP(A198,'04.07.24'!$A$2:$M$500,8,0)</f>
        <v>3060696</v>
      </c>
      <c r="W198" s="39">
        <f>VLOOKUP(A198,'Actual scan'!$A$2:$M$419,8,0)</f>
        <v>3060696</v>
      </c>
      <c r="X198" s="38">
        <f t="shared" si="8"/>
        <v>0</v>
      </c>
      <c r="Y198" s="13">
        <f>VLOOKUP(A198,'04.07.24'!$A$2:$M$500,11,0)</f>
        <v>9254961138</v>
      </c>
      <c r="Z198" s="39">
        <f>VLOOKUP(A198,'Actual scan'!$A$2:$M$419,11,0)</f>
        <v>9254961138</v>
      </c>
      <c r="AA198" s="38">
        <f t="shared" si="9"/>
        <v>0</v>
      </c>
      <c r="AB198" s="40">
        <f t="shared" si="10"/>
        <v>0</v>
      </c>
      <c r="AC198" s="40">
        <f t="shared" si="11"/>
        <v>0</v>
      </c>
      <c r="AD198" s="40">
        <f t="shared" si="12"/>
        <v>0</v>
      </c>
      <c r="AE198" s="40">
        <f t="shared" si="13"/>
        <v>0</v>
      </c>
      <c r="AF198" s="41">
        <f t="shared" si="14"/>
        <v>0</v>
      </c>
      <c r="AG198" s="40">
        <f>IFERROR(__xludf.DUMMYFUNCTION("IFNA(VLOOKUP(A198,IMPORTRANGE(""https://docs.google.com/spreadsheets/d/13sIiIFxtnWDUMYwzYXOCUL9Pdssb8PBqcbIkNBBCaZM/edit?resourcekey#gid=2083474367"",""Responses!$B$2:$N$500""),10,0),0)"),0.0)</f>
        <v>0</v>
      </c>
      <c r="AH198" s="40">
        <f>IFERROR(__xludf.DUMMYFUNCTION("IFNA(VLOOKUP(A198,IMPORTRANGE(""https://docs.google.com/spreadsheets/d/13sIiIFxtnWDUMYwzYXOCUL9Pdssb8PBqcbIkNBBCaZM/edit?resourcekey#gid=2083474367"",""Responses!$B$2:$N$500""),9,0),0)"),0.0)</f>
        <v>0</v>
      </c>
      <c r="AI198" s="41">
        <f t="shared" si="15"/>
        <v>0</v>
      </c>
      <c r="AJ198" s="41">
        <f t="shared" si="16"/>
        <v>-13331492.25</v>
      </c>
      <c r="AK198" s="42">
        <f t="shared" si="17"/>
        <v>0</v>
      </c>
      <c r="AL198" s="42">
        <f t="shared" si="18"/>
        <v>0</v>
      </c>
    </row>
    <row r="199" ht="15.75" customHeight="1">
      <c r="A199" s="6">
        <v>1.11043203E8</v>
      </c>
      <c r="B199" s="7" t="s">
        <v>231</v>
      </c>
      <c r="C199" s="20">
        <f>VLOOKUP(A199,'04.07.24'!$A$2:$W$500,17,0)</f>
        <v>2658098.25</v>
      </c>
      <c r="D199" s="33">
        <f t="shared" si="1"/>
        <v>0</v>
      </c>
      <c r="E199" s="20">
        <f>VLOOKUP(A199,'04.07.24'!$A$2:$W$500,18,0)</f>
        <v>13290491.25</v>
      </c>
      <c r="F199" s="33">
        <f t="shared" si="2"/>
        <v>0</v>
      </c>
      <c r="G199" s="13">
        <f>VLOOKUP(A199,'04.07.24'!$A$2:$C$500,3,0)</f>
        <v>53161965</v>
      </c>
      <c r="H199" s="34">
        <f>VLOOKUP(A199,'Actual scan'!$A$2:$C$419,3,0)</f>
        <v>53161965</v>
      </c>
      <c r="I199" s="35">
        <f t="shared" si="3"/>
        <v>0</v>
      </c>
      <c r="J199" s="20">
        <f>VLOOKUP(A199,'04.07.24'!$A$2:$M$500,13,0)</f>
        <v>122106937.2</v>
      </c>
      <c r="K199" s="36">
        <f>VLOOKUP(A199,'Actual scan'!$A$2:$M$419,13,0)</f>
        <v>122106937.2</v>
      </c>
      <c r="L199" s="37">
        <f t="shared" si="4"/>
        <v>0</v>
      </c>
      <c r="M199" s="13">
        <f>VLOOKUP(A199,'04.07.24'!$A$2:$M$500,4,0)</f>
        <v>12650801</v>
      </c>
      <c r="N199" s="34">
        <f>VLOOKUP(A199,'Actual scan'!$A$2:$M$419,4,0)</f>
        <v>12650801</v>
      </c>
      <c r="O199" s="38">
        <f t="shared" si="5"/>
        <v>0</v>
      </c>
      <c r="P199" s="13">
        <f>VLOOKUP(A199,'04.07.24'!$A$2:$M$500,10,0)</f>
        <v>4586258</v>
      </c>
      <c r="Q199" s="39">
        <f>VLOOKUP(A199,'Actual scan'!$A$2:$M$419,10,0)</f>
        <v>4586258</v>
      </c>
      <c r="R199" s="38">
        <f t="shared" si="6"/>
        <v>0</v>
      </c>
      <c r="S199" s="13">
        <f>VLOOKUP(A199,'04.07.24'!$A$2:$M$500,9,0)</f>
        <v>4028338</v>
      </c>
      <c r="T199" s="39">
        <f>VLOOKUP(A199,'Actual scan'!$A$2:$M$419,9,0)</f>
        <v>4028338</v>
      </c>
      <c r="U199" s="38">
        <f t="shared" si="7"/>
        <v>0</v>
      </c>
      <c r="V199" s="13">
        <f>VLOOKUP(A199,'04.07.24'!$A$2:$M$500,8,0)</f>
        <v>4027336</v>
      </c>
      <c r="W199" s="39">
        <f>VLOOKUP(A199,'Actual scan'!$A$2:$M$419,8,0)</f>
        <v>4027336</v>
      </c>
      <c r="X199" s="38">
        <f t="shared" si="8"/>
        <v>0</v>
      </c>
      <c r="Y199" s="13">
        <f>VLOOKUP(A199,'04.07.24'!$A$2:$M$500,11,0)</f>
        <v>11103232450</v>
      </c>
      <c r="Z199" s="39">
        <f>VLOOKUP(A199,'Actual scan'!$A$2:$M$419,11,0)</f>
        <v>11103232450</v>
      </c>
      <c r="AA199" s="38">
        <f t="shared" si="9"/>
        <v>0</v>
      </c>
      <c r="AB199" s="40">
        <f t="shared" si="10"/>
        <v>0</v>
      </c>
      <c r="AC199" s="40">
        <f t="shared" si="11"/>
        <v>0</v>
      </c>
      <c r="AD199" s="40">
        <f t="shared" si="12"/>
        <v>0</v>
      </c>
      <c r="AE199" s="40">
        <f t="shared" si="13"/>
        <v>0</v>
      </c>
      <c r="AF199" s="41">
        <f t="shared" si="14"/>
        <v>0</v>
      </c>
      <c r="AG199" s="40">
        <f>IFERROR(__xludf.DUMMYFUNCTION("IFNA(VLOOKUP(A199,IMPORTRANGE(""https://docs.google.com/spreadsheets/d/13sIiIFxtnWDUMYwzYXOCUL9Pdssb8PBqcbIkNBBCaZM/edit?resourcekey#gid=2083474367"",""Responses!$B$2:$N$500""),10,0),0)"),0.0)</f>
        <v>0</v>
      </c>
      <c r="AH199" s="40">
        <f>IFERROR(__xludf.DUMMYFUNCTION("IFNA(VLOOKUP(A199,IMPORTRANGE(""https://docs.google.com/spreadsheets/d/13sIiIFxtnWDUMYwzYXOCUL9Pdssb8PBqcbIkNBBCaZM/edit?resourcekey#gid=2083474367"",""Responses!$B$2:$N$500""),9,0),0)"),0.0)</f>
        <v>0</v>
      </c>
      <c r="AI199" s="41">
        <f t="shared" si="15"/>
        <v>0</v>
      </c>
      <c r="AJ199" s="41">
        <f t="shared" si="16"/>
        <v>-13290491.25</v>
      </c>
      <c r="AK199" s="42">
        <f t="shared" si="17"/>
        <v>0</v>
      </c>
      <c r="AL199" s="42">
        <f t="shared" si="18"/>
        <v>0</v>
      </c>
    </row>
    <row r="200" ht="15.75" customHeight="1">
      <c r="A200" s="6">
        <v>8.5969197E7</v>
      </c>
      <c r="B200" s="7" t="s">
        <v>232</v>
      </c>
      <c r="C200" s="20">
        <f>VLOOKUP(A200,'04.07.24'!$A$2:$W$500,17,0)</f>
        <v>2647593.35</v>
      </c>
      <c r="D200" s="33">
        <f t="shared" si="1"/>
        <v>0</v>
      </c>
      <c r="E200" s="20">
        <f>VLOOKUP(A200,'04.07.24'!$A$2:$W$500,18,0)</f>
        <v>13237966.75</v>
      </c>
      <c r="F200" s="33">
        <f t="shared" si="2"/>
        <v>0</v>
      </c>
      <c r="G200" s="13">
        <f>VLOOKUP(A200,'04.07.24'!$A$2:$C$500,3,0)</f>
        <v>52951867</v>
      </c>
      <c r="H200" s="34">
        <f>VLOOKUP(A200,'Actual scan'!$A$2:$C$419,3,0)</f>
        <v>52951867</v>
      </c>
      <c r="I200" s="35">
        <f t="shared" si="3"/>
        <v>0</v>
      </c>
      <c r="J200" s="20">
        <f>VLOOKUP(A200,'04.07.24'!$A$2:$M$500,13,0)</f>
        <v>111363745</v>
      </c>
      <c r="K200" s="36">
        <f>VLOOKUP(A200,'Actual scan'!$A$2:$M$419,13,0)</f>
        <v>111363745</v>
      </c>
      <c r="L200" s="37">
        <f t="shared" si="4"/>
        <v>0</v>
      </c>
      <c r="M200" s="13">
        <f>VLOOKUP(A200,'04.07.24'!$A$2:$M$500,4,0)</f>
        <v>16008293</v>
      </c>
      <c r="N200" s="34">
        <f>VLOOKUP(A200,'Actual scan'!$A$2:$M$419,4,0)</f>
        <v>16008293</v>
      </c>
      <c r="O200" s="38">
        <f t="shared" si="5"/>
        <v>0</v>
      </c>
      <c r="P200" s="13">
        <f>VLOOKUP(A200,'04.07.24'!$A$2:$M$500,10,0)</f>
        <v>11080080</v>
      </c>
      <c r="Q200" s="39">
        <f>VLOOKUP(A200,'Actual scan'!$A$2:$M$419,10,0)</f>
        <v>11080080</v>
      </c>
      <c r="R200" s="38">
        <f t="shared" si="6"/>
        <v>0</v>
      </c>
      <c r="S200" s="13">
        <f>VLOOKUP(A200,'04.07.24'!$A$2:$M$500,9,0)</f>
        <v>1733294</v>
      </c>
      <c r="T200" s="39">
        <f>VLOOKUP(A200,'Actual scan'!$A$2:$M$419,9,0)</f>
        <v>1733294</v>
      </c>
      <c r="U200" s="38">
        <f t="shared" si="7"/>
        <v>0</v>
      </c>
      <c r="V200" s="13">
        <f>VLOOKUP(A200,'04.07.24'!$A$2:$M$500,8,0)</f>
        <v>5343329</v>
      </c>
      <c r="W200" s="39">
        <f>VLOOKUP(A200,'Actual scan'!$A$2:$M$419,8,0)</f>
        <v>5343329</v>
      </c>
      <c r="X200" s="38">
        <f t="shared" si="8"/>
        <v>0</v>
      </c>
      <c r="Y200" s="13">
        <f>VLOOKUP(A200,'04.07.24'!$A$2:$M$500,11,0)</f>
        <v>2166877702</v>
      </c>
      <c r="Z200" s="39">
        <f>VLOOKUP(A200,'Actual scan'!$A$2:$M$419,11,0)</f>
        <v>2166877702</v>
      </c>
      <c r="AA200" s="38">
        <f t="shared" si="9"/>
        <v>0</v>
      </c>
      <c r="AB200" s="40">
        <f t="shared" si="10"/>
        <v>0</v>
      </c>
      <c r="AC200" s="40">
        <f t="shared" si="11"/>
        <v>0</v>
      </c>
      <c r="AD200" s="40">
        <f t="shared" si="12"/>
        <v>0</v>
      </c>
      <c r="AE200" s="40">
        <f t="shared" si="13"/>
        <v>0</v>
      </c>
      <c r="AF200" s="41">
        <f t="shared" si="14"/>
        <v>0</v>
      </c>
      <c r="AG200" s="40">
        <f>IFERROR(__xludf.DUMMYFUNCTION("IFNA(VLOOKUP(A200,IMPORTRANGE(""https://docs.google.com/spreadsheets/d/13sIiIFxtnWDUMYwzYXOCUL9Pdssb8PBqcbIkNBBCaZM/edit?resourcekey#gid=2083474367"",""Responses!$B$2:$N$500""),10,0),0)"),0.0)</f>
        <v>0</v>
      </c>
      <c r="AH200" s="40">
        <f>IFERROR(__xludf.DUMMYFUNCTION("IFNA(VLOOKUP(A200,IMPORTRANGE(""https://docs.google.com/spreadsheets/d/13sIiIFxtnWDUMYwzYXOCUL9Pdssb8PBqcbIkNBBCaZM/edit?resourcekey#gid=2083474367"",""Responses!$B$2:$N$500""),9,0),0)"),0.0)</f>
        <v>0</v>
      </c>
      <c r="AI200" s="41">
        <f t="shared" si="15"/>
        <v>0</v>
      </c>
      <c r="AJ200" s="41">
        <f t="shared" si="16"/>
        <v>-13237966.75</v>
      </c>
      <c r="AK200" s="42">
        <f t="shared" si="17"/>
        <v>0</v>
      </c>
      <c r="AL200" s="42">
        <f t="shared" si="18"/>
        <v>0</v>
      </c>
    </row>
    <row r="201" ht="15.75" customHeight="1">
      <c r="A201" s="6">
        <v>5.2774309E7</v>
      </c>
      <c r="B201" s="7" t="s">
        <v>233</v>
      </c>
      <c r="C201" s="20">
        <f>VLOOKUP(A201,'04.07.24'!$A$2:$W$500,17,0)</f>
        <v>2611624.6</v>
      </c>
      <c r="D201" s="33">
        <f t="shared" si="1"/>
        <v>0</v>
      </c>
      <c r="E201" s="20">
        <f>VLOOKUP(A201,'04.07.24'!$A$2:$W$500,18,0)</f>
        <v>13058123</v>
      </c>
      <c r="F201" s="33">
        <f t="shared" si="2"/>
        <v>0</v>
      </c>
      <c r="G201" s="13">
        <f>VLOOKUP(A201,'04.07.24'!$A$2:$C$500,3,0)</f>
        <v>52232492</v>
      </c>
      <c r="H201" s="34">
        <f>VLOOKUP(A201,'Actual scan'!$A$2:$C$419,3,0)</f>
        <v>52232492</v>
      </c>
      <c r="I201" s="35">
        <f t="shared" si="3"/>
        <v>0</v>
      </c>
      <c r="J201" s="20">
        <f>VLOOKUP(A201,'04.07.24'!$A$2:$M$500,13,0)</f>
        <v>200911254.6</v>
      </c>
      <c r="K201" s="36">
        <f>VLOOKUP(A201,'Actual scan'!$A$2:$M$419,13,0)</f>
        <v>200911254.6</v>
      </c>
      <c r="L201" s="37">
        <f t="shared" si="4"/>
        <v>0</v>
      </c>
      <c r="M201" s="13">
        <f>VLOOKUP(A201,'04.07.24'!$A$2:$M$500,4,0)</f>
        <v>22920353</v>
      </c>
      <c r="N201" s="34">
        <f>VLOOKUP(A201,'Actual scan'!$A$2:$M$419,4,0)</f>
        <v>22920353</v>
      </c>
      <c r="O201" s="38">
        <f t="shared" si="5"/>
        <v>0</v>
      </c>
      <c r="P201" s="13">
        <f>VLOOKUP(A201,'04.07.24'!$A$2:$M$500,10,0)</f>
        <v>14396245</v>
      </c>
      <c r="Q201" s="39">
        <f>VLOOKUP(A201,'Actual scan'!$A$2:$M$419,10,0)</f>
        <v>14396245</v>
      </c>
      <c r="R201" s="38">
        <f t="shared" si="6"/>
        <v>0</v>
      </c>
      <c r="S201" s="13">
        <f>VLOOKUP(A201,'04.07.24'!$A$2:$M$500,9,0)</f>
        <v>2675219</v>
      </c>
      <c r="T201" s="39">
        <f>VLOOKUP(A201,'Actual scan'!$A$2:$M$419,9,0)</f>
        <v>2675219</v>
      </c>
      <c r="U201" s="38">
        <f t="shared" si="7"/>
        <v>0</v>
      </c>
      <c r="V201" s="13">
        <f>VLOOKUP(A201,'04.07.24'!$A$2:$M$500,8,0)</f>
        <v>13418356</v>
      </c>
      <c r="W201" s="39">
        <f>VLOOKUP(A201,'Actual scan'!$A$2:$M$419,8,0)</f>
        <v>13418356</v>
      </c>
      <c r="X201" s="38">
        <f t="shared" si="8"/>
        <v>0</v>
      </c>
      <c r="Y201" s="13">
        <f>VLOOKUP(A201,'04.07.24'!$A$2:$M$500,11,0)</f>
        <v>21029748448</v>
      </c>
      <c r="Z201" s="39">
        <f>VLOOKUP(A201,'Actual scan'!$A$2:$M$419,11,0)</f>
        <v>21029748448</v>
      </c>
      <c r="AA201" s="38">
        <f t="shared" si="9"/>
        <v>0</v>
      </c>
      <c r="AB201" s="40">
        <f t="shared" si="10"/>
        <v>0</v>
      </c>
      <c r="AC201" s="40">
        <f t="shared" si="11"/>
        <v>0</v>
      </c>
      <c r="AD201" s="40">
        <f t="shared" si="12"/>
        <v>0</v>
      </c>
      <c r="AE201" s="40">
        <f t="shared" si="13"/>
        <v>0</v>
      </c>
      <c r="AF201" s="41">
        <f t="shared" si="14"/>
        <v>0</v>
      </c>
      <c r="AG201" s="40">
        <f>IFERROR(__xludf.DUMMYFUNCTION("IFNA(VLOOKUP(A201,IMPORTRANGE(""https://docs.google.com/spreadsheets/d/13sIiIFxtnWDUMYwzYXOCUL9Pdssb8PBqcbIkNBBCaZM/edit?resourcekey#gid=2083474367"",""Responses!$B$2:$N$500""),10,0),0)"),0.0)</f>
        <v>0</v>
      </c>
      <c r="AH201" s="40">
        <f>IFERROR(__xludf.DUMMYFUNCTION("IFNA(VLOOKUP(A201,IMPORTRANGE(""https://docs.google.com/spreadsheets/d/13sIiIFxtnWDUMYwzYXOCUL9Pdssb8PBqcbIkNBBCaZM/edit?resourcekey#gid=2083474367"",""Responses!$B$2:$N$500""),9,0),0)"),0.0)</f>
        <v>0</v>
      </c>
      <c r="AI201" s="41">
        <f t="shared" si="15"/>
        <v>0</v>
      </c>
      <c r="AJ201" s="41">
        <f t="shared" si="16"/>
        <v>-13058123</v>
      </c>
      <c r="AK201" s="42">
        <f t="shared" si="17"/>
        <v>0</v>
      </c>
      <c r="AL201" s="42">
        <f t="shared" si="18"/>
        <v>0</v>
      </c>
    </row>
    <row r="202" ht="15.75" customHeight="1">
      <c r="A202" s="6">
        <v>1.24378742E8</v>
      </c>
      <c r="B202" s="7" t="s">
        <v>234</v>
      </c>
      <c r="C202" s="20">
        <f>VLOOKUP(A202,'04.07.24'!$A$2:$W$500,17,0)</f>
        <v>2608259.1</v>
      </c>
      <c r="D202" s="33">
        <f t="shared" si="1"/>
        <v>0</v>
      </c>
      <c r="E202" s="20">
        <f>VLOOKUP(A202,'04.07.24'!$A$2:$W$500,18,0)</f>
        <v>13041295.5</v>
      </c>
      <c r="F202" s="33">
        <f t="shared" si="2"/>
        <v>0</v>
      </c>
      <c r="G202" s="13">
        <f>VLOOKUP(A202,'04.07.24'!$A$2:$C$500,3,0)</f>
        <v>52165182</v>
      </c>
      <c r="H202" s="34">
        <f>VLOOKUP(A202,'Actual scan'!$A$2:$C$419,3,0)</f>
        <v>52165182</v>
      </c>
      <c r="I202" s="35">
        <f t="shared" si="3"/>
        <v>0</v>
      </c>
      <c r="J202" s="20">
        <f>VLOOKUP(A202,'04.07.24'!$A$2:$M$500,13,0)</f>
        <v>150643332</v>
      </c>
      <c r="K202" s="36">
        <f>VLOOKUP(A202,'Actual scan'!$A$2:$M$419,13,0)</f>
        <v>150643332</v>
      </c>
      <c r="L202" s="37">
        <f t="shared" si="4"/>
        <v>0</v>
      </c>
      <c r="M202" s="13">
        <f>VLOOKUP(A202,'04.07.24'!$A$2:$M$500,4,0)</f>
        <v>16620078</v>
      </c>
      <c r="N202" s="34">
        <f>VLOOKUP(A202,'Actual scan'!$A$2:$M$419,4,0)</f>
        <v>16620078</v>
      </c>
      <c r="O202" s="38">
        <f t="shared" si="5"/>
        <v>0</v>
      </c>
      <c r="P202" s="13">
        <f>VLOOKUP(A202,'04.07.24'!$A$2:$M$500,10,0)</f>
        <v>10357441</v>
      </c>
      <c r="Q202" s="39">
        <f>VLOOKUP(A202,'Actual scan'!$A$2:$M$419,10,0)</f>
        <v>10357441</v>
      </c>
      <c r="R202" s="38">
        <f t="shared" si="6"/>
        <v>0</v>
      </c>
      <c r="S202" s="13">
        <f>VLOOKUP(A202,'04.07.24'!$A$2:$M$500,9,0)</f>
        <v>3735939</v>
      </c>
      <c r="T202" s="39">
        <f>VLOOKUP(A202,'Actual scan'!$A$2:$M$419,9,0)</f>
        <v>3735939</v>
      </c>
      <c r="U202" s="38">
        <f t="shared" si="7"/>
        <v>0</v>
      </c>
      <c r="V202" s="13">
        <f>VLOOKUP(A202,'04.07.24'!$A$2:$M$500,8,0)</f>
        <v>7087643</v>
      </c>
      <c r="W202" s="39">
        <f>VLOOKUP(A202,'Actual scan'!$A$2:$M$419,8,0)</f>
        <v>7087643</v>
      </c>
      <c r="X202" s="38">
        <f t="shared" si="8"/>
        <v>0</v>
      </c>
      <c r="Y202" s="13">
        <f>VLOOKUP(A202,'04.07.24'!$A$2:$M$500,11,0)</f>
        <v>65000000</v>
      </c>
      <c r="Z202" s="39">
        <f>VLOOKUP(A202,'Actual scan'!$A$2:$M$419,11,0)</f>
        <v>65000000</v>
      </c>
      <c r="AA202" s="38">
        <f t="shared" si="9"/>
        <v>0</v>
      </c>
      <c r="AB202" s="40">
        <f t="shared" si="10"/>
        <v>0</v>
      </c>
      <c r="AC202" s="40">
        <f t="shared" si="11"/>
        <v>0</v>
      </c>
      <c r="AD202" s="40">
        <f t="shared" si="12"/>
        <v>0</v>
      </c>
      <c r="AE202" s="40">
        <f t="shared" si="13"/>
        <v>0</v>
      </c>
      <c r="AF202" s="41">
        <f t="shared" si="14"/>
        <v>0</v>
      </c>
      <c r="AG202" s="40">
        <f>IFERROR(__xludf.DUMMYFUNCTION("IFNA(VLOOKUP(A202,IMPORTRANGE(""https://docs.google.com/spreadsheets/d/13sIiIFxtnWDUMYwzYXOCUL9Pdssb8PBqcbIkNBBCaZM/edit?resourcekey#gid=2083474367"",""Responses!$B$2:$N$500""),10,0),0)"),0.0)</f>
        <v>0</v>
      </c>
      <c r="AH202" s="40">
        <f>IFERROR(__xludf.DUMMYFUNCTION("IFNA(VLOOKUP(A202,IMPORTRANGE(""https://docs.google.com/spreadsheets/d/13sIiIFxtnWDUMYwzYXOCUL9Pdssb8PBqcbIkNBBCaZM/edit?resourcekey#gid=2083474367"",""Responses!$B$2:$N$500""),9,0),0)"),0.0)</f>
        <v>0</v>
      </c>
      <c r="AI202" s="41">
        <f t="shared" si="15"/>
        <v>0</v>
      </c>
      <c r="AJ202" s="41">
        <f t="shared" si="16"/>
        <v>-13041295.5</v>
      </c>
      <c r="AK202" s="42">
        <f t="shared" si="17"/>
        <v>0</v>
      </c>
      <c r="AL202" s="42">
        <f t="shared" si="18"/>
        <v>0</v>
      </c>
    </row>
    <row r="203" ht="15.75" customHeight="1">
      <c r="A203" s="6">
        <v>1.236837E8</v>
      </c>
      <c r="B203" s="7" t="s">
        <v>235</v>
      </c>
      <c r="C203" s="20">
        <f>VLOOKUP(A203,'04.07.24'!$A$2:$W$500,17,0)</f>
        <v>2594235.7</v>
      </c>
      <c r="D203" s="33">
        <f t="shared" si="1"/>
        <v>0</v>
      </c>
      <c r="E203" s="20">
        <f>VLOOKUP(A203,'04.07.24'!$A$2:$W$500,18,0)</f>
        <v>12971178.5</v>
      </c>
      <c r="F203" s="33">
        <f t="shared" si="2"/>
        <v>0</v>
      </c>
      <c r="G203" s="13">
        <f>VLOOKUP(A203,'04.07.24'!$A$2:$C$500,3,0)</f>
        <v>51884714</v>
      </c>
      <c r="H203" s="34">
        <f>VLOOKUP(A203,'Actual scan'!$A$2:$C$419,3,0)</f>
        <v>51884714</v>
      </c>
      <c r="I203" s="35">
        <f t="shared" si="3"/>
        <v>0</v>
      </c>
      <c r="J203" s="20">
        <f>VLOOKUP(A203,'04.07.24'!$A$2:$M$500,13,0)</f>
        <v>328529315.2</v>
      </c>
      <c r="K203" s="36">
        <f>VLOOKUP(A203,'Actual scan'!$A$2:$M$419,13,0)</f>
        <v>328529315.2</v>
      </c>
      <c r="L203" s="37">
        <f t="shared" si="4"/>
        <v>0</v>
      </c>
      <c r="M203" s="13">
        <f>VLOOKUP(A203,'04.07.24'!$A$2:$M$500,4,0)</f>
        <v>27478608</v>
      </c>
      <c r="N203" s="34">
        <f>VLOOKUP(A203,'Actual scan'!$A$2:$M$419,4,0)</f>
        <v>27478608</v>
      </c>
      <c r="O203" s="38">
        <f t="shared" si="5"/>
        <v>0</v>
      </c>
      <c r="P203" s="13">
        <f>VLOOKUP(A203,'04.07.24'!$A$2:$M$500,10,0)</f>
        <v>6321104</v>
      </c>
      <c r="Q203" s="39">
        <f>VLOOKUP(A203,'Actual scan'!$A$2:$M$419,10,0)</f>
        <v>6321104</v>
      </c>
      <c r="R203" s="38">
        <f t="shared" si="6"/>
        <v>0</v>
      </c>
      <c r="S203" s="13">
        <f>VLOOKUP(A203,'04.07.24'!$A$2:$M$500,9,0)</f>
        <v>9870609</v>
      </c>
      <c r="T203" s="39">
        <f>VLOOKUP(A203,'Actual scan'!$A$2:$M$419,9,0)</f>
        <v>9870609</v>
      </c>
      <c r="U203" s="38">
        <f t="shared" si="7"/>
        <v>0</v>
      </c>
      <c r="V203" s="13">
        <f>VLOOKUP(A203,'04.07.24'!$A$2:$M$500,8,0)</f>
        <v>12640491</v>
      </c>
      <c r="W203" s="39">
        <f>VLOOKUP(A203,'Actual scan'!$A$2:$M$419,8,0)</f>
        <v>12640491</v>
      </c>
      <c r="X203" s="38">
        <f t="shared" si="8"/>
        <v>0</v>
      </c>
      <c r="Y203" s="13">
        <f>VLOOKUP(A203,'04.07.24'!$A$2:$M$500,11,0)</f>
        <v>3285903796</v>
      </c>
      <c r="Z203" s="39">
        <f>VLOOKUP(A203,'Actual scan'!$A$2:$M$419,11,0)</f>
        <v>3285903796</v>
      </c>
      <c r="AA203" s="38">
        <f t="shared" si="9"/>
        <v>0</v>
      </c>
      <c r="AB203" s="40">
        <f t="shared" si="10"/>
        <v>0</v>
      </c>
      <c r="AC203" s="40">
        <f t="shared" si="11"/>
        <v>0</v>
      </c>
      <c r="AD203" s="40">
        <f t="shared" si="12"/>
        <v>0</v>
      </c>
      <c r="AE203" s="40">
        <f t="shared" si="13"/>
        <v>0</v>
      </c>
      <c r="AF203" s="41">
        <f t="shared" si="14"/>
        <v>0</v>
      </c>
      <c r="AG203" s="40">
        <f>IFERROR(__xludf.DUMMYFUNCTION("IFNA(VLOOKUP(A203,IMPORTRANGE(""https://docs.google.com/spreadsheets/d/13sIiIFxtnWDUMYwzYXOCUL9Pdssb8PBqcbIkNBBCaZM/edit?resourcekey#gid=2083474367"",""Responses!$B$2:$N$500""),10,0),0)"),0.0)</f>
        <v>0</v>
      </c>
      <c r="AH203" s="40">
        <f>IFERROR(__xludf.DUMMYFUNCTION("IFNA(VLOOKUP(A203,IMPORTRANGE(""https://docs.google.com/spreadsheets/d/13sIiIFxtnWDUMYwzYXOCUL9Pdssb8PBqcbIkNBBCaZM/edit?resourcekey#gid=2083474367"",""Responses!$B$2:$N$500""),9,0),0)"),0.0)</f>
        <v>0</v>
      </c>
      <c r="AI203" s="41">
        <f t="shared" si="15"/>
        <v>0</v>
      </c>
      <c r="AJ203" s="41">
        <f t="shared" si="16"/>
        <v>-12971178.5</v>
      </c>
      <c r="AK203" s="42">
        <f t="shared" si="17"/>
        <v>0</v>
      </c>
      <c r="AL203" s="42">
        <f t="shared" si="18"/>
        <v>0</v>
      </c>
    </row>
    <row r="204" ht="15.75" customHeight="1">
      <c r="A204" s="6">
        <v>1.26117048E8</v>
      </c>
      <c r="B204" s="7" t="s">
        <v>236</v>
      </c>
      <c r="C204" s="20">
        <f>VLOOKUP(A204,'04.07.24'!$A$2:$W$500,17,0)</f>
        <v>2592326.85</v>
      </c>
      <c r="D204" s="33">
        <f t="shared" si="1"/>
        <v>0</v>
      </c>
      <c r="E204" s="20">
        <f>VLOOKUP(A204,'04.07.24'!$A$2:$W$500,18,0)</f>
        <v>12961634.25</v>
      </c>
      <c r="F204" s="33">
        <f t="shared" si="2"/>
        <v>0</v>
      </c>
      <c r="G204" s="13">
        <f>VLOOKUP(A204,'04.07.24'!$A$2:$C$500,3,0)</f>
        <v>51846537</v>
      </c>
      <c r="H204" s="34">
        <f>VLOOKUP(A204,'Actual scan'!$A$2:$C$419,3,0)</f>
        <v>51846537</v>
      </c>
      <c r="I204" s="35">
        <f t="shared" si="3"/>
        <v>0</v>
      </c>
      <c r="J204" s="20">
        <f>VLOOKUP(A204,'04.07.24'!$A$2:$M$500,13,0)</f>
        <v>95069823.4</v>
      </c>
      <c r="K204" s="36">
        <f>VLOOKUP(A204,'Actual scan'!$A$2:$M$419,13,0)</f>
        <v>95069823.4</v>
      </c>
      <c r="L204" s="37">
        <f t="shared" si="4"/>
        <v>0</v>
      </c>
      <c r="M204" s="13">
        <f>VLOOKUP(A204,'04.07.24'!$A$2:$M$500,4,0)</f>
        <v>6935481</v>
      </c>
      <c r="N204" s="34">
        <f>VLOOKUP(A204,'Actual scan'!$A$2:$M$419,4,0)</f>
        <v>6935481</v>
      </c>
      <c r="O204" s="38">
        <f t="shared" si="5"/>
        <v>0</v>
      </c>
      <c r="P204" s="13">
        <f>VLOOKUP(A204,'04.07.24'!$A$2:$M$500,10,0)</f>
        <v>5002512</v>
      </c>
      <c r="Q204" s="39">
        <f>VLOOKUP(A204,'Actual scan'!$A$2:$M$419,10,0)</f>
        <v>5002512</v>
      </c>
      <c r="R204" s="38">
        <f t="shared" si="6"/>
        <v>0</v>
      </c>
      <c r="S204" s="13">
        <f>VLOOKUP(A204,'04.07.24'!$A$2:$M$500,9,0)</f>
        <v>3288822</v>
      </c>
      <c r="T204" s="39">
        <f>VLOOKUP(A204,'Actual scan'!$A$2:$M$419,9,0)</f>
        <v>3288822</v>
      </c>
      <c r="U204" s="38">
        <f t="shared" si="7"/>
        <v>0</v>
      </c>
      <c r="V204" s="13">
        <f>VLOOKUP(A204,'04.07.24'!$A$2:$M$500,8,0)</f>
        <v>2754533</v>
      </c>
      <c r="W204" s="39">
        <f>VLOOKUP(A204,'Actual scan'!$A$2:$M$419,8,0)</f>
        <v>2754533</v>
      </c>
      <c r="X204" s="38">
        <f t="shared" si="8"/>
        <v>0</v>
      </c>
      <c r="Y204" s="13">
        <f>VLOOKUP(A204,'04.07.24'!$A$2:$M$500,11,0)</f>
        <v>830001000</v>
      </c>
      <c r="Z204" s="39">
        <f>VLOOKUP(A204,'Actual scan'!$A$2:$M$419,11,0)</f>
        <v>830001000</v>
      </c>
      <c r="AA204" s="38">
        <f t="shared" si="9"/>
        <v>0</v>
      </c>
      <c r="AB204" s="40">
        <f t="shared" si="10"/>
        <v>0</v>
      </c>
      <c r="AC204" s="40">
        <f t="shared" si="11"/>
        <v>0</v>
      </c>
      <c r="AD204" s="40">
        <f t="shared" si="12"/>
        <v>0</v>
      </c>
      <c r="AE204" s="40">
        <f t="shared" si="13"/>
        <v>0</v>
      </c>
      <c r="AF204" s="41">
        <f t="shared" si="14"/>
        <v>0</v>
      </c>
      <c r="AG204" s="40">
        <f>IFERROR(__xludf.DUMMYFUNCTION("IFNA(VLOOKUP(A204,IMPORTRANGE(""https://docs.google.com/spreadsheets/d/13sIiIFxtnWDUMYwzYXOCUL9Pdssb8PBqcbIkNBBCaZM/edit?resourcekey#gid=2083474367"",""Responses!$B$2:$N$500""),10,0),0)"),0.0)</f>
        <v>0</v>
      </c>
      <c r="AH204" s="40">
        <f>IFERROR(__xludf.DUMMYFUNCTION("IFNA(VLOOKUP(A204,IMPORTRANGE(""https://docs.google.com/spreadsheets/d/13sIiIFxtnWDUMYwzYXOCUL9Pdssb8PBqcbIkNBBCaZM/edit?resourcekey#gid=2083474367"",""Responses!$B$2:$N$500""),9,0),0)"),0.0)</f>
        <v>0</v>
      </c>
      <c r="AI204" s="41">
        <f t="shared" si="15"/>
        <v>0</v>
      </c>
      <c r="AJ204" s="41">
        <f t="shared" si="16"/>
        <v>-12961634.25</v>
      </c>
      <c r="AK204" s="42">
        <f t="shared" si="17"/>
        <v>0</v>
      </c>
      <c r="AL204" s="42">
        <f t="shared" si="18"/>
        <v>0</v>
      </c>
    </row>
    <row r="205" ht="15.75" customHeight="1">
      <c r="A205" s="6">
        <v>1.12004239E8</v>
      </c>
      <c r="B205" s="7" t="s">
        <v>237</v>
      </c>
      <c r="C205" s="20">
        <f>VLOOKUP(A205,'04.07.24'!$A$2:$W$500,17,0)</f>
        <v>2585835.1</v>
      </c>
      <c r="D205" s="33">
        <f t="shared" si="1"/>
        <v>0</v>
      </c>
      <c r="E205" s="20">
        <f>VLOOKUP(A205,'04.07.24'!$A$2:$W$500,18,0)</f>
        <v>12929175.5</v>
      </c>
      <c r="F205" s="33">
        <f t="shared" si="2"/>
        <v>0</v>
      </c>
      <c r="G205" s="13">
        <f>VLOOKUP(A205,'04.07.24'!$A$2:$C$500,3,0)</f>
        <v>51716702</v>
      </c>
      <c r="H205" s="34">
        <f>VLOOKUP(A205,'Actual scan'!$A$2:$C$419,3,0)</f>
        <v>51716702</v>
      </c>
      <c r="I205" s="35">
        <f t="shared" si="3"/>
        <v>0</v>
      </c>
      <c r="J205" s="20">
        <f>VLOOKUP(A205,'04.07.24'!$A$2:$M$500,13,0)</f>
        <v>112888166.8</v>
      </c>
      <c r="K205" s="36">
        <f>VLOOKUP(A205,'Actual scan'!$A$2:$M$419,13,0)</f>
        <v>112888166.8</v>
      </c>
      <c r="L205" s="37">
        <f t="shared" si="4"/>
        <v>0</v>
      </c>
      <c r="M205" s="13">
        <f>VLOOKUP(A205,'04.07.24'!$A$2:$M$500,4,0)</f>
        <v>7136018</v>
      </c>
      <c r="N205" s="34">
        <f>VLOOKUP(A205,'Actual scan'!$A$2:$M$419,4,0)</f>
        <v>7136018</v>
      </c>
      <c r="O205" s="38">
        <f t="shared" si="5"/>
        <v>0</v>
      </c>
      <c r="P205" s="13">
        <f>VLOOKUP(A205,'04.07.24'!$A$2:$M$500,10,0)</f>
        <v>5616205</v>
      </c>
      <c r="Q205" s="39">
        <f>VLOOKUP(A205,'Actual scan'!$A$2:$M$419,10,0)</f>
        <v>5616205</v>
      </c>
      <c r="R205" s="38">
        <f t="shared" si="6"/>
        <v>0</v>
      </c>
      <c r="S205" s="13">
        <f>VLOOKUP(A205,'04.07.24'!$A$2:$M$500,9,0)</f>
        <v>4623056</v>
      </c>
      <c r="T205" s="39">
        <f>VLOOKUP(A205,'Actual scan'!$A$2:$M$419,9,0)</f>
        <v>4623056</v>
      </c>
      <c r="U205" s="38">
        <f t="shared" si="7"/>
        <v>0</v>
      </c>
      <c r="V205" s="13">
        <f>VLOOKUP(A205,'04.07.24'!$A$2:$M$500,8,0)</f>
        <v>1937429</v>
      </c>
      <c r="W205" s="39">
        <f>VLOOKUP(A205,'Actual scan'!$A$2:$M$419,8,0)</f>
        <v>1937429</v>
      </c>
      <c r="X205" s="38">
        <f t="shared" si="8"/>
        <v>0</v>
      </c>
      <c r="Y205" s="13">
        <f>VLOOKUP(A205,'04.07.24'!$A$2:$M$500,11,0)</f>
        <v>356529023</v>
      </c>
      <c r="Z205" s="39">
        <f>VLOOKUP(A205,'Actual scan'!$A$2:$M$419,11,0)</f>
        <v>356529023</v>
      </c>
      <c r="AA205" s="38">
        <f t="shared" si="9"/>
        <v>0</v>
      </c>
      <c r="AB205" s="40">
        <f t="shared" si="10"/>
        <v>0</v>
      </c>
      <c r="AC205" s="40">
        <f t="shared" si="11"/>
        <v>0</v>
      </c>
      <c r="AD205" s="40">
        <f t="shared" si="12"/>
        <v>0</v>
      </c>
      <c r="AE205" s="40">
        <f t="shared" si="13"/>
        <v>0</v>
      </c>
      <c r="AF205" s="41">
        <f t="shared" si="14"/>
        <v>0</v>
      </c>
      <c r="AG205" s="40">
        <f>IFERROR(__xludf.DUMMYFUNCTION("IFNA(VLOOKUP(A205,IMPORTRANGE(""https://docs.google.com/spreadsheets/d/13sIiIFxtnWDUMYwzYXOCUL9Pdssb8PBqcbIkNBBCaZM/edit?resourcekey#gid=2083474367"",""Responses!$B$2:$N$500""),10,0),0)"),0.0)</f>
        <v>0</v>
      </c>
      <c r="AH205" s="40">
        <f>IFERROR(__xludf.DUMMYFUNCTION("IFNA(VLOOKUP(A205,IMPORTRANGE(""https://docs.google.com/spreadsheets/d/13sIiIFxtnWDUMYwzYXOCUL9Pdssb8PBqcbIkNBBCaZM/edit?resourcekey#gid=2083474367"",""Responses!$B$2:$N$500""),9,0),0)"),0.0)</f>
        <v>0</v>
      </c>
      <c r="AI205" s="41">
        <f t="shared" si="15"/>
        <v>0</v>
      </c>
      <c r="AJ205" s="41">
        <f t="shared" si="16"/>
        <v>-12929175.5</v>
      </c>
      <c r="AK205" s="42">
        <f t="shared" si="17"/>
        <v>0</v>
      </c>
      <c r="AL205" s="42">
        <f t="shared" si="18"/>
        <v>0</v>
      </c>
    </row>
    <row r="206" ht="15.75" customHeight="1">
      <c r="A206" s="6">
        <v>1.12017736E8</v>
      </c>
      <c r="B206" s="7" t="s">
        <v>238</v>
      </c>
      <c r="C206" s="20">
        <f>VLOOKUP(A206,'04.07.24'!$A$2:$W$500,17,0)</f>
        <v>2582347.7</v>
      </c>
      <c r="D206" s="33">
        <f t="shared" si="1"/>
        <v>0</v>
      </c>
      <c r="E206" s="20">
        <f>VLOOKUP(A206,'04.07.24'!$A$2:$W$500,18,0)</f>
        <v>12911738.5</v>
      </c>
      <c r="F206" s="33">
        <f t="shared" si="2"/>
        <v>0</v>
      </c>
      <c r="G206" s="13">
        <f>VLOOKUP(A206,'04.07.24'!$A$2:$C$500,3,0)</f>
        <v>51646954</v>
      </c>
      <c r="H206" s="34">
        <f>VLOOKUP(A206,'Actual scan'!$A$2:$C$419,3,0)</f>
        <v>51646954</v>
      </c>
      <c r="I206" s="35">
        <f t="shared" si="3"/>
        <v>0</v>
      </c>
      <c r="J206" s="20">
        <f>VLOOKUP(A206,'04.07.24'!$A$2:$M$500,13,0)</f>
        <v>253743772</v>
      </c>
      <c r="K206" s="36">
        <f>VLOOKUP(A206,'Actual scan'!$A$2:$M$419,13,0)</f>
        <v>253743772</v>
      </c>
      <c r="L206" s="37">
        <f t="shared" si="4"/>
        <v>0</v>
      </c>
      <c r="M206" s="13">
        <f>VLOOKUP(A206,'04.07.24'!$A$2:$M$500,4,0)</f>
        <v>18374775</v>
      </c>
      <c r="N206" s="34">
        <f>VLOOKUP(A206,'Actual scan'!$A$2:$M$419,4,0)</f>
        <v>18374775</v>
      </c>
      <c r="O206" s="38">
        <f t="shared" si="5"/>
        <v>0</v>
      </c>
      <c r="P206" s="13">
        <f>VLOOKUP(A206,'04.07.24'!$A$2:$M$500,10,0)</f>
        <v>7800204</v>
      </c>
      <c r="Q206" s="39">
        <f>VLOOKUP(A206,'Actual scan'!$A$2:$M$419,10,0)</f>
        <v>7800204</v>
      </c>
      <c r="R206" s="38">
        <f t="shared" si="6"/>
        <v>0</v>
      </c>
      <c r="S206" s="13">
        <f>VLOOKUP(A206,'04.07.24'!$A$2:$M$500,9,0)</f>
        <v>8387644</v>
      </c>
      <c r="T206" s="39">
        <f>VLOOKUP(A206,'Actual scan'!$A$2:$M$419,9,0)</f>
        <v>8387644</v>
      </c>
      <c r="U206" s="38">
        <f t="shared" si="7"/>
        <v>0</v>
      </c>
      <c r="V206" s="13">
        <f>VLOOKUP(A206,'04.07.24'!$A$2:$M$500,8,0)</f>
        <v>8315309</v>
      </c>
      <c r="W206" s="39">
        <f>VLOOKUP(A206,'Actual scan'!$A$2:$M$419,8,0)</f>
        <v>8315309</v>
      </c>
      <c r="X206" s="38">
        <f t="shared" si="8"/>
        <v>0</v>
      </c>
      <c r="Y206" s="13">
        <f>VLOOKUP(A206,'04.07.24'!$A$2:$M$500,11,0)</f>
        <v>602999032</v>
      </c>
      <c r="Z206" s="39">
        <f>VLOOKUP(A206,'Actual scan'!$A$2:$M$419,11,0)</f>
        <v>602999032</v>
      </c>
      <c r="AA206" s="38">
        <f t="shared" si="9"/>
        <v>0</v>
      </c>
      <c r="AB206" s="40">
        <f t="shared" si="10"/>
        <v>0</v>
      </c>
      <c r="AC206" s="40">
        <f t="shared" si="11"/>
        <v>0</v>
      </c>
      <c r="AD206" s="40">
        <f t="shared" si="12"/>
        <v>0</v>
      </c>
      <c r="AE206" s="40">
        <f t="shared" si="13"/>
        <v>0</v>
      </c>
      <c r="AF206" s="41">
        <f t="shared" si="14"/>
        <v>0</v>
      </c>
      <c r="AG206" s="40">
        <f>IFERROR(__xludf.DUMMYFUNCTION("IFNA(VLOOKUP(A206,IMPORTRANGE(""https://docs.google.com/spreadsheets/d/13sIiIFxtnWDUMYwzYXOCUL9Pdssb8PBqcbIkNBBCaZM/edit?resourcekey#gid=2083474367"",""Responses!$B$2:$N$500""),10,0),0)"),0.0)</f>
        <v>0</v>
      </c>
      <c r="AH206" s="40">
        <f>IFERROR(__xludf.DUMMYFUNCTION("IFNA(VLOOKUP(A206,IMPORTRANGE(""https://docs.google.com/spreadsheets/d/13sIiIFxtnWDUMYwzYXOCUL9Pdssb8PBqcbIkNBBCaZM/edit?resourcekey#gid=2083474367"",""Responses!$B$2:$N$500""),9,0),0)"),0.0)</f>
        <v>0</v>
      </c>
      <c r="AI206" s="41">
        <f t="shared" si="15"/>
        <v>0</v>
      </c>
      <c r="AJ206" s="41">
        <f t="shared" si="16"/>
        <v>-12911738.5</v>
      </c>
      <c r="AK206" s="42">
        <f t="shared" si="17"/>
        <v>0</v>
      </c>
      <c r="AL206" s="42">
        <f t="shared" si="18"/>
        <v>0</v>
      </c>
    </row>
    <row r="207" ht="15.75" customHeight="1">
      <c r="A207" s="6">
        <v>1.55153504E8</v>
      </c>
      <c r="B207" s="7" t="s">
        <v>239</v>
      </c>
      <c r="C207" s="20">
        <f>VLOOKUP(A207,'04.07.24'!$A$2:$W$500,17,0)</f>
        <v>2576672</v>
      </c>
      <c r="D207" s="33">
        <f t="shared" si="1"/>
        <v>0</v>
      </c>
      <c r="E207" s="20">
        <f>VLOOKUP(A207,'04.07.24'!$A$2:$W$500,18,0)</f>
        <v>12883360</v>
      </c>
      <c r="F207" s="33">
        <f t="shared" si="2"/>
        <v>0</v>
      </c>
      <c r="G207" s="13">
        <f>VLOOKUP(A207,'04.07.24'!$A$2:$C$500,3,0)</f>
        <v>51533440</v>
      </c>
      <c r="H207" s="34">
        <f>VLOOKUP(A207,'Actual scan'!$A$2:$C$419,3,0)</f>
        <v>51533440</v>
      </c>
      <c r="I207" s="35">
        <f t="shared" si="3"/>
        <v>0</v>
      </c>
      <c r="J207" s="20">
        <f>VLOOKUP(A207,'04.07.24'!$A$2:$M$500,13,0)</f>
        <v>210495278.6</v>
      </c>
      <c r="K207" s="36">
        <f>VLOOKUP(A207,'Actual scan'!$A$2:$M$419,13,0)</f>
        <v>210495278.6</v>
      </c>
      <c r="L207" s="37">
        <f t="shared" si="4"/>
        <v>0</v>
      </c>
      <c r="M207" s="13">
        <f>VLOOKUP(A207,'04.07.24'!$A$2:$M$500,4,0)</f>
        <v>22166526</v>
      </c>
      <c r="N207" s="34">
        <f>VLOOKUP(A207,'Actual scan'!$A$2:$M$419,4,0)</f>
        <v>22166526</v>
      </c>
      <c r="O207" s="38">
        <f t="shared" si="5"/>
        <v>0</v>
      </c>
      <c r="P207" s="13">
        <f>VLOOKUP(A207,'04.07.24'!$A$2:$M$500,10,0)</f>
        <v>3805467</v>
      </c>
      <c r="Q207" s="39">
        <f>VLOOKUP(A207,'Actual scan'!$A$2:$M$419,10,0)</f>
        <v>3805467</v>
      </c>
      <c r="R207" s="38">
        <f t="shared" si="6"/>
        <v>0</v>
      </c>
      <c r="S207" s="13">
        <f>VLOOKUP(A207,'04.07.24'!$A$2:$M$500,9,0)</f>
        <v>4653579</v>
      </c>
      <c r="T207" s="39">
        <f>VLOOKUP(A207,'Actual scan'!$A$2:$M$419,9,0)</f>
        <v>4653579</v>
      </c>
      <c r="U207" s="38">
        <f t="shared" si="7"/>
        <v>0</v>
      </c>
      <c r="V207" s="13">
        <f>VLOOKUP(A207,'04.07.24'!$A$2:$M$500,8,0)</f>
        <v>10778447</v>
      </c>
      <c r="W207" s="39">
        <f>VLOOKUP(A207,'Actual scan'!$A$2:$M$419,8,0)</f>
        <v>10778447</v>
      </c>
      <c r="X207" s="38">
        <f t="shared" si="8"/>
        <v>0</v>
      </c>
      <c r="Y207" s="13">
        <f>VLOOKUP(A207,'04.07.24'!$A$2:$M$500,11,0)</f>
        <v>85000102</v>
      </c>
      <c r="Z207" s="39">
        <f>VLOOKUP(A207,'Actual scan'!$A$2:$M$419,11,0)</f>
        <v>85000102</v>
      </c>
      <c r="AA207" s="38">
        <f t="shared" si="9"/>
        <v>0</v>
      </c>
      <c r="AB207" s="40">
        <f t="shared" si="10"/>
        <v>0</v>
      </c>
      <c r="AC207" s="40">
        <f t="shared" si="11"/>
        <v>0</v>
      </c>
      <c r="AD207" s="40">
        <f t="shared" si="12"/>
        <v>0</v>
      </c>
      <c r="AE207" s="40">
        <f t="shared" si="13"/>
        <v>0</v>
      </c>
      <c r="AF207" s="41">
        <f t="shared" si="14"/>
        <v>0</v>
      </c>
      <c r="AG207" s="40">
        <f>IFERROR(__xludf.DUMMYFUNCTION("IFNA(VLOOKUP(A207,IMPORTRANGE(""https://docs.google.com/spreadsheets/d/13sIiIFxtnWDUMYwzYXOCUL9Pdssb8PBqcbIkNBBCaZM/edit?resourcekey#gid=2083474367"",""Responses!$B$2:$N$500""),10,0),0)"),0.0)</f>
        <v>0</v>
      </c>
      <c r="AH207" s="40">
        <f>IFERROR(__xludf.DUMMYFUNCTION("IFNA(VLOOKUP(A207,IMPORTRANGE(""https://docs.google.com/spreadsheets/d/13sIiIFxtnWDUMYwzYXOCUL9Pdssb8PBqcbIkNBBCaZM/edit?resourcekey#gid=2083474367"",""Responses!$B$2:$N$500""),9,0),0)"),0.0)</f>
        <v>0</v>
      </c>
      <c r="AI207" s="41">
        <f t="shared" si="15"/>
        <v>0</v>
      </c>
      <c r="AJ207" s="41">
        <f t="shared" si="16"/>
        <v>-12883360</v>
      </c>
      <c r="AK207" s="42">
        <f t="shared" si="17"/>
        <v>0</v>
      </c>
      <c r="AL207" s="42">
        <f t="shared" si="18"/>
        <v>0</v>
      </c>
    </row>
    <row r="208" ht="15.75" customHeight="1">
      <c r="A208" s="6">
        <v>1.24473441E8</v>
      </c>
      <c r="B208" s="7" t="s">
        <v>240</v>
      </c>
      <c r="C208" s="20">
        <f>VLOOKUP(A208,'04.07.24'!$A$2:$W$500,17,0)</f>
        <v>2572426.5</v>
      </c>
      <c r="D208" s="33">
        <f t="shared" si="1"/>
        <v>0</v>
      </c>
      <c r="E208" s="20">
        <f>VLOOKUP(A208,'04.07.24'!$A$2:$W$500,18,0)</f>
        <v>12862132.5</v>
      </c>
      <c r="F208" s="33">
        <f t="shared" si="2"/>
        <v>0</v>
      </c>
      <c r="G208" s="13">
        <f>VLOOKUP(A208,'04.07.24'!$A$2:$C$500,3,0)</f>
        <v>51448530</v>
      </c>
      <c r="H208" s="34">
        <f>VLOOKUP(A208,'Actual scan'!$A$2:$C$419,3,0)</f>
        <v>51448530</v>
      </c>
      <c r="I208" s="35">
        <f t="shared" si="3"/>
        <v>0</v>
      </c>
      <c r="J208" s="20">
        <f>VLOOKUP(A208,'04.07.24'!$A$2:$M$500,13,0)</f>
        <v>91906760</v>
      </c>
      <c r="K208" s="36">
        <f>VLOOKUP(A208,'Actual scan'!$A$2:$M$419,13,0)</f>
        <v>91906760</v>
      </c>
      <c r="L208" s="37">
        <f t="shared" si="4"/>
        <v>0</v>
      </c>
      <c r="M208" s="13">
        <f>VLOOKUP(A208,'04.07.24'!$A$2:$M$500,4,0)</f>
        <v>8061559</v>
      </c>
      <c r="N208" s="34">
        <f>VLOOKUP(A208,'Actual scan'!$A$2:$M$419,4,0)</f>
        <v>8061559</v>
      </c>
      <c r="O208" s="38">
        <f t="shared" si="5"/>
        <v>0</v>
      </c>
      <c r="P208" s="13">
        <f>VLOOKUP(A208,'04.07.24'!$A$2:$M$500,10,0)</f>
        <v>6726504</v>
      </c>
      <c r="Q208" s="39">
        <f>VLOOKUP(A208,'Actual scan'!$A$2:$M$419,10,0)</f>
        <v>6726504</v>
      </c>
      <c r="R208" s="38">
        <f t="shared" si="6"/>
        <v>0</v>
      </c>
      <c r="S208" s="13">
        <f>VLOOKUP(A208,'04.07.24'!$A$2:$M$500,9,0)</f>
        <v>2779166</v>
      </c>
      <c r="T208" s="39">
        <f>VLOOKUP(A208,'Actual scan'!$A$2:$M$419,9,0)</f>
        <v>2779166</v>
      </c>
      <c r="U208" s="38">
        <f t="shared" si="7"/>
        <v>0</v>
      </c>
      <c r="V208" s="13">
        <f>VLOOKUP(A208,'04.07.24'!$A$2:$M$500,8,0)</f>
        <v>3260218</v>
      </c>
      <c r="W208" s="39">
        <f>VLOOKUP(A208,'Actual scan'!$A$2:$M$419,8,0)</f>
        <v>3260218</v>
      </c>
      <c r="X208" s="38">
        <f t="shared" si="8"/>
        <v>0</v>
      </c>
      <c r="Y208" s="13">
        <f>VLOOKUP(A208,'04.07.24'!$A$2:$M$500,11,0)</f>
        <v>38298499</v>
      </c>
      <c r="Z208" s="39">
        <f>VLOOKUP(A208,'Actual scan'!$A$2:$M$419,11,0)</f>
        <v>38298499</v>
      </c>
      <c r="AA208" s="38">
        <f t="shared" si="9"/>
        <v>0</v>
      </c>
      <c r="AB208" s="40">
        <f t="shared" si="10"/>
        <v>0</v>
      </c>
      <c r="AC208" s="40">
        <f t="shared" si="11"/>
        <v>0</v>
      </c>
      <c r="AD208" s="40">
        <f t="shared" si="12"/>
        <v>0</v>
      </c>
      <c r="AE208" s="40">
        <f t="shared" si="13"/>
        <v>0</v>
      </c>
      <c r="AF208" s="41">
        <f t="shared" si="14"/>
        <v>0</v>
      </c>
      <c r="AG208" s="40">
        <f>IFERROR(__xludf.DUMMYFUNCTION("IFNA(VLOOKUP(A208,IMPORTRANGE(""https://docs.google.com/spreadsheets/d/13sIiIFxtnWDUMYwzYXOCUL9Pdssb8PBqcbIkNBBCaZM/edit?resourcekey#gid=2083474367"",""Responses!$B$2:$N$500""),10,0),0)"),0.0)</f>
        <v>0</v>
      </c>
      <c r="AH208" s="40">
        <f>IFERROR(__xludf.DUMMYFUNCTION("IFNA(VLOOKUP(A208,IMPORTRANGE(""https://docs.google.com/spreadsheets/d/13sIiIFxtnWDUMYwzYXOCUL9Pdssb8PBqcbIkNBBCaZM/edit?resourcekey#gid=2083474367"",""Responses!$B$2:$N$500""),9,0),0)"),0.0)</f>
        <v>0</v>
      </c>
      <c r="AI208" s="41">
        <f t="shared" si="15"/>
        <v>0</v>
      </c>
      <c r="AJ208" s="41">
        <f t="shared" si="16"/>
        <v>-12862132.5</v>
      </c>
      <c r="AK208" s="42">
        <f t="shared" si="17"/>
        <v>0</v>
      </c>
      <c r="AL208" s="42">
        <f t="shared" si="18"/>
        <v>0</v>
      </c>
    </row>
    <row r="209" ht="15.75" customHeight="1">
      <c r="A209" s="6">
        <v>1.85941511E8</v>
      </c>
      <c r="B209" s="7" t="s">
        <v>241</v>
      </c>
      <c r="C209" s="20">
        <f>VLOOKUP(A209,'04.07.24'!$A$2:$W$500,17,0)</f>
        <v>2566991.5</v>
      </c>
      <c r="D209" s="33">
        <f t="shared" si="1"/>
        <v>0</v>
      </c>
      <c r="E209" s="20">
        <f>VLOOKUP(A209,'04.07.24'!$A$2:$W$500,18,0)</f>
        <v>12834957.5</v>
      </c>
      <c r="F209" s="33">
        <f t="shared" si="2"/>
        <v>0</v>
      </c>
      <c r="G209" s="13">
        <f>VLOOKUP(A209,'04.07.24'!$A$2:$C$500,3,0)</f>
        <v>51339830</v>
      </c>
      <c r="H209" s="34">
        <f>VLOOKUP(A209,'Actual scan'!$A$2:$C$419,3,0)</f>
        <v>51339830</v>
      </c>
      <c r="I209" s="35">
        <f t="shared" si="3"/>
        <v>0</v>
      </c>
      <c r="J209" s="20">
        <f>VLOOKUP(A209,'04.07.24'!$A$2:$M$500,13,0)</f>
        <v>198652687.8</v>
      </c>
      <c r="K209" s="36">
        <f>VLOOKUP(A209,'Actual scan'!$A$2:$M$419,13,0)</f>
        <v>198652687.8</v>
      </c>
      <c r="L209" s="37">
        <f t="shared" si="4"/>
        <v>0</v>
      </c>
      <c r="M209" s="13">
        <f>VLOOKUP(A209,'04.07.24'!$A$2:$M$500,4,0)</f>
        <v>15222118</v>
      </c>
      <c r="N209" s="34">
        <f>VLOOKUP(A209,'Actual scan'!$A$2:$M$419,4,0)</f>
        <v>15222118</v>
      </c>
      <c r="O209" s="38">
        <f t="shared" si="5"/>
        <v>0</v>
      </c>
      <c r="P209" s="13">
        <f>VLOOKUP(A209,'04.07.24'!$A$2:$M$500,10,0)</f>
        <v>6350806</v>
      </c>
      <c r="Q209" s="39">
        <f>VLOOKUP(A209,'Actual scan'!$A$2:$M$419,10,0)</f>
        <v>6350806</v>
      </c>
      <c r="R209" s="38">
        <f t="shared" si="6"/>
        <v>0</v>
      </c>
      <c r="S209" s="13">
        <f>VLOOKUP(A209,'04.07.24'!$A$2:$M$500,9,0)</f>
        <v>5512277</v>
      </c>
      <c r="T209" s="39">
        <f>VLOOKUP(A209,'Actual scan'!$A$2:$M$419,9,0)</f>
        <v>5512277</v>
      </c>
      <c r="U209" s="38">
        <f t="shared" si="7"/>
        <v>0</v>
      </c>
      <c r="V209" s="13">
        <f>VLOOKUP(A209,'04.07.24'!$A$2:$M$500,8,0)</f>
        <v>8526270</v>
      </c>
      <c r="W209" s="39">
        <f>VLOOKUP(A209,'Actual scan'!$A$2:$M$419,8,0)</f>
        <v>8526270</v>
      </c>
      <c r="X209" s="38">
        <f t="shared" si="8"/>
        <v>0</v>
      </c>
      <c r="Y209" s="13">
        <f>VLOOKUP(A209,'04.07.24'!$A$2:$M$500,11,0)</f>
        <v>3668228518</v>
      </c>
      <c r="Z209" s="39">
        <f>VLOOKUP(A209,'Actual scan'!$A$2:$M$419,11,0)</f>
        <v>3668228518</v>
      </c>
      <c r="AA209" s="38">
        <f t="shared" si="9"/>
        <v>0</v>
      </c>
      <c r="AB209" s="40">
        <f t="shared" si="10"/>
        <v>0</v>
      </c>
      <c r="AC209" s="40">
        <f t="shared" si="11"/>
        <v>0</v>
      </c>
      <c r="AD209" s="40">
        <f t="shared" si="12"/>
        <v>0</v>
      </c>
      <c r="AE209" s="40">
        <f t="shared" si="13"/>
        <v>0</v>
      </c>
      <c r="AF209" s="41">
        <f t="shared" si="14"/>
        <v>0</v>
      </c>
      <c r="AG209" s="40">
        <f>IFERROR(__xludf.DUMMYFUNCTION("IFNA(VLOOKUP(A209,IMPORTRANGE(""https://docs.google.com/spreadsheets/d/13sIiIFxtnWDUMYwzYXOCUL9Pdssb8PBqcbIkNBBCaZM/edit?resourcekey#gid=2083474367"",""Responses!$B$2:$N$500""),10,0),0)"),0.0)</f>
        <v>0</v>
      </c>
      <c r="AH209" s="40">
        <f>IFERROR(__xludf.DUMMYFUNCTION("IFNA(VLOOKUP(A209,IMPORTRANGE(""https://docs.google.com/spreadsheets/d/13sIiIFxtnWDUMYwzYXOCUL9Pdssb8PBqcbIkNBBCaZM/edit?resourcekey#gid=2083474367"",""Responses!$B$2:$N$500""),9,0),0)"),0.0)</f>
        <v>0</v>
      </c>
      <c r="AI209" s="41">
        <f t="shared" si="15"/>
        <v>0</v>
      </c>
      <c r="AJ209" s="41">
        <f t="shared" si="16"/>
        <v>-12834957.5</v>
      </c>
      <c r="AK209" s="42">
        <f t="shared" si="17"/>
        <v>0</v>
      </c>
      <c r="AL209" s="42">
        <f t="shared" si="18"/>
        <v>0</v>
      </c>
    </row>
    <row r="210" ht="15.75" customHeight="1">
      <c r="A210" s="6">
        <v>2.3108048E7</v>
      </c>
      <c r="B210" s="7" t="s">
        <v>242</v>
      </c>
      <c r="C210" s="20">
        <f>VLOOKUP(A210,'04.07.24'!$A$2:$W$500,17,0)</f>
        <v>2548735.75</v>
      </c>
      <c r="D210" s="33">
        <f t="shared" si="1"/>
        <v>0</v>
      </c>
      <c r="E210" s="20">
        <f>VLOOKUP(A210,'04.07.24'!$A$2:$W$500,18,0)</f>
        <v>12743678.75</v>
      </c>
      <c r="F210" s="33">
        <f t="shared" si="2"/>
        <v>0</v>
      </c>
      <c r="G210" s="13">
        <f>VLOOKUP(A210,'04.07.24'!$A$2:$C$500,3,0)</f>
        <v>50974715</v>
      </c>
      <c r="H210" s="34">
        <f>VLOOKUP(A210,'Actual scan'!$A$2:$C$419,3,0)</f>
        <v>50974715</v>
      </c>
      <c r="I210" s="35">
        <f t="shared" si="3"/>
        <v>0</v>
      </c>
      <c r="J210" s="20">
        <f>VLOOKUP(A210,'04.07.24'!$A$2:$M$500,13,0)</f>
        <v>22453598</v>
      </c>
      <c r="K210" s="36">
        <f>VLOOKUP(A210,'Actual scan'!$A$2:$M$419,13,0)</f>
        <v>22453598</v>
      </c>
      <c r="L210" s="37">
        <f t="shared" si="4"/>
        <v>0</v>
      </c>
      <c r="M210" s="13">
        <f>VLOOKUP(A210,'04.07.24'!$A$2:$M$500,4,0)</f>
        <v>1769162</v>
      </c>
      <c r="N210" s="34">
        <f>VLOOKUP(A210,'Actual scan'!$A$2:$M$419,4,0)</f>
        <v>1769162</v>
      </c>
      <c r="O210" s="38">
        <f t="shared" si="5"/>
        <v>0</v>
      </c>
      <c r="P210" s="13">
        <f>VLOOKUP(A210,'04.07.24'!$A$2:$M$500,10,0)</f>
        <v>5157227</v>
      </c>
      <c r="Q210" s="39">
        <f>VLOOKUP(A210,'Actual scan'!$A$2:$M$419,10,0)</f>
        <v>5157227</v>
      </c>
      <c r="R210" s="38">
        <f t="shared" si="6"/>
        <v>0</v>
      </c>
      <c r="S210" s="13">
        <f>VLOOKUP(A210,'04.07.24'!$A$2:$M$500,9,0)</f>
        <v>478053</v>
      </c>
      <c r="T210" s="39">
        <f>VLOOKUP(A210,'Actual scan'!$A$2:$M$419,9,0)</f>
        <v>478053</v>
      </c>
      <c r="U210" s="38">
        <f t="shared" si="7"/>
        <v>0</v>
      </c>
      <c r="V210" s="13">
        <f>VLOOKUP(A210,'04.07.24'!$A$2:$M$500,8,0)</f>
        <v>1288790</v>
      </c>
      <c r="W210" s="39">
        <f>VLOOKUP(A210,'Actual scan'!$A$2:$M$419,8,0)</f>
        <v>1288790</v>
      </c>
      <c r="X210" s="38">
        <f t="shared" si="8"/>
        <v>0</v>
      </c>
      <c r="Y210" s="13">
        <f>VLOOKUP(A210,'04.07.24'!$A$2:$M$500,11,0)</f>
        <v>28552647348</v>
      </c>
      <c r="Z210" s="39">
        <f>VLOOKUP(A210,'Actual scan'!$A$2:$M$419,11,0)</f>
        <v>28552647348</v>
      </c>
      <c r="AA210" s="38">
        <f t="shared" si="9"/>
        <v>0</v>
      </c>
      <c r="AB210" s="40">
        <f t="shared" si="10"/>
        <v>0</v>
      </c>
      <c r="AC210" s="40">
        <f t="shared" si="11"/>
        <v>0</v>
      </c>
      <c r="AD210" s="40">
        <f t="shared" si="12"/>
        <v>0</v>
      </c>
      <c r="AE210" s="40">
        <f t="shared" si="13"/>
        <v>0</v>
      </c>
      <c r="AF210" s="41">
        <f t="shared" si="14"/>
        <v>0</v>
      </c>
      <c r="AG210" s="40">
        <f>IFERROR(__xludf.DUMMYFUNCTION("IFNA(VLOOKUP(A210,IMPORTRANGE(""https://docs.google.com/spreadsheets/d/13sIiIFxtnWDUMYwzYXOCUL9Pdssb8PBqcbIkNBBCaZM/edit?resourcekey#gid=2083474367"",""Responses!$B$2:$N$500""),10,0),0)"),0.0)</f>
        <v>0</v>
      </c>
      <c r="AH210" s="40">
        <f>IFERROR(__xludf.DUMMYFUNCTION("IFNA(VLOOKUP(A210,IMPORTRANGE(""https://docs.google.com/spreadsheets/d/13sIiIFxtnWDUMYwzYXOCUL9Pdssb8PBqcbIkNBBCaZM/edit?resourcekey#gid=2083474367"",""Responses!$B$2:$N$500""),9,0),0)"),0.0)</f>
        <v>0</v>
      </c>
      <c r="AI210" s="41">
        <f t="shared" si="15"/>
        <v>0</v>
      </c>
      <c r="AJ210" s="41">
        <f t="shared" si="16"/>
        <v>-12743678.75</v>
      </c>
      <c r="AK210" s="42">
        <f t="shared" si="17"/>
        <v>0</v>
      </c>
      <c r="AL210" s="42">
        <f t="shared" si="18"/>
        <v>0</v>
      </c>
    </row>
    <row r="211" ht="15.75" customHeight="1">
      <c r="A211" s="6">
        <v>1.10852581E8</v>
      </c>
      <c r="B211" s="7" t="s">
        <v>243</v>
      </c>
      <c r="C211" s="20">
        <f>VLOOKUP(A211,'04.07.24'!$A$2:$W$500,17,0)</f>
        <v>2547316.4</v>
      </c>
      <c r="D211" s="33">
        <f t="shared" si="1"/>
        <v>0</v>
      </c>
      <c r="E211" s="20">
        <f>VLOOKUP(A211,'04.07.24'!$A$2:$W$500,18,0)</f>
        <v>12736582</v>
      </c>
      <c r="F211" s="33">
        <f t="shared" si="2"/>
        <v>0</v>
      </c>
      <c r="G211" s="13">
        <f>VLOOKUP(A211,'04.07.24'!$A$2:$C$500,3,0)</f>
        <v>50946328</v>
      </c>
      <c r="H211" s="34">
        <f>VLOOKUP(A211,'Actual scan'!$A$2:$C$419,3,0)</f>
        <v>50946328</v>
      </c>
      <c r="I211" s="35">
        <f t="shared" si="3"/>
        <v>0</v>
      </c>
      <c r="J211" s="20">
        <f>VLOOKUP(A211,'04.07.24'!$A$2:$M$500,13,0)</f>
        <v>89746329.4</v>
      </c>
      <c r="K211" s="36">
        <f>VLOOKUP(A211,'Actual scan'!$A$2:$M$419,13,0)</f>
        <v>89746329.4</v>
      </c>
      <c r="L211" s="37">
        <f t="shared" si="4"/>
        <v>0</v>
      </c>
      <c r="M211" s="13">
        <f>VLOOKUP(A211,'04.07.24'!$A$2:$M$500,4,0)</f>
        <v>6699338</v>
      </c>
      <c r="N211" s="34">
        <f>VLOOKUP(A211,'Actual scan'!$A$2:$M$419,4,0)</f>
        <v>6699338</v>
      </c>
      <c r="O211" s="38">
        <f t="shared" si="5"/>
        <v>0</v>
      </c>
      <c r="P211" s="13">
        <f>VLOOKUP(A211,'04.07.24'!$A$2:$M$500,10,0)</f>
        <v>6325244</v>
      </c>
      <c r="Q211" s="39">
        <f>VLOOKUP(A211,'Actual scan'!$A$2:$M$419,10,0)</f>
        <v>6325244</v>
      </c>
      <c r="R211" s="38">
        <f t="shared" si="6"/>
        <v>0</v>
      </c>
      <c r="S211" s="13">
        <f>VLOOKUP(A211,'04.07.24'!$A$2:$M$500,9,0)</f>
        <v>2999758</v>
      </c>
      <c r="T211" s="39">
        <f>VLOOKUP(A211,'Actual scan'!$A$2:$M$419,9,0)</f>
        <v>2999758</v>
      </c>
      <c r="U211" s="38">
        <f t="shared" si="7"/>
        <v>0</v>
      </c>
      <c r="V211" s="13">
        <f>VLOOKUP(A211,'04.07.24'!$A$2:$M$500,8,0)</f>
        <v>2806076</v>
      </c>
      <c r="W211" s="39">
        <f>VLOOKUP(A211,'Actual scan'!$A$2:$M$419,8,0)</f>
        <v>2806076</v>
      </c>
      <c r="X211" s="38">
        <f t="shared" si="8"/>
        <v>0</v>
      </c>
      <c r="Y211" s="13">
        <f>VLOOKUP(A211,'04.07.24'!$A$2:$M$500,11,0)</f>
        <v>3679487069</v>
      </c>
      <c r="Z211" s="39">
        <f>VLOOKUP(A211,'Actual scan'!$A$2:$M$419,11,0)</f>
        <v>3679487069</v>
      </c>
      <c r="AA211" s="38">
        <f t="shared" si="9"/>
        <v>0</v>
      </c>
      <c r="AB211" s="40">
        <f t="shared" si="10"/>
        <v>0</v>
      </c>
      <c r="AC211" s="40">
        <f t="shared" si="11"/>
        <v>0</v>
      </c>
      <c r="AD211" s="40">
        <f t="shared" si="12"/>
        <v>0</v>
      </c>
      <c r="AE211" s="40">
        <f t="shared" si="13"/>
        <v>0</v>
      </c>
      <c r="AF211" s="41">
        <f t="shared" si="14"/>
        <v>0</v>
      </c>
      <c r="AG211" s="40">
        <f>IFERROR(__xludf.DUMMYFUNCTION("IFNA(VLOOKUP(A211,IMPORTRANGE(""https://docs.google.com/spreadsheets/d/13sIiIFxtnWDUMYwzYXOCUL9Pdssb8PBqcbIkNBBCaZM/edit?resourcekey#gid=2083474367"",""Responses!$B$2:$N$500""),10,0),0)"),0.0)</f>
        <v>0</v>
      </c>
      <c r="AH211" s="40">
        <f>IFERROR(__xludf.DUMMYFUNCTION("IFNA(VLOOKUP(A211,IMPORTRANGE(""https://docs.google.com/spreadsheets/d/13sIiIFxtnWDUMYwzYXOCUL9Pdssb8PBqcbIkNBBCaZM/edit?resourcekey#gid=2083474367"",""Responses!$B$2:$N$500""),9,0),0)"),0.0)</f>
        <v>0</v>
      </c>
      <c r="AI211" s="41">
        <f t="shared" si="15"/>
        <v>0</v>
      </c>
      <c r="AJ211" s="41">
        <f t="shared" si="16"/>
        <v>-12736582</v>
      </c>
      <c r="AK211" s="42">
        <f t="shared" si="17"/>
        <v>0</v>
      </c>
      <c r="AL211" s="42">
        <f t="shared" si="18"/>
        <v>0</v>
      </c>
    </row>
    <row r="212" ht="15.75" customHeight="1">
      <c r="A212" s="6">
        <v>1.24383835E8</v>
      </c>
      <c r="B212" s="7" t="s">
        <v>244</v>
      </c>
      <c r="C212" s="20">
        <f>VLOOKUP(A212,'04.07.24'!$A$2:$W$500,17,0)</f>
        <v>2545040.65</v>
      </c>
      <c r="D212" s="33">
        <f t="shared" si="1"/>
        <v>0</v>
      </c>
      <c r="E212" s="20">
        <f>VLOOKUP(A212,'04.07.24'!$A$2:$W$500,18,0)</f>
        <v>12725203.25</v>
      </c>
      <c r="F212" s="33">
        <f t="shared" si="2"/>
        <v>0</v>
      </c>
      <c r="G212" s="13">
        <f>VLOOKUP(A212,'04.07.24'!$A$2:$C$500,3,0)</f>
        <v>50900813</v>
      </c>
      <c r="H212" s="34">
        <f>VLOOKUP(A212,'Actual scan'!$A$2:$C$419,3,0)</f>
        <v>50900813</v>
      </c>
      <c r="I212" s="35">
        <f t="shared" si="3"/>
        <v>0</v>
      </c>
      <c r="J212" s="20">
        <f>VLOOKUP(A212,'04.07.24'!$A$2:$M$500,13,0)</f>
        <v>93842893.8</v>
      </c>
      <c r="K212" s="36">
        <f>VLOOKUP(A212,'Actual scan'!$A$2:$M$419,13,0)</f>
        <v>93842893.8</v>
      </c>
      <c r="L212" s="37">
        <f t="shared" si="4"/>
        <v>0</v>
      </c>
      <c r="M212" s="13">
        <f>VLOOKUP(A212,'04.07.24'!$A$2:$M$500,4,0)</f>
        <v>8663711</v>
      </c>
      <c r="N212" s="34">
        <f>VLOOKUP(A212,'Actual scan'!$A$2:$M$419,4,0)</f>
        <v>8663711</v>
      </c>
      <c r="O212" s="38">
        <f t="shared" si="5"/>
        <v>0</v>
      </c>
      <c r="P212" s="13">
        <f>VLOOKUP(A212,'04.07.24'!$A$2:$M$500,10,0)</f>
        <v>4491120</v>
      </c>
      <c r="Q212" s="39">
        <f>VLOOKUP(A212,'Actual scan'!$A$2:$M$419,10,0)</f>
        <v>4491120</v>
      </c>
      <c r="R212" s="38">
        <f t="shared" si="6"/>
        <v>0</v>
      </c>
      <c r="S212" s="13">
        <f>VLOOKUP(A212,'04.07.24'!$A$2:$M$500,9,0)</f>
        <v>1580996</v>
      </c>
      <c r="T212" s="39">
        <f>VLOOKUP(A212,'Actual scan'!$A$2:$M$419,9,0)</f>
        <v>1580996</v>
      </c>
      <c r="U212" s="38">
        <f t="shared" si="7"/>
        <v>0</v>
      </c>
      <c r="V212" s="13">
        <f>VLOOKUP(A212,'04.07.24'!$A$2:$M$500,8,0)</f>
        <v>5786969</v>
      </c>
      <c r="W212" s="39">
        <f>VLOOKUP(A212,'Actual scan'!$A$2:$M$419,8,0)</f>
        <v>5786969</v>
      </c>
      <c r="X212" s="38">
        <f t="shared" si="8"/>
        <v>0</v>
      </c>
      <c r="Y212" s="13">
        <f>VLOOKUP(A212,'04.07.24'!$A$2:$M$500,11,0)</f>
        <v>1247653355</v>
      </c>
      <c r="Z212" s="39">
        <f>VLOOKUP(A212,'Actual scan'!$A$2:$M$419,11,0)</f>
        <v>1247653355</v>
      </c>
      <c r="AA212" s="38">
        <f t="shared" si="9"/>
        <v>0</v>
      </c>
      <c r="AB212" s="40">
        <f t="shared" si="10"/>
        <v>0</v>
      </c>
      <c r="AC212" s="40">
        <f t="shared" si="11"/>
        <v>0</v>
      </c>
      <c r="AD212" s="40">
        <f t="shared" si="12"/>
        <v>0</v>
      </c>
      <c r="AE212" s="40">
        <f t="shared" si="13"/>
        <v>0</v>
      </c>
      <c r="AF212" s="41">
        <f t="shared" si="14"/>
        <v>0</v>
      </c>
      <c r="AG212" s="40">
        <f>IFERROR(__xludf.DUMMYFUNCTION("IFNA(VLOOKUP(A212,IMPORTRANGE(""https://docs.google.com/spreadsheets/d/13sIiIFxtnWDUMYwzYXOCUL9Pdssb8PBqcbIkNBBCaZM/edit?resourcekey#gid=2083474367"",""Responses!$B$2:$N$500""),10,0),0)"),0.0)</f>
        <v>0</v>
      </c>
      <c r="AH212" s="40">
        <f>IFERROR(__xludf.DUMMYFUNCTION("IFNA(VLOOKUP(A212,IMPORTRANGE(""https://docs.google.com/spreadsheets/d/13sIiIFxtnWDUMYwzYXOCUL9Pdssb8PBqcbIkNBBCaZM/edit?resourcekey#gid=2083474367"",""Responses!$B$2:$N$500""),9,0),0)"),0.0)</f>
        <v>0</v>
      </c>
      <c r="AI212" s="41">
        <f t="shared" si="15"/>
        <v>0</v>
      </c>
      <c r="AJ212" s="41">
        <f t="shared" si="16"/>
        <v>-12725203.25</v>
      </c>
      <c r="AK212" s="42">
        <f t="shared" si="17"/>
        <v>0</v>
      </c>
      <c r="AL212" s="42">
        <f t="shared" si="18"/>
        <v>0</v>
      </c>
    </row>
    <row r="213" ht="15.75" customHeight="1">
      <c r="A213" s="6">
        <v>1.31998579E8</v>
      </c>
      <c r="B213" s="7" t="s">
        <v>245</v>
      </c>
      <c r="C213" s="20">
        <f>VLOOKUP(A213,'04.07.24'!$A$2:$W$500,17,0)</f>
        <v>2510613.1</v>
      </c>
      <c r="D213" s="33">
        <f t="shared" si="1"/>
        <v>0</v>
      </c>
      <c r="E213" s="20">
        <f>VLOOKUP(A213,'04.07.24'!$A$2:$W$500,18,0)</f>
        <v>12553065.5</v>
      </c>
      <c r="F213" s="33">
        <f t="shared" si="2"/>
        <v>0</v>
      </c>
      <c r="G213" s="13">
        <f>VLOOKUP(A213,'04.07.24'!$A$2:$C$500,3,0)</f>
        <v>50212262</v>
      </c>
      <c r="H213" s="34">
        <f>VLOOKUP(A213,'Actual scan'!$A$2:$C$419,3,0)</f>
        <v>50212262</v>
      </c>
      <c r="I213" s="35">
        <f t="shared" si="3"/>
        <v>0</v>
      </c>
      <c r="J213" s="20">
        <f>VLOOKUP(A213,'04.07.24'!$A$2:$M$500,13,0)</f>
        <v>54860231.6</v>
      </c>
      <c r="K213" s="36">
        <f>VLOOKUP(A213,'Actual scan'!$A$2:$M$419,13,0)</f>
        <v>54860231.6</v>
      </c>
      <c r="L213" s="37">
        <f t="shared" si="4"/>
        <v>0</v>
      </c>
      <c r="M213" s="13">
        <f>VLOOKUP(A213,'04.07.24'!$A$2:$M$500,4,0)</f>
        <v>7241759</v>
      </c>
      <c r="N213" s="34">
        <f>VLOOKUP(A213,'Actual scan'!$A$2:$M$419,4,0)</f>
        <v>7241759</v>
      </c>
      <c r="O213" s="38">
        <f t="shared" si="5"/>
        <v>0</v>
      </c>
      <c r="P213" s="13">
        <f>VLOOKUP(A213,'04.07.24'!$A$2:$M$500,10,0)</f>
        <v>5057298</v>
      </c>
      <c r="Q213" s="39">
        <f>VLOOKUP(A213,'Actual scan'!$A$2:$M$419,10,0)</f>
        <v>5057298</v>
      </c>
      <c r="R213" s="38">
        <f t="shared" si="6"/>
        <v>0</v>
      </c>
      <c r="S213" s="13">
        <f>VLOOKUP(A213,'04.07.24'!$A$2:$M$500,9,0)</f>
        <v>1252334</v>
      </c>
      <c r="T213" s="39">
        <f>VLOOKUP(A213,'Actual scan'!$A$2:$M$419,9,0)</f>
        <v>1252334</v>
      </c>
      <c r="U213" s="38">
        <f t="shared" si="7"/>
        <v>0</v>
      </c>
      <c r="V213" s="13">
        <f>VLOOKUP(A213,'04.07.24'!$A$2:$M$500,8,0)</f>
        <v>2512907</v>
      </c>
      <c r="W213" s="39">
        <f>VLOOKUP(A213,'Actual scan'!$A$2:$M$419,8,0)</f>
        <v>2512907</v>
      </c>
      <c r="X213" s="38">
        <f t="shared" si="8"/>
        <v>0</v>
      </c>
      <c r="Y213" s="13">
        <f>VLOOKUP(A213,'04.07.24'!$A$2:$M$500,11,0)</f>
        <v>475640929</v>
      </c>
      <c r="Z213" s="39">
        <f>VLOOKUP(A213,'Actual scan'!$A$2:$M$419,11,0)</f>
        <v>475640929</v>
      </c>
      <c r="AA213" s="38">
        <f t="shared" si="9"/>
        <v>0</v>
      </c>
      <c r="AB213" s="40">
        <f t="shared" si="10"/>
        <v>0</v>
      </c>
      <c r="AC213" s="40">
        <f t="shared" si="11"/>
        <v>0</v>
      </c>
      <c r="AD213" s="40">
        <f t="shared" si="12"/>
        <v>0</v>
      </c>
      <c r="AE213" s="40">
        <f t="shared" si="13"/>
        <v>0</v>
      </c>
      <c r="AF213" s="41">
        <f t="shared" si="14"/>
        <v>0</v>
      </c>
      <c r="AG213" s="40">
        <f>IFERROR(__xludf.DUMMYFUNCTION("IFNA(VLOOKUP(A213,IMPORTRANGE(""https://docs.google.com/spreadsheets/d/13sIiIFxtnWDUMYwzYXOCUL9Pdssb8PBqcbIkNBBCaZM/edit?resourcekey#gid=2083474367"",""Responses!$B$2:$N$500""),10,0),0)"),0.0)</f>
        <v>0</v>
      </c>
      <c r="AH213" s="40">
        <f>IFERROR(__xludf.DUMMYFUNCTION("IFNA(VLOOKUP(A213,IMPORTRANGE(""https://docs.google.com/spreadsheets/d/13sIiIFxtnWDUMYwzYXOCUL9Pdssb8PBqcbIkNBBCaZM/edit?resourcekey#gid=2083474367"",""Responses!$B$2:$N$500""),9,0),0)"),0.0)</f>
        <v>0</v>
      </c>
      <c r="AI213" s="41">
        <f t="shared" si="15"/>
        <v>0</v>
      </c>
      <c r="AJ213" s="41">
        <f t="shared" si="16"/>
        <v>-12553065.5</v>
      </c>
      <c r="AK213" s="42">
        <f t="shared" si="17"/>
        <v>0</v>
      </c>
      <c r="AL213" s="42">
        <f t="shared" si="18"/>
        <v>0</v>
      </c>
    </row>
    <row r="214" ht="15.75" customHeight="1">
      <c r="A214" s="6">
        <v>1.12086447E8</v>
      </c>
      <c r="B214" s="7" t="s">
        <v>246</v>
      </c>
      <c r="C214" s="20">
        <f>VLOOKUP(A214,'04.07.24'!$A$2:$W$500,17,0)</f>
        <v>2503846.05</v>
      </c>
      <c r="D214" s="33">
        <f t="shared" si="1"/>
        <v>0</v>
      </c>
      <c r="E214" s="20">
        <f>VLOOKUP(A214,'04.07.24'!$A$2:$W$500,18,0)</f>
        <v>12519230.25</v>
      </c>
      <c r="F214" s="33">
        <f t="shared" si="2"/>
        <v>0</v>
      </c>
      <c r="G214" s="13">
        <f>VLOOKUP(A214,'04.07.24'!$A$2:$C$500,3,0)</f>
        <v>50076921</v>
      </c>
      <c r="H214" s="34">
        <f>VLOOKUP(A214,'Actual scan'!$A$2:$C$419,3,0)</f>
        <v>50076921</v>
      </c>
      <c r="I214" s="35">
        <f t="shared" si="3"/>
        <v>0</v>
      </c>
      <c r="J214" s="20">
        <f>VLOOKUP(A214,'04.07.24'!$A$2:$M$500,13,0)</f>
        <v>108464109.2</v>
      </c>
      <c r="K214" s="36">
        <f>VLOOKUP(A214,'Actual scan'!$A$2:$M$419,13,0)</f>
        <v>108464109.2</v>
      </c>
      <c r="L214" s="37">
        <f t="shared" si="4"/>
        <v>0</v>
      </c>
      <c r="M214" s="13">
        <f>VLOOKUP(A214,'04.07.24'!$A$2:$M$500,4,0)</f>
        <v>12017960</v>
      </c>
      <c r="N214" s="34">
        <f>VLOOKUP(A214,'Actual scan'!$A$2:$M$419,4,0)</f>
        <v>12017960</v>
      </c>
      <c r="O214" s="38">
        <f t="shared" si="5"/>
        <v>0</v>
      </c>
      <c r="P214" s="13">
        <f>VLOOKUP(A214,'04.07.24'!$A$2:$M$500,10,0)</f>
        <v>11727161</v>
      </c>
      <c r="Q214" s="39">
        <f>VLOOKUP(A214,'Actual scan'!$A$2:$M$419,10,0)</f>
        <v>11727161</v>
      </c>
      <c r="R214" s="38">
        <f t="shared" si="6"/>
        <v>0</v>
      </c>
      <c r="S214" s="13">
        <f>VLOOKUP(A214,'04.07.24'!$A$2:$M$500,9,0)</f>
        <v>3031671</v>
      </c>
      <c r="T214" s="39">
        <f>VLOOKUP(A214,'Actual scan'!$A$2:$M$419,9,0)</f>
        <v>3031671</v>
      </c>
      <c r="U214" s="38">
        <f t="shared" si="7"/>
        <v>0</v>
      </c>
      <c r="V214" s="13">
        <f>VLOOKUP(A214,'04.07.24'!$A$2:$M$500,8,0)</f>
        <v>3722369</v>
      </c>
      <c r="W214" s="39">
        <f>VLOOKUP(A214,'Actual scan'!$A$2:$M$419,8,0)</f>
        <v>3722369</v>
      </c>
      <c r="X214" s="38">
        <f t="shared" si="8"/>
        <v>0</v>
      </c>
      <c r="Y214" s="13">
        <f>VLOOKUP(A214,'04.07.24'!$A$2:$M$500,11,0)</f>
        <v>47483813</v>
      </c>
      <c r="Z214" s="39">
        <f>VLOOKUP(A214,'Actual scan'!$A$2:$M$419,11,0)</f>
        <v>47483813</v>
      </c>
      <c r="AA214" s="38">
        <f t="shared" si="9"/>
        <v>0</v>
      </c>
      <c r="AB214" s="40">
        <f t="shared" si="10"/>
        <v>0</v>
      </c>
      <c r="AC214" s="40">
        <f t="shared" si="11"/>
        <v>0</v>
      </c>
      <c r="AD214" s="40">
        <f t="shared" si="12"/>
        <v>0</v>
      </c>
      <c r="AE214" s="40">
        <f t="shared" si="13"/>
        <v>0</v>
      </c>
      <c r="AF214" s="41">
        <f t="shared" si="14"/>
        <v>0</v>
      </c>
      <c r="AG214" s="40">
        <f>IFERROR(__xludf.DUMMYFUNCTION("IFNA(VLOOKUP(A214,IMPORTRANGE(""https://docs.google.com/spreadsheets/d/13sIiIFxtnWDUMYwzYXOCUL9Pdssb8PBqcbIkNBBCaZM/edit?resourcekey#gid=2083474367"",""Responses!$B$2:$N$500""),10,0),0)"),0.0)</f>
        <v>0</v>
      </c>
      <c r="AH214" s="40">
        <f>IFERROR(__xludf.DUMMYFUNCTION("IFNA(VLOOKUP(A214,IMPORTRANGE(""https://docs.google.com/spreadsheets/d/13sIiIFxtnWDUMYwzYXOCUL9Pdssb8PBqcbIkNBBCaZM/edit?resourcekey#gid=2083474367"",""Responses!$B$2:$N$500""),9,0),0)"),0.0)</f>
        <v>0</v>
      </c>
      <c r="AI214" s="41">
        <f t="shared" si="15"/>
        <v>0</v>
      </c>
      <c r="AJ214" s="41">
        <f t="shared" si="16"/>
        <v>-12519230.25</v>
      </c>
      <c r="AK214" s="42">
        <f t="shared" si="17"/>
        <v>0</v>
      </c>
      <c r="AL214" s="42">
        <f t="shared" si="18"/>
        <v>0</v>
      </c>
    </row>
    <row r="215" ht="15.75" customHeight="1">
      <c r="A215" s="6">
        <v>1.10941061E8</v>
      </c>
      <c r="B215" s="7" t="s">
        <v>247</v>
      </c>
      <c r="C215" s="20">
        <f>VLOOKUP(A215,'04.07.24'!$A$2:$W$500,17,0)</f>
        <v>2502443.55</v>
      </c>
      <c r="D215" s="33">
        <f t="shared" si="1"/>
        <v>0</v>
      </c>
      <c r="E215" s="20">
        <f>VLOOKUP(A215,'04.07.24'!$A$2:$W$500,18,0)</f>
        <v>12512217.75</v>
      </c>
      <c r="F215" s="33">
        <f t="shared" si="2"/>
        <v>0</v>
      </c>
      <c r="G215" s="13">
        <f>VLOOKUP(A215,'04.07.24'!$A$2:$C$500,3,0)</f>
        <v>50048871</v>
      </c>
      <c r="H215" s="34">
        <f>VLOOKUP(A215,'Actual scan'!$A$2:$C$419,3,0)</f>
        <v>50048871</v>
      </c>
      <c r="I215" s="35">
        <f t="shared" si="3"/>
        <v>0</v>
      </c>
      <c r="J215" s="20">
        <f>VLOOKUP(A215,'04.07.24'!$A$2:$M$500,13,0)</f>
        <v>102240590</v>
      </c>
      <c r="K215" s="36">
        <f>VLOOKUP(A215,'Actual scan'!$A$2:$M$419,13,0)</f>
        <v>102240590</v>
      </c>
      <c r="L215" s="37">
        <f t="shared" si="4"/>
        <v>0</v>
      </c>
      <c r="M215" s="13">
        <f>VLOOKUP(A215,'04.07.24'!$A$2:$M$500,4,0)</f>
        <v>7548913</v>
      </c>
      <c r="N215" s="34">
        <f>VLOOKUP(A215,'Actual scan'!$A$2:$M$419,4,0)</f>
        <v>7548913</v>
      </c>
      <c r="O215" s="38">
        <f t="shared" si="5"/>
        <v>0</v>
      </c>
      <c r="P215" s="13">
        <f>VLOOKUP(A215,'04.07.24'!$A$2:$M$500,10,0)</f>
        <v>8750642</v>
      </c>
      <c r="Q215" s="39">
        <f>VLOOKUP(A215,'Actual scan'!$A$2:$M$419,10,0)</f>
        <v>8750642</v>
      </c>
      <c r="R215" s="38">
        <f t="shared" si="6"/>
        <v>0</v>
      </c>
      <c r="S215" s="13">
        <f>VLOOKUP(A215,'04.07.24'!$A$2:$M$500,9,0)</f>
        <v>3088070</v>
      </c>
      <c r="T215" s="39">
        <f>VLOOKUP(A215,'Actual scan'!$A$2:$M$419,9,0)</f>
        <v>3088070</v>
      </c>
      <c r="U215" s="38">
        <f t="shared" si="7"/>
        <v>0</v>
      </c>
      <c r="V215" s="13">
        <f>VLOOKUP(A215,'04.07.24'!$A$2:$M$500,8,0)</f>
        <v>3952897</v>
      </c>
      <c r="W215" s="39">
        <f>VLOOKUP(A215,'Actual scan'!$A$2:$M$419,8,0)</f>
        <v>3952897</v>
      </c>
      <c r="X215" s="38">
        <f t="shared" si="8"/>
        <v>0</v>
      </c>
      <c r="Y215" s="13">
        <f>VLOOKUP(A215,'04.07.24'!$A$2:$M$500,11,0)</f>
        <v>5436255003</v>
      </c>
      <c r="Z215" s="39">
        <f>VLOOKUP(A215,'Actual scan'!$A$2:$M$419,11,0)</f>
        <v>5436255003</v>
      </c>
      <c r="AA215" s="38">
        <f t="shared" si="9"/>
        <v>0</v>
      </c>
      <c r="AB215" s="40">
        <f t="shared" si="10"/>
        <v>0</v>
      </c>
      <c r="AC215" s="40">
        <f t="shared" si="11"/>
        <v>0</v>
      </c>
      <c r="AD215" s="40">
        <f t="shared" si="12"/>
        <v>0</v>
      </c>
      <c r="AE215" s="40">
        <f t="shared" si="13"/>
        <v>0</v>
      </c>
      <c r="AF215" s="41">
        <f t="shared" si="14"/>
        <v>0</v>
      </c>
      <c r="AG215" s="40">
        <f>IFERROR(__xludf.DUMMYFUNCTION("IFNA(VLOOKUP(A215,IMPORTRANGE(""https://docs.google.com/spreadsheets/d/13sIiIFxtnWDUMYwzYXOCUL9Pdssb8PBqcbIkNBBCaZM/edit?resourcekey#gid=2083474367"",""Responses!$B$2:$N$500""),10,0),0)"),0.0)</f>
        <v>0</v>
      </c>
      <c r="AH215" s="40">
        <f>IFERROR(__xludf.DUMMYFUNCTION("IFNA(VLOOKUP(A215,IMPORTRANGE(""https://docs.google.com/spreadsheets/d/13sIiIFxtnWDUMYwzYXOCUL9Pdssb8PBqcbIkNBBCaZM/edit?resourcekey#gid=2083474367"",""Responses!$B$2:$N$500""),9,0),0)"),0.0)</f>
        <v>0</v>
      </c>
      <c r="AI215" s="41">
        <f t="shared" si="15"/>
        <v>0</v>
      </c>
      <c r="AJ215" s="41">
        <f t="shared" si="16"/>
        <v>-12512217.75</v>
      </c>
      <c r="AK215" s="42">
        <f t="shared" si="17"/>
        <v>0</v>
      </c>
      <c r="AL215" s="42">
        <f t="shared" si="18"/>
        <v>0</v>
      </c>
    </row>
    <row r="216" ht="15.75" customHeight="1">
      <c r="A216" s="6">
        <v>1.38953038E8</v>
      </c>
      <c r="B216" s="7" t="s">
        <v>248</v>
      </c>
      <c r="C216" s="20">
        <f>VLOOKUP(A216,'04.07.24'!$A$2:$W$500,17,0)</f>
        <v>2500209</v>
      </c>
      <c r="D216" s="33">
        <f t="shared" si="1"/>
        <v>0</v>
      </c>
      <c r="E216" s="20">
        <f>VLOOKUP(A216,'04.07.24'!$A$2:$W$500,18,0)</f>
        <v>12501045</v>
      </c>
      <c r="F216" s="33">
        <f t="shared" si="2"/>
        <v>0</v>
      </c>
      <c r="G216" s="13">
        <f>VLOOKUP(A216,'04.07.24'!$A$2:$C$500,3,0)</f>
        <v>50004180</v>
      </c>
      <c r="H216" s="34">
        <f>VLOOKUP(A216,'Actual scan'!$A$2:$C$419,3,0)</f>
        <v>50004180</v>
      </c>
      <c r="I216" s="35">
        <f t="shared" si="3"/>
        <v>0</v>
      </c>
      <c r="J216" s="20">
        <f>VLOOKUP(A216,'04.07.24'!$A$2:$M$500,13,0)</f>
        <v>50829938.6</v>
      </c>
      <c r="K216" s="36">
        <f>VLOOKUP(A216,'Actual scan'!$A$2:$M$419,13,0)</f>
        <v>50829938.6</v>
      </c>
      <c r="L216" s="37">
        <f t="shared" si="4"/>
        <v>0</v>
      </c>
      <c r="M216" s="13">
        <f>VLOOKUP(A216,'04.07.24'!$A$2:$M$500,4,0)</f>
        <v>3468139</v>
      </c>
      <c r="N216" s="34">
        <f>VLOOKUP(A216,'Actual scan'!$A$2:$M$419,4,0)</f>
        <v>3468139</v>
      </c>
      <c r="O216" s="38">
        <f t="shared" si="5"/>
        <v>0</v>
      </c>
      <c r="P216" s="13">
        <f>VLOOKUP(A216,'04.07.24'!$A$2:$M$500,10,0)</f>
        <v>3622207</v>
      </c>
      <c r="Q216" s="39">
        <f>VLOOKUP(A216,'Actual scan'!$A$2:$M$419,10,0)</f>
        <v>3622207</v>
      </c>
      <c r="R216" s="38">
        <f t="shared" si="6"/>
        <v>0</v>
      </c>
      <c r="S216" s="13">
        <f>VLOOKUP(A216,'04.07.24'!$A$2:$M$500,9,0)</f>
        <v>1679077</v>
      </c>
      <c r="T216" s="39">
        <f>VLOOKUP(A216,'Actual scan'!$A$2:$M$419,9,0)</f>
        <v>1679077</v>
      </c>
      <c r="U216" s="38">
        <f t="shared" si="7"/>
        <v>0</v>
      </c>
      <c r="V216" s="13">
        <f>VLOOKUP(A216,'04.07.24'!$A$2:$M$500,8,0)</f>
        <v>1696000</v>
      </c>
      <c r="W216" s="39">
        <f>VLOOKUP(A216,'Actual scan'!$A$2:$M$419,8,0)</f>
        <v>1696000</v>
      </c>
      <c r="X216" s="38">
        <f t="shared" si="8"/>
        <v>0</v>
      </c>
      <c r="Y216" s="13">
        <f>VLOOKUP(A216,'04.07.24'!$A$2:$M$500,11,0)</f>
        <v>53853662</v>
      </c>
      <c r="Z216" s="39">
        <f>VLOOKUP(A216,'Actual scan'!$A$2:$M$419,11,0)</f>
        <v>53853662</v>
      </c>
      <c r="AA216" s="38">
        <f t="shared" si="9"/>
        <v>0</v>
      </c>
      <c r="AB216" s="40">
        <f t="shared" si="10"/>
        <v>0</v>
      </c>
      <c r="AC216" s="40">
        <f t="shared" si="11"/>
        <v>0</v>
      </c>
      <c r="AD216" s="40">
        <f t="shared" si="12"/>
        <v>0</v>
      </c>
      <c r="AE216" s="40">
        <f t="shared" si="13"/>
        <v>0</v>
      </c>
      <c r="AF216" s="41">
        <f t="shared" si="14"/>
        <v>0</v>
      </c>
      <c r="AG216" s="40">
        <f>IFERROR(__xludf.DUMMYFUNCTION("IFNA(VLOOKUP(A216,IMPORTRANGE(""https://docs.google.com/spreadsheets/d/13sIiIFxtnWDUMYwzYXOCUL9Pdssb8PBqcbIkNBBCaZM/edit?resourcekey#gid=2083474367"",""Responses!$B$2:$N$500""),10,0),0)"),0.0)</f>
        <v>0</v>
      </c>
      <c r="AH216" s="40">
        <f>IFERROR(__xludf.DUMMYFUNCTION("IFNA(VLOOKUP(A216,IMPORTRANGE(""https://docs.google.com/spreadsheets/d/13sIiIFxtnWDUMYwzYXOCUL9Pdssb8PBqcbIkNBBCaZM/edit?resourcekey#gid=2083474367"",""Responses!$B$2:$N$500""),9,0),0)"),0.0)</f>
        <v>0</v>
      </c>
      <c r="AI216" s="41">
        <f t="shared" si="15"/>
        <v>0</v>
      </c>
      <c r="AJ216" s="41">
        <f t="shared" si="16"/>
        <v>-12501045</v>
      </c>
      <c r="AK216" s="42">
        <f t="shared" si="17"/>
        <v>0</v>
      </c>
      <c r="AL216" s="42">
        <f t="shared" si="18"/>
        <v>0</v>
      </c>
    </row>
    <row r="217" ht="15.75" customHeight="1">
      <c r="A217" s="6">
        <v>1.10952456E8</v>
      </c>
      <c r="B217" s="7" t="s">
        <v>249</v>
      </c>
      <c r="C217" s="20">
        <f>VLOOKUP(A217,'04.07.24'!$A$2:$W$500,17,0)</f>
        <v>997883.14</v>
      </c>
      <c r="D217" s="33">
        <f t="shared" si="1"/>
        <v>0</v>
      </c>
      <c r="E217" s="20">
        <f>VLOOKUP(A217,'04.07.24'!$A$2:$W$500,18,0)</f>
        <v>7484123.55</v>
      </c>
      <c r="F217" s="33">
        <f t="shared" si="2"/>
        <v>0</v>
      </c>
      <c r="G217" s="13">
        <f>VLOOKUP(A217,'04.07.24'!$A$2:$C$500,3,0)</f>
        <v>49894157</v>
      </c>
      <c r="H217" s="34">
        <f>VLOOKUP(A217,'Actual scan'!$A$2:$C$419,3,0)</f>
        <v>49894157</v>
      </c>
      <c r="I217" s="35">
        <f t="shared" si="3"/>
        <v>0</v>
      </c>
      <c r="J217" s="20">
        <f>VLOOKUP(A217,'04.07.24'!$A$2:$M$500,13,0)</f>
        <v>277602140.6</v>
      </c>
      <c r="K217" s="36">
        <f>VLOOKUP(A217,'Actual scan'!$A$2:$M$419,13,0)</f>
        <v>277602140.6</v>
      </c>
      <c r="L217" s="37">
        <f t="shared" si="4"/>
        <v>0</v>
      </c>
      <c r="M217" s="13">
        <f>VLOOKUP(A217,'04.07.24'!$A$2:$M$500,4,0)</f>
        <v>18055792</v>
      </c>
      <c r="N217" s="34">
        <f>VLOOKUP(A217,'Actual scan'!$A$2:$M$419,4,0)</f>
        <v>18055792</v>
      </c>
      <c r="O217" s="38">
        <f t="shared" si="5"/>
        <v>0</v>
      </c>
      <c r="P217" s="13">
        <f>VLOOKUP(A217,'04.07.24'!$A$2:$M$500,10,0)</f>
        <v>4946956</v>
      </c>
      <c r="Q217" s="39">
        <f>VLOOKUP(A217,'Actual scan'!$A$2:$M$419,10,0)</f>
        <v>4946956</v>
      </c>
      <c r="R217" s="38">
        <f t="shared" si="6"/>
        <v>0</v>
      </c>
      <c r="S217" s="13">
        <f>VLOOKUP(A217,'04.07.24'!$A$2:$M$500,9,0)</f>
        <v>10139886</v>
      </c>
      <c r="T217" s="39">
        <f>VLOOKUP(A217,'Actual scan'!$A$2:$M$419,9,0)</f>
        <v>10139886</v>
      </c>
      <c r="U217" s="38">
        <f t="shared" si="7"/>
        <v>0</v>
      </c>
      <c r="V217" s="13">
        <f>VLOOKUP(A217,'04.07.24'!$A$2:$M$500,8,0)</f>
        <v>7302309</v>
      </c>
      <c r="W217" s="39">
        <f>VLOOKUP(A217,'Actual scan'!$A$2:$M$419,8,0)</f>
        <v>7302309</v>
      </c>
      <c r="X217" s="38">
        <f t="shared" si="8"/>
        <v>0</v>
      </c>
      <c r="Y217" s="13">
        <f>VLOOKUP(A217,'04.07.24'!$A$2:$M$500,11,0)</f>
        <v>760264790</v>
      </c>
      <c r="Z217" s="39">
        <f>VLOOKUP(A217,'Actual scan'!$A$2:$M$419,11,0)</f>
        <v>760264790</v>
      </c>
      <c r="AA217" s="38">
        <f t="shared" si="9"/>
        <v>0</v>
      </c>
      <c r="AB217" s="40">
        <f t="shared" si="10"/>
        <v>0</v>
      </c>
      <c r="AC217" s="40">
        <f t="shared" si="11"/>
        <v>0</v>
      </c>
      <c r="AD217" s="40">
        <f t="shared" si="12"/>
        <v>0</v>
      </c>
      <c r="AE217" s="40">
        <f t="shared" si="13"/>
        <v>0</v>
      </c>
      <c r="AF217" s="41">
        <f t="shared" si="14"/>
        <v>0</v>
      </c>
      <c r="AG217" s="40">
        <f>IFERROR(__xludf.DUMMYFUNCTION("IFNA(VLOOKUP(A217,IMPORTRANGE(""https://docs.google.com/spreadsheets/d/13sIiIFxtnWDUMYwzYXOCUL9Pdssb8PBqcbIkNBBCaZM/edit?resourcekey#gid=2083474367"",""Responses!$B$2:$N$500""),10,0),0)"),0.0)</f>
        <v>0</v>
      </c>
      <c r="AH217" s="40">
        <f>IFERROR(__xludf.DUMMYFUNCTION("IFNA(VLOOKUP(A217,IMPORTRANGE(""https://docs.google.com/spreadsheets/d/13sIiIFxtnWDUMYwzYXOCUL9Pdssb8PBqcbIkNBBCaZM/edit?resourcekey#gid=2083474367"",""Responses!$B$2:$N$500""),9,0),0)"),0.0)</f>
        <v>0</v>
      </c>
      <c r="AI217" s="41">
        <f t="shared" si="15"/>
        <v>0</v>
      </c>
      <c r="AJ217" s="41">
        <f t="shared" si="16"/>
        <v>-7484123.55</v>
      </c>
      <c r="AK217" s="42">
        <f t="shared" si="17"/>
        <v>0</v>
      </c>
      <c r="AL217" s="42">
        <f t="shared" si="18"/>
        <v>0</v>
      </c>
    </row>
    <row r="218" ht="15.75" customHeight="1">
      <c r="A218" s="6">
        <v>1.24003501E8</v>
      </c>
      <c r="B218" s="7" t="s">
        <v>250</v>
      </c>
      <c r="C218" s="20">
        <f>VLOOKUP(A218,'04.07.24'!$A$2:$W$500,17,0)</f>
        <v>997851.26</v>
      </c>
      <c r="D218" s="33">
        <f t="shared" si="1"/>
        <v>0</v>
      </c>
      <c r="E218" s="20">
        <f>VLOOKUP(A218,'04.07.24'!$A$2:$W$500,18,0)</f>
        <v>7483884.45</v>
      </c>
      <c r="F218" s="33">
        <f t="shared" si="2"/>
        <v>0</v>
      </c>
      <c r="G218" s="13">
        <f>VLOOKUP(A218,'04.07.24'!$A$2:$C$500,3,0)</f>
        <v>49892563</v>
      </c>
      <c r="H218" s="34">
        <f>VLOOKUP(A218,'Actual scan'!$A$2:$C$419,3,0)</f>
        <v>49892563</v>
      </c>
      <c r="I218" s="35">
        <f t="shared" si="3"/>
        <v>0</v>
      </c>
      <c r="J218" s="20">
        <f>VLOOKUP(A218,'04.07.24'!$A$2:$M$500,13,0)</f>
        <v>178740188.6</v>
      </c>
      <c r="K218" s="36">
        <f>VLOOKUP(A218,'Actual scan'!$A$2:$M$419,13,0)</f>
        <v>178740188.6</v>
      </c>
      <c r="L218" s="37">
        <f t="shared" si="4"/>
        <v>0</v>
      </c>
      <c r="M218" s="13">
        <f>VLOOKUP(A218,'04.07.24'!$A$2:$M$500,4,0)</f>
        <v>18904464</v>
      </c>
      <c r="N218" s="34">
        <f>VLOOKUP(A218,'Actual scan'!$A$2:$M$419,4,0)</f>
        <v>18904464</v>
      </c>
      <c r="O218" s="38">
        <f t="shared" si="5"/>
        <v>0</v>
      </c>
      <c r="P218" s="13">
        <f>VLOOKUP(A218,'04.07.24'!$A$2:$M$500,10,0)</f>
        <v>6208678</v>
      </c>
      <c r="Q218" s="39">
        <f>VLOOKUP(A218,'Actual scan'!$A$2:$M$419,10,0)</f>
        <v>6208678</v>
      </c>
      <c r="R218" s="38">
        <f t="shared" si="6"/>
        <v>0</v>
      </c>
      <c r="S218" s="13">
        <f>VLOOKUP(A218,'04.07.24'!$A$2:$M$500,9,0)</f>
        <v>5565346</v>
      </c>
      <c r="T218" s="39">
        <f>VLOOKUP(A218,'Actual scan'!$A$2:$M$419,9,0)</f>
        <v>5565346</v>
      </c>
      <c r="U218" s="38">
        <f t="shared" si="7"/>
        <v>0</v>
      </c>
      <c r="V218" s="13">
        <f>VLOOKUP(A218,'04.07.24'!$A$2:$M$500,8,0)</f>
        <v>5429097</v>
      </c>
      <c r="W218" s="39">
        <f>VLOOKUP(A218,'Actual scan'!$A$2:$M$419,8,0)</f>
        <v>5429097</v>
      </c>
      <c r="X218" s="38">
        <f t="shared" si="8"/>
        <v>0</v>
      </c>
      <c r="Y218" s="13">
        <f>VLOOKUP(A218,'04.07.24'!$A$2:$M$500,11,0)</f>
        <v>1783233732</v>
      </c>
      <c r="Z218" s="39">
        <f>VLOOKUP(A218,'Actual scan'!$A$2:$M$419,11,0)</f>
        <v>1783233732</v>
      </c>
      <c r="AA218" s="38">
        <f t="shared" si="9"/>
        <v>0</v>
      </c>
      <c r="AB218" s="40">
        <f t="shared" si="10"/>
        <v>0</v>
      </c>
      <c r="AC218" s="40">
        <f t="shared" si="11"/>
        <v>0</v>
      </c>
      <c r="AD218" s="40">
        <f t="shared" si="12"/>
        <v>0</v>
      </c>
      <c r="AE218" s="40">
        <f t="shared" si="13"/>
        <v>0</v>
      </c>
      <c r="AF218" s="41">
        <f t="shared" si="14"/>
        <v>0</v>
      </c>
      <c r="AG218" s="40">
        <f>IFERROR(__xludf.DUMMYFUNCTION("IFNA(VLOOKUP(A218,IMPORTRANGE(""https://docs.google.com/spreadsheets/d/13sIiIFxtnWDUMYwzYXOCUL9Pdssb8PBqcbIkNBBCaZM/edit?resourcekey#gid=2083474367"",""Responses!$B$2:$N$500""),10,0),0)"),0.0)</f>
        <v>0</v>
      </c>
      <c r="AH218" s="40">
        <f>IFERROR(__xludf.DUMMYFUNCTION("IFNA(VLOOKUP(A218,IMPORTRANGE(""https://docs.google.com/spreadsheets/d/13sIiIFxtnWDUMYwzYXOCUL9Pdssb8PBqcbIkNBBCaZM/edit?resourcekey#gid=2083474367"",""Responses!$B$2:$N$500""),9,0),0)"),0.0)</f>
        <v>0</v>
      </c>
      <c r="AI218" s="41">
        <f t="shared" si="15"/>
        <v>0</v>
      </c>
      <c r="AJ218" s="41">
        <f t="shared" si="16"/>
        <v>-7483884.45</v>
      </c>
      <c r="AK218" s="42">
        <f t="shared" si="17"/>
        <v>0</v>
      </c>
      <c r="AL218" s="42">
        <f t="shared" si="18"/>
        <v>0</v>
      </c>
    </row>
    <row r="219" ht="15.75" customHeight="1">
      <c r="A219" s="6">
        <v>1.40476172E8</v>
      </c>
      <c r="B219" s="7" t="s">
        <v>251</v>
      </c>
      <c r="C219" s="20">
        <f>VLOOKUP(A219,'04.07.24'!$A$2:$W$500,17,0)</f>
        <v>997441.7</v>
      </c>
      <c r="D219" s="33">
        <f t="shared" si="1"/>
        <v>0</v>
      </c>
      <c r="E219" s="20">
        <f>VLOOKUP(A219,'04.07.24'!$A$2:$W$500,18,0)</f>
        <v>7480812.75</v>
      </c>
      <c r="F219" s="33">
        <f t="shared" si="2"/>
        <v>0</v>
      </c>
      <c r="G219" s="13">
        <f>VLOOKUP(A219,'04.07.24'!$A$2:$C$500,3,0)</f>
        <v>49872085</v>
      </c>
      <c r="H219" s="34">
        <f>VLOOKUP(A219,'Actual scan'!$A$2:$C$419,3,0)</f>
        <v>49872085</v>
      </c>
      <c r="I219" s="35">
        <f t="shared" si="3"/>
        <v>0</v>
      </c>
      <c r="J219" s="20">
        <f>VLOOKUP(A219,'04.07.24'!$A$2:$M$500,13,0)</f>
        <v>68375348.8</v>
      </c>
      <c r="K219" s="36">
        <f>VLOOKUP(A219,'Actual scan'!$A$2:$M$419,13,0)</f>
        <v>68375348.8</v>
      </c>
      <c r="L219" s="37">
        <f t="shared" si="4"/>
        <v>0</v>
      </c>
      <c r="M219" s="13">
        <f>VLOOKUP(A219,'04.07.24'!$A$2:$M$500,4,0)</f>
        <v>6436168</v>
      </c>
      <c r="N219" s="34">
        <f>VLOOKUP(A219,'Actual scan'!$A$2:$M$419,4,0)</f>
        <v>6436168</v>
      </c>
      <c r="O219" s="38">
        <f t="shared" si="5"/>
        <v>0</v>
      </c>
      <c r="P219" s="13">
        <f>VLOOKUP(A219,'04.07.24'!$A$2:$M$500,10,0)</f>
        <v>3342861</v>
      </c>
      <c r="Q219" s="39">
        <f>VLOOKUP(A219,'Actual scan'!$A$2:$M$419,10,0)</f>
        <v>3342861</v>
      </c>
      <c r="R219" s="38">
        <f t="shared" si="6"/>
        <v>0</v>
      </c>
      <c r="S219" s="13">
        <f>VLOOKUP(A219,'04.07.24'!$A$2:$M$500,9,0)</f>
        <v>1715463</v>
      </c>
      <c r="T219" s="39">
        <f>VLOOKUP(A219,'Actual scan'!$A$2:$M$419,9,0)</f>
        <v>1715463</v>
      </c>
      <c r="U219" s="38">
        <f t="shared" si="7"/>
        <v>0</v>
      </c>
      <c r="V219" s="13">
        <f>VLOOKUP(A219,'04.07.24'!$A$2:$M$500,8,0)</f>
        <v>3175704</v>
      </c>
      <c r="W219" s="39">
        <f>VLOOKUP(A219,'Actual scan'!$A$2:$M$419,8,0)</f>
        <v>3175704</v>
      </c>
      <c r="X219" s="38">
        <f t="shared" si="8"/>
        <v>0</v>
      </c>
      <c r="Y219" s="13">
        <f>VLOOKUP(A219,'04.07.24'!$A$2:$M$500,11,0)</f>
        <v>295155160</v>
      </c>
      <c r="Z219" s="39">
        <f>VLOOKUP(A219,'Actual scan'!$A$2:$M$419,11,0)</f>
        <v>295155160</v>
      </c>
      <c r="AA219" s="38">
        <f t="shared" si="9"/>
        <v>0</v>
      </c>
      <c r="AB219" s="40">
        <f t="shared" si="10"/>
        <v>0</v>
      </c>
      <c r="AC219" s="40">
        <f t="shared" si="11"/>
        <v>0</v>
      </c>
      <c r="AD219" s="40">
        <f t="shared" si="12"/>
        <v>0</v>
      </c>
      <c r="AE219" s="40">
        <f t="shared" si="13"/>
        <v>0</v>
      </c>
      <c r="AF219" s="41">
        <f t="shared" si="14"/>
        <v>0</v>
      </c>
      <c r="AG219" s="40">
        <f>IFERROR(__xludf.DUMMYFUNCTION("IFNA(VLOOKUP(A219,IMPORTRANGE(""https://docs.google.com/spreadsheets/d/13sIiIFxtnWDUMYwzYXOCUL9Pdssb8PBqcbIkNBBCaZM/edit?resourcekey#gid=2083474367"",""Responses!$B$2:$N$500""),10,0),0)"),0.0)</f>
        <v>0</v>
      </c>
      <c r="AH219" s="40">
        <f>IFERROR(__xludf.DUMMYFUNCTION("IFNA(VLOOKUP(A219,IMPORTRANGE(""https://docs.google.com/spreadsheets/d/13sIiIFxtnWDUMYwzYXOCUL9Pdssb8PBqcbIkNBBCaZM/edit?resourcekey#gid=2083474367"",""Responses!$B$2:$N$500""),9,0),0)"),0.0)</f>
        <v>0</v>
      </c>
      <c r="AI219" s="41">
        <f t="shared" si="15"/>
        <v>0</v>
      </c>
      <c r="AJ219" s="41">
        <f t="shared" si="16"/>
        <v>-7480812.75</v>
      </c>
      <c r="AK219" s="42">
        <f t="shared" si="17"/>
        <v>0</v>
      </c>
      <c r="AL219" s="42">
        <f t="shared" si="18"/>
        <v>0</v>
      </c>
    </row>
    <row r="220" ht="15.75" customHeight="1">
      <c r="A220" s="6">
        <v>1.24324773E8</v>
      </c>
      <c r="B220" s="7" t="s">
        <v>252</v>
      </c>
      <c r="C220" s="20">
        <f>VLOOKUP(A220,'04.07.24'!$A$2:$W$500,17,0)</f>
        <v>997122.04</v>
      </c>
      <c r="D220" s="33">
        <f t="shared" si="1"/>
        <v>0</v>
      </c>
      <c r="E220" s="20">
        <f>VLOOKUP(A220,'04.07.24'!$A$2:$W$500,18,0)</f>
        <v>7478415.3</v>
      </c>
      <c r="F220" s="33">
        <f t="shared" si="2"/>
        <v>0</v>
      </c>
      <c r="G220" s="13">
        <f>VLOOKUP(A220,'04.07.24'!$A$2:$C$500,3,0)</f>
        <v>49856102</v>
      </c>
      <c r="H220" s="34">
        <f>VLOOKUP(A220,'Actual scan'!$A$2:$C$419,3,0)</f>
        <v>49856102</v>
      </c>
      <c r="I220" s="35">
        <f t="shared" si="3"/>
        <v>0</v>
      </c>
      <c r="J220" s="20">
        <f>VLOOKUP(A220,'04.07.24'!$A$2:$M$500,13,0)</f>
        <v>48618836.2</v>
      </c>
      <c r="K220" s="36">
        <f>VLOOKUP(A220,'Actual scan'!$A$2:$M$419,13,0)</f>
        <v>48618836.2</v>
      </c>
      <c r="L220" s="37">
        <f t="shared" si="4"/>
        <v>0</v>
      </c>
      <c r="M220" s="13">
        <f>VLOOKUP(A220,'04.07.24'!$A$2:$M$500,4,0)</f>
        <v>4060074</v>
      </c>
      <c r="N220" s="34">
        <f>VLOOKUP(A220,'Actual scan'!$A$2:$M$419,4,0)</f>
        <v>4060074</v>
      </c>
      <c r="O220" s="38">
        <f t="shared" si="5"/>
        <v>0</v>
      </c>
      <c r="P220" s="13">
        <f>VLOOKUP(A220,'04.07.24'!$A$2:$M$500,10,0)</f>
        <v>6849567</v>
      </c>
      <c r="Q220" s="39">
        <f>VLOOKUP(A220,'Actual scan'!$A$2:$M$419,10,0)</f>
        <v>6849567</v>
      </c>
      <c r="R220" s="38">
        <f t="shared" si="6"/>
        <v>0</v>
      </c>
      <c r="S220" s="13">
        <f>VLOOKUP(A220,'04.07.24'!$A$2:$M$500,9,0)</f>
        <v>1395433</v>
      </c>
      <c r="T220" s="39">
        <f>VLOOKUP(A220,'Actual scan'!$A$2:$M$419,9,0)</f>
        <v>1395433</v>
      </c>
      <c r="U220" s="38">
        <f t="shared" si="7"/>
        <v>0</v>
      </c>
      <c r="V220" s="13">
        <f>VLOOKUP(A220,'04.07.24'!$A$2:$M$500,8,0)</f>
        <v>1850569</v>
      </c>
      <c r="W220" s="39">
        <f>VLOOKUP(A220,'Actual scan'!$A$2:$M$419,8,0)</f>
        <v>1850569</v>
      </c>
      <c r="X220" s="38">
        <f t="shared" si="8"/>
        <v>0</v>
      </c>
      <c r="Y220" s="13">
        <f>VLOOKUP(A220,'04.07.24'!$A$2:$M$500,11,0)</f>
        <v>212243584</v>
      </c>
      <c r="Z220" s="39">
        <f>VLOOKUP(A220,'Actual scan'!$A$2:$M$419,11,0)</f>
        <v>212243584</v>
      </c>
      <c r="AA220" s="38">
        <f t="shared" si="9"/>
        <v>0</v>
      </c>
      <c r="AB220" s="40">
        <f t="shared" si="10"/>
        <v>0</v>
      </c>
      <c r="AC220" s="40">
        <f t="shared" si="11"/>
        <v>0</v>
      </c>
      <c r="AD220" s="40">
        <f t="shared" si="12"/>
        <v>0</v>
      </c>
      <c r="AE220" s="40">
        <f t="shared" si="13"/>
        <v>0</v>
      </c>
      <c r="AF220" s="41">
        <f t="shared" si="14"/>
        <v>0</v>
      </c>
      <c r="AG220" s="40">
        <f>IFERROR(__xludf.DUMMYFUNCTION("IFNA(VLOOKUP(A220,IMPORTRANGE(""https://docs.google.com/spreadsheets/d/13sIiIFxtnWDUMYwzYXOCUL9Pdssb8PBqcbIkNBBCaZM/edit?resourcekey#gid=2083474367"",""Responses!$B$2:$N$500""),10,0),0)"),0.0)</f>
        <v>0</v>
      </c>
      <c r="AH220" s="40">
        <f>IFERROR(__xludf.DUMMYFUNCTION("IFNA(VLOOKUP(A220,IMPORTRANGE(""https://docs.google.com/spreadsheets/d/13sIiIFxtnWDUMYwzYXOCUL9Pdssb8PBqcbIkNBBCaZM/edit?resourcekey#gid=2083474367"",""Responses!$B$2:$N$500""),9,0),0)"),0.0)</f>
        <v>0</v>
      </c>
      <c r="AI220" s="41">
        <f t="shared" si="15"/>
        <v>0</v>
      </c>
      <c r="AJ220" s="41">
        <f t="shared" si="16"/>
        <v>-7478415.3</v>
      </c>
      <c r="AK220" s="42">
        <f t="shared" si="17"/>
        <v>0</v>
      </c>
      <c r="AL220" s="42">
        <f t="shared" si="18"/>
        <v>0</v>
      </c>
    </row>
    <row r="221" ht="15.75" customHeight="1">
      <c r="A221" s="6">
        <v>1.21875427E8</v>
      </c>
      <c r="B221" s="7" t="s">
        <v>253</v>
      </c>
      <c r="C221" s="20">
        <f>VLOOKUP(A221,'04.07.24'!$A$2:$W$500,17,0)</f>
        <v>994746.72</v>
      </c>
      <c r="D221" s="33">
        <f t="shared" si="1"/>
        <v>0</v>
      </c>
      <c r="E221" s="20">
        <f>VLOOKUP(A221,'04.07.24'!$A$2:$W$500,18,0)</f>
        <v>7460600.4</v>
      </c>
      <c r="F221" s="33">
        <f t="shared" si="2"/>
        <v>0</v>
      </c>
      <c r="G221" s="13">
        <f>VLOOKUP(A221,'04.07.24'!$A$2:$C$500,3,0)</f>
        <v>49737336</v>
      </c>
      <c r="H221" s="34">
        <f>VLOOKUP(A221,'Actual scan'!$A$2:$C$419,3,0)</f>
        <v>49737336</v>
      </c>
      <c r="I221" s="35">
        <f t="shared" si="3"/>
        <v>0</v>
      </c>
      <c r="J221" s="20">
        <f>VLOOKUP(A221,'04.07.24'!$A$2:$M$500,13,0)</f>
        <v>340269132.4</v>
      </c>
      <c r="K221" s="36">
        <f>VLOOKUP(A221,'Actual scan'!$A$2:$M$419,13,0)</f>
        <v>340269132.4</v>
      </c>
      <c r="L221" s="37">
        <f t="shared" si="4"/>
        <v>0</v>
      </c>
      <c r="M221" s="13">
        <f>VLOOKUP(A221,'04.07.24'!$A$2:$M$500,4,0)</f>
        <v>34350672</v>
      </c>
      <c r="N221" s="34">
        <f>VLOOKUP(A221,'Actual scan'!$A$2:$M$419,4,0)</f>
        <v>34350672</v>
      </c>
      <c r="O221" s="38">
        <f t="shared" si="5"/>
        <v>0</v>
      </c>
      <c r="P221" s="13">
        <f>VLOOKUP(A221,'04.07.24'!$A$2:$M$500,10,0)</f>
        <v>7668943</v>
      </c>
      <c r="Q221" s="39">
        <f>VLOOKUP(A221,'Actual scan'!$A$2:$M$419,10,0)</f>
        <v>7668943</v>
      </c>
      <c r="R221" s="38">
        <f t="shared" si="6"/>
        <v>0</v>
      </c>
      <c r="S221" s="13">
        <f>VLOOKUP(A221,'04.07.24'!$A$2:$M$500,9,0)</f>
        <v>11421686</v>
      </c>
      <c r="T221" s="39">
        <f>VLOOKUP(A221,'Actual scan'!$A$2:$M$419,9,0)</f>
        <v>11421686</v>
      </c>
      <c r="U221" s="38">
        <f t="shared" si="7"/>
        <v>0</v>
      </c>
      <c r="V221" s="13">
        <f>VLOOKUP(A221,'04.07.24'!$A$2:$M$500,8,0)</f>
        <v>10440154</v>
      </c>
      <c r="W221" s="39">
        <f>VLOOKUP(A221,'Actual scan'!$A$2:$M$419,8,0)</f>
        <v>10440154</v>
      </c>
      <c r="X221" s="38">
        <f t="shared" si="8"/>
        <v>0</v>
      </c>
      <c r="Y221" s="13">
        <f>VLOOKUP(A221,'04.07.24'!$A$2:$M$500,11,0)</f>
        <v>1990770102</v>
      </c>
      <c r="Z221" s="39">
        <f>VLOOKUP(A221,'Actual scan'!$A$2:$M$419,11,0)</f>
        <v>1990770102</v>
      </c>
      <c r="AA221" s="38">
        <f t="shared" si="9"/>
        <v>0</v>
      </c>
      <c r="AB221" s="40">
        <f t="shared" si="10"/>
        <v>0</v>
      </c>
      <c r="AC221" s="40">
        <f t="shared" si="11"/>
        <v>0</v>
      </c>
      <c r="AD221" s="40">
        <f t="shared" si="12"/>
        <v>0</v>
      </c>
      <c r="AE221" s="40">
        <f t="shared" si="13"/>
        <v>0</v>
      </c>
      <c r="AF221" s="41">
        <f t="shared" si="14"/>
        <v>0</v>
      </c>
      <c r="AG221" s="40">
        <f>IFERROR(__xludf.DUMMYFUNCTION("IFNA(VLOOKUP(A221,IMPORTRANGE(""https://docs.google.com/spreadsheets/d/13sIiIFxtnWDUMYwzYXOCUL9Pdssb8PBqcbIkNBBCaZM/edit?resourcekey#gid=2083474367"",""Responses!$B$2:$N$500""),10,0),0)"),0.0)</f>
        <v>0</v>
      </c>
      <c r="AH221" s="40">
        <f>IFERROR(__xludf.DUMMYFUNCTION("IFNA(VLOOKUP(A221,IMPORTRANGE(""https://docs.google.com/spreadsheets/d/13sIiIFxtnWDUMYwzYXOCUL9Pdssb8PBqcbIkNBBCaZM/edit?resourcekey#gid=2083474367"",""Responses!$B$2:$N$500""),9,0),0)"),0.0)</f>
        <v>0</v>
      </c>
      <c r="AI221" s="41">
        <f t="shared" si="15"/>
        <v>0</v>
      </c>
      <c r="AJ221" s="41">
        <f t="shared" si="16"/>
        <v>-7460600.4</v>
      </c>
      <c r="AK221" s="42">
        <f t="shared" si="17"/>
        <v>0</v>
      </c>
      <c r="AL221" s="42">
        <f t="shared" si="18"/>
        <v>0</v>
      </c>
    </row>
    <row r="222" ht="15.75" customHeight="1">
      <c r="A222" s="6">
        <v>1.10884711E8</v>
      </c>
      <c r="B222" s="7" t="s">
        <v>254</v>
      </c>
      <c r="C222" s="20">
        <f>VLOOKUP(A222,'04.07.24'!$A$2:$W$500,17,0)</f>
        <v>993948.58</v>
      </c>
      <c r="D222" s="33">
        <f t="shared" si="1"/>
        <v>0</v>
      </c>
      <c r="E222" s="20">
        <f>VLOOKUP(A222,'04.07.24'!$A$2:$W$500,18,0)</f>
        <v>7454614.35</v>
      </c>
      <c r="F222" s="33">
        <f t="shared" si="2"/>
        <v>0</v>
      </c>
      <c r="G222" s="13">
        <f>VLOOKUP(A222,'04.07.24'!$A$2:$C$500,3,0)</f>
        <v>49697429</v>
      </c>
      <c r="H222" s="34">
        <f>VLOOKUP(A222,'Actual scan'!$A$2:$C$419,3,0)</f>
        <v>49697429</v>
      </c>
      <c r="I222" s="35">
        <f t="shared" si="3"/>
        <v>0</v>
      </c>
      <c r="J222" s="20">
        <f>VLOOKUP(A222,'04.07.24'!$A$2:$M$500,13,0)</f>
        <v>276225036.6</v>
      </c>
      <c r="K222" s="36">
        <f>VLOOKUP(A222,'Actual scan'!$A$2:$M$419,13,0)</f>
        <v>276225036.6</v>
      </c>
      <c r="L222" s="37">
        <f t="shared" si="4"/>
        <v>0</v>
      </c>
      <c r="M222" s="13">
        <f>VLOOKUP(A222,'04.07.24'!$A$2:$M$500,4,0)</f>
        <v>19940140</v>
      </c>
      <c r="N222" s="34">
        <f>VLOOKUP(A222,'Actual scan'!$A$2:$M$419,4,0)</f>
        <v>19940140</v>
      </c>
      <c r="O222" s="38">
        <f t="shared" si="5"/>
        <v>0</v>
      </c>
      <c r="P222" s="13">
        <f>VLOOKUP(A222,'04.07.24'!$A$2:$M$500,10,0)</f>
        <v>6835594</v>
      </c>
      <c r="Q222" s="39">
        <f>VLOOKUP(A222,'Actual scan'!$A$2:$M$419,10,0)</f>
        <v>6835594</v>
      </c>
      <c r="R222" s="38">
        <f t="shared" si="6"/>
        <v>0</v>
      </c>
      <c r="S222" s="13">
        <f>VLOOKUP(A222,'04.07.24'!$A$2:$M$500,9,0)</f>
        <v>9664742</v>
      </c>
      <c r="T222" s="39">
        <f>VLOOKUP(A222,'Actual scan'!$A$2:$M$419,9,0)</f>
        <v>9664742</v>
      </c>
      <c r="U222" s="38">
        <f t="shared" si="7"/>
        <v>0</v>
      </c>
      <c r="V222" s="13">
        <f>VLOOKUP(A222,'04.07.24'!$A$2:$M$500,8,0)</f>
        <v>7750393</v>
      </c>
      <c r="W222" s="39">
        <f>VLOOKUP(A222,'Actual scan'!$A$2:$M$419,8,0)</f>
        <v>7750393</v>
      </c>
      <c r="X222" s="38">
        <f t="shared" si="8"/>
        <v>0</v>
      </c>
      <c r="Y222" s="13">
        <f>VLOOKUP(A222,'04.07.24'!$A$2:$M$500,11,0)</f>
        <v>5768273261</v>
      </c>
      <c r="Z222" s="39">
        <f>VLOOKUP(A222,'Actual scan'!$A$2:$M$419,11,0)</f>
        <v>5768273261</v>
      </c>
      <c r="AA222" s="38">
        <f t="shared" si="9"/>
        <v>0</v>
      </c>
      <c r="AB222" s="40">
        <f t="shared" si="10"/>
        <v>0</v>
      </c>
      <c r="AC222" s="40">
        <f t="shared" si="11"/>
        <v>0</v>
      </c>
      <c r="AD222" s="40">
        <f t="shared" si="12"/>
        <v>0</v>
      </c>
      <c r="AE222" s="40">
        <f t="shared" si="13"/>
        <v>0</v>
      </c>
      <c r="AF222" s="41">
        <f t="shared" si="14"/>
        <v>0</v>
      </c>
      <c r="AG222" s="40">
        <f>IFERROR(__xludf.DUMMYFUNCTION("IFNA(VLOOKUP(A222,IMPORTRANGE(""https://docs.google.com/spreadsheets/d/13sIiIFxtnWDUMYwzYXOCUL9Pdssb8PBqcbIkNBBCaZM/edit?resourcekey#gid=2083474367"",""Responses!$B$2:$N$500""),10,0),0)"),0.0)</f>
        <v>0</v>
      </c>
      <c r="AH222" s="40">
        <f>IFERROR(__xludf.DUMMYFUNCTION("IFNA(VLOOKUP(A222,IMPORTRANGE(""https://docs.google.com/spreadsheets/d/13sIiIFxtnWDUMYwzYXOCUL9Pdssb8PBqcbIkNBBCaZM/edit?resourcekey#gid=2083474367"",""Responses!$B$2:$N$500""),9,0),0)"),0.0)</f>
        <v>0</v>
      </c>
      <c r="AI222" s="41">
        <f t="shared" si="15"/>
        <v>0</v>
      </c>
      <c r="AJ222" s="41">
        <f t="shared" si="16"/>
        <v>-7454614.35</v>
      </c>
      <c r="AK222" s="42">
        <f t="shared" si="17"/>
        <v>0</v>
      </c>
      <c r="AL222" s="42">
        <f t="shared" si="18"/>
        <v>0</v>
      </c>
    </row>
    <row r="223" ht="15.75" customHeight="1">
      <c r="A223" s="6">
        <v>9.5508554E7</v>
      </c>
      <c r="B223" s="7" t="s">
        <v>255</v>
      </c>
      <c r="C223" s="20">
        <f>VLOOKUP(A223,'04.07.24'!$A$2:$W$500,17,0)</f>
        <v>992687.52</v>
      </c>
      <c r="D223" s="33">
        <f t="shared" si="1"/>
        <v>0</v>
      </c>
      <c r="E223" s="20">
        <f>VLOOKUP(A223,'04.07.24'!$A$2:$W$500,18,0)</f>
        <v>7445156.4</v>
      </c>
      <c r="F223" s="33">
        <f t="shared" si="2"/>
        <v>0</v>
      </c>
      <c r="G223" s="13">
        <f>VLOOKUP(A223,'04.07.24'!$A$2:$C$500,3,0)</f>
        <v>49634376</v>
      </c>
      <c r="H223" s="34">
        <f>VLOOKUP(A223,'Actual scan'!$A$2:$C$419,3,0)</f>
        <v>49634376</v>
      </c>
      <c r="I223" s="35">
        <f t="shared" si="3"/>
        <v>0</v>
      </c>
      <c r="J223" s="20">
        <f>VLOOKUP(A223,'04.07.24'!$A$2:$M$500,13,0)</f>
        <v>48564628.4</v>
      </c>
      <c r="K223" s="36">
        <f>VLOOKUP(A223,'Actual scan'!$A$2:$M$419,13,0)</f>
        <v>48564628.4</v>
      </c>
      <c r="L223" s="37">
        <f t="shared" si="4"/>
        <v>0</v>
      </c>
      <c r="M223" s="13">
        <f>VLOOKUP(A223,'04.07.24'!$A$2:$M$500,4,0)</f>
        <v>4107709</v>
      </c>
      <c r="N223" s="34">
        <f>VLOOKUP(A223,'Actual scan'!$A$2:$M$419,4,0)</f>
        <v>4107709</v>
      </c>
      <c r="O223" s="38">
        <f t="shared" si="5"/>
        <v>0</v>
      </c>
      <c r="P223" s="13">
        <f>VLOOKUP(A223,'04.07.24'!$A$2:$M$500,10,0)</f>
        <v>2844230</v>
      </c>
      <c r="Q223" s="39">
        <f>VLOOKUP(A223,'Actual scan'!$A$2:$M$419,10,0)</f>
        <v>2844230</v>
      </c>
      <c r="R223" s="38">
        <f t="shared" si="6"/>
        <v>0</v>
      </c>
      <c r="S223" s="13">
        <f>VLOOKUP(A223,'04.07.24'!$A$2:$M$500,9,0)</f>
        <v>1279238</v>
      </c>
      <c r="T223" s="39">
        <f>VLOOKUP(A223,'Actual scan'!$A$2:$M$419,9,0)</f>
        <v>1279238</v>
      </c>
      <c r="U223" s="38">
        <f t="shared" si="7"/>
        <v>0</v>
      </c>
      <c r="V223" s="13">
        <f>VLOOKUP(A223,'04.07.24'!$A$2:$M$500,8,0)</f>
        <v>2200775</v>
      </c>
      <c r="W223" s="39">
        <f>VLOOKUP(A223,'Actual scan'!$A$2:$M$419,8,0)</f>
        <v>2200775</v>
      </c>
      <c r="X223" s="38">
        <f t="shared" si="8"/>
        <v>0</v>
      </c>
      <c r="Y223" s="13">
        <f>VLOOKUP(A223,'04.07.24'!$A$2:$M$500,11,0)</f>
        <v>2308206042</v>
      </c>
      <c r="Z223" s="39">
        <f>VLOOKUP(A223,'Actual scan'!$A$2:$M$419,11,0)</f>
        <v>2308206042</v>
      </c>
      <c r="AA223" s="38">
        <f t="shared" si="9"/>
        <v>0</v>
      </c>
      <c r="AB223" s="40">
        <f t="shared" si="10"/>
        <v>0</v>
      </c>
      <c r="AC223" s="40">
        <f t="shared" si="11"/>
        <v>0</v>
      </c>
      <c r="AD223" s="40">
        <f t="shared" si="12"/>
        <v>0</v>
      </c>
      <c r="AE223" s="40">
        <f t="shared" si="13"/>
        <v>0</v>
      </c>
      <c r="AF223" s="41">
        <f t="shared" si="14"/>
        <v>0</v>
      </c>
      <c r="AG223" s="40">
        <f>IFERROR(__xludf.DUMMYFUNCTION("IFNA(VLOOKUP(A223,IMPORTRANGE(""https://docs.google.com/spreadsheets/d/13sIiIFxtnWDUMYwzYXOCUL9Pdssb8PBqcbIkNBBCaZM/edit?resourcekey#gid=2083474367"",""Responses!$B$2:$N$500""),10,0),0)"),0.0)</f>
        <v>0</v>
      </c>
      <c r="AH223" s="40">
        <f>IFERROR(__xludf.DUMMYFUNCTION("IFNA(VLOOKUP(A223,IMPORTRANGE(""https://docs.google.com/spreadsheets/d/13sIiIFxtnWDUMYwzYXOCUL9Pdssb8PBqcbIkNBBCaZM/edit?resourcekey#gid=2083474367"",""Responses!$B$2:$N$500""),9,0),0)"),0.0)</f>
        <v>0</v>
      </c>
      <c r="AI223" s="41">
        <f t="shared" si="15"/>
        <v>0</v>
      </c>
      <c r="AJ223" s="41">
        <f t="shared" si="16"/>
        <v>-7445156.4</v>
      </c>
      <c r="AK223" s="42">
        <f t="shared" si="17"/>
        <v>0</v>
      </c>
      <c r="AL223" s="42">
        <f t="shared" si="18"/>
        <v>0</v>
      </c>
    </row>
    <row r="224" ht="15.75" customHeight="1">
      <c r="A224" s="6">
        <v>1.23899518E8</v>
      </c>
      <c r="B224" s="7" t="s">
        <v>256</v>
      </c>
      <c r="C224" s="20">
        <f>VLOOKUP(A224,'04.07.24'!$A$2:$W$500,17,0)</f>
        <v>991239.66</v>
      </c>
      <c r="D224" s="33">
        <f t="shared" si="1"/>
        <v>0</v>
      </c>
      <c r="E224" s="20">
        <f>VLOOKUP(A224,'04.07.24'!$A$2:$W$500,18,0)</f>
        <v>7434297.45</v>
      </c>
      <c r="F224" s="33">
        <f t="shared" si="2"/>
        <v>0</v>
      </c>
      <c r="G224" s="13">
        <f>VLOOKUP(A224,'04.07.24'!$A$2:$C$500,3,0)</f>
        <v>49561983</v>
      </c>
      <c r="H224" s="34">
        <f>VLOOKUP(A224,'Actual scan'!$A$2:$C$419,3,0)</f>
        <v>49561983</v>
      </c>
      <c r="I224" s="35">
        <f t="shared" si="3"/>
        <v>0</v>
      </c>
      <c r="J224" s="20">
        <f>VLOOKUP(A224,'04.07.24'!$A$2:$M$500,13,0)</f>
        <v>146079148</v>
      </c>
      <c r="K224" s="36">
        <f>VLOOKUP(A224,'Actual scan'!$A$2:$M$419,13,0)</f>
        <v>146079148</v>
      </c>
      <c r="L224" s="37">
        <f t="shared" si="4"/>
        <v>0</v>
      </c>
      <c r="M224" s="13">
        <f>VLOOKUP(A224,'04.07.24'!$A$2:$M$500,4,0)</f>
        <v>14424302</v>
      </c>
      <c r="N224" s="34">
        <f>VLOOKUP(A224,'Actual scan'!$A$2:$M$419,4,0)</f>
        <v>14424302</v>
      </c>
      <c r="O224" s="38">
        <f t="shared" si="5"/>
        <v>0</v>
      </c>
      <c r="P224" s="13">
        <f>VLOOKUP(A224,'04.07.24'!$A$2:$M$500,10,0)</f>
        <v>6891956</v>
      </c>
      <c r="Q224" s="39">
        <f>VLOOKUP(A224,'Actual scan'!$A$2:$M$419,10,0)</f>
        <v>6891956</v>
      </c>
      <c r="R224" s="38">
        <f t="shared" si="6"/>
        <v>0</v>
      </c>
      <c r="S224" s="13">
        <f>VLOOKUP(A224,'04.07.24'!$A$2:$M$500,9,0)</f>
        <v>4199166</v>
      </c>
      <c r="T224" s="39">
        <f>VLOOKUP(A224,'Actual scan'!$A$2:$M$419,9,0)</f>
        <v>4199166</v>
      </c>
      <c r="U224" s="38">
        <f t="shared" si="7"/>
        <v>0</v>
      </c>
      <c r="V224" s="13">
        <f>VLOOKUP(A224,'04.07.24'!$A$2:$M$500,8,0)</f>
        <v>5609309</v>
      </c>
      <c r="W224" s="39">
        <f>VLOOKUP(A224,'Actual scan'!$A$2:$M$419,8,0)</f>
        <v>5609309</v>
      </c>
      <c r="X224" s="38">
        <f t="shared" si="8"/>
        <v>0</v>
      </c>
      <c r="Y224" s="13">
        <f>VLOOKUP(A224,'04.07.24'!$A$2:$M$500,11,0)</f>
        <v>1948846531</v>
      </c>
      <c r="Z224" s="39">
        <f>VLOOKUP(A224,'Actual scan'!$A$2:$M$419,11,0)</f>
        <v>1948846531</v>
      </c>
      <c r="AA224" s="38">
        <f t="shared" si="9"/>
        <v>0</v>
      </c>
      <c r="AB224" s="40">
        <f t="shared" si="10"/>
        <v>0</v>
      </c>
      <c r="AC224" s="40">
        <f t="shared" si="11"/>
        <v>0</v>
      </c>
      <c r="AD224" s="40">
        <f t="shared" si="12"/>
        <v>0</v>
      </c>
      <c r="AE224" s="40">
        <f t="shared" si="13"/>
        <v>0</v>
      </c>
      <c r="AF224" s="41">
        <f t="shared" si="14"/>
        <v>0</v>
      </c>
      <c r="AG224" s="40">
        <f>IFERROR(__xludf.DUMMYFUNCTION("IFNA(VLOOKUP(A224,IMPORTRANGE(""https://docs.google.com/spreadsheets/d/13sIiIFxtnWDUMYwzYXOCUL9Pdssb8PBqcbIkNBBCaZM/edit?resourcekey#gid=2083474367"",""Responses!$B$2:$N$500""),10,0),0)"),0.0)</f>
        <v>0</v>
      </c>
      <c r="AH224" s="40">
        <f>IFERROR(__xludf.DUMMYFUNCTION("IFNA(VLOOKUP(A224,IMPORTRANGE(""https://docs.google.com/spreadsheets/d/13sIiIFxtnWDUMYwzYXOCUL9Pdssb8PBqcbIkNBBCaZM/edit?resourcekey#gid=2083474367"",""Responses!$B$2:$N$500""),9,0),0)"),0.0)</f>
        <v>0</v>
      </c>
      <c r="AI224" s="41">
        <f t="shared" si="15"/>
        <v>0</v>
      </c>
      <c r="AJ224" s="41">
        <f t="shared" si="16"/>
        <v>-7434297.45</v>
      </c>
      <c r="AK224" s="42">
        <f t="shared" si="17"/>
        <v>0</v>
      </c>
      <c r="AL224" s="42">
        <f t="shared" si="18"/>
        <v>0</v>
      </c>
    </row>
    <row r="225" ht="15.75" customHeight="1">
      <c r="A225" s="6">
        <v>9.5406665E7</v>
      </c>
      <c r="B225" s="7" t="s">
        <v>257</v>
      </c>
      <c r="C225" s="20">
        <f>VLOOKUP(A225,'04.07.24'!$A$2:$W$500,17,0)</f>
        <v>989478.26</v>
      </c>
      <c r="D225" s="33">
        <f t="shared" si="1"/>
        <v>0</v>
      </c>
      <c r="E225" s="20">
        <f>VLOOKUP(A225,'04.07.24'!$A$2:$W$500,18,0)</f>
        <v>7421086.95</v>
      </c>
      <c r="F225" s="33">
        <f t="shared" si="2"/>
        <v>0</v>
      </c>
      <c r="G225" s="13">
        <f>VLOOKUP(A225,'04.07.24'!$A$2:$C$500,3,0)</f>
        <v>49473913</v>
      </c>
      <c r="H225" s="34">
        <f>VLOOKUP(A225,'Actual scan'!$A$2:$C$419,3,0)</f>
        <v>49473913</v>
      </c>
      <c r="I225" s="35">
        <f t="shared" si="3"/>
        <v>0</v>
      </c>
      <c r="J225" s="20">
        <f>VLOOKUP(A225,'04.07.24'!$A$2:$M$500,13,0)</f>
        <v>107764822.2</v>
      </c>
      <c r="K225" s="36">
        <f>VLOOKUP(A225,'Actual scan'!$A$2:$M$419,13,0)</f>
        <v>107764822.2</v>
      </c>
      <c r="L225" s="37">
        <f t="shared" si="4"/>
        <v>0</v>
      </c>
      <c r="M225" s="13">
        <f>VLOOKUP(A225,'04.07.24'!$A$2:$M$500,4,0)</f>
        <v>11406661</v>
      </c>
      <c r="N225" s="34">
        <f>VLOOKUP(A225,'Actual scan'!$A$2:$M$419,4,0)</f>
        <v>11406661</v>
      </c>
      <c r="O225" s="38">
        <f t="shared" si="5"/>
        <v>0</v>
      </c>
      <c r="P225" s="13">
        <f>VLOOKUP(A225,'04.07.24'!$A$2:$M$500,10,0)</f>
        <v>10829381</v>
      </c>
      <c r="Q225" s="39">
        <f>VLOOKUP(A225,'Actual scan'!$A$2:$M$419,10,0)</f>
        <v>10829381</v>
      </c>
      <c r="R225" s="38">
        <f t="shared" si="6"/>
        <v>0</v>
      </c>
      <c r="S225" s="13">
        <f>VLOOKUP(A225,'04.07.24'!$A$2:$M$500,9,0)</f>
        <v>1223701</v>
      </c>
      <c r="T225" s="39">
        <f>VLOOKUP(A225,'Actual scan'!$A$2:$M$419,9,0)</f>
        <v>1223701</v>
      </c>
      <c r="U225" s="38">
        <f t="shared" si="7"/>
        <v>0</v>
      </c>
      <c r="V225" s="13">
        <f>VLOOKUP(A225,'04.07.24'!$A$2:$M$500,8,0)</f>
        <v>8041356</v>
      </c>
      <c r="W225" s="39">
        <f>VLOOKUP(A225,'Actual scan'!$A$2:$M$419,8,0)</f>
        <v>8041356</v>
      </c>
      <c r="X225" s="38">
        <f t="shared" si="8"/>
        <v>0</v>
      </c>
      <c r="Y225" s="13">
        <f>VLOOKUP(A225,'04.07.24'!$A$2:$M$500,11,0)</f>
        <v>5363175823</v>
      </c>
      <c r="Z225" s="39">
        <f>VLOOKUP(A225,'Actual scan'!$A$2:$M$419,11,0)</f>
        <v>5363175823</v>
      </c>
      <c r="AA225" s="38">
        <f t="shared" si="9"/>
        <v>0</v>
      </c>
      <c r="AB225" s="40">
        <f t="shared" si="10"/>
        <v>0</v>
      </c>
      <c r="AC225" s="40">
        <f t="shared" si="11"/>
        <v>0</v>
      </c>
      <c r="AD225" s="40">
        <f t="shared" si="12"/>
        <v>0</v>
      </c>
      <c r="AE225" s="40">
        <f t="shared" si="13"/>
        <v>0</v>
      </c>
      <c r="AF225" s="41">
        <f t="shared" si="14"/>
        <v>0</v>
      </c>
      <c r="AG225" s="40">
        <f>IFERROR(__xludf.DUMMYFUNCTION("IFNA(VLOOKUP(A225,IMPORTRANGE(""https://docs.google.com/spreadsheets/d/13sIiIFxtnWDUMYwzYXOCUL9Pdssb8PBqcbIkNBBCaZM/edit?resourcekey#gid=2083474367"",""Responses!$B$2:$N$500""),10,0),0)"),0.0)</f>
        <v>0</v>
      </c>
      <c r="AH225" s="40">
        <f>IFERROR(__xludf.DUMMYFUNCTION("IFNA(VLOOKUP(A225,IMPORTRANGE(""https://docs.google.com/spreadsheets/d/13sIiIFxtnWDUMYwzYXOCUL9Pdssb8PBqcbIkNBBCaZM/edit?resourcekey#gid=2083474367"",""Responses!$B$2:$N$500""),9,0),0)"),0.0)</f>
        <v>0</v>
      </c>
      <c r="AI225" s="41">
        <f t="shared" si="15"/>
        <v>0</v>
      </c>
      <c r="AJ225" s="41">
        <f t="shared" si="16"/>
        <v>-7421086.95</v>
      </c>
      <c r="AK225" s="42">
        <f t="shared" si="17"/>
        <v>0</v>
      </c>
      <c r="AL225" s="42">
        <f t="shared" si="18"/>
        <v>0</v>
      </c>
    </row>
    <row r="226" ht="15.75" customHeight="1">
      <c r="A226" s="6">
        <v>1.09161606E8</v>
      </c>
      <c r="B226" s="7" t="s">
        <v>258</v>
      </c>
      <c r="C226" s="20">
        <f>VLOOKUP(A226,'04.07.24'!$A$2:$W$500,17,0)</f>
        <v>987757.84</v>
      </c>
      <c r="D226" s="33">
        <f t="shared" si="1"/>
        <v>0</v>
      </c>
      <c r="E226" s="20">
        <f>VLOOKUP(A226,'04.07.24'!$A$2:$W$500,18,0)</f>
        <v>7408183.8</v>
      </c>
      <c r="F226" s="33">
        <f t="shared" si="2"/>
        <v>0</v>
      </c>
      <c r="G226" s="13">
        <f>VLOOKUP(A226,'04.07.24'!$A$2:$C$500,3,0)</f>
        <v>49387892</v>
      </c>
      <c r="H226" s="34">
        <f>VLOOKUP(A226,'Actual scan'!$A$2:$C$419,3,0)</f>
        <v>49387892</v>
      </c>
      <c r="I226" s="35">
        <f t="shared" si="3"/>
        <v>0</v>
      </c>
      <c r="J226" s="20">
        <f>VLOOKUP(A226,'04.07.24'!$A$2:$M$500,13,0)</f>
        <v>87888537</v>
      </c>
      <c r="K226" s="36">
        <f>VLOOKUP(A226,'Actual scan'!$A$2:$M$419,13,0)</f>
        <v>87888537</v>
      </c>
      <c r="L226" s="37">
        <f t="shared" si="4"/>
        <v>0</v>
      </c>
      <c r="M226" s="13">
        <f>VLOOKUP(A226,'04.07.24'!$A$2:$M$500,4,0)</f>
        <v>8637987</v>
      </c>
      <c r="N226" s="34">
        <f>VLOOKUP(A226,'Actual scan'!$A$2:$M$419,4,0)</f>
        <v>8637987</v>
      </c>
      <c r="O226" s="38">
        <f t="shared" si="5"/>
        <v>0</v>
      </c>
      <c r="P226" s="13">
        <f>VLOOKUP(A226,'04.07.24'!$A$2:$M$500,10,0)</f>
        <v>9174598</v>
      </c>
      <c r="Q226" s="39">
        <f>VLOOKUP(A226,'Actual scan'!$A$2:$M$419,10,0)</f>
        <v>9174598</v>
      </c>
      <c r="R226" s="38">
        <f t="shared" si="6"/>
        <v>0</v>
      </c>
      <c r="S226" s="13">
        <f>VLOOKUP(A226,'04.07.24'!$A$2:$M$500,9,0)</f>
        <v>1810340</v>
      </c>
      <c r="T226" s="39">
        <f>VLOOKUP(A226,'Actual scan'!$A$2:$M$419,9,0)</f>
        <v>1810340</v>
      </c>
      <c r="U226" s="38">
        <f t="shared" si="7"/>
        <v>0</v>
      </c>
      <c r="V226" s="13">
        <f>VLOOKUP(A226,'04.07.24'!$A$2:$M$500,8,0)</f>
        <v>4668301</v>
      </c>
      <c r="W226" s="39">
        <f>VLOOKUP(A226,'Actual scan'!$A$2:$M$419,8,0)</f>
        <v>4668301</v>
      </c>
      <c r="X226" s="38">
        <f t="shared" si="8"/>
        <v>0</v>
      </c>
      <c r="Y226" s="13">
        <f>VLOOKUP(A226,'04.07.24'!$A$2:$M$500,11,0)</f>
        <v>104426590</v>
      </c>
      <c r="Z226" s="39">
        <f>VLOOKUP(A226,'Actual scan'!$A$2:$M$419,11,0)</f>
        <v>104426590</v>
      </c>
      <c r="AA226" s="38">
        <f t="shared" si="9"/>
        <v>0</v>
      </c>
      <c r="AB226" s="40">
        <f t="shared" si="10"/>
        <v>0</v>
      </c>
      <c r="AC226" s="40">
        <f t="shared" si="11"/>
        <v>0</v>
      </c>
      <c r="AD226" s="40">
        <f t="shared" si="12"/>
        <v>0</v>
      </c>
      <c r="AE226" s="40">
        <f t="shared" si="13"/>
        <v>0</v>
      </c>
      <c r="AF226" s="41">
        <f t="shared" si="14"/>
        <v>0</v>
      </c>
      <c r="AG226" s="40">
        <f>IFERROR(__xludf.DUMMYFUNCTION("IFNA(VLOOKUP(A226,IMPORTRANGE(""https://docs.google.com/spreadsheets/d/13sIiIFxtnWDUMYwzYXOCUL9Pdssb8PBqcbIkNBBCaZM/edit?resourcekey#gid=2083474367"",""Responses!$B$2:$N$500""),10,0),0)"),0.0)</f>
        <v>0</v>
      </c>
      <c r="AH226" s="40">
        <f>IFERROR(__xludf.DUMMYFUNCTION("IFNA(VLOOKUP(A226,IMPORTRANGE(""https://docs.google.com/spreadsheets/d/13sIiIFxtnWDUMYwzYXOCUL9Pdssb8PBqcbIkNBBCaZM/edit?resourcekey#gid=2083474367"",""Responses!$B$2:$N$500""),9,0),0)"),0.0)</f>
        <v>0</v>
      </c>
      <c r="AI226" s="41">
        <f t="shared" si="15"/>
        <v>0</v>
      </c>
      <c r="AJ226" s="41">
        <f t="shared" si="16"/>
        <v>-7408183.8</v>
      </c>
      <c r="AK226" s="42">
        <f t="shared" si="17"/>
        <v>0</v>
      </c>
      <c r="AL226" s="42">
        <f t="shared" si="18"/>
        <v>0</v>
      </c>
    </row>
    <row r="227" ht="15.75" customHeight="1">
      <c r="A227" s="6">
        <v>1.24972452E8</v>
      </c>
      <c r="B227" s="7" t="s">
        <v>259</v>
      </c>
      <c r="C227" s="20">
        <f>VLOOKUP(A227,'04.07.24'!$A$2:$W$500,17,0)</f>
        <v>981406.1</v>
      </c>
      <c r="D227" s="33">
        <f t="shared" si="1"/>
        <v>0</v>
      </c>
      <c r="E227" s="20">
        <f>VLOOKUP(A227,'04.07.24'!$A$2:$W$500,18,0)</f>
        <v>7360545.75</v>
      </c>
      <c r="F227" s="33">
        <f t="shared" si="2"/>
        <v>0</v>
      </c>
      <c r="G227" s="13">
        <f>VLOOKUP(A227,'04.07.24'!$A$2:$C$500,3,0)</f>
        <v>49070305</v>
      </c>
      <c r="H227" s="34">
        <f>VLOOKUP(A227,'Actual scan'!$A$2:$C$419,3,0)</f>
        <v>49070305</v>
      </c>
      <c r="I227" s="35">
        <f t="shared" si="3"/>
        <v>0</v>
      </c>
      <c r="J227" s="20">
        <f>VLOOKUP(A227,'04.07.24'!$A$2:$M$500,13,0)</f>
        <v>57265213.2</v>
      </c>
      <c r="K227" s="36">
        <f>VLOOKUP(A227,'Actual scan'!$A$2:$M$419,13,0)</f>
        <v>57265213.2</v>
      </c>
      <c r="L227" s="37">
        <f t="shared" si="4"/>
        <v>0</v>
      </c>
      <c r="M227" s="13">
        <f>VLOOKUP(A227,'04.07.24'!$A$2:$M$500,4,0)</f>
        <v>5008439</v>
      </c>
      <c r="N227" s="34">
        <f>VLOOKUP(A227,'Actual scan'!$A$2:$M$419,4,0)</f>
        <v>5008439</v>
      </c>
      <c r="O227" s="38">
        <f t="shared" si="5"/>
        <v>0</v>
      </c>
      <c r="P227" s="13">
        <f>VLOOKUP(A227,'04.07.24'!$A$2:$M$500,10,0)</f>
        <v>6140929</v>
      </c>
      <c r="Q227" s="39">
        <f>VLOOKUP(A227,'Actual scan'!$A$2:$M$419,10,0)</f>
        <v>6140929</v>
      </c>
      <c r="R227" s="38">
        <f t="shared" si="6"/>
        <v>0</v>
      </c>
      <c r="S227" s="13">
        <f>VLOOKUP(A227,'04.07.24'!$A$2:$M$500,9,0)</f>
        <v>1579962</v>
      </c>
      <c r="T227" s="39">
        <f>VLOOKUP(A227,'Actual scan'!$A$2:$M$419,9,0)</f>
        <v>1579962</v>
      </c>
      <c r="U227" s="38">
        <f t="shared" si="7"/>
        <v>0</v>
      </c>
      <c r="V227" s="13">
        <f>VLOOKUP(A227,'04.07.24'!$A$2:$M$500,8,0)</f>
        <v>2339066</v>
      </c>
      <c r="W227" s="39">
        <f>VLOOKUP(A227,'Actual scan'!$A$2:$M$419,8,0)</f>
        <v>2339066</v>
      </c>
      <c r="X227" s="38">
        <f t="shared" si="8"/>
        <v>0</v>
      </c>
      <c r="Y227" s="13">
        <f>VLOOKUP(A227,'04.07.24'!$A$2:$M$500,11,0)</f>
        <v>165137418</v>
      </c>
      <c r="Z227" s="39">
        <f>VLOOKUP(A227,'Actual scan'!$A$2:$M$419,11,0)</f>
        <v>165137418</v>
      </c>
      <c r="AA227" s="38">
        <f t="shared" si="9"/>
        <v>0</v>
      </c>
      <c r="AB227" s="40">
        <f t="shared" si="10"/>
        <v>0</v>
      </c>
      <c r="AC227" s="40">
        <f t="shared" si="11"/>
        <v>0</v>
      </c>
      <c r="AD227" s="40">
        <f t="shared" si="12"/>
        <v>0</v>
      </c>
      <c r="AE227" s="40">
        <f t="shared" si="13"/>
        <v>0</v>
      </c>
      <c r="AF227" s="41">
        <f t="shared" si="14"/>
        <v>0</v>
      </c>
      <c r="AG227" s="40">
        <f>IFERROR(__xludf.DUMMYFUNCTION("IFNA(VLOOKUP(A227,IMPORTRANGE(""https://docs.google.com/spreadsheets/d/13sIiIFxtnWDUMYwzYXOCUL9Pdssb8PBqcbIkNBBCaZM/edit?resourcekey#gid=2083474367"",""Responses!$B$2:$N$500""),10,0),0)"),0.0)</f>
        <v>0</v>
      </c>
      <c r="AH227" s="40">
        <f>IFERROR(__xludf.DUMMYFUNCTION("IFNA(VLOOKUP(A227,IMPORTRANGE(""https://docs.google.com/spreadsheets/d/13sIiIFxtnWDUMYwzYXOCUL9Pdssb8PBqcbIkNBBCaZM/edit?resourcekey#gid=2083474367"",""Responses!$B$2:$N$500""),9,0),0)"),0.0)</f>
        <v>0</v>
      </c>
      <c r="AI227" s="41">
        <f t="shared" si="15"/>
        <v>0</v>
      </c>
      <c r="AJ227" s="41">
        <f t="shared" si="16"/>
        <v>-7360545.75</v>
      </c>
      <c r="AK227" s="42">
        <f t="shared" si="17"/>
        <v>0</v>
      </c>
      <c r="AL227" s="42">
        <f t="shared" si="18"/>
        <v>0</v>
      </c>
    </row>
    <row r="228" ht="15.75" customHeight="1">
      <c r="A228" s="6">
        <v>1.30843898E8</v>
      </c>
      <c r="B228" s="7" t="s">
        <v>260</v>
      </c>
      <c r="C228" s="20">
        <f>VLOOKUP(A228,'04.07.24'!$A$2:$W$500,17,0)</f>
        <v>977481.64</v>
      </c>
      <c r="D228" s="33">
        <f t="shared" si="1"/>
        <v>0</v>
      </c>
      <c r="E228" s="20">
        <f>VLOOKUP(A228,'04.07.24'!$A$2:$W$500,18,0)</f>
        <v>7331112.3</v>
      </c>
      <c r="F228" s="33">
        <f t="shared" si="2"/>
        <v>0</v>
      </c>
      <c r="G228" s="13">
        <f>VLOOKUP(A228,'04.07.24'!$A$2:$C$500,3,0)</f>
        <v>48874082</v>
      </c>
      <c r="H228" s="34">
        <f>VLOOKUP(A228,'Actual scan'!$A$2:$C$419,3,0)</f>
        <v>48874082</v>
      </c>
      <c r="I228" s="35">
        <f t="shared" si="3"/>
        <v>0</v>
      </c>
      <c r="J228" s="20">
        <f>VLOOKUP(A228,'04.07.24'!$A$2:$M$500,13,0)</f>
        <v>163518668.4</v>
      </c>
      <c r="K228" s="36">
        <f>VLOOKUP(A228,'Actual scan'!$A$2:$M$419,13,0)</f>
        <v>163518668.4</v>
      </c>
      <c r="L228" s="37">
        <f t="shared" si="4"/>
        <v>0</v>
      </c>
      <c r="M228" s="13">
        <f>VLOOKUP(A228,'04.07.24'!$A$2:$M$500,4,0)</f>
        <v>11669070</v>
      </c>
      <c r="N228" s="34">
        <f>VLOOKUP(A228,'Actual scan'!$A$2:$M$419,4,0)</f>
        <v>11669070</v>
      </c>
      <c r="O228" s="38">
        <f t="shared" si="5"/>
        <v>0</v>
      </c>
      <c r="P228" s="13">
        <f>VLOOKUP(A228,'04.07.24'!$A$2:$M$500,10,0)</f>
        <v>4717586</v>
      </c>
      <c r="Q228" s="39">
        <f>VLOOKUP(A228,'Actual scan'!$A$2:$M$419,10,0)</f>
        <v>4717586</v>
      </c>
      <c r="R228" s="38">
        <f t="shared" si="6"/>
        <v>0</v>
      </c>
      <c r="S228" s="13">
        <f>VLOOKUP(A228,'04.07.24'!$A$2:$M$500,9,0)</f>
        <v>5650505</v>
      </c>
      <c r="T228" s="39">
        <f>VLOOKUP(A228,'Actual scan'!$A$2:$M$419,9,0)</f>
        <v>5650505</v>
      </c>
      <c r="U228" s="38">
        <f t="shared" si="7"/>
        <v>0</v>
      </c>
      <c r="V228" s="13">
        <f>VLOOKUP(A228,'04.07.24'!$A$2:$M$500,8,0)</f>
        <v>4644669</v>
      </c>
      <c r="W228" s="39">
        <f>VLOOKUP(A228,'Actual scan'!$A$2:$M$419,8,0)</f>
        <v>4644669</v>
      </c>
      <c r="X228" s="38">
        <f t="shared" si="8"/>
        <v>0</v>
      </c>
      <c r="Y228" s="13">
        <f>VLOOKUP(A228,'04.07.24'!$A$2:$M$500,11,0)</f>
        <v>7362234577</v>
      </c>
      <c r="Z228" s="39">
        <f>VLOOKUP(A228,'Actual scan'!$A$2:$M$419,11,0)</f>
        <v>7362234577</v>
      </c>
      <c r="AA228" s="38">
        <f t="shared" si="9"/>
        <v>0</v>
      </c>
      <c r="AB228" s="40">
        <f t="shared" si="10"/>
        <v>0</v>
      </c>
      <c r="AC228" s="40">
        <f t="shared" si="11"/>
        <v>0</v>
      </c>
      <c r="AD228" s="40">
        <f t="shared" si="12"/>
        <v>0</v>
      </c>
      <c r="AE228" s="40">
        <f t="shared" si="13"/>
        <v>0</v>
      </c>
      <c r="AF228" s="41">
        <f t="shared" si="14"/>
        <v>0</v>
      </c>
      <c r="AG228" s="40">
        <f>IFERROR(__xludf.DUMMYFUNCTION("IFNA(VLOOKUP(A228,IMPORTRANGE(""https://docs.google.com/spreadsheets/d/13sIiIFxtnWDUMYwzYXOCUL9Pdssb8PBqcbIkNBBCaZM/edit?resourcekey#gid=2083474367"",""Responses!$B$2:$N$500""),10,0),0)"),0.0)</f>
        <v>0</v>
      </c>
      <c r="AH228" s="40">
        <f>IFERROR(__xludf.DUMMYFUNCTION("IFNA(VLOOKUP(A228,IMPORTRANGE(""https://docs.google.com/spreadsheets/d/13sIiIFxtnWDUMYwzYXOCUL9Pdssb8PBqcbIkNBBCaZM/edit?resourcekey#gid=2083474367"",""Responses!$B$2:$N$500""),9,0),0)"),0.0)</f>
        <v>0</v>
      </c>
      <c r="AI228" s="41">
        <f t="shared" si="15"/>
        <v>0</v>
      </c>
      <c r="AJ228" s="41">
        <f t="shared" si="16"/>
        <v>-7331112.3</v>
      </c>
      <c r="AK228" s="42">
        <f t="shared" si="17"/>
        <v>0</v>
      </c>
      <c r="AL228" s="42">
        <f t="shared" si="18"/>
        <v>0</v>
      </c>
    </row>
    <row r="229" ht="15.75" customHeight="1">
      <c r="A229" s="6">
        <v>9.1691532E7</v>
      </c>
      <c r="B229" s="7" t="s">
        <v>261</v>
      </c>
      <c r="C229" s="20">
        <f>VLOOKUP(A229,'04.07.24'!$A$2:$W$500,17,0)</f>
        <v>974419.36</v>
      </c>
      <c r="D229" s="33">
        <f t="shared" si="1"/>
        <v>0</v>
      </c>
      <c r="E229" s="20">
        <f>VLOOKUP(A229,'04.07.24'!$A$2:$W$500,18,0)</f>
        <v>7308145.2</v>
      </c>
      <c r="F229" s="33">
        <f t="shared" si="2"/>
        <v>0</v>
      </c>
      <c r="G229" s="13">
        <f>VLOOKUP(A229,'04.07.24'!$A$2:$C$500,3,0)</f>
        <v>48720968</v>
      </c>
      <c r="H229" s="34">
        <f>VLOOKUP(A229,'Actual scan'!$A$2:$C$419,3,0)</f>
        <v>48720968</v>
      </c>
      <c r="I229" s="35">
        <f t="shared" si="3"/>
        <v>0</v>
      </c>
      <c r="J229" s="20">
        <f>VLOOKUP(A229,'04.07.24'!$A$2:$M$500,13,0)</f>
        <v>187955210.8</v>
      </c>
      <c r="K229" s="36">
        <f>VLOOKUP(A229,'Actual scan'!$A$2:$M$419,13,0)</f>
        <v>187955210.8</v>
      </c>
      <c r="L229" s="37">
        <f t="shared" si="4"/>
        <v>0</v>
      </c>
      <c r="M229" s="13">
        <f>VLOOKUP(A229,'04.07.24'!$A$2:$M$500,4,0)</f>
        <v>12171503</v>
      </c>
      <c r="N229" s="34">
        <f>VLOOKUP(A229,'Actual scan'!$A$2:$M$419,4,0)</f>
        <v>12171503</v>
      </c>
      <c r="O229" s="38">
        <f t="shared" si="5"/>
        <v>0</v>
      </c>
      <c r="P229" s="13">
        <f>VLOOKUP(A229,'04.07.24'!$A$2:$M$500,10,0)</f>
        <v>4999112</v>
      </c>
      <c r="Q229" s="39">
        <f>VLOOKUP(A229,'Actual scan'!$A$2:$M$419,10,0)</f>
        <v>4999112</v>
      </c>
      <c r="R229" s="38">
        <f t="shared" si="6"/>
        <v>0</v>
      </c>
      <c r="S229" s="13">
        <f>VLOOKUP(A229,'04.07.24'!$A$2:$M$500,9,0)</f>
        <v>7271012</v>
      </c>
      <c r="T229" s="39">
        <f>VLOOKUP(A229,'Actual scan'!$A$2:$M$419,9,0)</f>
        <v>7271012</v>
      </c>
      <c r="U229" s="38">
        <f t="shared" si="7"/>
        <v>0</v>
      </c>
      <c r="V229" s="13">
        <f>VLOOKUP(A229,'04.07.24'!$A$2:$M$500,8,0)</f>
        <v>4150862</v>
      </c>
      <c r="W229" s="39">
        <f>VLOOKUP(A229,'Actual scan'!$A$2:$M$419,8,0)</f>
        <v>4150862</v>
      </c>
      <c r="X229" s="38">
        <f t="shared" si="8"/>
        <v>0</v>
      </c>
      <c r="Y229" s="13">
        <f>VLOOKUP(A229,'04.07.24'!$A$2:$M$500,11,0)</f>
        <v>550962700</v>
      </c>
      <c r="Z229" s="39">
        <f>VLOOKUP(A229,'Actual scan'!$A$2:$M$419,11,0)</f>
        <v>550962700</v>
      </c>
      <c r="AA229" s="38">
        <f t="shared" si="9"/>
        <v>0</v>
      </c>
      <c r="AB229" s="40">
        <f t="shared" si="10"/>
        <v>0</v>
      </c>
      <c r="AC229" s="40">
        <f t="shared" si="11"/>
        <v>0</v>
      </c>
      <c r="AD229" s="40">
        <f t="shared" si="12"/>
        <v>0</v>
      </c>
      <c r="AE229" s="40">
        <f t="shared" si="13"/>
        <v>0</v>
      </c>
      <c r="AF229" s="41">
        <f t="shared" si="14"/>
        <v>0</v>
      </c>
      <c r="AG229" s="40">
        <f>IFERROR(__xludf.DUMMYFUNCTION("IFNA(VLOOKUP(A229,IMPORTRANGE(""https://docs.google.com/spreadsheets/d/13sIiIFxtnWDUMYwzYXOCUL9Pdssb8PBqcbIkNBBCaZM/edit?resourcekey#gid=2083474367"",""Responses!$B$2:$N$500""),10,0),0)"),0.0)</f>
        <v>0</v>
      </c>
      <c r="AH229" s="40">
        <f>IFERROR(__xludf.DUMMYFUNCTION("IFNA(VLOOKUP(A229,IMPORTRANGE(""https://docs.google.com/spreadsheets/d/13sIiIFxtnWDUMYwzYXOCUL9Pdssb8PBqcbIkNBBCaZM/edit?resourcekey#gid=2083474367"",""Responses!$B$2:$N$500""),9,0),0)"),0.0)</f>
        <v>0</v>
      </c>
      <c r="AI229" s="41">
        <f t="shared" si="15"/>
        <v>0</v>
      </c>
      <c r="AJ229" s="41">
        <f t="shared" si="16"/>
        <v>-7308145.2</v>
      </c>
      <c r="AK229" s="42">
        <f t="shared" si="17"/>
        <v>0</v>
      </c>
      <c r="AL229" s="42">
        <f t="shared" si="18"/>
        <v>0</v>
      </c>
    </row>
    <row r="230" ht="15.75" customHeight="1">
      <c r="A230" s="6">
        <v>1.12163293E8</v>
      </c>
      <c r="B230" s="7" t="s">
        <v>262</v>
      </c>
      <c r="C230" s="20">
        <f>VLOOKUP(A230,'04.07.24'!$A$2:$W$500,17,0)</f>
        <v>970806.4</v>
      </c>
      <c r="D230" s="33">
        <f t="shared" si="1"/>
        <v>0</v>
      </c>
      <c r="E230" s="20">
        <f>VLOOKUP(A230,'04.07.24'!$A$2:$W$500,18,0)</f>
        <v>7281048</v>
      </c>
      <c r="F230" s="33">
        <f t="shared" si="2"/>
        <v>0</v>
      </c>
      <c r="G230" s="13">
        <f>VLOOKUP(A230,'04.07.24'!$A$2:$C$500,3,0)</f>
        <v>48540320</v>
      </c>
      <c r="H230" s="34">
        <f>VLOOKUP(A230,'Actual scan'!$A$2:$C$419,3,0)</f>
        <v>48540320</v>
      </c>
      <c r="I230" s="35">
        <f t="shared" si="3"/>
        <v>0</v>
      </c>
      <c r="J230" s="20">
        <f>VLOOKUP(A230,'04.07.24'!$A$2:$M$500,13,0)</f>
        <v>221770603.6</v>
      </c>
      <c r="K230" s="36">
        <f>VLOOKUP(A230,'Actual scan'!$A$2:$M$419,13,0)</f>
        <v>221770603.6</v>
      </c>
      <c r="L230" s="37">
        <f t="shared" si="4"/>
        <v>0</v>
      </c>
      <c r="M230" s="13">
        <f>VLOOKUP(A230,'04.07.24'!$A$2:$M$500,4,0)</f>
        <v>16065304</v>
      </c>
      <c r="N230" s="34">
        <f>VLOOKUP(A230,'Actual scan'!$A$2:$M$419,4,0)</f>
        <v>16065304</v>
      </c>
      <c r="O230" s="38">
        <f t="shared" si="5"/>
        <v>0</v>
      </c>
      <c r="P230" s="13">
        <f>VLOOKUP(A230,'04.07.24'!$A$2:$M$500,10,0)</f>
        <v>6838452</v>
      </c>
      <c r="Q230" s="39">
        <f>VLOOKUP(A230,'Actual scan'!$A$2:$M$419,10,0)</f>
        <v>6838452</v>
      </c>
      <c r="R230" s="38">
        <f t="shared" si="6"/>
        <v>0</v>
      </c>
      <c r="S230" s="13">
        <f>VLOOKUP(A230,'04.07.24'!$A$2:$M$500,9,0)</f>
        <v>7826605</v>
      </c>
      <c r="T230" s="39">
        <f>VLOOKUP(A230,'Actual scan'!$A$2:$M$419,9,0)</f>
        <v>7826605</v>
      </c>
      <c r="U230" s="38">
        <f t="shared" si="7"/>
        <v>0</v>
      </c>
      <c r="V230" s="13">
        <f>VLOOKUP(A230,'04.07.24'!$A$2:$M$500,8,0)</f>
        <v>6054549</v>
      </c>
      <c r="W230" s="39">
        <f>VLOOKUP(A230,'Actual scan'!$A$2:$M$419,8,0)</f>
        <v>6054549</v>
      </c>
      <c r="X230" s="38">
        <f t="shared" si="8"/>
        <v>0</v>
      </c>
      <c r="Y230" s="13">
        <f>VLOOKUP(A230,'04.07.24'!$A$2:$M$500,11,0)</f>
        <v>7226988093</v>
      </c>
      <c r="Z230" s="39">
        <f>VLOOKUP(A230,'Actual scan'!$A$2:$M$419,11,0)</f>
        <v>7226988093</v>
      </c>
      <c r="AA230" s="38">
        <f t="shared" si="9"/>
        <v>0</v>
      </c>
      <c r="AB230" s="40">
        <f t="shared" si="10"/>
        <v>0</v>
      </c>
      <c r="AC230" s="40">
        <f t="shared" si="11"/>
        <v>0</v>
      </c>
      <c r="AD230" s="40">
        <f t="shared" si="12"/>
        <v>0</v>
      </c>
      <c r="AE230" s="40">
        <f t="shared" si="13"/>
        <v>0</v>
      </c>
      <c r="AF230" s="41">
        <f t="shared" si="14"/>
        <v>0</v>
      </c>
      <c r="AG230" s="40">
        <f>IFERROR(__xludf.DUMMYFUNCTION("IFNA(VLOOKUP(A230,IMPORTRANGE(""https://docs.google.com/spreadsheets/d/13sIiIFxtnWDUMYwzYXOCUL9Pdssb8PBqcbIkNBBCaZM/edit?resourcekey#gid=2083474367"",""Responses!$B$2:$N$500""),10,0),0)"),0.0)</f>
        <v>0</v>
      </c>
      <c r="AH230" s="40">
        <f>IFERROR(__xludf.DUMMYFUNCTION("IFNA(VLOOKUP(A230,IMPORTRANGE(""https://docs.google.com/spreadsheets/d/13sIiIFxtnWDUMYwzYXOCUL9Pdssb8PBqcbIkNBBCaZM/edit?resourcekey#gid=2083474367"",""Responses!$B$2:$N$500""),9,0),0)"),0.0)</f>
        <v>0</v>
      </c>
      <c r="AI230" s="41">
        <f t="shared" si="15"/>
        <v>0</v>
      </c>
      <c r="AJ230" s="41">
        <f t="shared" si="16"/>
        <v>-7281048</v>
      </c>
      <c r="AK230" s="42">
        <f t="shared" si="17"/>
        <v>0</v>
      </c>
      <c r="AL230" s="42">
        <f t="shared" si="18"/>
        <v>0</v>
      </c>
    </row>
    <row r="231" ht="15.75" customHeight="1">
      <c r="A231" s="6">
        <v>1.10821258E8</v>
      </c>
      <c r="B231" s="7" t="s">
        <v>263</v>
      </c>
      <c r="C231" s="20">
        <f>VLOOKUP(A231,'04.07.24'!$A$2:$W$500,17,0)</f>
        <v>967742.32</v>
      </c>
      <c r="D231" s="33">
        <f t="shared" si="1"/>
        <v>0</v>
      </c>
      <c r="E231" s="20">
        <f>VLOOKUP(A231,'04.07.24'!$A$2:$W$500,18,0)</f>
        <v>7258067.4</v>
      </c>
      <c r="F231" s="33">
        <f t="shared" si="2"/>
        <v>0</v>
      </c>
      <c r="G231" s="13">
        <f>VLOOKUP(A231,'04.07.24'!$A$2:$C$500,3,0)</f>
        <v>48387116</v>
      </c>
      <c r="H231" s="34">
        <f>VLOOKUP(A231,'Actual scan'!$A$2:$C$419,3,0)</f>
        <v>48387116</v>
      </c>
      <c r="I231" s="35">
        <f t="shared" si="3"/>
        <v>0</v>
      </c>
      <c r="J231" s="20">
        <f>VLOOKUP(A231,'04.07.24'!$A$2:$M$500,13,0)</f>
        <v>180867046.6</v>
      </c>
      <c r="K231" s="36">
        <f>VLOOKUP(A231,'Actual scan'!$A$2:$M$419,13,0)</f>
        <v>180867046.6</v>
      </c>
      <c r="L231" s="37">
        <f t="shared" si="4"/>
        <v>0</v>
      </c>
      <c r="M231" s="13">
        <f>VLOOKUP(A231,'04.07.24'!$A$2:$M$500,4,0)</f>
        <v>12551572</v>
      </c>
      <c r="N231" s="34">
        <f>VLOOKUP(A231,'Actual scan'!$A$2:$M$419,4,0)</f>
        <v>12551572</v>
      </c>
      <c r="O231" s="38">
        <f t="shared" si="5"/>
        <v>0</v>
      </c>
      <c r="P231" s="13">
        <f>VLOOKUP(A231,'04.07.24'!$A$2:$M$500,10,0)</f>
        <v>4159670</v>
      </c>
      <c r="Q231" s="39">
        <f>VLOOKUP(A231,'Actual scan'!$A$2:$M$419,10,0)</f>
        <v>4159670</v>
      </c>
      <c r="R231" s="38">
        <f t="shared" si="6"/>
        <v>0</v>
      </c>
      <c r="S231" s="13">
        <f>VLOOKUP(A231,'04.07.24'!$A$2:$M$500,9,0)</f>
        <v>6024530</v>
      </c>
      <c r="T231" s="39">
        <f>VLOOKUP(A231,'Actual scan'!$A$2:$M$419,9,0)</f>
        <v>6024530</v>
      </c>
      <c r="U231" s="38">
        <f t="shared" si="7"/>
        <v>0</v>
      </c>
      <c r="V231" s="13">
        <f>VLOOKUP(A231,'04.07.24'!$A$2:$M$500,8,0)</f>
        <v>5964145</v>
      </c>
      <c r="W231" s="39">
        <f>VLOOKUP(A231,'Actual scan'!$A$2:$M$419,8,0)</f>
        <v>5964145</v>
      </c>
      <c r="X231" s="38">
        <f t="shared" si="8"/>
        <v>0</v>
      </c>
      <c r="Y231" s="13">
        <f>VLOOKUP(A231,'04.07.24'!$A$2:$M$500,11,0)</f>
        <v>645465989</v>
      </c>
      <c r="Z231" s="39">
        <f>VLOOKUP(A231,'Actual scan'!$A$2:$M$419,11,0)</f>
        <v>645465989</v>
      </c>
      <c r="AA231" s="38">
        <f t="shared" si="9"/>
        <v>0</v>
      </c>
      <c r="AB231" s="40">
        <f t="shared" si="10"/>
        <v>0</v>
      </c>
      <c r="AC231" s="40">
        <f t="shared" si="11"/>
        <v>0</v>
      </c>
      <c r="AD231" s="40">
        <f t="shared" si="12"/>
        <v>0</v>
      </c>
      <c r="AE231" s="40">
        <f t="shared" si="13"/>
        <v>0</v>
      </c>
      <c r="AF231" s="41">
        <f t="shared" si="14"/>
        <v>0</v>
      </c>
      <c r="AG231" s="40">
        <f>IFERROR(__xludf.DUMMYFUNCTION("IFNA(VLOOKUP(A231,IMPORTRANGE(""https://docs.google.com/spreadsheets/d/13sIiIFxtnWDUMYwzYXOCUL9Pdssb8PBqcbIkNBBCaZM/edit?resourcekey#gid=2083474367"",""Responses!$B$2:$N$500""),10,0),0)"),0.0)</f>
        <v>0</v>
      </c>
      <c r="AH231" s="40">
        <f>IFERROR(__xludf.DUMMYFUNCTION("IFNA(VLOOKUP(A231,IMPORTRANGE(""https://docs.google.com/spreadsheets/d/13sIiIFxtnWDUMYwzYXOCUL9Pdssb8PBqcbIkNBBCaZM/edit?resourcekey#gid=2083474367"",""Responses!$B$2:$N$500""),9,0),0)"),0.0)</f>
        <v>0</v>
      </c>
      <c r="AI231" s="41">
        <f t="shared" si="15"/>
        <v>0</v>
      </c>
      <c r="AJ231" s="41">
        <f t="shared" si="16"/>
        <v>-7258067.4</v>
      </c>
      <c r="AK231" s="42">
        <f t="shared" si="17"/>
        <v>0</v>
      </c>
      <c r="AL231" s="42">
        <f t="shared" si="18"/>
        <v>0</v>
      </c>
    </row>
    <row r="232" ht="15.75" customHeight="1">
      <c r="A232" s="6">
        <v>1.24970189E8</v>
      </c>
      <c r="B232" s="7" t="s">
        <v>264</v>
      </c>
      <c r="C232" s="20">
        <f>VLOOKUP(A232,'04.07.24'!$A$2:$W$500,17,0)</f>
        <v>967519.76</v>
      </c>
      <c r="D232" s="33">
        <f t="shared" si="1"/>
        <v>0</v>
      </c>
      <c r="E232" s="20">
        <f>VLOOKUP(A232,'04.07.24'!$A$2:$W$500,18,0)</f>
        <v>7256398.2</v>
      </c>
      <c r="F232" s="33">
        <f t="shared" si="2"/>
        <v>0</v>
      </c>
      <c r="G232" s="13">
        <f>VLOOKUP(A232,'04.07.24'!$A$2:$C$500,3,0)</f>
        <v>48375988</v>
      </c>
      <c r="H232" s="34">
        <f>VLOOKUP(A232,'Actual scan'!$A$2:$C$419,3,0)</f>
        <v>48375988</v>
      </c>
      <c r="I232" s="35">
        <f t="shared" si="3"/>
        <v>0</v>
      </c>
      <c r="J232" s="20">
        <f>VLOOKUP(A232,'04.07.24'!$A$2:$M$500,13,0)</f>
        <v>180965753</v>
      </c>
      <c r="K232" s="36">
        <f>VLOOKUP(A232,'Actual scan'!$A$2:$M$419,13,0)</f>
        <v>180965753</v>
      </c>
      <c r="L232" s="37">
        <f t="shared" si="4"/>
        <v>0</v>
      </c>
      <c r="M232" s="13">
        <f>VLOOKUP(A232,'04.07.24'!$A$2:$M$500,4,0)</f>
        <v>16667985</v>
      </c>
      <c r="N232" s="34">
        <f>VLOOKUP(A232,'Actual scan'!$A$2:$M$419,4,0)</f>
        <v>16667985</v>
      </c>
      <c r="O232" s="38">
        <f t="shared" si="5"/>
        <v>0</v>
      </c>
      <c r="P232" s="13">
        <f>VLOOKUP(A232,'04.07.24'!$A$2:$M$500,10,0)</f>
        <v>6682968</v>
      </c>
      <c r="Q232" s="39">
        <f>VLOOKUP(A232,'Actual scan'!$A$2:$M$419,10,0)</f>
        <v>6682968</v>
      </c>
      <c r="R232" s="38">
        <f t="shared" si="6"/>
        <v>0</v>
      </c>
      <c r="S232" s="13">
        <f>VLOOKUP(A232,'04.07.24'!$A$2:$M$500,9,0)</f>
        <v>4262926</v>
      </c>
      <c r="T232" s="39">
        <f>VLOOKUP(A232,'Actual scan'!$A$2:$M$419,9,0)</f>
        <v>4262926</v>
      </c>
      <c r="U232" s="38">
        <f t="shared" si="7"/>
        <v>0</v>
      </c>
      <c r="V232" s="13">
        <f>VLOOKUP(A232,'04.07.24'!$A$2:$M$500,8,0)</f>
        <v>8702874</v>
      </c>
      <c r="W232" s="39">
        <f>VLOOKUP(A232,'Actual scan'!$A$2:$M$419,8,0)</f>
        <v>8702874</v>
      </c>
      <c r="X232" s="38">
        <f t="shared" si="8"/>
        <v>0</v>
      </c>
      <c r="Y232" s="13">
        <f>VLOOKUP(A232,'04.07.24'!$A$2:$M$500,11,0)</f>
        <v>2322439694</v>
      </c>
      <c r="Z232" s="39">
        <f>VLOOKUP(A232,'Actual scan'!$A$2:$M$419,11,0)</f>
        <v>2322439694</v>
      </c>
      <c r="AA232" s="38">
        <f t="shared" si="9"/>
        <v>0</v>
      </c>
      <c r="AB232" s="40">
        <f t="shared" si="10"/>
        <v>0</v>
      </c>
      <c r="AC232" s="40">
        <f t="shared" si="11"/>
        <v>0</v>
      </c>
      <c r="AD232" s="40">
        <f t="shared" si="12"/>
        <v>0</v>
      </c>
      <c r="AE232" s="40">
        <f t="shared" si="13"/>
        <v>0</v>
      </c>
      <c r="AF232" s="41">
        <f t="shared" si="14"/>
        <v>0</v>
      </c>
      <c r="AG232" s="40">
        <f>IFERROR(__xludf.DUMMYFUNCTION("IFNA(VLOOKUP(A232,IMPORTRANGE(""https://docs.google.com/spreadsheets/d/13sIiIFxtnWDUMYwzYXOCUL9Pdssb8PBqcbIkNBBCaZM/edit?resourcekey#gid=2083474367"",""Responses!$B$2:$N$500""),10,0),0)"),0.0)</f>
        <v>0</v>
      </c>
      <c r="AH232" s="40">
        <f>IFERROR(__xludf.DUMMYFUNCTION("IFNA(VLOOKUP(A232,IMPORTRANGE(""https://docs.google.com/spreadsheets/d/13sIiIFxtnWDUMYwzYXOCUL9Pdssb8PBqcbIkNBBCaZM/edit?resourcekey#gid=2083474367"",""Responses!$B$2:$N$500""),9,0),0)"),0.0)</f>
        <v>0</v>
      </c>
      <c r="AI232" s="41">
        <f t="shared" si="15"/>
        <v>0</v>
      </c>
      <c r="AJ232" s="41">
        <f t="shared" si="16"/>
        <v>-7256398.2</v>
      </c>
      <c r="AK232" s="42">
        <f t="shared" si="17"/>
        <v>0</v>
      </c>
      <c r="AL232" s="42">
        <f t="shared" si="18"/>
        <v>0</v>
      </c>
    </row>
    <row r="233" ht="15.75" customHeight="1">
      <c r="A233" s="6">
        <v>9.4757308E7</v>
      </c>
      <c r="B233" s="7" t="s">
        <v>265</v>
      </c>
      <c r="C233" s="20">
        <f>VLOOKUP(A233,'04.07.24'!$A$2:$W$500,17,0)</f>
        <v>965596.74</v>
      </c>
      <c r="D233" s="33">
        <f t="shared" si="1"/>
        <v>0</v>
      </c>
      <c r="E233" s="20">
        <f>VLOOKUP(A233,'04.07.24'!$A$2:$W$500,18,0)</f>
        <v>7241975.55</v>
      </c>
      <c r="F233" s="33">
        <f t="shared" si="2"/>
        <v>0</v>
      </c>
      <c r="G233" s="13">
        <f>VLOOKUP(A233,'04.07.24'!$A$2:$C$500,3,0)</f>
        <v>48279837</v>
      </c>
      <c r="H233" s="34">
        <f>VLOOKUP(A233,'Actual scan'!$A$2:$C$419,3,0)</f>
        <v>48279837</v>
      </c>
      <c r="I233" s="35">
        <f t="shared" si="3"/>
        <v>0</v>
      </c>
      <c r="J233" s="20">
        <f>VLOOKUP(A233,'04.07.24'!$A$2:$M$500,13,0)</f>
        <v>117524613.6</v>
      </c>
      <c r="K233" s="36">
        <f>VLOOKUP(A233,'Actual scan'!$A$2:$M$419,13,0)</f>
        <v>117524613.6</v>
      </c>
      <c r="L233" s="37">
        <f t="shared" si="4"/>
        <v>0</v>
      </c>
      <c r="M233" s="13">
        <f>VLOOKUP(A233,'04.07.24'!$A$2:$M$500,4,0)</f>
        <v>10695525</v>
      </c>
      <c r="N233" s="34">
        <f>VLOOKUP(A233,'Actual scan'!$A$2:$M$419,4,0)</f>
        <v>10695525</v>
      </c>
      <c r="O233" s="38">
        <f t="shared" si="5"/>
        <v>0</v>
      </c>
      <c r="P233" s="13">
        <f>VLOOKUP(A233,'04.07.24'!$A$2:$M$500,10,0)</f>
        <v>4186063</v>
      </c>
      <c r="Q233" s="39">
        <f>VLOOKUP(A233,'Actual scan'!$A$2:$M$419,10,0)</f>
        <v>4186063</v>
      </c>
      <c r="R233" s="38">
        <f t="shared" si="6"/>
        <v>0</v>
      </c>
      <c r="S233" s="13">
        <f>VLOOKUP(A233,'04.07.24'!$A$2:$M$500,9,0)</f>
        <v>2769995</v>
      </c>
      <c r="T233" s="39">
        <f>VLOOKUP(A233,'Actual scan'!$A$2:$M$419,9,0)</f>
        <v>2769995</v>
      </c>
      <c r="U233" s="38">
        <f t="shared" si="7"/>
        <v>0</v>
      </c>
      <c r="V233" s="13">
        <f>VLOOKUP(A233,'04.07.24'!$A$2:$M$500,8,0)</f>
        <v>5630997</v>
      </c>
      <c r="W233" s="39">
        <f>VLOOKUP(A233,'Actual scan'!$A$2:$M$419,8,0)</f>
        <v>5630997</v>
      </c>
      <c r="X233" s="38">
        <f t="shared" si="8"/>
        <v>0</v>
      </c>
      <c r="Y233" s="13">
        <f>VLOOKUP(A233,'04.07.24'!$A$2:$M$500,11,0)</f>
        <v>1273530387</v>
      </c>
      <c r="Z233" s="39">
        <f>VLOOKUP(A233,'Actual scan'!$A$2:$M$419,11,0)</f>
        <v>1273530387</v>
      </c>
      <c r="AA233" s="38">
        <f t="shared" si="9"/>
        <v>0</v>
      </c>
      <c r="AB233" s="40">
        <f t="shared" si="10"/>
        <v>0</v>
      </c>
      <c r="AC233" s="40">
        <f t="shared" si="11"/>
        <v>0</v>
      </c>
      <c r="AD233" s="40">
        <f t="shared" si="12"/>
        <v>0</v>
      </c>
      <c r="AE233" s="40">
        <f t="shared" si="13"/>
        <v>0</v>
      </c>
      <c r="AF233" s="41">
        <f t="shared" si="14"/>
        <v>0</v>
      </c>
      <c r="AG233" s="40">
        <f>IFERROR(__xludf.DUMMYFUNCTION("IFNA(VLOOKUP(A233,IMPORTRANGE(""https://docs.google.com/spreadsheets/d/13sIiIFxtnWDUMYwzYXOCUL9Pdssb8PBqcbIkNBBCaZM/edit?resourcekey#gid=2083474367"",""Responses!$B$2:$N$500""),10,0),0)"),0.0)</f>
        <v>0</v>
      </c>
      <c r="AH233" s="40">
        <f>IFERROR(__xludf.DUMMYFUNCTION("IFNA(VLOOKUP(A233,IMPORTRANGE(""https://docs.google.com/spreadsheets/d/13sIiIFxtnWDUMYwzYXOCUL9Pdssb8PBqcbIkNBBCaZM/edit?resourcekey#gid=2083474367"",""Responses!$B$2:$N$500""),9,0),0)"),0.0)</f>
        <v>0</v>
      </c>
      <c r="AI233" s="41">
        <f t="shared" si="15"/>
        <v>0</v>
      </c>
      <c r="AJ233" s="41">
        <f t="shared" si="16"/>
        <v>-7241975.55</v>
      </c>
      <c r="AK233" s="42">
        <f t="shared" si="17"/>
        <v>0</v>
      </c>
      <c r="AL233" s="42">
        <f t="shared" si="18"/>
        <v>0</v>
      </c>
    </row>
    <row r="234" ht="15.75" customHeight="1">
      <c r="A234" s="6">
        <v>1.24382618E8</v>
      </c>
      <c r="B234" s="7" t="s">
        <v>266</v>
      </c>
      <c r="C234" s="20">
        <f>VLOOKUP(A234,'04.07.24'!$A$2:$W$500,17,0)</f>
        <v>951973.72</v>
      </c>
      <c r="D234" s="33">
        <f t="shared" si="1"/>
        <v>0</v>
      </c>
      <c r="E234" s="20">
        <f>VLOOKUP(A234,'04.07.24'!$A$2:$W$500,18,0)</f>
        <v>7139802.9</v>
      </c>
      <c r="F234" s="33">
        <f t="shared" si="2"/>
        <v>0</v>
      </c>
      <c r="G234" s="13">
        <f>VLOOKUP(A234,'04.07.24'!$A$2:$C$500,3,0)</f>
        <v>47598686</v>
      </c>
      <c r="H234" s="34">
        <f>VLOOKUP(A234,'Actual scan'!$A$2:$C$419,3,0)</f>
        <v>47598686</v>
      </c>
      <c r="I234" s="35">
        <f t="shared" si="3"/>
        <v>0</v>
      </c>
      <c r="J234" s="20">
        <f>VLOOKUP(A234,'04.07.24'!$A$2:$M$500,13,0)</f>
        <v>96543571.8</v>
      </c>
      <c r="K234" s="36">
        <f>VLOOKUP(A234,'Actual scan'!$A$2:$M$419,13,0)</f>
        <v>96543571.8</v>
      </c>
      <c r="L234" s="37">
        <f t="shared" si="4"/>
        <v>0</v>
      </c>
      <c r="M234" s="13">
        <f>VLOOKUP(A234,'04.07.24'!$A$2:$M$500,4,0)</f>
        <v>9452810</v>
      </c>
      <c r="N234" s="34">
        <f>VLOOKUP(A234,'Actual scan'!$A$2:$M$419,4,0)</f>
        <v>9452810</v>
      </c>
      <c r="O234" s="38">
        <f t="shared" si="5"/>
        <v>0</v>
      </c>
      <c r="P234" s="13">
        <f>VLOOKUP(A234,'04.07.24'!$A$2:$M$500,10,0)</f>
        <v>7051751</v>
      </c>
      <c r="Q234" s="39">
        <f>VLOOKUP(A234,'Actual scan'!$A$2:$M$419,10,0)</f>
        <v>7051751</v>
      </c>
      <c r="R234" s="38">
        <f t="shared" si="6"/>
        <v>0</v>
      </c>
      <c r="S234" s="13">
        <f>VLOOKUP(A234,'04.07.24'!$A$2:$M$500,9,0)</f>
        <v>2166700</v>
      </c>
      <c r="T234" s="39">
        <f>VLOOKUP(A234,'Actual scan'!$A$2:$M$419,9,0)</f>
        <v>2166700</v>
      </c>
      <c r="U234" s="38">
        <f t="shared" si="7"/>
        <v>0</v>
      </c>
      <c r="V234" s="13">
        <f>VLOOKUP(A234,'04.07.24'!$A$2:$M$500,8,0)</f>
        <v>4810427</v>
      </c>
      <c r="W234" s="39">
        <f>VLOOKUP(A234,'Actual scan'!$A$2:$M$419,8,0)</f>
        <v>4810427</v>
      </c>
      <c r="X234" s="38">
        <f t="shared" si="8"/>
        <v>0</v>
      </c>
      <c r="Y234" s="13">
        <f>VLOOKUP(A234,'04.07.24'!$A$2:$M$500,11,0)</f>
        <v>1090175180</v>
      </c>
      <c r="Z234" s="39">
        <f>VLOOKUP(A234,'Actual scan'!$A$2:$M$419,11,0)</f>
        <v>1090175180</v>
      </c>
      <c r="AA234" s="38">
        <f t="shared" si="9"/>
        <v>0</v>
      </c>
      <c r="AB234" s="40">
        <f t="shared" si="10"/>
        <v>0</v>
      </c>
      <c r="AC234" s="40">
        <f t="shared" si="11"/>
        <v>0</v>
      </c>
      <c r="AD234" s="40">
        <f t="shared" si="12"/>
        <v>0</v>
      </c>
      <c r="AE234" s="40">
        <f t="shared" si="13"/>
        <v>0</v>
      </c>
      <c r="AF234" s="41">
        <f t="shared" si="14"/>
        <v>0</v>
      </c>
      <c r="AG234" s="40">
        <f>IFERROR(__xludf.DUMMYFUNCTION("IFNA(VLOOKUP(A234,IMPORTRANGE(""https://docs.google.com/spreadsheets/d/13sIiIFxtnWDUMYwzYXOCUL9Pdssb8PBqcbIkNBBCaZM/edit?resourcekey#gid=2083474367"",""Responses!$B$2:$N$500""),10,0),0)"),0.0)</f>
        <v>0</v>
      </c>
      <c r="AH234" s="40">
        <f>IFERROR(__xludf.DUMMYFUNCTION("IFNA(VLOOKUP(A234,IMPORTRANGE(""https://docs.google.com/spreadsheets/d/13sIiIFxtnWDUMYwzYXOCUL9Pdssb8PBqcbIkNBBCaZM/edit?resourcekey#gid=2083474367"",""Responses!$B$2:$N$500""),9,0),0)"),0.0)</f>
        <v>0</v>
      </c>
      <c r="AI234" s="41">
        <f t="shared" si="15"/>
        <v>0</v>
      </c>
      <c r="AJ234" s="41">
        <f t="shared" si="16"/>
        <v>-7139802.9</v>
      </c>
      <c r="AK234" s="42">
        <f t="shared" si="17"/>
        <v>0</v>
      </c>
      <c r="AL234" s="42">
        <f t="shared" si="18"/>
        <v>0</v>
      </c>
    </row>
    <row r="235" ht="15.75" customHeight="1">
      <c r="A235" s="6">
        <v>1.24646257E8</v>
      </c>
      <c r="B235" s="7" t="s">
        <v>267</v>
      </c>
      <c r="C235" s="20">
        <f>VLOOKUP(A235,'04.07.24'!$A$2:$W$500,17,0)</f>
        <v>939424.34</v>
      </c>
      <c r="D235" s="33">
        <f t="shared" si="1"/>
        <v>0</v>
      </c>
      <c r="E235" s="20">
        <f>VLOOKUP(A235,'04.07.24'!$A$2:$W$500,18,0)</f>
        <v>7045682.55</v>
      </c>
      <c r="F235" s="33">
        <f t="shared" si="2"/>
        <v>0</v>
      </c>
      <c r="G235" s="13">
        <f>VLOOKUP(A235,'04.07.24'!$A$2:$C$500,3,0)</f>
        <v>46971217</v>
      </c>
      <c r="H235" s="34">
        <f>VLOOKUP(A235,'Actual scan'!$A$2:$C$419,3,0)</f>
        <v>46971217</v>
      </c>
      <c r="I235" s="35">
        <f t="shared" si="3"/>
        <v>0</v>
      </c>
      <c r="J235" s="20">
        <f>VLOOKUP(A235,'04.07.24'!$A$2:$M$500,13,0)</f>
        <v>375189959.8</v>
      </c>
      <c r="K235" s="36">
        <f>VLOOKUP(A235,'Actual scan'!$A$2:$M$419,13,0)</f>
        <v>375189959.8</v>
      </c>
      <c r="L235" s="37">
        <f t="shared" si="4"/>
        <v>0</v>
      </c>
      <c r="M235" s="13">
        <f>VLOOKUP(A235,'04.07.24'!$A$2:$M$500,4,0)</f>
        <v>37523995</v>
      </c>
      <c r="N235" s="34">
        <f>VLOOKUP(A235,'Actual scan'!$A$2:$M$419,4,0)</f>
        <v>37523995</v>
      </c>
      <c r="O235" s="38">
        <f t="shared" si="5"/>
        <v>0</v>
      </c>
      <c r="P235" s="13">
        <f>VLOOKUP(A235,'04.07.24'!$A$2:$M$500,10,0)</f>
        <v>8717969</v>
      </c>
      <c r="Q235" s="39">
        <f>VLOOKUP(A235,'Actual scan'!$A$2:$M$419,10,0)</f>
        <v>8717969</v>
      </c>
      <c r="R235" s="38">
        <f t="shared" si="6"/>
        <v>0</v>
      </c>
      <c r="S235" s="13">
        <f>VLOOKUP(A235,'04.07.24'!$A$2:$M$500,9,0)</f>
        <v>9099562</v>
      </c>
      <c r="T235" s="39">
        <f>VLOOKUP(A235,'Actual scan'!$A$2:$M$419,9,0)</f>
        <v>9099562</v>
      </c>
      <c r="U235" s="38">
        <f t="shared" si="7"/>
        <v>0</v>
      </c>
      <c r="V235" s="13">
        <f>VLOOKUP(A235,'04.07.24'!$A$2:$M$500,8,0)</f>
        <v>18929249</v>
      </c>
      <c r="W235" s="39">
        <f>VLOOKUP(A235,'Actual scan'!$A$2:$M$419,8,0)</f>
        <v>18929249</v>
      </c>
      <c r="X235" s="38">
        <f t="shared" si="8"/>
        <v>0</v>
      </c>
      <c r="Y235" s="13">
        <f>VLOOKUP(A235,'04.07.24'!$A$2:$M$500,11,0)</f>
        <v>1066239148</v>
      </c>
      <c r="Z235" s="39">
        <f>VLOOKUP(A235,'Actual scan'!$A$2:$M$419,11,0)</f>
        <v>1066239148</v>
      </c>
      <c r="AA235" s="38">
        <f t="shared" si="9"/>
        <v>0</v>
      </c>
      <c r="AB235" s="40">
        <f t="shared" si="10"/>
        <v>0</v>
      </c>
      <c r="AC235" s="40">
        <f t="shared" si="11"/>
        <v>0</v>
      </c>
      <c r="AD235" s="40">
        <f t="shared" si="12"/>
        <v>0</v>
      </c>
      <c r="AE235" s="40">
        <f t="shared" si="13"/>
        <v>0</v>
      </c>
      <c r="AF235" s="41">
        <f t="shared" si="14"/>
        <v>0</v>
      </c>
      <c r="AG235" s="40">
        <f>IFERROR(__xludf.DUMMYFUNCTION("IFNA(VLOOKUP(A235,IMPORTRANGE(""https://docs.google.com/spreadsheets/d/13sIiIFxtnWDUMYwzYXOCUL9Pdssb8PBqcbIkNBBCaZM/edit?resourcekey#gid=2083474367"",""Responses!$B$2:$N$500""),10,0),0)"),0.0)</f>
        <v>0</v>
      </c>
      <c r="AH235" s="40">
        <f>IFERROR(__xludf.DUMMYFUNCTION("IFNA(VLOOKUP(A235,IMPORTRANGE(""https://docs.google.com/spreadsheets/d/13sIiIFxtnWDUMYwzYXOCUL9Pdssb8PBqcbIkNBBCaZM/edit?resourcekey#gid=2083474367"",""Responses!$B$2:$N$500""),9,0),0)"),0.0)</f>
        <v>0</v>
      </c>
      <c r="AI235" s="41">
        <f t="shared" si="15"/>
        <v>0</v>
      </c>
      <c r="AJ235" s="41">
        <f t="shared" si="16"/>
        <v>-7045682.55</v>
      </c>
      <c r="AK235" s="42">
        <f t="shared" si="17"/>
        <v>0</v>
      </c>
      <c r="AL235" s="42">
        <f t="shared" si="18"/>
        <v>0</v>
      </c>
    </row>
    <row r="236" ht="15.75" customHeight="1">
      <c r="A236" s="6">
        <v>1.30878583E8</v>
      </c>
      <c r="B236" s="7" t="s">
        <v>268</v>
      </c>
      <c r="C236" s="20">
        <f>VLOOKUP(A236,'04.07.24'!$A$2:$W$500,17,0)</f>
        <v>934967.26</v>
      </c>
      <c r="D236" s="33">
        <f t="shared" si="1"/>
        <v>0</v>
      </c>
      <c r="E236" s="20">
        <f>VLOOKUP(A236,'04.07.24'!$A$2:$W$500,18,0)</f>
        <v>7012254.45</v>
      </c>
      <c r="F236" s="33">
        <f t="shared" si="2"/>
        <v>0</v>
      </c>
      <c r="G236" s="13">
        <f>VLOOKUP(A236,'04.07.24'!$A$2:$C$500,3,0)</f>
        <v>46748363</v>
      </c>
      <c r="H236" s="34">
        <f>VLOOKUP(A236,'Actual scan'!$A$2:$C$419,3,0)</f>
        <v>46748363</v>
      </c>
      <c r="I236" s="35">
        <f t="shared" si="3"/>
        <v>0</v>
      </c>
      <c r="J236" s="20">
        <f>VLOOKUP(A236,'04.07.24'!$A$2:$M$500,13,0)</f>
        <v>302419517.4</v>
      </c>
      <c r="K236" s="36">
        <f>VLOOKUP(A236,'Actual scan'!$A$2:$M$419,13,0)</f>
        <v>302419517.4</v>
      </c>
      <c r="L236" s="37">
        <f t="shared" si="4"/>
        <v>0</v>
      </c>
      <c r="M236" s="13">
        <f>VLOOKUP(A236,'04.07.24'!$A$2:$M$500,4,0)</f>
        <v>27233469</v>
      </c>
      <c r="N236" s="34">
        <f>VLOOKUP(A236,'Actual scan'!$A$2:$M$419,4,0)</f>
        <v>27233469</v>
      </c>
      <c r="O236" s="38">
        <f t="shared" si="5"/>
        <v>0</v>
      </c>
      <c r="P236" s="13">
        <f>VLOOKUP(A236,'04.07.24'!$A$2:$M$500,10,0)</f>
        <v>5671681</v>
      </c>
      <c r="Q236" s="39">
        <f>VLOOKUP(A236,'Actual scan'!$A$2:$M$419,10,0)</f>
        <v>5671681</v>
      </c>
      <c r="R236" s="38">
        <f t="shared" si="6"/>
        <v>0</v>
      </c>
      <c r="S236" s="13">
        <f>VLOOKUP(A236,'04.07.24'!$A$2:$M$500,9,0)</f>
        <v>5872018</v>
      </c>
      <c r="T236" s="39">
        <f>VLOOKUP(A236,'Actual scan'!$A$2:$M$419,9,0)</f>
        <v>5872018</v>
      </c>
      <c r="U236" s="38">
        <f t="shared" si="7"/>
        <v>0</v>
      </c>
      <c r="V236" s="13">
        <f>VLOOKUP(A236,'04.07.24'!$A$2:$M$500,8,0)</f>
        <v>18237551</v>
      </c>
      <c r="W236" s="39">
        <f>VLOOKUP(A236,'Actual scan'!$A$2:$M$419,8,0)</f>
        <v>18237551</v>
      </c>
      <c r="X236" s="38">
        <f t="shared" si="8"/>
        <v>0</v>
      </c>
      <c r="Y236" s="13">
        <f>VLOOKUP(A236,'04.07.24'!$A$2:$M$500,11,0)</f>
        <v>1734264000</v>
      </c>
      <c r="Z236" s="39">
        <f>VLOOKUP(A236,'Actual scan'!$A$2:$M$419,11,0)</f>
        <v>1734264000</v>
      </c>
      <c r="AA236" s="38">
        <f t="shared" si="9"/>
        <v>0</v>
      </c>
      <c r="AB236" s="40">
        <f t="shared" si="10"/>
        <v>0</v>
      </c>
      <c r="AC236" s="40">
        <f t="shared" si="11"/>
        <v>0</v>
      </c>
      <c r="AD236" s="40">
        <f t="shared" si="12"/>
        <v>0</v>
      </c>
      <c r="AE236" s="40">
        <f t="shared" si="13"/>
        <v>0</v>
      </c>
      <c r="AF236" s="41">
        <f t="shared" si="14"/>
        <v>0</v>
      </c>
      <c r="AG236" s="40">
        <f>IFERROR(__xludf.DUMMYFUNCTION("IFNA(VLOOKUP(A236,IMPORTRANGE(""https://docs.google.com/spreadsheets/d/13sIiIFxtnWDUMYwzYXOCUL9Pdssb8PBqcbIkNBBCaZM/edit?resourcekey#gid=2083474367"",""Responses!$B$2:$N$500""),10,0),0)"),0.0)</f>
        <v>0</v>
      </c>
      <c r="AH236" s="40">
        <f>IFERROR(__xludf.DUMMYFUNCTION("IFNA(VLOOKUP(A236,IMPORTRANGE(""https://docs.google.com/spreadsheets/d/13sIiIFxtnWDUMYwzYXOCUL9Pdssb8PBqcbIkNBBCaZM/edit?resourcekey#gid=2083474367"",""Responses!$B$2:$N$500""),9,0),0)"),0.0)</f>
        <v>0</v>
      </c>
      <c r="AI236" s="41">
        <f t="shared" si="15"/>
        <v>0</v>
      </c>
      <c r="AJ236" s="41">
        <f t="shared" si="16"/>
        <v>-7012254.45</v>
      </c>
      <c r="AK236" s="42">
        <f t="shared" si="17"/>
        <v>0</v>
      </c>
      <c r="AL236" s="42">
        <f t="shared" si="18"/>
        <v>0</v>
      </c>
    </row>
    <row r="237" ht="15.75" customHeight="1">
      <c r="A237" s="6">
        <v>1.23573821E8</v>
      </c>
      <c r="B237" s="7" t="s">
        <v>269</v>
      </c>
      <c r="C237" s="20">
        <f>VLOOKUP(A237,'04.07.24'!$A$2:$W$500,17,0)</f>
        <v>933770.38</v>
      </c>
      <c r="D237" s="33">
        <f t="shared" si="1"/>
        <v>0</v>
      </c>
      <c r="E237" s="20">
        <f>VLOOKUP(A237,'04.07.24'!$A$2:$W$500,18,0)</f>
        <v>7003277.85</v>
      </c>
      <c r="F237" s="33">
        <f t="shared" si="2"/>
        <v>0</v>
      </c>
      <c r="G237" s="13">
        <f>VLOOKUP(A237,'04.07.24'!$A$2:$C$500,3,0)</f>
        <v>46688519</v>
      </c>
      <c r="H237" s="34">
        <f>VLOOKUP(A237,'Actual scan'!$A$2:$C$419,3,0)</f>
        <v>46688519</v>
      </c>
      <c r="I237" s="35">
        <f t="shared" si="3"/>
        <v>0</v>
      </c>
      <c r="J237" s="20">
        <f>VLOOKUP(A237,'04.07.24'!$A$2:$M$500,13,0)</f>
        <v>161828087.8</v>
      </c>
      <c r="K237" s="36">
        <f>VLOOKUP(A237,'Actual scan'!$A$2:$M$419,13,0)</f>
        <v>161828087.8</v>
      </c>
      <c r="L237" s="37">
        <f t="shared" si="4"/>
        <v>0</v>
      </c>
      <c r="M237" s="13">
        <f>VLOOKUP(A237,'04.07.24'!$A$2:$M$500,4,0)</f>
        <v>12915360</v>
      </c>
      <c r="N237" s="34">
        <f>VLOOKUP(A237,'Actual scan'!$A$2:$M$419,4,0)</f>
        <v>12915360</v>
      </c>
      <c r="O237" s="38">
        <f t="shared" si="5"/>
        <v>0</v>
      </c>
      <c r="P237" s="13">
        <f>VLOOKUP(A237,'04.07.24'!$A$2:$M$500,10,0)</f>
        <v>7464465</v>
      </c>
      <c r="Q237" s="39">
        <f>VLOOKUP(A237,'Actual scan'!$A$2:$M$419,10,0)</f>
        <v>7464465</v>
      </c>
      <c r="R237" s="38">
        <f t="shared" si="6"/>
        <v>0</v>
      </c>
      <c r="S237" s="13">
        <f>VLOOKUP(A237,'04.07.24'!$A$2:$M$500,9,0)</f>
        <v>5045742</v>
      </c>
      <c r="T237" s="39">
        <f>VLOOKUP(A237,'Actual scan'!$A$2:$M$419,9,0)</f>
        <v>5045742</v>
      </c>
      <c r="U237" s="38">
        <f t="shared" si="7"/>
        <v>0</v>
      </c>
      <c r="V237" s="13">
        <f>VLOOKUP(A237,'04.07.24'!$A$2:$M$500,8,0)</f>
        <v>5949565</v>
      </c>
      <c r="W237" s="39">
        <f>VLOOKUP(A237,'Actual scan'!$A$2:$M$419,8,0)</f>
        <v>5949565</v>
      </c>
      <c r="X237" s="38">
        <f t="shared" si="8"/>
        <v>0</v>
      </c>
      <c r="Y237" s="13">
        <f>VLOOKUP(A237,'04.07.24'!$A$2:$M$500,11,0)</f>
        <v>334493108</v>
      </c>
      <c r="Z237" s="39">
        <f>VLOOKUP(A237,'Actual scan'!$A$2:$M$419,11,0)</f>
        <v>334493108</v>
      </c>
      <c r="AA237" s="38">
        <f t="shared" si="9"/>
        <v>0</v>
      </c>
      <c r="AB237" s="40">
        <f t="shared" si="10"/>
        <v>0</v>
      </c>
      <c r="AC237" s="40">
        <f t="shared" si="11"/>
        <v>0</v>
      </c>
      <c r="AD237" s="40">
        <f t="shared" si="12"/>
        <v>0</v>
      </c>
      <c r="AE237" s="40">
        <f t="shared" si="13"/>
        <v>0</v>
      </c>
      <c r="AF237" s="41">
        <f t="shared" si="14"/>
        <v>0</v>
      </c>
      <c r="AG237" s="40">
        <f>IFERROR(__xludf.DUMMYFUNCTION("IFNA(VLOOKUP(A237,IMPORTRANGE(""https://docs.google.com/spreadsheets/d/13sIiIFxtnWDUMYwzYXOCUL9Pdssb8PBqcbIkNBBCaZM/edit?resourcekey#gid=2083474367"",""Responses!$B$2:$N$500""),10,0),0)"),0.0)</f>
        <v>0</v>
      </c>
      <c r="AH237" s="40">
        <f>IFERROR(__xludf.DUMMYFUNCTION("IFNA(VLOOKUP(A237,IMPORTRANGE(""https://docs.google.com/spreadsheets/d/13sIiIFxtnWDUMYwzYXOCUL9Pdssb8PBqcbIkNBBCaZM/edit?resourcekey#gid=2083474367"",""Responses!$B$2:$N$500""),9,0),0)"),0.0)</f>
        <v>0</v>
      </c>
      <c r="AI237" s="41">
        <f t="shared" si="15"/>
        <v>0</v>
      </c>
      <c r="AJ237" s="41">
        <f t="shared" si="16"/>
        <v>-7003277.85</v>
      </c>
      <c r="AK237" s="42">
        <f t="shared" si="17"/>
        <v>0</v>
      </c>
      <c r="AL237" s="42">
        <f t="shared" si="18"/>
        <v>0</v>
      </c>
    </row>
    <row r="238" ht="15.75" customHeight="1">
      <c r="A238" s="6">
        <v>1.17915344E8</v>
      </c>
      <c r="B238" s="7" t="s">
        <v>270</v>
      </c>
      <c r="C238" s="20">
        <f>VLOOKUP(A238,'04.07.24'!$A$2:$W$500,17,0)</f>
        <v>929992.1</v>
      </c>
      <c r="D238" s="33">
        <f t="shared" si="1"/>
        <v>0</v>
      </c>
      <c r="E238" s="20">
        <f>VLOOKUP(A238,'04.07.24'!$A$2:$W$500,18,0)</f>
        <v>6974940.75</v>
      </c>
      <c r="F238" s="33">
        <f t="shared" si="2"/>
        <v>0</v>
      </c>
      <c r="G238" s="13">
        <f>VLOOKUP(A238,'04.07.24'!$A$2:$C$500,3,0)</f>
        <v>46499605</v>
      </c>
      <c r="H238" s="34">
        <f>VLOOKUP(A238,'Actual scan'!$A$2:$C$419,3,0)</f>
        <v>46499605</v>
      </c>
      <c r="I238" s="35">
        <f t="shared" si="3"/>
        <v>0</v>
      </c>
      <c r="J238" s="20">
        <f>VLOOKUP(A238,'04.07.24'!$A$2:$M$500,13,0)</f>
        <v>41826106.2</v>
      </c>
      <c r="K238" s="36">
        <f>VLOOKUP(A238,'Actual scan'!$A$2:$M$419,13,0)</f>
        <v>41826106.2</v>
      </c>
      <c r="L238" s="37">
        <f t="shared" si="4"/>
        <v>0</v>
      </c>
      <c r="M238" s="13">
        <f>VLOOKUP(A238,'04.07.24'!$A$2:$M$500,4,0)</f>
        <v>3390041</v>
      </c>
      <c r="N238" s="34">
        <f>VLOOKUP(A238,'Actual scan'!$A$2:$M$419,4,0)</f>
        <v>3390041</v>
      </c>
      <c r="O238" s="38">
        <f t="shared" si="5"/>
        <v>0</v>
      </c>
      <c r="P238" s="13">
        <f>VLOOKUP(A238,'04.07.24'!$A$2:$M$500,10,0)</f>
        <v>3428296</v>
      </c>
      <c r="Q238" s="39">
        <f>VLOOKUP(A238,'Actual scan'!$A$2:$M$419,10,0)</f>
        <v>3428296</v>
      </c>
      <c r="R238" s="38">
        <f t="shared" si="6"/>
        <v>0</v>
      </c>
      <c r="S238" s="13">
        <f>VLOOKUP(A238,'04.07.24'!$A$2:$M$500,9,0)</f>
        <v>1333382</v>
      </c>
      <c r="T238" s="39">
        <f>VLOOKUP(A238,'Actual scan'!$A$2:$M$419,9,0)</f>
        <v>1333382</v>
      </c>
      <c r="U238" s="38">
        <f t="shared" si="7"/>
        <v>0</v>
      </c>
      <c r="V238" s="13">
        <f>VLOOKUP(A238,'04.07.24'!$A$2:$M$500,8,0)</f>
        <v>1428597</v>
      </c>
      <c r="W238" s="39">
        <f>VLOOKUP(A238,'Actual scan'!$A$2:$M$419,8,0)</f>
        <v>1428597</v>
      </c>
      <c r="X238" s="38">
        <f t="shared" si="8"/>
        <v>0</v>
      </c>
      <c r="Y238" s="13">
        <f>VLOOKUP(A238,'04.07.24'!$A$2:$M$500,11,0)</f>
        <v>116445100</v>
      </c>
      <c r="Z238" s="39">
        <f>VLOOKUP(A238,'Actual scan'!$A$2:$M$419,11,0)</f>
        <v>116445100</v>
      </c>
      <c r="AA238" s="38">
        <f t="shared" si="9"/>
        <v>0</v>
      </c>
      <c r="AB238" s="40">
        <f t="shared" si="10"/>
        <v>0</v>
      </c>
      <c r="AC238" s="40">
        <f t="shared" si="11"/>
        <v>0</v>
      </c>
      <c r="AD238" s="40">
        <f t="shared" si="12"/>
        <v>0</v>
      </c>
      <c r="AE238" s="40">
        <f t="shared" si="13"/>
        <v>0</v>
      </c>
      <c r="AF238" s="41">
        <f t="shared" si="14"/>
        <v>0</v>
      </c>
      <c r="AG238" s="40">
        <f>IFERROR(__xludf.DUMMYFUNCTION("IFNA(VLOOKUP(A238,IMPORTRANGE(""https://docs.google.com/spreadsheets/d/13sIiIFxtnWDUMYwzYXOCUL9Pdssb8PBqcbIkNBBCaZM/edit?resourcekey#gid=2083474367"",""Responses!$B$2:$N$500""),10,0),0)"),0.0)</f>
        <v>0</v>
      </c>
      <c r="AH238" s="40">
        <f>IFERROR(__xludf.DUMMYFUNCTION("IFNA(VLOOKUP(A238,IMPORTRANGE(""https://docs.google.com/spreadsheets/d/13sIiIFxtnWDUMYwzYXOCUL9Pdssb8PBqcbIkNBBCaZM/edit?resourcekey#gid=2083474367"",""Responses!$B$2:$N$500""),9,0),0)"),0.0)</f>
        <v>0</v>
      </c>
      <c r="AI238" s="41">
        <f t="shared" si="15"/>
        <v>0</v>
      </c>
      <c r="AJ238" s="41">
        <f t="shared" si="16"/>
        <v>-6974940.75</v>
      </c>
      <c r="AK238" s="42">
        <f t="shared" si="17"/>
        <v>0</v>
      </c>
      <c r="AL238" s="42">
        <f t="shared" si="18"/>
        <v>0</v>
      </c>
    </row>
    <row r="239" ht="15.75" customHeight="1">
      <c r="A239" s="6">
        <v>1.25552408E8</v>
      </c>
      <c r="B239" s="7" t="s">
        <v>271</v>
      </c>
      <c r="C239" s="20">
        <f>VLOOKUP(A239,'04.07.24'!$A$2:$W$500,17,0)</f>
        <v>924006.04</v>
      </c>
      <c r="D239" s="33">
        <f t="shared" si="1"/>
        <v>0</v>
      </c>
      <c r="E239" s="20">
        <f>VLOOKUP(A239,'04.07.24'!$A$2:$W$500,18,0)</f>
        <v>6930045.3</v>
      </c>
      <c r="F239" s="33">
        <f t="shared" si="2"/>
        <v>0</v>
      </c>
      <c r="G239" s="13">
        <f>VLOOKUP(A239,'04.07.24'!$A$2:$C$500,3,0)</f>
        <v>46200302</v>
      </c>
      <c r="H239" s="34">
        <f>VLOOKUP(A239,'Actual scan'!$A$2:$C$419,3,0)</f>
        <v>46200302</v>
      </c>
      <c r="I239" s="35">
        <f t="shared" si="3"/>
        <v>0</v>
      </c>
      <c r="J239" s="20">
        <f>VLOOKUP(A239,'04.07.24'!$A$2:$M$500,13,0)</f>
        <v>127083513</v>
      </c>
      <c r="K239" s="36">
        <f>VLOOKUP(A239,'Actual scan'!$A$2:$M$419,13,0)</f>
        <v>127083513</v>
      </c>
      <c r="L239" s="37">
        <f t="shared" si="4"/>
        <v>0</v>
      </c>
      <c r="M239" s="13">
        <f>VLOOKUP(A239,'04.07.24'!$A$2:$M$500,4,0)</f>
        <v>13602972</v>
      </c>
      <c r="N239" s="34">
        <f>VLOOKUP(A239,'Actual scan'!$A$2:$M$419,4,0)</f>
        <v>13602972</v>
      </c>
      <c r="O239" s="38">
        <f t="shared" si="5"/>
        <v>0</v>
      </c>
      <c r="P239" s="13">
        <f>VLOOKUP(A239,'04.07.24'!$A$2:$M$500,10,0)</f>
        <v>6674109</v>
      </c>
      <c r="Q239" s="39">
        <f>VLOOKUP(A239,'Actual scan'!$A$2:$M$419,10,0)</f>
        <v>6674109</v>
      </c>
      <c r="R239" s="38">
        <f t="shared" si="6"/>
        <v>0</v>
      </c>
      <c r="S239" s="13">
        <f>VLOOKUP(A239,'04.07.24'!$A$2:$M$500,9,0)</f>
        <v>2994153</v>
      </c>
      <c r="T239" s="39">
        <f>VLOOKUP(A239,'Actual scan'!$A$2:$M$419,9,0)</f>
        <v>2994153</v>
      </c>
      <c r="U239" s="38">
        <f t="shared" si="7"/>
        <v>0</v>
      </c>
      <c r="V239" s="13">
        <f>VLOOKUP(A239,'04.07.24'!$A$2:$M$500,8,0)</f>
        <v>5821565</v>
      </c>
      <c r="W239" s="39">
        <f>VLOOKUP(A239,'Actual scan'!$A$2:$M$419,8,0)</f>
        <v>5821565</v>
      </c>
      <c r="X239" s="38">
        <f t="shared" si="8"/>
        <v>0</v>
      </c>
      <c r="Y239" s="13">
        <f>VLOOKUP(A239,'04.07.24'!$A$2:$M$500,11,0)</f>
        <v>1014619989</v>
      </c>
      <c r="Z239" s="39">
        <f>VLOOKUP(A239,'Actual scan'!$A$2:$M$419,11,0)</f>
        <v>1014619989</v>
      </c>
      <c r="AA239" s="38">
        <f t="shared" si="9"/>
        <v>0</v>
      </c>
      <c r="AB239" s="40">
        <f t="shared" si="10"/>
        <v>0</v>
      </c>
      <c r="AC239" s="40">
        <f t="shared" si="11"/>
        <v>0</v>
      </c>
      <c r="AD239" s="40">
        <f t="shared" si="12"/>
        <v>0</v>
      </c>
      <c r="AE239" s="40">
        <f t="shared" si="13"/>
        <v>0</v>
      </c>
      <c r="AF239" s="41">
        <f t="shared" si="14"/>
        <v>0</v>
      </c>
      <c r="AG239" s="40">
        <f>IFERROR(__xludf.DUMMYFUNCTION("IFNA(VLOOKUP(A239,IMPORTRANGE(""https://docs.google.com/spreadsheets/d/13sIiIFxtnWDUMYwzYXOCUL9Pdssb8PBqcbIkNBBCaZM/edit?resourcekey#gid=2083474367"",""Responses!$B$2:$N$500""),10,0),0)"),0.0)</f>
        <v>0</v>
      </c>
      <c r="AH239" s="40">
        <f>IFERROR(__xludf.DUMMYFUNCTION("IFNA(VLOOKUP(A239,IMPORTRANGE(""https://docs.google.com/spreadsheets/d/13sIiIFxtnWDUMYwzYXOCUL9Pdssb8PBqcbIkNBBCaZM/edit?resourcekey#gid=2083474367"",""Responses!$B$2:$N$500""),9,0),0)"),0.0)</f>
        <v>0</v>
      </c>
      <c r="AI239" s="41">
        <f t="shared" si="15"/>
        <v>0</v>
      </c>
      <c r="AJ239" s="41">
        <f t="shared" si="16"/>
        <v>-6930045.3</v>
      </c>
      <c r="AK239" s="42">
        <f t="shared" si="17"/>
        <v>0</v>
      </c>
      <c r="AL239" s="42">
        <f t="shared" si="18"/>
        <v>0</v>
      </c>
    </row>
    <row r="240" ht="15.75" customHeight="1">
      <c r="A240" s="6">
        <v>1.24256279E8</v>
      </c>
      <c r="B240" s="7" t="s">
        <v>272</v>
      </c>
      <c r="C240" s="20">
        <f>VLOOKUP(A240,'04.07.24'!$A$2:$W$500,17,0)</f>
        <v>923045.1</v>
      </c>
      <c r="D240" s="33">
        <f t="shared" si="1"/>
        <v>0</v>
      </c>
      <c r="E240" s="20">
        <f>VLOOKUP(A240,'04.07.24'!$A$2:$W$500,18,0)</f>
        <v>6922838.25</v>
      </c>
      <c r="F240" s="33">
        <f t="shared" si="2"/>
        <v>0</v>
      </c>
      <c r="G240" s="13">
        <f>VLOOKUP(A240,'04.07.24'!$A$2:$C$500,3,0)</f>
        <v>46152255</v>
      </c>
      <c r="H240" s="34">
        <f>VLOOKUP(A240,'Actual scan'!$A$2:$C$419,3,0)</f>
        <v>46152255</v>
      </c>
      <c r="I240" s="35">
        <f t="shared" si="3"/>
        <v>0</v>
      </c>
      <c r="J240" s="20">
        <f>VLOOKUP(A240,'04.07.24'!$A$2:$M$500,13,0)</f>
        <v>63108620.4</v>
      </c>
      <c r="K240" s="36">
        <f>VLOOKUP(A240,'Actual scan'!$A$2:$M$419,13,0)</f>
        <v>63108620.4</v>
      </c>
      <c r="L240" s="37">
        <f t="shared" si="4"/>
        <v>0</v>
      </c>
      <c r="M240" s="13">
        <f>VLOOKUP(A240,'04.07.24'!$A$2:$M$500,4,0)</f>
        <v>5234622</v>
      </c>
      <c r="N240" s="34">
        <f>VLOOKUP(A240,'Actual scan'!$A$2:$M$419,4,0)</f>
        <v>5234622</v>
      </c>
      <c r="O240" s="38">
        <f t="shared" si="5"/>
        <v>0</v>
      </c>
      <c r="P240" s="13">
        <f>VLOOKUP(A240,'04.07.24'!$A$2:$M$500,10,0)</f>
        <v>8517881</v>
      </c>
      <c r="Q240" s="39">
        <f>VLOOKUP(A240,'Actual scan'!$A$2:$M$419,10,0)</f>
        <v>8517881</v>
      </c>
      <c r="R240" s="38">
        <f t="shared" si="6"/>
        <v>0</v>
      </c>
      <c r="S240" s="13">
        <f>VLOOKUP(A240,'04.07.24'!$A$2:$M$500,9,0)</f>
        <v>1602597</v>
      </c>
      <c r="T240" s="39">
        <f>VLOOKUP(A240,'Actual scan'!$A$2:$M$419,9,0)</f>
        <v>1602597</v>
      </c>
      <c r="U240" s="38">
        <f t="shared" si="7"/>
        <v>0</v>
      </c>
      <c r="V240" s="13">
        <f>VLOOKUP(A240,'04.07.24'!$A$2:$M$500,8,0)</f>
        <v>2995556</v>
      </c>
      <c r="W240" s="39">
        <f>VLOOKUP(A240,'Actual scan'!$A$2:$M$419,8,0)</f>
        <v>2995556</v>
      </c>
      <c r="X240" s="38">
        <f t="shared" si="8"/>
        <v>0</v>
      </c>
      <c r="Y240" s="13">
        <f>VLOOKUP(A240,'04.07.24'!$A$2:$M$500,11,0)</f>
        <v>1319517433</v>
      </c>
      <c r="Z240" s="39">
        <f>VLOOKUP(A240,'Actual scan'!$A$2:$M$419,11,0)</f>
        <v>1319517433</v>
      </c>
      <c r="AA240" s="38">
        <f t="shared" si="9"/>
        <v>0</v>
      </c>
      <c r="AB240" s="40">
        <f t="shared" si="10"/>
        <v>0</v>
      </c>
      <c r="AC240" s="40">
        <f t="shared" si="11"/>
        <v>0</v>
      </c>
      <c r="AD240" s="40">
        <f t="shared" si="12"/>
        <v>0</v>
      </c>
      <c r="AE240" s="40">
        <f t="shared" si="13"/>
        <v>0</v>
      </c>
      <c r="AF240" s="41">
        <f t="shared" si="14"/>
        <v>0</v>
      </c>
      <c r="AG240" s="40">
        <f>IFERROR(__xludf.DUMMYFUNCTION("IFNA(VLOOKUP(A240,IMPORTRANGE(""https://docs.google.com/spreadsheets/d/13sIiIFxtnWDUMYwzYXOCUL9Pdssb8PBqcbIkNBBCaZM/edit?resourcekey#gid=2083474367"",""Responses!$B$2:$N$500""),10,0),0)"),0.0)</f>
        <v>0</v>
      </c>
      <c r="AH240" s="40">
        <f>IFERROR(__xludf.DUMMYFUNCTION("IFNA(VLOOKUP(A240,IMPORTRANGE(""https://docs.google.com/spreadsheets/d/13sIiIFxtnWDUMYwzYXOCUL9Pdssb8PBqcbIkNBBCaZM/edit?resourcekey#gid=2083474367"",""Responses!$B$2:$N$500""),9,0),0)"),0.0)</f>
        <v>0</v>
      </c>
      <c r="AI240" s="41">
        <f t="shared" si="15"/>
        <v>0</v>
      </c>
      <c r="AJ240" s="41">
        <f t="shared" si="16"/>
        <v>-6922838.25</v>
      </c>
      <c r="AK240" s="42">
        <f t="shared" si="17"/>
        <v>0</v>
      </c>
      <c r="AL240" s="42">
        <f t="shared" si="18"/>
        <v>0</v>
      </c>
    </row>
    <row r="241" ht="15.75" customHeight="1">
      <c r="A241" s="6">
        <v>1.15225308E8</v>
      </c>
      <c r="B241" s="7" t="s">
        <v>273</v>
      </c>
      <c r="C241" s="20">
        <f>VLOOKUP(A241,'04.07.24'!$A$2:$W$500,17,0)</f>
        <v>909582.5</v>
      </c>
      <c r="D241" s="33">
        <f t="shared" si="1"/>
        <v>0</v>
      </c>
      <c r="E241" s="20">
        <f>VLOOKUP(A241,'04.07.24'!$A$2:$W$500,18,0)</f>
        <v>6821868.75</v>
      </c>
      <c r="F241" s="33">
        <f t="shared" si="2"/>
        <v>0</v>
      </c>
      <c r="G241" s="13">
        <f>VLOOKUP(A241,'04.07.24'!$A$2:$C$500,3,0)</f>
        <v>45479125</v>
      </c>
      <c r="H241" s="34">
        <f>VLOOKUP(A241,'Actual scan'!$A$2:$C$419,3,0)</f>
        <v>45479125</v>
      </c>
      <c r="I241" s="35">
        <f t="shared" si="3"/>
        <v>0</v>
      </c>
      <c r="J241" s="20">
        <f>VLOOKUP(A241,'04.07.24'!$A$2:$M$500,13,0)</f>
        <v>114012735.4</v>
      </c>
      <c r="K241" s="36">
        <f>VLOOKUP(A241,'Actual scan'!$A$2:$M$419,13,0)</f>
        <v>114012735.4</v>
      </c>
      <c r="L241" s="37">
        <f t="shared" si="4"/>
        <v>0</v>
      </c>
      <c r="M241" s="13">
        <f>VLOOKUP(A241,'04.07.24'!$A$2:$M$500,4,0)</f>
        <v>26846149</v>
      </c>
      <c r="N241" s="34">
        <f>VLOOKUP(A241,'Actual scan'!$A$2:$M$419,4,0)</f>
        <v>26846149</v>
      </c>
      <c r="O241" s="38">
        <f t="shared" si="5"/>
        <v>0</v>
      </c>
      <c r="P241" s="13">
        <f>VLOOKUP(A241,'04.07.24'!$A$2:$M$500,10,0)</f>
        <v>5049549</v>
      </c>
      <c r="Q241" s="39">
        <f>VLOOKUP(A241,'Actual scan'!$A$2:$M$419,10,0)</f>
        <v>5049549</v>
      </c>
      <c r="R241" s="38">
        <f t="shared" si="6"/>
        <v>0</v>
      </c>
      <c r="S241" s="13">
        <f>VLOOKUP(A241,'04.07.24'!$A$2:$M$500,9,0)</f>
        <v>982745</v>
      </c>
      <c r="T241" s="39">
        <f>VLOOKUP(A241,'Actual scan'!$A$2:$M$419,9,0)</f>
        <v>982745</v>
      </c>
      <c r="U241" s="38">
        <f t="shared" si="7"/>
        <v>0</v>
      </c>
      <c r="V241" s="13">
        <f>VLOOKUP(A241,'04.07.24'!$A$2:$M$500,8,0)</f>
        <v>3879237</v>
      </c>
      <c r="W241" s="39">
        <f>VLOOKUP(A241,'Actual scan'!$A$2:$M$419,8,0)</f>
        <v>3879237</v>
      </c>
      <c r="X241" s="38">
        <f t="shared" si="8"/>
        <v>0</v>
      </c>
      <c r="Y241" s="13">
        <f>VLOOKUP(A241,'04.07.24'!$A$2:$M$500,11,0)</f>
        <v>364290355</v>
      </c>
      <c r="Z241" s="39">
        <f>VLOOKUP(A241,'Actual scan'!$A$2:$M$419,11,0)</f>
        <v>364290355</v>
      </c>
      <c r="AA241" s="38">
        <f t="shared" si="9"/>
        <v>0</v>
      </c>
      <c r="AB241" s="40">
        <f t="shared" si="10"/>
        <v>0</v>
      </c>
      <c r="AC241" s="40">
        <f t="shared" si="11"/>
        <v>0</v>
      </c>
      <c r="AD241" s="40">
        <f t="shared" si="12"/>
        <v>0</v>
      </c>
      <c r="AE241" s="40">
        <f t="shared" si="13"/>
        <v>0</v>
      </c>
      <c r="AF241" s="41">
        <f t="shared" si="14"/>
        <v>0</v>
      </c>
      <c r="AG241" s="40">
        <f>IFERROR(__xludf.DUMMYFUNCTION("IFNA(VLOOKUP(A241,IMPORTRANGE(""https://docs.google.com/spreadsheets/d/13sIiIFxtnWDUMYwzYXOCUL9Pdssb8PBqcbIkNBBCaZM/edit?resourcekey#gid=2083474367"",""Responses!$B$2:$N$500""),10,0),0)"),0.0)</f>
        <v>0</v>
      </c>
      <c r="AH241" s="40">
        <f>IFERROR(__xludf.DUMMYFUNCTION("IFNA(VLOOKUP(A241,IMPORTRANGE(""https://docs.google.com/spreadsheets/d/13sIiIFxtnWDUMYwzYXOCUL9Pdssb8PBqcbIkNBBCaZM/edit?resourcekey#gid=2083474367"",""Responses!$B$2:$N$500""),9,0),0)"),0.0)</f>
        <v>0</v>
      </c>
      <c r="AI241" s="41">
        <f t="shared" si="15"/>
        <v>0</v>
      </c>
      <c r="AJ241" s="41">
        <f t="shared" si="16"/>
        <v>-6821868.75</v>
      </c>
      <c r="AK241" s="42">
        <f t="shared" si="17"/>
        <v>0</v>
      </c>
      <c r="AL241" s="42">
        <f t="shared" si="18"/>
        <v>0</v>
      </c>
    </row>
    <row r="242" ht="15.75" customHeight="1">
      <c r="A242" s="6">
        <v>1.54036725E8</v>
      </c>
      <c r="B242" s="7" t="s">
        <v>274</v>
      </c>
      <c r="C242" s="20">
        <f>VLOOKUP(A242,'04.07.24'!$A$2:$W$500,17,0)</f>
        <v>903284.96</v>
      </c>
      <c r="D242" s="33">
        <f t="shared" si="1"/>
        <v>0</v>
      </c>
      <c r="E242" s="20">
        <f>VLOOKUP(A242,'04.07.24'!$A$2:$W$500,18,0)</f>
        <v>6774637.2</v>
      </c>
      <c r="F242" s="33">
        <f t="shared" si="2"/>
        <v>0</v>
      </c>
      <c r="G242" s="13">
        <f>VLOOKUP(A242,'04.07.24'!$A$2:$C$500,3,0)</f>
        <v>45164248</v>
      </c>
      <c r="H242" s="34">
        <f>VLOOKUP(A242,'Actual scan'!$A$2:$C$419,3,0)</f>
        <v>45164248</v>
      </c>
      <c r="I242" s="35">
        <f t="shared" si="3"/>
        <v>0</v>
      </c>
      <c r="J242" s="20">
        <f>VLOOKUP(A242,'04.07.24'!$A$2:$M$500,13,0)</f>
        <v>254066076.2</v>
      </c>
      <c r="K242" s="36">
        <f>VLOOKUP(A242,'Actual scan'!$A$2:$M$419,13,0)</f>
        <v>254066076.2</v>
      </c>
      <c r="L242" s="37">
        <f t="shared" si="4"/>
        <v>0</v>
      </c>
      <c r="M242" s="13">
        <f>VLOOKUP(A242,'04.07.24'!$A$2:$M$500,4,0)</f>
        <v>24792390</v>
      </c>
      <c r="N242" s="34">
        <f>VLOOKUP(A242,'Actual scan'!$A$2:$M$419,4,0)</f>
        <v>24792390</v>
      </c>
      <c r="O242" s="38">
        <f t="shared" si="5"/>
        <v>0</v>
      </c>
      <c r="P242" s="13">
        <f>VLOOKUP(A242,'04.07.24'!$A$2:$M$500,10,0)</f>
        <v>2828246</v>
      </c>
      <c r="Q242" s="39">
        <f>VLOOKUP(A242,'Actual scan'!$A$2:$M$419,10,0)</f>
        <v>2828246</v>
      </c>
      <c r="R242" s="38">
        <f t="shared" si="6"/>
        <v>0</v>
      </c>
      <c r="S242" s="13">
        <f>VLOOKUP(A242,'04.07.24'!$A$2:$M$500,9,0)</f>
        <v>5681920</v>
      </c>
      <c r="T242" s="39">
        <f>VLOOKUP(A242,'Actual scan'!$A$2:$M$419,9,0)</f>
        <v>5681920</v>
      </c>
      <c r="U242" s="38">
        <f t="shared" si="7"/>
        <v>0</v>
      </c>
      <c r="V242" s="13">
        <f>VLOOKUP(A242,'04.07.24'!$A$2:$M$500,8,0)</f>
        <v>12858961</v>
      </c>
      <c r="W242" s="39">
        <f>VLOOKUP(A242,'Actual scan'!$A$2:$M$419,8,0)</f>
        <v>12858961</v>
      </c>
      <c r="X242" s="38">
        <f t="shared" si="8"/>
        <v>0</v>
      </c>
      <c r="Y242" s="13">
        <f>VLOOKUP(A242,'04.07.24'!$A$2:$M$500,11,0)</f>
        <v>329445575</v>
      </c>
      <c r="Z242" s="39">
        <f>VLOOKUP(A242,'Actual scan'!$A$2:$M$419,11,0)</f>
        <v>329445575</v>
      </c>
      <c r="AA242" s="38">
        <f t="shared" si="9"/>
        <v>0</v>
      </c>
      <c r="AB242" s="40">
        <f t="shared" si="10"/>
        <v>0</v>
      </c>
      <c r="AC242" s="40">
        <f t="shared" si="11"/>
        <v>0</v>
      </c>
      <c r="AD242" s="40">
        <f t="shared" si="12"/>
        <v>0</v>
      </c>
      <c r="AE242" s="40">
        <f t="shared" si="13"/>
        <v>0</v>
      </c>
      <c r="AF242" s="41">
        <f t="shared" si="14"/>
        <v>0</v>
      </c>
      <c r="AG242" s="40">
        <f>IFERROR(__xludf.DUMMYFUNCTION("IFNA(VLOOKUP(A242,IMPORTRANGE(""https://docs.google.com/spreadsheets/d/13sIiIFxtnWDUMYwzYXOCUL9Pdssb8PBqcbIkNBBCaZM/edit?resourcekey#gid=2083474367"",""Responses!$B$2:$N$500""),10,0),0)"),0.0)</f>
        <v>0</v>
      </c>
      <c r="AH242" s="40">
        <f>IFERROR(__xludf.DUMMYFUNCTION("IFNA(VLOOKUP(A242,IMPORTRANGE(""https://docs.google.com/spreadsheets/d/13sIiIFxtnWDUMYwzYXOCUL9Pdssb8PBqcbIkNBBCaZM/edit?resourcekey#gid=2083474367"",""Responses!$B$2:$N$500""),9,0),0)"),0.0)</f>
        <v>0</v>
      </c>
      <c r="AI242" s="41">
        <f t="shared" si="15"/>
        <v>0</v>
      </c>
      <c r="AJ242" s="41">
        <f t="shared" si="16"/>
        <v>-6774637.2</v>
      </c>
      <c r="AK242" s="42">
        <f t="shared" si="17"/>
        <v>0</v>
      </c>
      <c r="AL242" s="42">
        <f t="shared" si="18"/>
        <v>0</v>
      </c>
    </row>
    <row r="243" ht="15.75" customHeight="1">
      <c r="A243" s="6">
        <v>1.39290479E8</v>
      </c>
      <c r="B243" s="7" t="s">
        <v>275</v>
      </c>
      <c r="C243" s="20">
        <f>VLOOKUP(A243,'04.07.24'!$A$2:$W$500,17,0)</f>
        <v>896145.88</v>
      </c>
      <c r="D243" s="33">
        <f t="shared" si="1"/>
        <v>0</v>
      </c>
      <c r="E243" s="20">
        <f>VLOOKUP(A243,'04.07.24'!$A$2:$W$500,18,0)</f>
        <v>6721094.1</v>
      </c>
      <c r="F243" s="33">
        <f t="shared" si="2"/>
        <v>0</v>
      </c>
      <c r="G243" s="13">
        <f>VLOOKUP(A243,'04.07.24'!$A$2:$C$500,3,0)</f>
        <v>44807294</v>
      </c>
      <c r="H243" s="34">
        <f>VLOOKUP(A243,'Actual scan'!$A$2:$C$419,3,0)</f>
        <v>44807294</v>
      </c>
      <c r="I243" s="35">
        <f t="shared" si="3"/>
        <v>0</v>
      </c>
      <c r="J243" s="20">
        <f>VLOOKUP(A243,'04.07.24'!$A$2:$M$500,13,0)</f>
        <v>300158036.2</v>
      </c>
      <c r="K243" s="36">
        <f>VLOOKUP(A243,'Actual scan'!$A$2:$M$419,13,0)</f>
        <v>300158036.2</v>
      </c>
      <c r="L243" s="37">
        <f t="shared" si="4"/>
        <v>0</v>
      </c>
      <c r="M243" s="13">
        <f>VLOOKUP(A243,'04.07.24'!$A$2:$M$500,4,0)</f>
        <v>28515118</v>
      </c>
      <c r="N243" s="34">
        <f>VLOOKUP(A243,'Actual scan'!$A$2:$M$419,4,0)</f>
        <v>28515118</v>
      </c>
      <c r="O243" s="38">
        <f t="shared" si="5"/>
        <v>0</v>
      </c>
      <c r="P243" s="13">
        <f>VLOOKUP(A243,'04.07.24'!$A$2:$M$500,10,0)</f>
        <v>4323954</v>
      </c>
      <c r="Q243" s="39">
        <f>VLOOKUP(A243,'Actual scan'!$A$2:$M$419,10,0)</f>
        <v>4323954</v>
      </c>
      <c r="R243" s="38">
        <f t="shared" si="6"/>
        <v>0</v>
      </c>
      <c r="S243" s="13">
        <f>VLOOKUP(A243,'04.07.24'!$A$2:$M$500,9,0)</f>
        <v>6775764</v>
      </c>
      <c r="T243" s="39">
        <f>VLOOKUP(A243,'Actual scan'!$A$2:$M$419,9,0)</f>
        <v>6775764</v>
      </c>
      <c r="U243" s="38">
        <f t="shared" si="7"/>
        <v>0</v>
      </c>
      <c r="V243" s="13">
        <f>VLOOKUP(A243,'04.07.24'!$A$2:$M$500,8,0)</f>
        <v>14833553</v>
      </c>
      <c r="W243" s="39">
        <f>VLOOKUP(A243,'Actual scan'!$A$2:$M$419,8,0)</f>
        <v>14833553</v>
      </c>
      <c r="X243" s="38">
        <f t="shared" si="8"/>
        <v>0</v>
      </c>
      <c r="Y243" s="13">
        <f>VLOOKUP(A243,'04.07.24'!$A$2:$M$500,11,0)</f>
        <v>1729464300</v>
      </c>
      <c r="Z243" s="39">
        <f>VLOOKUP(A243,'Actual scan'!$A$2:$M$419,11,0)</f>
        <v>1729464300</v>
      </c>
      <c r="AA243" s="38">
        <f t="shared" si="9"/>
        <v>0</v>
      </c>
      <c r="AB243" s="40">
        <f t="shared" si="10"/>
        <v>0</v>
      </c>
      <c r="AC243" s="40">
        <f t="shared" si="11"/>
        <v>0</v>
      </c>
      <c r="AD243" s="40">
        <f t="shared" si="12"/>
        <v>0</v>
      </c>
      <c r="AE243" s="40">
        <f t="shared" si="13"/>
        <v>0</v>
      </c>
      <c r="AF243" s="41">
        <f t="shared" si="14"/>
        <v>0</v>
      </c>
      <c r="AG243" s="40">
        <f>IFERROR(__xludf.DUMMYFUNCTION("IFNA(VLOOKUP(A243,IMPORTRANGE(""https://docs.google.com/spreadsheets/d/13sIiIFxtnWDUMYwzYXOCUL9Pdssb8PBqcbIkNBBCaZM/edit?resourcekey#gid=2083474367"",""Responses!$B$2:$N$500""),10,0),0)"),0.0)</f>
        <v>0</v>
      </c>
      <c r="AH243" s="40">
        <f>IFERROR(__xludf.DUMMYFUNCTION("IFNA(VLOOKUP(A243,IMPORTRANGE(""https://docs.google.com/spreadsheets/d/13sIiIFxtnWDUMYwzYXOCUL9Pdssb8PBqcbIkNBBCaZM/edit?resourcekey#gid=2083474367"",""Responses!$B$2:$N$500""),9,0),0)"),0.0)</f>
        <v>0</v>
      </c>
      <c r="AI243" s="41">
        <f t="shared" si="15"/>
        <v>0</v>
      </c>
      <c r="AJ243" s="41">
        <f t="shared" si="16"/>
        <v>-6721094.1</v>
      </c>
      <c r="AK243" s="42">
        <f t="shared" si="17"/>
        <v>0</v>
      </c>
      <c r="AL243" s="42">
        <f t="shared" si="18"/>
        <v>0</v>
      </c>
    </row>
    <row r="244" ht="15.75" customHeight="1">
      <c r="A244" s="6">
        <v>1.42977255E8</v>
      </c>
      <c r="B244" s="7" t="s">
        <v>276</v>
      </c>
      <c r="C244" s="20">
        <f>VLOOKUP(A244,'04.07.24'!$A$2:$W$500,17,0)</f>
        <v>884893.08</v>
      </c>
      <c r="D244" s="33">
        <f t="shared" si="1"/>
        <v>0</v>
      </c>
      <c r="E244" s="20">
        <f>VLOOKUP(A244,'04.07.24'!$A$2:$W$500,18,0)</f>
        <v>6636698.1</v>
      </c>
      <c r="F244" s="33">
        <f t="shared" si="2"/>
        <v>0</v>
      </c>
      <c r="G244" s="13">
        <f>VLOOKUP(A244,'04.07.24'!$A$2:$C$500,3,0)</f>
        <v>44244654</v>
      </c>
      <c r="H244" s="34">
        <f>VLOOKUP(A244,'Actual scan'!$A$2:$C$419,3,0)</f>
        <v>44244654</v>
      </c>
      <c r="I244" s="35">
        <f t="shared" si="3"/>
        <v>0</v>
      </c>
      <c r="J244" s="20">
        <f>VLOOKUP(A244,'04.07.24'!$A$2:$M$500,13,0)</f>
        <v>527292864.2</v>
      </c>
      <c r="K244" s="36">
        <f>VLOOKUP(A244,'Actual scan'!$A$2:$M$419,13,0)</f>
        <v>527292864.2</v>
      </c>
      <c r="L244" s="37">
        <f t="shared" si="4"/>
        <v>0</v>
      </c>
      <c r="M244" s="13">
        <f>VLOOKUP(A244,'04.07.24'!$A$2:$M$500,4,0)</f>
        <v>39666283</v>
      </c>
      <c r="N244" s="34">
        <f>VLOOKUP(A244,'Actual scan'!$A$2:$M$419,4,0)</f>
        <v>39666283</v>
      </c>
      <c r="O244" s="38">
        <f t="shared" si="5"/>
        <v>0</v>
      </c>
      <c r="P244" s="13">
        <f>VLOOKUP(A244,'04.07.24'!$A$2:$M$500,10,0)</f>
        <v>4614274</v>
      </c>
      <c r="Q244" s="39">
        <f>VLOOKUP(A244,'Actual scan'!$A$2:$M$419,10,0)</f>
        <v>4614274</v>
      </c>
      <c r="R244" s="38">
        <f t="shared" si="6"/>
        <v>0</v>
      </c>
      <c r="S244" s="13">
        <f>VLOOKUP(A244,'04.07.24'!$A$2:$M$500,9,0)</f>
        <v>16522197</v>
      </c>
      <c r="T244" s="39">
        <f>VLOOKUP(A244,'Actual scan'!$A$2:$M$419,9,0)</f>
        <v>16522197</v>
      </c>
      <c r="U244" s="38">
        <f t="shared" si="7"/>
        <v>0</v>
      </c>
      <c r="V244" s="13">
        <f>VLOOKUP(A244,'04.07.24'!$A$2:$M$500,8,0)</f>
        <v>19105993</v>
      </c>
      <c r="W244" s="39">
        <f>VLOOKUP(A244,'Actual scan'!$A$2:$M$419,8,0)</f>
        <v>19105993</v>
      </c>
      <c r="X244" s="38">
        <f t="shared" si="8"/>
        <v>0</v>
      </c>
      <c r="Y244" s="13">
        <f>VLOOKUP(A244,'04.07.24'!$A$2:$M$500,11,0)</f>
        <v>201018957</v>
      </c>
      <c r="Z244" s="39">
        <f>VLOOKUP(A244,'Actual scan'!$A$2:$M$419,11,0)</f>
        <v>201018957</v>
      </c>
      <c r="AA244" s="38">
        <f t="shared" si="9"/>
        <v>0</v>
      </c>
      <c r="AB244" s="40">
        <f t="shared" si="10"/>
        <v>0</v>
      </c>
      <c r="AC244" s="40">
        <f t="shared" si="11"/>
        <v>0</v>
      </c>
      <c r="AD244" s="40">
        <f t="shared" si="12"/>
        <v>0</v>
      </c>
      <c r="AE244" s="40">
        <f t="shared" si="13"/>
        <v>0</v>
      </c>
      <c r="AF244" s="41">
        <f t="shared" si="14"/>
        <v>0</v>
      </c>
      <c r="AG244" s="40">
        <f>IFERROR(__xludf.DUMMYFUNCTION("IFNA(VLOOKUP(A244,IMPORTRANGE(""https://docs.google.com/spreadsheets/d/13sIiIFxtnWDUMYwzYXOCUL9Pdssb8PBqcbIkNBBCaZM/edit?resourcekey#gid=2083474367"",""Responses!$B$2:$N$500""),10,0),0)"),0.0)</f>
        <v>0</v>
      </c>
      <c r="AH244" s="40">
        <f>IFERROR(__xludf.DUMMYFUNCTION("IFNA(VLOOKUP(A244,IMPORTRANGE(""https://docs.google.com/spreadsheets/d/13sIiIFxtnWDUMYwzYXOCUL9Pdssb8PBqcbIkNBBCaZM/edit?resourcekey#gid=2083474367"",""Responses!$B$2:$N$500""),9,0),0)"),0.0)</f>
        <v>0</v>
      </c>
      <c r="AI244" s="41">
        <f t="shared" si="15"/>
        <v>0</v>
      </c>
      <c r="AJ244" s="41">
        <f t="shared" si="16"/>
        <v>-6636698.1</v>
      </c>
      <c r="AK244" s="42">
        <f t="shared" si="17"/>
        <v>0</v>
      </c>
      <c r="AL244" s="42">
        <f t="shared" si="18"/>
        <v>0</v>
      </c>
    </row>
    <row r="245" ht="15.75" customHeight="1">
      <c r="A245" s="6">
        <v>1.25415921E8</v>
      </c>
      <c r="B245" s="7" t="s">
        <v>277</v>
      </c>
      <c r="C245" s="20">
        <f>VLOOKUP(A245,'04.07.24'!$A$2:$W$500,17,0)</f>
        <v>883528.58</v>
      </c>
      <c r="D245" s="33">
        <f t="shared" si="1"/>
        <v>0</v>
      </c>
      <c r="E245" s="20">
        <f>VLOOKUP(A245,'04.07.24'!$A$2:$W$500,18,0)</f>
        <v>6626464.35</v>
      </c>
      <c r="F245" s="33">
        <f t="shared" si="2"/>
        <v>0</v>
      </c>
      <c r="G245" s="13">
        <f>VLOOKUP(A245,'04.07.24'!$A$2:$C$500,3,0)</f>
        <v>44176429</v>
      </c>
      <c r="H245" s="34">
        <f>VLOOKUP(A245,'Actual scan'!$A$2:$C$419,3,0)</f>
        <v>44176429</v>
      </c>
      <c r="I245" s="35">
        <f t="shared" si="3"/>
        <v>0</v>
      </c>
      <c r="J245" s="20">
        <f>VLOOKUP(A245,'04.07.24'!$A$2:$M$500,13,0)</f>
        <v>174767347</v>
      </c>
      <c r="K245" s="36">
        <f>VLOOKUP(A245,'Actual scan'!$A$2:$M$419,13,0)</f>
        <v>174767347</v>
      </c>
      <c r="L245" s="37">
        <f t="shared" si="4"/>
        <v>0</v>
      </c>
      <c r="M245" s="13">
        <f>VLOOKUP(A245,'04.07.24'!$A$2:$M$500,4,0)</f>
        <v>24049016</v>
      </c>
      <c r="N245" s="34">
        <f>VLOOKUP(A245,'Actual scan'!$A$2:$M$419,4,0)</f>
        <v>24049016</v>
      </c>
      <c r="O245" s="38">
        <f t="shared" si="5"/>
        <v>0</v>
      </c>
      <c r="P245" s="13">
        <f>VLOOKUP(A245,'04.07.24'!$A$2:$M$500,10,0)</f>
        <v>8777350</v>
      </c>
      <c r="Q245" s="39">
        <f>VLOOKUP(A245,'Actual scan'!$A$2:$M$419,10,0)</f>
        <v>8777350</v>
      </c>
      <c r="R245" s="38">
        <f t="shared" si="6"/>
        <v>0</v>
      </c>
      <c r="S245" s="13">
        <f>VLOOKUP(A245,'04.07.24'!$A$2:$M$500,9,0)</f>
        <v>3179914</v>
      </c>
      <c r="T245" s="39">
        <f>VLOOKUP(A245,'Actual scan'!$A$2:$M$419,9,0)</f>
        <v>3179914</v>
      </c>
      <c r="U245" s="38">
        <f t="shared" si="7"/>
        <v>0</v>
      </c>
      <c r="V245" s="13">
        <f>VLOOKUP(A245,'04.07.24'!$A$2:$M$500,8,0)</f>
        <v>8636034</v>
      </c>
      <c r="W245" s="39">
        <f>VLOOKUP(A245,'Actual scan'!$A$2:$M$419,8,0)</f>
        <v>8636034</v>
      </c>
      <c r="X245" s="38">
        <f t="shared" si="8"/>
        <v>0</v>
      </c>
      <c r="Y245" s="13">
        <f>VLOOKUP(A245,'04.07.24'!$A$2:$M$500,11,0)</f>
        <v>2072676754</v>
      </c>
      <c r="Z245" s="39">
        <f>VLOOKUP(A245,'Actual scan'!$A$2:$M$419,11,0)</f>
        <v>2072676754</v>
      </c>
      <c r="AA245" s="38">
        <f t="shared" si="9"/>
        <v>0</v>
      </c>
      <c r="AB245" s="40">
        <f t="shared" si="10"/>
        <v>0</v>
      </c>
      <c r="AC245" s="40">
        <f t="shared" si="11"/>
        <v>0</v>
      </c>
      <c r="AD245" s="40">
        <f t="shared" si="12"/>
        <v>0</v>
      </c>
      <c r="AE245" s="40">
        <f t="shared" si="13"/>
        <v>0</v>
      </c>
      <c r="AF245" s="41">
        <f t="shared" si="14"/>
        <v>0</v>
      </c>
      <c r="AG245" s="40">
        <f>IFERROR(__xludf.DUMMYFUNCTION("IFNA(VLOOKUP(A245,IMPORTRANGE(""https://docs.google.com/spreadsheets/d/13sIiIFxtnWDUMYwzYXOCUL9Pdssb8PBqcbIkNBBCaZM/edit?resourcekey#gid=2083474367"",""Responses!$B$2:$N$500""),10,0),0)"),0.0)</f>
        <v>0</v>
      </c>
      <c r="AH245" s="40">
        <f>IFERROR(__xludf.DUMMYFUNCTION("IFNA(VLOOKUP(A245,IMPORTRANGE(""https://docs.google.com/spreadsheets/d/13sIiIFxtnWDUMYwzYXOCUL9Pdssb8PBqcbIkNBBCaZM/edit?resourcekey#gid=2083474367"",""Responses!$B$2:$N$500""),9,0),0)"),0.0)</f>
        <v>0</v>
      </c>
      <c r="AI245" s="41">
        <f t="shared" si="15"/>
        <v>0</v>
      </c>
      <c r="AJ245" s="41">
        <f t="shared" si="16"/>
        <v>-6626464.35</v>
      </c>
      <c r="AK245" s="42">
        <f t="shared" si="17"/>
        <v>0</v>
      </c>
      <c r="AL245" s="42">
        <f t="shared" si="18"/>
        <v>0</v>
      </c>
    </row>
    <row r="246" ht="15.75" customHeight="1">
      <c r="A246" s="6">
        <v>9.542601E7</v>
      </c>
      <c r="B246" s="7" t="s">
        <v>278</v>
      </c>
      <c r="C246" s="20">
        <f>VLOOKUP(A246,'04.07.24'!$A$2:$W$500,17,0)</f>
        <v>871540.22</v>
      </c>
      <c r="D246" s="33">
        <f t="shared" si="1"/>
        <v>0</v>
      </c>
      <c r="E246" s="20">
        <f>VLOOKUP(A246,'04.07.24'!$A$2:$W$500,18,0)</f>
        <v>6536551.65</v>
      </c>
      <c r="F246" s="33">
        <f t="shared" si="2"/>
        <v>0</v>
      </c>
      <c r="G246" s="13">
        <f>VLOOKUP(A246,'04.07.24'!$A$2:$C$500,3,0)</f>
        <v>43577011</v>
      </c>
      <c r="H246" s="34">
        <f>VLOOKUP(A246,'Actual scan'!$A$2:$C$419,3,0)</f>
        <v>43577011</v>
      </c>
      <c r="I246" s="35">
        <f t="shared" si="3"/>
        <v>0</v>
      </c>
      <c r="J246" s="20">
        <f>VLOOKUP(A246,'04.07.24'!$A$2:$M$500,13,0)</f>
        <v>92522314.6</v>
      </c>
      <c r="K246" s="36">
        <f>VLOOKUP(A246,'Actual scan'!$A$2:$M$419,13,0)</f>
        <v>92522314.6</v>
      </c>
      <c r="L246" s="37">
        <f t="shared" si="4"/>
        <v>0</v>
      </c>
      <c r="M246" s="13">
        <f>VLOOKUP(A246,'04.07.24'!$A$2:$M$500,4,0)</f>
        <v>7824066</v>
      </c>
      <c r="N246" s="34">
        <f>VLOOKUP(A246,'Actual scan'!$A$2:$M$419,4,0)</f>
        <v>7824066</v>
      </c>
      <c r="O246" s="38">
        <f t="shared" si="5"/>
        <v>0</v>
      </c>
      <c r="P246" s="13">
        <f>VLOOKUP(A246,'04.07.24'!$A$2:$M$500,10,0)</f>
        <v>11789831</v>
      </c>
      <c r="Q246" s="39">
        <f>VLOOKUP(A246,'Actual scan'!$A$2:$M$419,10,0)</f>
        <v>11789831</v>
      </c>
      <c r="R246" s="38">
        <f t="shared" si="6"/>
        <v>0</v>
      </c>
      <c r="S246" s="13">
        <f>VLOOKUP(A246,'04.07.24'!$A$2:$M$500,9,0)</f>
        <v>1698092</v>
      </c>
      <c r="T246" s="39">
        <f>VLOOKUP(A246,'Actual scan'!$A$2:$M$419,9,0)</f>
        <v>1698092</v>
      </c>
      <c r="U246" s="38">
        <f t="shared" si="7"/>
        <v>0</v>
      </c>
      <c r="V246" s="13">
        <f>VLOOKUP(A246,'04.07.24'!$A$2:$M$500,8,0)</f>
        <v>5828030</v>
      </c>
      <c r="W246" s="39">
        <f>VLOOKUP(A246,'Actual scan'!$A$2:$M$419,8,0)</f>
        <v>5828030</v>
      </c>
      <c r="X246" s="38">
        <f t="shared" si="8"/>
        <v>0</v>
      </c>
      <c r="Y246" s="13">
        <f>VLOOKUP(A246,'04.07.24'!$A$2:$M$500,11,0)</f>
        <v>3089979055</v>
      </c>
      <c r="Z246" s="39">
        <f>VLOOKUP(A246,'Actual scan'!$A$2:$M$419,11,0)</f>
        <v>3089979055</v>
      </c>
      <c r="AA246" s="38">
        <f t="shared" si="9"/>
        <v>0</v>
      </c>
      <c r="AB246" s="40">
        <f t="shared" si="10"/>
        <v>0</v>
      </c>
      <c r="AC246" s="40">
        <f t="shared" si="11"/>
        <v>0</v>
      </c>
      <c r="AD246" s="40">
        <f t="shared" si="12"/>
        <v>0</v>
      </c>
      <c r="AE246" s="40">
        <f t="shared" si="13"/>
        <v>0</v>
      </c>
      <c r="AF246" s="41">
        <f t="shared" si="14"/>
        <v>0</v>
      </c>
      <c r="AG246" s="40">
        <f>IFERROR(__xludf.DUMMYFUNCTION("IFNA(VLOOKUP(A246,IMPORTRANGE(""https://docs.google.com/spreadsheets/d/13sIiIFxtnWDUMYwzYXOCUL9Pdssb8PBqcbIkNBBCaZM/edit?resourcekey#gid=2083474367"",""Responses!$B$2:$N$500""),10,0),0)"),0.0)</f>
        <v>0</v>
      </c>
      <c r="AH246" s="40">
        <f>IFERROR(__xludf.DUMMYFUNCTION("IFNA(VLOOKUP(A246,IMPORTRANGE(""https://docs.google.com/spreadsheets/d/13sIiIFxtnWDUMYwzYXOCUL9Pdssb8PBqcbIkNBBCaZM/edit?resourcekey#gid=2083474367"",""Responses!$B$2:$N$500""),9,0),0)"),0.0)</f>
        <v>0</v>
      </c>
      <c r="AI246" s="41">
        <f t="shared" si="15"/>
        <v>0</v>
      </c>
      <c r="AJ246" s="41">
        <f t="shared" si="16"/>
        <v>-6536551.65</v>
      </c>
      <c r="AK246" s="42">
        <f t="shared" si="17"/>
        <v>0</v>
      </c>
      <c r="AL246" s="42">
        <f t="shared" si="18"/>
        <v>0</v>
      </c>
    </row>
    <row r="247" ht="15.75" customHeight="1">
      <c r="A247" s="6">
        <v>1.5403624E8</v>
      </c>
      <c r="B247" s="7" t="s">
        <v>279</v>
      </c>
      <c r="C247" s="20">
        <f>VLOOKUP(A247,'04.07.24'!$A$2:$W$500,17,0)</f>
        <v>855892.04</v>
      </c>
      <c r="D247" s="33">
        <f t="shared" si="1"/>
        <v>0</v>
      </c>
      <c r="E247" s="20">
        <f>VLOOKUP(A247,'04.07.24'!$A$2:$W$500,18,0)</f>
        <v>6419190.3</v>
      </c>
      <c r="F247" s="33">
        <f t="shared" si="2"/>
        <v>0</v>
      </c>
      <c r="G247" s="13">
        <f>VLOOKUP(A247,'04.07.24'!$A$2:$C$500,3,0)</f>
        <v>42794602</v>
      </c>
      <c r="H247" s="34">
        <f>VLOOKUP(A247,'Actual scan'!$A$2:$C$419,3,0)</f>
        <v>42794602</v>
      </c>
      <c r="I247" s="35">
        <f t="shared" si="3"/>
        <v>0</v>
      </c>
      <c r="J247" s="20">
        <f>VLOOKUP(A247,'04.07.24'!$A$2:$M$500,13,0)</f>
        <v>280556805.2</v>
      </c>
      <c r="K247" s="36">
        <f>VLOOKUP(A247,'Actual scan'!$A$2:$M$419,13,0)</f>
        <v>280556805.2</v>
      </c>
      <c r="L247" s="37">
        <f t="shared" si="4"/>
        <v>0</v>
      </c>
      <c r="M247" s="13">
        <f>VLOOKUP(A247,'04.07.24'!$A$2:$M$500,4,0)</f>
        <v>31392718</v>
      </c>
      <c r="N247" s="34">
        <f>VLOOKUP(A247,'Actual scan'!$A$2:$M$419,4,0)</f>
        <v>31392718</v>
      </c>
      <c r="O247" s="38">
        <f t="shared" si="5"/>
        <v>0</v>
      </c>
      <c r="P247" s="13">
        <f>VLOOKUP(A247,'04.07.24'!$A$2:$M$500,10,0)</f>
        <v>3616963</v>
      </c>
      <c r="Q247" s="39">
        <f>VLOOKUP(A247,'Actual scan'!$A$2:$M$419,10,0)</f>
        <v>3616963</v>
      </c>
      <c r="R247" s="38">
        <f t="shared" si="6"/>
        <v>0</v>
      </c>
      <c r="S247" s="13">
        <f>VLOOKUP(A247,'04.07.24'!$A$2:$M$500,9,0)</f>
        <v>5200532</v>
      </c>
      <c r="T247" s="39">
        <f>VLOOKUP(A247,'Actual scan'!$A$2:$M$419,9,0)</f>
        <v>5200532</v>
      </c>
      <c r="U247" s="38">
        <f t="shared" si="7"/>
        <v>0</v>
      </c>
      <c r="V247" s="13">
        <f>VLOOKUP(A247,'04.07.24'!$A$2:$M$500,8,0)</f>
        <v>15693559</v>
      </c>
      <c r="W247" s="39">
        <f>VLOOKUP(A247,'Actual scan'!$A$2:$M$419,8,0)</f>
        <v>15693559</v>
      </c>
      <c r="X247" s="38">
        <f t="shared" si="8"/>
        <v>0</v>
      </c>
      <c r="Y247" s="13">
        <f>VLOOKUP(A247,'04.07.24'!$A$2:$M$500,11,0)</f>
        <v>549665551</v>
      </c>
      <c r="Z247" s="39">
        <f>VLOOKUP(A247,'Actual scan'!$A$2:$M$419,11,0)</f>
        <v>549665551</v>
      </c>
      <c r="AA247" s="38">
        <f t="shared" si="9"/>
        <v>0</v>
      </c>
      <c r="AB247" s="40">
        <f t="shared" si="10"/>
        <v>0</v>
      </c>
      <c r="AC247" s="40">
        <f t="shared" si="11"/>
        <v>0</v>
      </c>
      <c r="AD247" s="40">
        <f t="shared" si="12"/>
        <v>0</v>
      </c>
      <c r="AE247" s="40">
        <f t="shared" si="13"/>
        <v>0</v>
      </c>
      <c r="AF247" s="41">
        <f t="shared" si="14"/>
        <v>0</v>
      </c>
      <c r="AG247" s="40">
        <f>IFERROR(__xludf.DUMMYFUNCTION("IFNA(VLOOKUP(A247,IMPORTRANGE(""https://docs.google.com/spreadsheets/d/13sIiIFxtnWDUMYwzYXOCUL9Pdssb8PBqcbIkNBBCaZM/edit?resourcekey#gid=2083474367"",""Responses!$B$2:$N$500""),10,0),0)"),0.0)</f>
        <v>0</v>
      </c>
      <c r="AH247" s="40">
        <f>IFERROR(__xludf.DUMMYFUNCTION("IFNA(VLOOKUP(A247,IMPORTRANGE(""https://docs.google.com/spreadsheets/d/13sIiIFxtnWDUMYwzYXOCUL9Pdssb8PBqcbIkNBBCaZM/edit?resourcekey#gid=2083474367"",""Responses!$B$2:$N$500""),9,0),0)"),0.0)</f>
        <v>0</v>
      </c>
      <c r="AI247" s="41">
        <f t="shared" si="15"/>
        <v>0</v>
      </c>
      <c r="AJ247" s="41">
        <f t="shared" si="16"/>
        <v>-6419190.3</v>
      </c>
      <c r="AK247" s="42">
        <f t="shared" si="17"/>
        <v>0</v>
      </c>
      <c r="AL247" s="42">
        <f t="shared" si="18"/>
        <v>0</v>
      </c>
    </row>
    <row r="248" ht="15.75" customHeight="1">
      <c r="A248" s="6">
        <v>1.10963338E8</v>
      </c>
      <c r="B248" s="7" t="s">
        <v>280</v>
      </c>
      <c r="C248" s="20">
        <f>VLOOKUP(A248,'04.07.24'!$A$2:$W$500,17,0)</f>
        <v>853571.36</v>
      </c>
      <c r="D248" s="33">
        <f t="shared" si="1"/>
        <v>0</v>
      </c>
      <c r="E248" s="20">
        <f>VLOOKUP(A248,'04.07.24'!$A$2:$W$500,18,0)</f>
        <v>6401785.2</v>
      </c>
      <c r="F248" s="33">
        <f t="shared" si="2"/>
        <v>0</v>
      </c>
      <c r="G248" s="13">
        <f>VLOOKUP(A248,'04.07.24'!$A$2:$C$500,3,0)</f>
        <v>42678568</v>
      </c>
      <c r="H248" s="34">
        <f>VLOOKUP(A248,'Actual scan'!$A$2:$C$419,3,0)</f>
        <v>42678568</v>
      </c>
      <c r="I248" s="35">
        <f t="shared" si="3"/>
        <v>0</v>
      </c>
      <c r="J248" s="20">
        <f>VLOOKUP(A248,'04.07.24'!$A$2:$M$500,13,0)</f>
        <v>73217149.4</v>
      </c>
      <c r="K248" s="36">
        <f>VLOOKUP(A248,'Actual scan'!$A$2:$M$419,13,0)</f>
        <v>73217149.4</v>
      </c>
      <c r="L248" s="37">
        <f t="shared" si="4"/>
        <v>0</v>
      </c>
      <c r="M248" s="13">
        <f>VLOOKUP(A248,'04.07.24'!$A$2:$M$500,4,0)</f>
        <v>5847584</v>
      </c>
      <c r="N248" s="34">
        <f>VLOOKUP(A248,'Actual scan'!$A$2:$M$419,4,0)</f>
        <v>5847584</v>
      </c>
      <c r="O248" s="38">
        <f t="shared" si="5"/>
        <v>0</v>
      </c>
      <c r="P248" s="13">
        <f>VLOOKUP(A248,'04.07.24'!$A$2:$M$500,10,0)</f>
        <v>4364412</v>
      </c>
      <c r="Q248" s="39">
        <f>VLOOKUP(A248,'Actual scan'!$A$2:$M$419,10,0)</f>
        <v>4364412</v>
      </c>
      <c r="R248" s="38">
        <f t="shared" si="6"/>
        <v>0</v>
      </c>
      <c r="S248" s="13">
        <f>VLOOKUP(A248,'04.07.24'!$A$2:$M$500,9,0)</f>
        <v>1956791</v>
      </c>
      <c r="T248" s="39">
        <f>VLOOKUP(A248,'Actual scan'!$A$2:$M$419,9,0)</f>
        <v>1956791</v>
      </c>
      <c r="U248" s="38">
        <f t="shared" si="7"/>
        <v>0</v>
      </c>
      <c r="V248" s="13">
        <f>VLOOKUP(A248,'04.07.24'!$A$2:$M$500,8,0)</f>
        <v>3320611</v>
      </c>
      <c r="W248" s="39">
        <f>VLOOKUP(A248,'Actual scan'!$A$2:$M$419,8,0)</f>
        <v>3320611</v>
      </c>
      <c r="X248" s="38">
        <f t="shared" si="8"/>
        <v>0</v>
      </c>
      <c r="Y248" s="13">
        <f>VLOOKUP(A248,'04.07.24'!$A$2:$M$500,11,0)</f>
        <v>4492925924</v>
      </c>
      <c r="Z248" s="39">
        <f>VLOOKUP(A248,'Actual scan'!$A$2:$M$419,11,0)</f>
        <v>4492925924</v>
      </c>
      <c r="AA248" s="38">
        <f t="shared" si="9"/>
        <v>0</v>
      </c>
      <c r="AB248" s="40">
        <f t="shared" si="10"/>
        <v>0</v>
      </c>
      <c r="AC248" s="40">
        <f t="shared" si="11"/>
        <v>0</v>
      </c>
      <c r="AD248" s="40">
        <f t="shared" si="12"/>
        <v>0</v>
      </c>
      <c r="AE248" s="40">
        <f t="shared" si="13"/>
        <v>0</v>
      </c>
      <c r="AF248" s="41">
        <f t="shared" si="14"/>
        <v>0</v>
      </c>
      <c r="AG248" s="40">
        <f>IFERROR(__xludf.DUMMYFUNCTION("IFNA(VLOOKUP(A248,IMPORTRANGE(""https://docs.google.com/spreadsheets/d/13sIiIFxtnWDUMYwzYXOCUL9Pdssb8PBqcbIkNBBCaZM/edit?resourcekey#gid=2083474367"",""Responses!$B$2:$N$500""),10,0),0)"),0.0)</f>
        <v>0</v>
      </c>
      <c r="AH248" s="40">
        <f>IFERROR(__xludf.DUMMYFUNCTION("IFNA(VLOOKUP(A248,IMPORTRANGE(""https://docs.google.com/spreadsheets/d/13sIiIFxtnWDUMYwzYXOCUL9Pdssb8PBqcbIkNBBCaZM/edit?resourcekey#gid=2083474367"",""Responses!$B$2:$N$500""),9,0),0)"),0.0)</f>
        <v>0</v>
      </c>
      <c r="AI248" s="41">
        <f t="shared" si="15"/>
        <v>0</v>
      </c>
      <c r="AJ248" s="41">
        <f t="shared" si="16"/>
        <v>-6401785.2</v>
      </c>
      <c r="AK248" s="42">
        <f t="shared" si="17"/>
        <v>0</v>
      </c>
      <c r="AL248" s="42">
        <f t="shared" si="18"/>
        <v>0</v>
      </c>
    </row>
    <row r="249" ht="15.75" customHeight="1">
      <c r="A249" s="6">
        <v>1.10987981E8</v>
      </c>
      <c r="B249" s="7" t="s">
        <v>281</v>
      </c>
      <c r="C249" s="20">
        <f>VLOOKUP(A249,'04.07.24'!$A$2:$W$500,17,0)</f>
        <v>853109.42</v>
      </c>
      <c r="D249" s="33">
        <f t="shared" si="1"/>
        <v>0</v>
      </c>
      <c r="E249" s="20">
        <f>VLOOKUP(A249,'04.07.24'!$A$2:$W$500,18,0)</f>
        <v>6398320.65</v>
      </c>
      <c r="F249" s="33">
        <f t="shared" si="2"/>
        <v>0</v>
      </c>
      <c r="G249" s="13">
        <f>VLOOKUP(A249,'04.07.24'!$A$2:$C$500,3,0)</f>
        <v>42655471</v>
      </c>
      <c r="H249" s="34">
        <f>VLOOKUP(A249,'Actual scan'!$A$2:$C$419,3,0)</f>
        <v>42655471</v>
      </c>
      <c r="I249" s="35">
        <f t="shared" si="3"/>
        <v>0</v>
      </c>
      <c r="J249" s="20">
        <f>VLOOKUP(A249,'04.07.24'!$A$2:$M$500,13,0)</f>
        <v>105319921.4</v>
      </c>
      <c r="K249" s="36">
        <f>VLOOKUP(A249,'Actual scan'!$A$2:$M$419,13,0)</f>
        <v>105319921.4</v>
      </c>
      <c r="L249" s="37">
        <f t="shared" si="4"/>
        <v>0</v>
      </c>
      <c r="M249" s="13">
        <f>VLOOKUP(A249,'04.07.24'!$A$2:$M$500,4,0)</f>
        <v>7643296</v>
      </c>
      <c r="N249" s="34">
        <f>VLOOKUP(A249,'Actual scan'!$A$2:$M$419,4,0)</f>
        <v>7643296</v>
      </c>
      <c r="O249" s="38">
        <f t="shared" si="5"/>
        <v>0</v>
      </c>
      <c r="P249" s="13">
        <f>VLOOKUP(A249,'04.07.24'!$A$2:$M$500,10,0)</f>
        <v>8608602</v>
      </c>
      <c r="Q249" s="39">
        <f>VLOOKUP(A249,'Actual scan'!$A$2:$M$419,10,0)</f>
        <v>8608602</v>
      </c>
      <c r="R249" s="38">
        <f t="shared" si="6"/>
        <v>0</v>
      </c>
      <c r="S249" s="13">
        <f>VLOOKUP(A249,'04.07.24'!$A$2:$M$500,9,0)</f>
        <v>3647334</v>
      </c>
      <c r="T249" s="39">
        <f>VLOOKUP(A249,'Actual scan'!$A$2:$M$419,9,0)</f>
        <v>3647334</v>
      </c>
      <c r="U249" s="38">
        <f t="shared" si="7"/>
        <v>0</v>
      </c>
      <c r="V249" s="13">
        <f>VLOOKUP(A249,'04.07.24'!$A$2:$M$500,8,0)</f>
        <v>3012795</v>
      </c>
      <c r="W249" s="39">
        <f>VLOOKUP(A249,'Actual scan'!$A$2:$M$419,8,0)</f>
        <v>3012795</v>
      </c>
      <c r="X249" s="38">
        <f t="shared" si="8"/>
        <v>0</v>
      </c>
      <c r="Y249" s="13">
        <f>VLOOKUP(A249,'04.07.24'!$A$2:$M$500,11,0)</f>
        <v>356876797</v>
      </c>
      <c r="Z249" s="39">
        <f>VLOOKUP(A249,'Actual scan'!$A$2:$M$419,11,0)</f>
        <v>356876797</v>
      </c>
      <c r="AA249" s="38">
        <f t="shared" si="9"/>
        <v>0</v>
      </c>
      <c r="AB249" s="40">
        <f t="shared" si="10"/>
        <v>0</v>
      </c>
      <c r="AC249" s="40">
        <f t="shared" si="11"/>
        <v>0</v>
      </c>
      <c r="AD249" s="40">
        <f t="shared" si="12"/>
        <v>0</v>
      </c>
      <c r="AE249" s="40">
        <f t="shared" si="13"/>
        <v>0</v>
      </c>
      <c r="AF249" s="41">
        <f t="shared" si="14"/>
        <v>0</v>
      </c>
      <c r="AG249" s="40">
        <f>IFERROR(__xludf.DUMMYFUNCTION("IFNA(VLOOKUP(A249,IMPORTRANGE(""https://docs.google.com/spreadsheets/d/13sIiIFxtnWDUMYwzYXOCUL9Pdssb8PBqcbIkNBBCaZM/edit?resourcekey#gid=2083474367"",""Responses!$B$2:$N$500""),10,0),0)"),0.0)</f>
        <v>0</v>
      </c>
      <c r="AH249" s="40">
        <f>IFERROR(__xludf.DUMMYFUNCTION("IFNA(VLOOKUP(A249,IMPORTRANGE(""https://docs.google.com/spreadsheets/d/13sIiIFxtnWDUMYwzYXOCUL9Pdssb8PBqcbIkNBBCaZM/edit?resourcekey#gid=2083474367"",""Responses!$B$2:$N$500""),9,0),0)"),0.0)</f>
        <v>0</v>
      </c>
      <c r="AI249" s="41">
        <f t="shared" si="15"/>
        <v>0</v>
      </c>
      <c r="AJ249" s="41">
        <f t="shared" si="16"/>
        <v>-6398320.65</v>
      </c>
      <c r="AK249" s="42">
        <f t="shared" si="17"/>
        <v>0</v>
      </c>
      <c r="AL249" s="42">
        <f t="shared" si="18"/>
        <v>0</v>
      </c>
    </row>
    <row r="250" ht="15.75" customHeight="1">
      <c r="A250" s="6">
        <v>1.0342543E7</v>
      </c>
      <c r="B250" s="7" t="s">
        <v>282</v>
      </c>
      <c r="C250" s="20">
        <f>VLOOKUP(A250,'04.07.24'!$A$2:$W$500,17,0)</f>
        <v>841220.02</v>
      </c>
      <c r="D250" s="33">
        <f t="shared" si="1"/>
        <v>0</v>
      </c>
      <c r="E250" s="20">
        <f>VLOOKUP(A250,'04.07.24'!$A$2:$W$500,18,0)</f>
        <v>6309150.15</v>
      </c>
      <c r="F250" s="33">
        <f t="shared" si="2"/>
        <v>0</v>
      </c>
      <c r="G250" s="13">
        <f>VLOOKUP(A250,'04.07.24'!$A$2:$C$500,3,0)</f>
        <v>42061001</v>
      </c>
      <c r="H250" s="34">
        <f>VLOOKUP(A250,'Actual scan'!$A$2:$C$419,3,0)</f>
        <v>42061001</v>
      </c>
      <c r="I250" s="35">
        <f t="shared" si="3"/>
        <v>0</v>
      </c>
      <c r="J250" s="20">
        <f>VLOOKUP(A250,'04.07.24'!$A$2:$M$500,13,0)</f>
        <v>102797086.2</v>
      </c>
      <c r="K250" s="36">
        <f>VLOOKUP(A250,'Actual scan'!$A$2:$M$419,13,0)</f>
        <v>102797086.2</v>
      </c>
      <c r="L250" s="37">
        <f t="shared" si="4"/>
        <v>0</v>
      </c>
      <c r="M250" s="13">
        <f>VLOOKUP(A250,'04.07.24'!$A$2:$M$500,4,0)</f>
        <v>11089383</v>
      </c>
      <c r="N250" s="34">
        <f>VLOOKUP(A250,'Actual scan'!$A$2:$M$419,4,0)</f>
        <v>11089383</v>
      </c>
      <c r="O250" s="38">
        <f t="shared" si="5"/>
        <v>0</v>
      </c>
      <c r="P250" s="13">
        <f>VLOOKUP(A250,'04.07.24'!$A$2:$M$500,10,0)</f>
        <v>5372219</v>
      </c>
      <c r="Q250" s="39">
        <f>VLOOKUP(A250,'Actual scan'!$A$2:$M$419,10,0)</f>
        <v>5372219</v>
      </c>
      <c r="R250" s="38">
        <f t="shared" si="6"/>
        <v>0</v>
      </c>
      <c r="S250" s="13">
        <f>VLOOKUP(A250,'04.07.24'!$A$2:$M$500,9,0)</f>
        <v>642652</v>
      </c>
      <c r="T250" s="39">
        <f>VLOOKUP(A250,'Actual scan'!$A$2:$M$419,9,0)</f>
        <v>642652</v>
      </c>
      <c r="U250" s="38">
        <f t="shared" si="7"/>
        <v>0</v>
      </c>
      <c r="V250" s="13">
        <f>VLOOKUP(A250,'04.07.24'!$A$2:$M$500,8,0)</f>
        <v>8665945</v>
      </c>
      <c r="W250" s="39">
        <f>VLOOKUP(A250,'Actual scan'!$A$2:$M$419,8,0)</f>
        <v>8665945</v>
      </c>
      <c r="X250" s="38">
        <f t="shared" si="8"/>
        <v>0</v>
      </c>
      <c r="Y250" s="13">
        <f>VLOOKUP(A250,'04.07.24'!$A$2:$M$500,11,0)</f>
        <v>1509261697</v>
      </c>
      <c r="Z250" s="39">
        <f>VLOOKUP(A250,'Actual scan'!$A$2:$M$419,11,0)</f>
        <v>1509261697</v>
      </c>
      <c r="AA250" s="38">
        <f t="shared" si="9"/>
        <v>0</v>
      </c>
      <c r="AB250" s="40">
        <f t="shared" si="10"/>
        <v>0</v>
      </c>
      <c r="AC250" s="40">
        <f t="shared" si="11"/>
        <v>0</v>
      </c>
      <c r="AD250" s="40">
        <f t="shared" si="12"/>
        <v>0</v>
      </c>
      <c r="AE250" s="40">
        <f t="shared" si="13"/>
        <v>0</v>
      </c>
      <c r="AF250" s="41">
        <f t="shared" si="14"/>
        <v>0</v>
      </c>
      <c r="AG250" s="40">
        <f>IFERROR(__xludf.DUMMYFUNCTION("IFNA(VLOOKUP(A250,IMPORTRANGE(""https://docs.google.com/spreadsheets/d/13sIiIFxtnWDUMYwzYXOCUL9Pdssb8PBqcbIkNBBCaZM/edit?resourcekey#gid=2083474367"",""Responses!$B$2:$N$500""),10,0),0)"),0.0)</f>
        <v>0</v>
      </c>
      <c r="AH250" s="40">
        <f>IFERROR(__xludf.DUMMYFUNCTION("IFNA(VLOOKUP(A250,IMPORTRANGE(""https://docs.google.com/spreadsheets/d/13sIiIFxtnWDUMYwzYXOCUL9Pdssb8PBqcbIkNBBCaZM/edit?resourcekey#gid=2083474367"",""Responses!$B$2:$N$500""),9,0),0)"),0.0)</f>
        <v>0</v>
      </c>
      <c r="AI250" s="41">
        <f t="shared" si="15"/>
        <v>0</v>
      </c>
      <c r="AJ250" s="41">
        <f t="shared" si="16"/>
        <v>-6309150.15</v>
      </c>
      <c r="AK250" s="42">
        <f t="shared" si="17"/>
        <v>0</v>
      </c>
      <c r="AL250" s="42">
        <f t="shared" si="18"/>
        <v>0</v>
      </c>
    </row>
    <row r="251" ht="15.75" customHeight="1">
      <c r="A251" s="6">
        <v>1.46295292E8</v>
      </c>
      <c r="B251" s="7" t="s">
        <v>283</v>
      </c>
      <c r="C251" s="20">
        <f>VLOOKUP(A251,'04.07.24'!$A$2:$W$500,17,0)</f>
        <v>834002.6</v>
      </c>
      <c r="D251" s="33">
        <f t="shared" si="1"/>
        <v>0</v>
      </c>
      <c r="E251" s="20">
        <f>VLOOKUP(A251,'04.07.24'!$A$2:$W$500,18,0)</f>
        <v>6255019.5</v>
      </c>
      <c r="F251" s="33">
        <f t="shared" si="2"/>
        <v>0</v>
      </c>
      <c r="G251" s="13">
        <f>VLOOKUP(A251,'04.07.24'!$A$2:$C$500,3,0)</f>
        <v>41700130</v>
      </c>
      <c r="H251" s="34">
        <f>VLOOKUP(A251,'Actual scan'!$A$2:$C$419,3,0)</f>
        <v>41700130</v>
      </c>
      <c r="I251" s="35">
        <f t="shared" si="3"/>
        <v>0</v>
      </c>
      <c r="J251" s="20">
        <f>VLOOKUP(A251,'04.07.24'!$A$2:$M$500,13,0)</f>
        <v>3211361.2</v>
      </c>
      <c r="K251" s="36">
        <f>VLOOKUP(A251,'Actual scan'!$A$2:$M$419,13,0)</f>
        <v>3211361.2</v>
      </c>
      <c r="L251" s="37">
        <f t="shared" si="4"/>
        <v>0</v>
      </c>
      <c r="M251" s="13">
        <f>VLOOKUP(A251,'04.07.24'!$A$2:$M$500,4,0)</f>
        <v>230105</v>
      </c>
      <c r="N251" s="34">
        <f>VLOOKUP(A251,'Actual scan'!$A$2:$M$419,4,0)</f>
        <v>230105</v>
      </c>
      <c r="O251" s="38">
        <f t="shared" si="5"/>
        <v>0</v>
      </c>
      <c r="P251" s="13">
        <f>VLOOKUP(A251,'04.07.24'!$A$2:$M$500,10,0)</f>
        <v>2319568</v>
      </c>
      <c r="Q251" s="39">
        <f>VLOOKUP(A251,'Actual scan'!$A$2:$M$419,10,0)</f>
        <v>2319568</v>
      </c>
      <c r="R251" s="38">
        <f t="shared" si="6"/>
        <v>0</v>
      </c>
      <c r="S251" s="13">
        <f>VLOOKUP(A251,'04.07.24'!$A$2:$M$500,9,0)</f>
        <v>93487</v>
      </c>
      <c r="T251" s="39">
        <f>VLOOKUP(A251,'Actual scan'!$A$2:$M$419,9,0)</f>
        <v>93487</v>
      </c>
      <c r="U251" s="38">
        <f t="shared" si="7"/>
        <v>0</v>
      </c>
      <c r="V251" s="13">
        <f>VLOOKUP(A251,'04.07.24'!$A$2:$M$500,8,0)</f>
        <v>134112</v>
      </c>
      <c r="W251" s="39">
        <f>VLOOKUP(A251,'Actual scan'!$A$2:$M$419,8,0)</f>
        <v>134112</v>
      </c>
      <c r="X251" s="38">
        <f t="shared" si="8"/>
        <v>0</v>
      </c>
      <c r="Y251" s="13">
        <f>VLOOKUP(A251,'04.07.24'!$A$2:$M$500,11,0)</f>
        <v>709887495</v>
      </c>
      <c r="Z251" s="39">
        <f>VLOOKUP(A251,'Actual scan'!$A$2:$M$419,11,0)</f>
        <v>709887495</v>
      </c>
      <c r="AA251" s="38">
        <f t="shared" si="9"/>
        <v>0</v>
      </c>
      <c r="AB251" s="40">
        <f t="shared" si="10"/>
        <v>0</v>
      </c>
      <c r="AC251" s="40">
        <f t="shared" si="11"/>
        <v>0</v>
      </c>
      <c r="AD251" s="40">
        <f t="shared" si="12"/>
        <v>0</v>
      </c>
      <c r="AE251" s="40">
        <f t="shared" si="13"/>
        <v>0</v>
      </c>
      <c r="AF251" s="41">
        <f t="shared" si="14"/>
        <v>0</v>
      </c>
      <c r="AG251" s="40">
        <f>IFERROR(__xludf.DUMMYFUNCTION("IFNA(VLOOKUP(A251,IMPORTRANGE(""https://docs.google.com/spreadsheets/d/13sIiIFxtnWDUMYwzYXOCUL9Pdssb8PBqcbIkNBBCaZM/edit?resourcekey#gid=2083474367"",""Responses!$B$2:$N$500""),10,0),0)"),0.0)</f>
        <v>0</v>
      </c>
      <c r="AH251" s="40">
        <f>IFERROR(__xludf.DUMMYFUNCTION("IFNA(VLOOKUP(A251,IMPORTRANGE(""https://docs.google.com/spreadsheets/d/13sIiIFxtnWDUMYwzYXOCUL9Pdssb8PBqcbIkNBBCaZM/edit?resourcekey#gid=2083474367"",""Responses!$B$2:$N$500""),9,0),0)"),0.0)</f>
        <v>0</v>
      </c>
      <c r="AI251" s="41">
        <f t="shared" si="15"/>
        <v>0</v>
      </c>
      <c r="AJ251" s="41">
        <f t="shared" si="16"/>
        <v>-6255019.5</v>
      </c>
      <c r="AK251" s="42">
        <f t="shared" si="17"/>
        <v>0</v>
      </c>
      <c r="AL251" s="42">
        <f t="shared" si="18"/>
        <v>0</v>
      </c>
    </row>
    <row r="252" ht="15.75" customHeight="1">
      <c r="A252" s="6">
        <v>1.10852784E8</v>
      </c>
      <c r="B252" s="7" t="s">
        <v>284</v>
      </c>
      <c r="C252" s="20">
        <f>VLOOKUP(A252,'04.07.24'!$A$2:$W$500,17,0)</f>
        <v>828791.54</v>
      </c>
      <c r="D252" s="33">
        <f t="shared" si="1"/>
        <v>0</v>
      </c>
      <c r="E252" s="20">
        <f>VLOOKUP(A252,'04.07.24'!$A$2:$W$500,18,0)</f>
        <v>6215936.55</v>
      </c>
      <c r="F252" s="33">
        <f t="shared" si="2"/>
        <v>0</v>
      </c>
      <c r="G252" s="13">
        <f>VLOOKUP(A252,'04.07.24'!$A$2:$C$500,3,0)</f>
        <v>41439577</v>
      </c>
      <c r="H252" s="34">
        <f>VLOOKUP(A252,'Actual scan'!$A$2:$C$419,3,0)</f>
        <v>41439577</v>
      </c>
      <c r="I252" s="35">
        <f t="shared" si="3"/>
        <v>0</v>
      </c>
      <c r="J252" s="20">
        <f>VLOOKUP(A252,'04.07.24'!$A$2:$M$500,13,0)</f>
        <v>62105717.8</v>
      </c>
      <c r="K252" s="36">
        <f>VLOOKUP(A252,'Actual scan'!$A$2:$M$419,13,0)</f>
        <v>62105717.8</v>
      </c>
      <c r="L252" s="37">
        <f t="shared" si="4"/>
        <v>0</v>
      </c>
      <c r="M252" s="13">
        <f>VLOOKUP(A252,'04.07.24'!$A$2:$M$500,4,0)</f>
        <v>5416964</v>
      </c>
      <c r="N252" s="34">
        <f>VLOOKUP(A252,'Actual scan'!$A$2:$M$419,4,0)</f>
        <v>5416964</v>
      </c>
      <c r="O252" s="38">
        <f t="shared" si="5"/>
        <v>0</v>
      </c>
      <c r="P252" s="13">
        <f>VLOOKUP(A252,'04.07.24'!$A$2:$M$500,10,0)</f>
        <v>6623893</v>
      </c>
      <c r="Q252" s="39">
        <f>VLOOKUP(A252,'Actual scan'!$A$2:$M$419,10,0)</f>
        <v>6623893</v>
      </c>
      <c r="R252" s="38">
        <f t="shared" si="6"/>
        <v>0</v>
      </c>
      <c r="S252" s="13">
        <f>VLOOKUP(A252,'04.07.24'!$A$2:$M$500,9,0)</f>
        <v>1568306</v>
      </c>
      <c r="T252" s="39">
        <f>VLOOKUP(A252,'Actual scan'!$A$2:$M$419,9,0)</f>
        <v>1568306</v>
      </c>
      <c r="U252" s="38">
        <f t="shared" si="7"/>
        <v>0</v>
      </c>
      <c r="V252" s="13">
        <f>VLOOKUP(A252,'04.07.24'!$A$2:$M$500,8,0)</f>
        <v>2851675</v>
      </c>
      <c r="W252" s="39">
        <f>VLOOKUP(A252,'Actual scan'!$A$2:$M$419,8,0)</f>
        <v>2851675</v>
      </c>
      <c r="X252" s="38">
        <f t="shared" si="8"/>
        <v>0</v>
      </c>
      <c r="Y252" s="13">
        <f>VLOOKUP(A252,'04.07.24'!$A$2:$M$500,11,0)</f>
        <v>1768479741</v>
      </c>
      <c r="Z252" s="39">
        <f>VLOOKUP(A252,'Actual scan'!$A$2:$M$419,11,0)</f>
        <v>1768479741</v>
      </c>
      <c r="AA252" s="38">
        <f t="shared" si="9"/>
        <v>0</v>
      </c>
      <c r="AB252" s="40">
        <f t="shared" si="10"/>
        <v>0</v>
      </c>
      <c r="AC252" s="40">
        <f t="shared" si="11"/>
        <v>0</v>
      </c>
      <c r="AD252" s="40">
        <f t="shared" si="12"/>
        <v>0</v>
      </c>
      <c r="AE252" s="40">
        <f t="shared" si="13"/>
        <v>0</v>
      </c>
      <c r="AF252" s="41">
        <f t="shared" si="14"/>
        <v>0</v>
      </c>
      <c r="AG252" s="40">
        <f>IFERROR(__xludf.DUMMYFUNCTION("IFNA(VLOOKUP(A252,IMPORTRANGE(""https://docs.google.com/spreadsheets/d/13sIiIFxtnWDUMYwzYXOCUL9Pdssb8PBqcbIkNBBCaZM/edit?resourcekey#gid=2083474367"",""Responses!$B$2:$N$500""),10,0),0)"),0.0)</f>
        <v>0</v>
      </c>
      <c r="AH252" s="40">
        <f>IFERROR(__xludf.DUMMYFUNCTION("IFNA(VLOOKUP(A252,IMPORTRANGE(""https://docs.google.com/spreadsheets/d/13sIiIFxtnWDUMYwzYXOCUL9Pdssb8PBqcbIkNBBCaZM/edit?resourcekey#gid=2083474367"",""Responses!$B$2:$N$500""),9,0),0)"),0.0)</f>
        <v>0</v>
      </c>
      <c r="AI252" s="41">
        <f t="shared" si="15"/>
        <v>0</v>
      </c>
      <c r="AJ252" s="41">
        <f t="shared" si="16"/>
        <v>-6215936.55</v>
      </c>
      <c r="AK252" s="42">
        <f t="shared" si="17"/>
        <v>0</v>
      </c>
      <c r="AL252" s="42">
        <f t="shared" si="18"/>
        <v>0</v>
      </c>
    </row>
    <row r="253" ht="15.75" customHeight="1">
      <c r="A253" s="6">
        <v>1.24460176E8</v>
      </c>
      <c r="B253" s="7" t="s">
        <v>285</v>
      </c>
      <c r="C253" s="20">
        <f>VLOOKUP(A253,'04.07.24'!$A$2:$W$500,17,0)</f>
        <v>828752</v>
      </c>
      <c r="D253" s="33">
        <f t="shared" si="1"/>
        <v>0</v>
      </c>
      <c r="E253" s="20">
        <f>VLOOKUP(A253,'04.07.24'!$A$2:$W$500,18,0)</f>
        <v>6215640</v>
      </c>
      <c r="F253" s="33">
        <f t="shared" si="2"/>
        <v>0</v>
      </c>
      <c r="G253" s="13">
        <f>VLOOKUP(A253,'04.07.24'!$A$2:$C$500,3,0)</f>
        <v>41437600</v>
      </c>
      <c r="H253" s="34">
        <f>VLOOKUP(A253,'Actual scan'!$A$2:$C$419,3,0)</f>
        <v>41437600</v>
      </c>
      <c r="I253" s="35">
        <f t="shared" si="3"/>
        <v>0</v>
      </c>
      <c r="J253" s="20">
        <f>VLOOKUP(A253,'04.07.24'!$A$2:$M$500,13,0)</f>
        <v>10483612</v>
      </c>
      <c r="K253" s="36">
        <f>VLOOKUP(A253,'Actual scan'!$A$2:$M$419,13,0)</f>
        <v>10483612</v>
      </c>
      <c r="L253" s="37">
        <f t="shared" si="4"/>
        <v>0</v>
      </c>
      <c r="M253" s="13">
        <f>VLOOKUP(A253,'04.07.24'!$A$2:$M$500,4,0)</f>
        <v>1090942</v>
      </c>
      <c r="N253" s="34">
        <f>VLOOKUP(A253,'Actual scan'!$A$2:$M$419,4,0)</f>
        <v>1090942</v>
      </c>
      <c r="O253" s="38">
        <f t="shared" si="5"/>
        <v>0</v>
      </c>
      <c r="P253" s="13">
        <f>VLOOKUP(A253,'04.07.24'!$A$2:$M$500,10,0)</f>
        <v>4892991</v>
      </c>
      <c r="Q253" s="39">
        <f>VLOOKUP(A253,'Actual scan'!$A$2:$M$419,10,0)</f>
        <v>4892991</v>
      </c>
      <c r="R253" s="38">
        <f t="shared" si="6"/>
        <v>0</v>
      </c>
      <c r="S253" s="13">
        <f>VLOOKUP(A253,'04.07.24'!$A$2:$M$500,9,0)</f>
        <v>245111</v>
      </c>
      <c r="T253" s="39">
        <f>VLOOKUP(A253,'Actual scan'!$A$2:$M$419,9,0)</f>
        <v>245111</v>
      </c>
      <c r="U253" s="38">
        <f t="shared" si="7"/>
        <v>0</v>
      </c>
      <c r="V253" s="13">
        <f>VLOOKUP(A253,'04.07.24'!$A$2:$M$500,8,0)</f>
        <v>499338</v>
      </c>
      <c r="W253" s="39">
        <f>VLOOKUP(A253,'Actual scan'!$A$2:$M$419,8,0)</f>
        <v>499338</v>
      </c>
      <c r="X253" s="38">
        <f t="shared" si="8"/>
        <v>0</v>
      </c>
      <c r="Y253" s="13">
        <f>VLOOKUP(A253,'04.07.24'!$A$2:$M$500,11,0)</f>
        <v>170914897</v>
      </c>
      <c r="Z253" s="39">
        <f>VLOOKUP(A253,'Actual scan'!$A$2:$M$419,11,0)</f>
        <v>170914897</v>
      </c>
      <c r="AA253" s="38">
        <f t="shared" si="9"/>
        <v>0</v>
      </c>
      <c r="AB253" s="40">
        <f t="shared" si="10"/>
        <v>0</v>
      </c>
      <c r="AC253" s="40">
        <f t="shared" si="11"/>
        <v>0</v>
      </c>
      <c r="AD253" s="40">
        <f t="shared" si="12"/>
        <v>0</v>
      </c>
      <c r="AE253" s="40">
        <f t="shared" si="13"/>
        <v>0</v>
      </c>
      <c r="AF253" s="41">
        <f t="shared" si="14"/>
        <v>0</v>
      </c>
      <c r="AG253" s="40">
        <f>IFERROR(__xludf.DUMMYFUNCTION("IFNA(VLOOKUP(A253,IMPORTRANGE(""https://docs.google.com/spreadsheets/d/13sIiIFxtnWDUMYwzYXOCUL9Pdssb8PBqcbIkNBBCaZM/edit?resourcekey#gid=2083474367"",""Responses!$B$2:$N$500""),10,0),0)"),0.0)</f>
        <v>0</v>
      </c>
      <c r="AH253" s="40">
        <f>IFERROR(__xludf.DUMMYFUNCTION("IFNA(VLOOKUP(A253,IMPORTRANGE(""https://docs.google.com/spreadsheets/d/13sIiIFxtnWDUMYwzYXOCUL9Pdssb8PBqcbIkNBBCaZM/edit?resourcekey#gid=2083474367"",""Responses!$B$2:$N$500""),9,0),0)"),0.0)</f>
        <v>0</v>
      </c>
      <c r="AI253" s="41">
        <f t="shared" si="15"/>
        <v>0</v>
      </c>
      <c r="AJ253" s="41">
        <f t="shared" si="16"/>
        <v>-6215640</v>
      </c>
      <c r="AK253" s="42">
        <f t="shared" si="17"/>
        <v>0</v>
      </c>
      <c r="AL253" s="42">
        <f t="shared" si="18"/>
        <v>0</v>
      </c>
    </row>
    <row r="254" ht="15.75" customHeight="1">
      <c r="A254" s="6">
        <v>1.26761083E8</v>
      </c>
      <c r="B254" s="7" t="s">
        <v>286</v>
      </c>
      <c r="C254" s="20">
        <f>VLOOKUP(A254,'04.07.24'!$A$2:$W$500,17,0)</f>
        <v>824665.54</v>
      </c>
      <c r="D254" s="33">
        <f t="shared" si="1"/>
        <v>0</v>
      </c>
      <c r="E254" s="20">
        <f>VLOOKUP(A254,'04.07.24'!$A$2:$W$500,18,0)</f>
        <v>6184991.55</v>
      </c>
      <c r="F254" s="33">
        <f t="shared" si="2"/>
        <v>0</v>
      </c>
      <c r="G254" s="13">
        <f>VLOOKUP(A254,'04.07.24'!$A$2:$C$500,3,0)</f>
        <v>41233277</v>
      </c>
      <c r="H254" s="34">
        <f>VLOOKUP(A254,'Actual scan'!$A$2:$C$419,3,0)</f>
        <v>41233277</v>
      </c>
      <c r="I254" s="35">
        <f t="shared" si="3"/>
        <v>0</v>
      </c>
      <c r="J254" s="20">
        <f>VLOOKUP(A254,'04.07.24'!$A$2:$M$500,13,0)</f>
        <v>108986759.8</v>
      </c>
      <c r="K254" s="36">
        <f>VLOOKUP(A254,'Actual scan'!$A$2:$M$419,13,0)</f>
        <v>108986759.8</v>
      </c>
      <c r="L254" s="37">
        <f t="shared" si="4"/>
        <v>0</v>
      </c>
      <c r="M254" s="13">
        <f>VLOOKUP(A254,'04.07.24'!$A$2:$M$500,4,0)</f>
        <v>12380517</v>
      </c>
      <c r="N254" s="34">
        <f>VLOOKUP(A254,'Actual scan'!$A$2:$M$419,4,0)</f>
        <v>12380517</v>
      </c>
      <c r="O254" s="38">
        <f t="shared" si="5"/>
        <v>0</v>
      </c>
      <c r="P254" s="13">
        <f>VLOOKUP(A254,'04.07.24'!$A$2:$M$500,10,0)</f>
        <v>4671850</v>
      </c>
      <c r="Q254" s="39">
        <f>VLOOKUP(A254,'Actual scan'!$A$2:$M$419,10,0)</f>
        <v>4671850</v>
      </c>
      <c r="R254" s="38">
        <f t="shared" si="6"/>
        <v>0</v>
      </c>
      <c r="S254" s="13">
        <f>VLOOKUP(A254,'04.07.24'!$A$2:$M$500,9,0)</f>
        <v>3181856</v>
      </c>
      <c r="T254" s="39">
        <f>VLOOKUP(A254,'Actual scan'!$A$2:$M$419,9,0)</f>
        <v>3181856</v>
      </c>
      <c r="U254" s="38">
        <f t="shared" si="7"/>
        <v>0</v>
      </c>
      <c r="V254" s="13">
        <f>VLOOKUP(A254,'04.07.24'!$A$2:$M$500,8,0)</f>
        <v>4221163</v>
      </c>
      <c r="W254" s="39">
        <f>VLOOKUP(A254,'Actual scan'!$A$2:$M$419,8,0)</f>
        <v>4221163</v>
      </c>
      <c r="X254" s="38">
        <f t="shared" si="8"/>
        <v>0</v>
      </c>
      <c r="Y254" s="13">
        <f>VLOOKUP(A254,'04.07.24'!$A$2:$M$500,11,0)</f>
        <v>661802512</v>
      </c>
      <c r="Z254" s="39">
        <f>VLOOKUP(A254,'Actual scan'!$A$2:$M$419,11,0)</f>
        <v>661802512</v>
      </c>
      <c r="AA254" s="38">
        <f t="shared" si="9"/>
        <v>0</v>
      </c>
      <c r="AB254" s="40">
        <f t="shared" si="10"/>
        <v>0</v>
      </c>
      <c r="AC254" s="40">
        <f t="shared" si="11"/>
        <v>0</v>
      </c>
      <c r="AD254" s="40">
        <f t="shared" si="12"/>
        <v>0</v>
      </c>
      <c r="AE254" s="40">
        <f t="shared" si="13"/>
        <v>0</v>
      </c>
      <c r="AF254" s="41">
        <f t="shared" si="14"/>
        <v>0</v>
      </c>
      <c r="AG254" s="40">
        <f>IFERROR(__xludf.DUMMYFUNCTION("IFNA(VLOOKUP(A254,IMPORTRANGE(""https://docs.google.com/spreadsheets/d/13sIiIFxtnWDUMYwzYXOCUL9Pdssb8PBqcbIkNBBCaZM/edit?resourcekey#gid=2083474367"",""Responses!$B$2:$N$500""),10,0),0)"),0.0)</f>
        <v>0</v>
      </c>
      <c r="AH254" s="40">
        <f>IFERROR(__xludf.DUMMYFUNCTION("IFNA(VLOOKUP(A254,IMPORTRANGE(""https://docs.google.com/spreadsheets/d/13sIiIFxtnWDUMYwzYXOCUL9Pdssb8PBqcbIkNBBCaZM/edit?resourcekey#gid=2083474367"",""Responses!$B$2:$N$500""),9,0),0)"),0.0)</f>
        <v>0</v>
      </c>
      <c r="AI254" s="41">
        <f t="shared" si="15"/>
        <v>0</v>
      </c>
      <c r="AJ254" s="41">
        <f t="shared" si="16"/>
        <v>-6184991.55</v>
      </c>
      <c r="AK254" s="42">
        <f t="shared" si="17"/>
        <v>0</v>
      </c>
      <c r="AL254" s="42">
        <f t="shared" si="18"/>
        <v>0</v>
      </c>
    </row>
    <row r="255" ht="15.75" customHeight="1">
      <c r="A255" s="6">
        <v>1.3857625E8</v>
      </c>
      <c r="B255" s="7" t="s">
        <v>287</v>
      </c>
      <c r="C255" s="20">
        <f>VLOOKUP(A255,'04.07.24'!$A$2:$W$500,17,0)</f>
        <v>824034.06</v>
      </c>
      <c r="D255" s="33">
        <f t="shared" si="1"/>
        <v>0</v>
      </c>
      <c r="E255" s="20">
        <f>VLOOKUP(A255,'04.07.24'!$A$2:$W$500,18,0)</f>
        <v>6180255.45</v>
      </c>
      <c r="F255" s="33">
        <f t="shared" si="2"/>
        <v>0</v>
      </c>
      <c r="G255" s="13">
        <f>VLOOKUP(A255,'04.07.24'!$A$2:$C$500,3,0)</f>
        <v>41201703</v>
      </c>
      <c r="H255" s="34">
        <f>VLOOKUP(A255,'Actual scan'!$A$2:$C$419,3,0)</f>
        <v>41201703</v>
      </c>
      <c r="I255" s="35">
        <f t="shared" si="3"/>
        <v>0</v>
      </c>
      <c r="J255" s="20">
        <f>VLOOKUP(A255,'04.07.24'!$A$2:$M$500,13,0)</f>
        <v>11027071.8</v>
      </c>
      <c r="K255" s="36">
        <f>VLOOKUP(A255,'Actual scan'!$A$2:$M$419,13,0)</f>
        <v>11027071.8</v>
      </c>
      <c r="L255" s="37">
        <f t="shared" si="4"/>
        <v>0</v>
      </c>
      <c r="M255" s="13">
        <f>VLOOKUP(A255,'04.07.24'!$A$2:$M$500,4,0)</f>
        <v>1114103</v>
      </c>
      <c r="N255" s="34">
        <f>VLOOKUP(A255,'Actual scan'!$A$2:$M$419,4,0)</f>
        <v>1114103</v>
      </c>
      <c r="O255" s="38">
        <f t="shared" si="5"/>
        <v>0</v>
      </c>
      <c r="P255" s="13">
        <f>VLOOKUP(A255,'04.07.24'!$A$2:$M$500,10,0)</f>
        <v>3737042</v>
      </c>
      <c r="Q255" s="39">
        <f>VLOOKUP(A255,'Actual scan'!$A$2:$M$419,10,0)</f>
        <v>3737042</v>
      </c>
      <c r="R255" s="38">
        <f t="shared" si="6"/>
        <v>0</v>
      </c>
      <c r="S255" s="13">
        <f>VLOOKUP(A255,'04.07.24'!$A$2:$M$500,9,0)</f>
        <v>233674</v>
      </c>
      <c r="T255" s="39">
        <f>VLOOKUP(A255,'Actual scan'!$A$2:$M$419,9,0)</f>
        <v>233674</v>
      </c>
      <c r="U255" s="38">
        <f t="shared" si="7"/>
        <v>0</v>
      </c>
      <c r="V255" s="13">
        <f>VLOOKUP(A255,'04.07.24'!$A$2:$M$500,8,0)</f>
        <v>567848</v>
      </c>
      <c r="W255" s="39">
        <f>VLOOKUP(A255,'Actual scan'!$A$2:$M$419,8,0)</f>
        <v>567848</v>
      </c>
      <c r="X255" s="38">
        <f t="shared" si="8"/>
        <v>0</v>
      </c>
      <c r="Y255" s="13">
        <f>VLOOKUP(A255,'04.07.24'!$A$2:$M$500,11,0)</f>
        <v>447140188</v>
      </c>
      <c r="Z255" s="39">
        <f>VLOOKUP(A255,'Actual scan'!$A$2:$M$419,11,0)</f>
        <v>447140188</v>
      </c>
      <c r="AA255" s="38">
        <f t="shared" si="9"/>
        <v>0</v>
      </c>
      <c r="AB255" s="40">
        <f t="shared" si="10"/>
        <v>0</v>
      </c>
      <c r="AC255" s="40">
        <f t="shared" si="11"/>
        <v>0</v>
      </c>
      <c r="AD255" s="40">
        <f t="shared" si="12"/>
        <v>0</v>
      </c>
      <c r="AE255" s="40">
        <f t="shared" si="13"/>
        <v>0</v>
      </c>
      <c r="AF255" s="41">
        <f t="shared" si="14"/>
        <v>0</v>
      </c>
      <c r="AG255" s="40">
        <f>IFERROR(__xludf.DUMMYFUNCTION("IFNA(VLOOKUP(A255,IMPORTRANGE(""https://docs.google.com/spreadsheets/d/13sIiIFxtnWDUMYwzYXOCUL9Pdssb8PBqcbIkNBBCaZM/edit?resourcekey#gid=2083474367"",""Responses!$B$2:$N$500""),10,0),0)"),0.0)</f>
        <v>0</v>
      </c>
      <c r="AH255" s="40">
        <f>IFERROR(__xludf.DUMMYFUNCTION("IFNA(VLOOKUP(A255,IMPORTRANGE(""https://docs.google.com/spreadsheets/d/13sIiIFxtnWDUMYwzYXOCUL9Pdssb8PBqcbIkNBBCaZM/edit?resourcekey#gid=2083474367"",""Responses!$B$2:$N$500""),9,0),0)"),0.0)</f>
        <v>0</v>
      </c>
      <c r="AI255" s="41">
        <f t="shared" si="15"/>
        <v>0</v>
      </c>
      <c r="AJ255" s="41">
        <f t="shared" si="16"/>
        <v>-6180255.45</v>
      </c>
      <c r="AK255" s="42">
        <f t="shared" si="17"/>
        <v>0</v>
      </c>
      <c r="AL255" s="42">
        <f t="shared" si="18"/>
        <v>0</v>
      </c>
    </row>
    <row r="256" ht="15.75" customHeight="1">
      <c r="A256" s="6">
        <v>9.0415457E7</v>
      </c>
      <c r="B256" s="7" t="s">
        <v>288</v>
      </c>
      <c r="C256" s="20">
        <f>VLOOKUP(A256,'04.07.24'!$A$2:$W$500,17,0)</f>
        <v>819698.26</v>
      </c>
      <c r="D256" s="33">
        <f t="shared" si="1"/>
        <v>0</v>
      </c>
      <c r="E256" s="20">
        <f>VLOOKUP(A256,'04.07.24'!$A$2:$W$500,18,0)</f>
        <v>6147736.95</v>
      </c>
      <c r="F256" s="33">
        <f t="shared" si="2"/>
        <v>0</v>
      </c>
      <c r="G256" s="13">
        <f>VLOOKUP(A256,'04.07.24'!$A$2:$C$500,3,0)</f>
        <v>40984913</v>
      </c>
      <c r="H256" s="34">
        <f>VLOOKUP(A256,'Actual scan'!$A$2:$C$419,3,0)</f>
        <v>40984913</v>
      </c>
      <c r="I256" s="35">
        <f t="shared" si="3"/>
        <v>0</v>
      </c>
      <c r="J256" s="20">
        <f>VLOOKUP(A256,'04.07.24'!$A$2:$M$500,13,0)</f>
        <v>13994387.6</v>
      </c>
      <c r="K256" s="36">
        <f>VLOOKUP(A256,'Actual scan'!$A$2:$M$419,13,0)</f>
        <v>13994387.6</v>
      </c>
      <c r="L256" s="37">
        <f t="shared" si="4"/>
        <v>0</v>
      </c>
      <c r="M256" s="13">
        <f>VLOOKUP(A256,'04.07.24'!$A$2:$M$500,4,0)</f>
        <v>1600209</v>
      </c>
      <c r="N256" s="34">
        <f>VLOOKUP(A256,'Actual scan'!$A$2:$M$419,4,0)</f>
        <v>1600209</v>
      </c>
      <c r="O256" s="38">
        <f t="shared" si="5"/>
        <v>0</v>
      </c>
      <c r="P256" s="13">
        <f>VLOOKUP(A256,'04.07.24'!$A$2:$M$500,10,0)</f>
        <v>2949636</v>
      </c>
      <c r="Q256" s="39">
        <f>VLOOKUP(A256,'Actual scan'!$A$2:$M$419,10,0)</f>
        <v>2949636</v>
      </c>
      <c r="R256" s="38">
        <f t="shared" si="6"/>
        <v>0</v>
      </c>
      <c r="S256" s="13">
        <f>VLOOKUP(A256,'04.07.24'!$A$2:$M$500,9,0)</f>
        <v>221819</v>
      </c>
      <c r="T256" s="39">
        <f>VLOOKUP(A256,'Actual scan'!$A$2:$M$419,9,0)</f>
        <v>221819</v>
      </c>
      <c r="U256" s="38">
        <f t="shared" si="7"/>
        <v>0</v>
      </c>
      <c r="V256" s="13">
        <f>VLOOKUP(A256,'04.07.24'!$A$2:$M$500,8,0)</f>
        <v>816820</v>
      </c>
      <c r="W256" s="39">
        <f>VLOOKUP(A256,'Actual scan'!$A$2:$M$419,8,0)</f>
        <v>816820</v>
      </c>
      <c r="X256" s="38">
        <f t="shared" si="8"/>
        <v>0</v>
      </c>
      <c r="Y256" s="13">
        <f>VLOOKUP(A256,'04.07.24'!$A$2:$M$500,11,0)</f>
        <v>8153446989</v>
      </c>
      <c r="Z256" s="39">
        <f>VLOOKUP(A256,'Actual scan'!$A$2:$M$419,11,0)</f>
        <v>8153446989</v>
      </c>
      <c r="AA256" s="38">
        <f t="shared" si="9"/>
        <v>0</v>
      </c>
      <c r="AB256" s="40">
        <f t="shared" si="10"/>
        <v>0</v>
      </c>
      <c r="AC256" s="40">
        <f t="shared" si="11"/>
        <v>0</v>
      </c>
      <c r="AD256" s="40">
        <f t="shared" si="12"/>
        <v>0</v>
      </c>
      <c r="AE256" s="40">
        <f t="shared" si="13"/>
        <v>0</v>
      </c>
      <c r="AF256" s="41">
        <f t="shared" si="14"/>
        <v>0</v>
      </c>
      <c r="AG256" s="40">
        <f>IFERROR(__xludf.DUMMYFUNCTION("IFNA(VLOOKUP(A256,IMPORTRANGE(""https://docs.google.com/spreadsheets/d/13sIiIFxtnWDUMYwzYXOCUL9Pdssb8PBqcbIkNBBCaZM/edit?resourcekey#gid=2083474367"",""Responses!$B$2:$N$500""),10,0),0)"),0.0)</f>
        <v>0</v>
      </c>
      <c r="AH256" s="40">
        <f>IFERROR(__xludf.DUMMYFUNCTION("IFNA(VLOOKUP(A256,IMPORTRANGE(""https://docs.google.com/spreadsheets/d/13sIiIFxtnWDUMYwzYXOCUL9Pdssb8PBqcbIkNBBCaZM/edit?resourcekey#gid=2083474367"",""Responses!$B$2:$N$500""),9,0),0)"),0.0)</f>
        <v>0</v>
      </c>
      <c r="AI256" s="41">
        <f t="shared" si="15"/>
        <v>0</v>
      </c>
      <c r="AJ256" s="41">
        <f t="shared" si="16"/>
        <v>-6147736.95</v>
      </c>
      <c r="AK256" s="42">
        <f t="shared" si="17"/>
        <v>0</v>
      </c>
      <c r="AL256" s="42">
        <f t="shared" si="18"/>
        <v>0</v>
      </c>
    </row>
    <row r="257" ht="15.75" customHeight="1">
      <c r="A257" s="6">
        <v>9.9594429E7</v>
      </c>
      <c r="B257" s="7" t="s">
        <v>289</v>
      </c>
      <c r="C257" s="20">
        <f>VLOOKUP(A257,'04.07.24'!$A$2:$W$500,17,0)</f>
        <v>811786.36</v>
      </c>
      <c r="D257" s="33">
        <f t="shared" si="1"/>
        <v>0</v>
      </c>
      <c r="E257" s="20">
        <f>VLOOKUP(A257,'04.07.24'!$A$2:$W$500,18,0)</f>
        <v>6088397.7</v>
      </c>
      <c r="F257" s="33">
        <f t="shared" si="2"/>
        <v>0</v>
      </c>
      <c r="G257" s="13">
        <f>VLOOKUP(A257,'04.07.24'!$A$2:$C$500,3,0)</f>
        <v>40589318</v>
      </c>
      <c r="H257" s="34">
        <f>VLOOKUP(A257,'Actual scan'!$A$2:$C$419,3,0)</f>
        <v>40589318</v>
      </c>
      <c r="I257" s="35">
        <f t="shared" si="3"/>
        <v>0</v>
      </c>
      <c r="J257" s="20">
        <f>VLOOKUP(A257,'04.07.24'!$A$2:$M$500,13,0)</f>
        <v>139065512.2</v>
      </c>
      <c r="K257" s="36">
        <f>VLOOKUP(A257,'Actual scan'!$A$2:$M$419,13,0)</f>
        <v>139065512.2</v>
      </c>
      <c r="L257" s="37">
        <f t="shared" si="4"/>
        <v>0</v>
      </c>
      <c r="M257" s="13">
        <f>VLOOKUP(A257,'04.07.24'!$A$2:$M$500,4,0)</f>
        <v>8086488</v>
      </c>
      <c r="N257" s="34">
        <f>VLOOKUP(A257,'Actual scan'!$A$2:$M$419,4,0)</f>
        <v>8086488</v>
      </c>
      <c r="O257" s="38">
        <f t="shared" si="5"/>
        <v>0</v>
      </c>
      <c r="P257" s="13">
        <f>VLOOKUP(A257,'04.07.24'!$A$2:$M$500,10,0)</f>
        <v>10659366</v>
      </c>
      <c r="Q257" s="39">
        <f>VLOOKUP(A257,'Actual scan'!$A$2:$M$419,10,0)</f>
        <v>10659366</v>
      </c>
      <c r="R257" s="38">
        <f t="shared" si="6"/>
        <v>0</v>
      </c>
      <c r="S257" s="13">
        <f>VLOOKUP(A257,'04.07.24'!$A$2:$M$500,9,0)</f>
        <v>6052419</v>
      </c>
      <c r="T257" s="39">
        <f>VLOOKUP(A257,'Actual scan'!$A$2:$M$419,9,0)</f>
        <v>6052419</v>
      </c>
      <c r="U257" s="38">
        <f t="shared" si="7"/>
        <v>0</v>
      </c>
      <c r="V257" s="13">
        <f>VLOOKUP(A257,'04.07.24'!$A$2:$M$500,8,0)</f>
        <v>1749176</v>
      </c>
      <c r="W257" s="39">
        <f>VLOOKUP(A257,'Actual scan'!$A$2:$M$419,8,0)</f>
        <v>1749176</v>
      </c>
      <c r="X257" s="38">
        <f t="shared" si="8"/>
        <v>0</v>
      </c>
      <c r="Y257" s="13">
        <f>VLOOKUP(A257,'04.07.24'!$A$2:$M$500,11,0)</f>
        <v>3796022620</v>
      </c>
      <c r="Z257" s="39">
        <f>VLOOKUP(A257,'Actual scan'!$A$2:$M$419,11,0)</f>
        <v>3796022620</v>
      </c>
      <c r="AA257" s="38">
        <f t="shared" si="9"/>
        <v>0</v>
      </c>
      <c r="AB257" s="40">
        <f t="shared" si="10"/>
        <v>0</v>
      </c>
      <c r="AC257" s="40">
        <f t="shared" si="11"/>
        <v>0</v>
      </c>
      <c r="AD257" s="40">
        <f t="shared" si="12"/>
        <v>0</v>
      </c>
      <c r="AE257" s="40">
        <f t="shared" si="13"/>
        <v>0</v>
      </c>
      <c r="AF257" s="41">
        <f t="shared" si="14"/>
        <v>0</v>
      </c>
      <c r="AG257" s="40">
        <f>IFERROR(__xludf.DUMMYFUNCTION("IFNA(VLOOKUP(A257,IMPORTRANGE(""https://docs.google.com/spreadsheets/d/13sIiIFxtnWDUMYwzYXOCUL9Pdssb8PBqcbIkNBBCaZM/edit?resourcekey#gid=2083474367"",""Responses!$B$2:$N$500""),10,0),0)"),0.0)</f>
        <v>0</v>
      </c>
      <c r="AH257" s="40">
        <f>IFERROR(__xludf.DUMMYFUNCTION("IFNA(VLOOKUP(A257,IMPORTRANGE(""https://docs.google.com/spreadsheets/d/13sIiIFxtnWDUMYwzYXOCUL9Pdssb8PBqcbIkNBBCaZM/edit?resourcekey#gid=2083474367"",""Responses!$B$2:$N$500""),9,0),0)"),0.0)</f>
        <v>0</v>
      </c>
      <c r="AI257" s="41">
        <f t="shared" si="15"/>
        <v>0</v>
      </c>
      <c r="AJ257" s="41">
        <f t="shared" si="16"/>
        <v>-6088397.7</v>
      </c>
      <c r="AK257" s="42">
        <f t="shared" si="17"/>
        <v>0</v>
      </c>
      <c r="AL257" s="42">
        <f t="shared" si="18"/>
        <v>0</v>
      </c>
    </row>
    <row r="258" ht="15.75" customHeight="1">
      <c r="A258" s="6">
        <v>9.3732311E7</v>
      </c>
      <c r="B258" s="7" t="s">
        <v>290</v>
      </c>
      <c r="C258" s="20">
        <f>VLOOKUP(A258,'04.07.24'!$A$2:$W$500,17,0)</f>
        <v>810082.8</v>
      </c>
      <c r="D258" s="33">
        <f t="shared" si="1"/>
        <v>0</v>
      </c>
      <c r="E258" s="20">
        <f>VLOOKUP(A258,'04.07.24'!$A$2:$W$500,18,0)</f>
        <v>6075621</v>
      </c>
      <c r="F258" s="33">
        <f t="shared" si="2"/>
        <v>0</v>
      </c>
      <c r="G258" s="13">
        <f>VLOOKUP(A258,'04.07.24'!$A$2:$C$500,3,0)</f>
        <v>40504140</v>
      </c>
      <c r="H258" s="34">
        <f>VLOOKUP(A258,'Actual scan'!$A$2:$C$419,3,0)</f>
        <v>40504140</v>
      </c>
      <c r="I258" s="35">
        <f t="shared" si="3"/>
        <v>0</v>
      </c>
      <c r="J258" s="20">
        <f>VLOOKUP(A258,'04.07.24'!$A$2:$M$500,13,0)</f>
        <v>96002419.2</v>
      </c>
      <c r="K258" s="36">
        <f>VLOOKUP(A258,'Actual scan'!$A$2:$M$419,13,0)</f>
        <v>96002419.2</v>
      </c>
      <c r="L258" s="37">
        <f t="shared" si="4"/>
        <v>0</v>
      </c>
      <c r="M258" s="13">
        <f>VLOOKUP(A258,'04.07.24'!$A$2:$M$500,4,0)</f>
        <v>6733487</v>
      </c>
      <c r="N258" s="34">
        <f>VLOOKUP(A258,'Actual scan'!$A$2:$M$419,4,0)</f>
        <v>6733487</v>
      </c>
      <c r="O258" s="38">
        <f t="shared" si="5"/>
        <v>0</v>
      </c>
      <c r="P258" s="13">
        <f>VLOOKUP(A258,'04.07.24'!$A$2:$M$500,10,0)</f>
        <v>8101948</v>
      </c>
      <c r="Q258" s="39">
        <f>VLOOKUP(A258,'Actual scan'!$A$2:$M$419,10,0)</f>
        <v>8101948</v>
      </c>
      <c r="R258" s="38">
        <f t="shared" si="6"/>
        <v>0</v>
      </c>
      <c r="S258" s="13">
        <f>VLOOKUP(A258,'04.07.24'!$A$2:$M$500,9,0)</f>
        <v>3587041</v>
      </c>
      <c r="T258" s="39">
        <f>VLOOKUP(A258,'Actual scan'!$A$2:$M$419,9,0)</f>
        <v>3587041</v>
      </c>
      <c r="U258" s="38">
        <f t="shared" si="7"/>
        <v>0</v>
      </c>
      <c r="V258" s="13">
        <f>VLOOKUP(A258,'04.07.24'!$A$2:$M$500,8,0)</f>
        <v>2303199</v>
      </c>
      <c r="W258" s="39">
        <f>VLOOKUP(A258,'Actual scan'!$A$2:$M$419,8,0)</f>
        <v>2303199</v>
      </c>
      <c r="X258" s="38">
        <f t="shared" si="8"/>
        <v>0</v>
      </c>
      <c r="Y258" s="13">
        <f>VLOOKUP(A258,'04.07.24'!$A$2:$M$500,11,0)</f>
        <v>24029617010</v>
      </c>
      <c r="Z258" s="39">
        <f>VLOOKUP(A258,'Actual scan'!$A$2:$M$419,11,0)</f>
        <v>24029617010</v>
      </c>
      <c r="AA258" s="38">
        <f t="shared" si="9"/>
        <v>0</v>
      </c>
      <c r="AB258" s="40">
        <f t="shared" si="10"/>
        <v>0</v>
      </c>
      <c r="AC258" s="40">
        <f t="shared" si="11"/>
        <v>0</v>
      </c>
      <c r="AD258" s="40">
        <f t="shared" si="12"/>
        <v>0</v>
      </c>
      <c r="AE258" s="40">
        <f t="shared" si="13"/>
        <v>0</v>
      </c>
      <c r="AF258" s="41">
        <f t="shared" si="14"/>
        <v>0</v>
      </c>
      <c r="AG258" s="40">
        <f>IFERROR(__xludf.DUMMYFUNCTION("IFNA(VLOOKUP(A258,IMPORTRANGE(""https://docs.google.com/spreadsheets/d/13sIiIFxtnWDUMYwzYXOCUL9Pdssb8PBqcbIkNBBCaZM/edit?resourcekey#gid=2083474367"",""Responses!$B$2:$N$500""),10,0),0)"),0.0)</f>
        <v>0</v>
      </c>
      <c r="AH258" s="40">
        <f>IFERROR(__xludf.DUMMYFUNCTION("IFNA(VLOOKUP(A258,IMPORTRANGE(""https://docs.google.com/spreadsheets/d/13sIiIFxtnWDUMYwzYXOCUL9Pdssb8PBqcbIkNBBCaZM/edit?resourcekey#gid=2083474367"",""Responses!$B$2:$N$500""),9,0),0)"),0.0)</f>
        <v>0</v>
      </c>
      <c r="AI258" s="41">
        <f t="shared" si="15"/>
        <v>0</v>
      </c>
      <c r="AJ258" s="41">
        <f t="shared" si="16"/>
        <v>-6075621</v>
      </c>
      <c r="AK258" s="42">
        <f t="shared" si="17"/>
        <v>0</v>
      </c>
      <c r="AL258" s="42">
        <f t="shared" si="18"/>
        <v>0</v>
      </c>
    </row>
    <row r="259" ht="15.75" customHeight="1">
      <c r="A259" s="6">
        <v>1.24267074E8</v>
      </c>
      <c r="B259" s="7" t="s">
        <v>291</v>
      </c>
      <c r="C259" s="20">
        <f>VLOOKUP(A259,'04.07.24'!$A$2:$W$500,17,0)</f>
        <v>800945.06</v>
      </c>
      <c r="D259" s="33">
        <f t="shared" si="1"/>
        <v>0</v>
      </c>
      <c r="E259" s="20">
        <f>VLOOKUP(A259,'04.07.24'!$A$2:$W$500,18,0)</f>
        <v>6007087.95</v>
      </c>
      <c r="F259" s="33">
        <f t="shared" si="2"/>
        <v>0</v>
      </c>
      <c r="G259" s="13">
        <f>VLOOKUP(A259,'04.07.24'!$A$2:$C$500,3,0)</f>
        <v>40047253</v>
      </c>
      <c r="H259" s="34">
        <f>VLOOKUP(A259,'Actual scan'!$A$2:$C$419,3,0)</f>
        <v>40047253</v>
      </c>
      <c r="I259" s="35">
        <f t="shared" si="3"/>
        <v>0</v>
      </c>
      <c r="J259" s="20">
        <f>VLOOKUP(A259,'04.07.24'!$A$2:$M$500,13,0)</f>
        <v>57130876.4</v>
      </c>
      <c r="K259" s="36">
        <f>VLOOKUP(A259,'Actual scan'!$A$2:$M$419,13,0)</f>
        <v>57130876.4</v>
      </c>
      <c r="L259" s="37">
        <f t="shared" si="4"/>
        <v>0</v>
      </c>
      <c r="M259" s="13">
        <f>VLOOKUP(A259,'04.07.24'!$A$2:$M$500,4,0)</f>
        <v>5594538</v>
      </c>
      <c r="N259" s="34">
        <f>VLOOKUP(A259,'Actual scan'!$A$2:$M$419,4,0)</f>
        <v>5594538</v>
      </c>
      <c r="O259" s="38">
        <f t="shared" si="5"/>
        <v>0</v>
      </c>
      <c r="P259" s="13">
        <f>VLOOKUP(A259,'04.07.24'!$A$2:$M$500,10,0)</f>
        <v>2841843</v>
      </c>
      <c r="Q259" s="39">
        <f>VLOOKUP(A259,'Actual scan'!$A$2:$M$419,10,0)</f>
        <v>2841843</v>
      </c>
      <c r="R259" s="38">
        <f t="shared" si="6"/>
        <v>0</v>
      </c>
      <c r="S259" s="13">
        <f>VLOOKUP(A259,'04.07.24'!$A$2:$M$500,9,0)</f>
        <v>925054</v>
      </c>
      <c r="T259" s="39">
        <f>VLOOKUP(A259,'Actual scan'!$A$2:$M$419,9,0)</f>
        <v>925054</v>
      </c>
      <c r="U259" s="38">
        <f t="shared" si="7"/>
        <v>0</v>
      </c>
      <c r="V259" s="13">
        <f>VLOOKUP(A259,'04.07.24'!$A$2:$M$500,8,0)</f>
        <v>3573995</v>
      </c>
      <c r="W259" s="39">
        <f>VLOOKUP(A259,'Actual scan'!$A$2:$M$419,8,0)</f>
        <v>3573995</v>
      </c>
      <c r="X259" s="38">
        <f t="shared" si="8"/>
        <v>0</v>
      </c>
      <c r="Y259" s="13">
        <f>VLOOKUP(A259,'04.07.24'!$A$2:$M$500,11,0)</f>
        <v>87376391</v>
      </c>
      <c r="Z259" s="39">
        <f>VLOOKUP(A259,'Actual scan'!$A$2:$M$419,11,0)</f>
        <v>87376391</v>
      </c>
      <c r="AA259" s="38">
        <f t="shared" si="9"/>
        <v>0</v>
      </c>
      <c r="AB259" s="40">
        <f t="shared" si="10"/>
        <v>0</v>
      </c>
      <c r="AC259" s="40">
        <f t="shared" si="11"/>
        <v>0</v>
      </c>
      <c r="AD259" s="40">
        <f t="shared" si="12"/>
        <v>0</v>
      </c>
      <c r="AE259" s="40">
        <f t="shared" si="13"/>
        <v>0</v>
      </c>
      <c r="AF259" s="41">
        <f t="shared" si="14"/>
        <v>0</v>
      </c>
      <c r="AG259" s="40">
        <f>IFERROR(__xludf.DUMMYFUNCTION("IFNA(VLOOKUP(A259,IMPORTRANGE(""https://docs.google.com/spreadsheets/d/13sIiIFxtnWDUMYwzYXOCUL9Pdssb8PBqcbIkNBBCaZM/edit?resourcekey#gid=2083474367"",""Responses!$B$2:$N$500""),10,0),0)"),0.0)</f>
        <v>0</v>
      </c>
      <c r="AH259" s="40">
        <f>IFERROR(__xludf.DUMMYFUNCTION("IFNA(VLOOKUP(A259,IMPORTRANGE(""https://docs.google.com/spreadsheets/d/13sIiIFxtnWDUMYwzYXOCUL9Pdssb8PBqcbIkNBBCaZM/edit?resourcekey#gid=2083474367"",""Responses!$B$2:$N$500""),9,0),0)"),0.0)</f>
        <v>0</v>
      </c>
      <c r="AI259" s="41">
        <f t="shared" si="15"/>
        <v>0</v>
      </c>
      <c r="AJ259" s="41">
        <f t="shared" si="16"/>
        <v>-6007087.95</v>
      </c>
      <c r="AK259" s="42">
        <f t="shared" si="17"/>
        <v>0</v>
      </c>
      <c r="AL259" s="42">
        <f t="shared" si="18"/>
        <v>0</v>
      </c>
    </row>
    <row r="260" ht="15.75" customHeight="1">
      <c r="A260" s="6">
        <v>1.10760745E8</v>
      </c>
      <c r="B260" s="7" t="s">
        <v>292</v>
      </c>
      <c r="C260" s="20">
        <f>VLOOKUP(A260,'04.07.24'!$A$2:$W$500,17,0)</f>
        <v>798840.76</v>
      </c>
      <c r="D260" s="33">
        <f t="shared" si="1"/>
        <v>0</v>
      </c>
      <c r="E260" s="20">
        <f>VLOOKUP(A260,'04.07.24'!$A$2:$W$500,18,0)</f>
        <v>5991305.7</v>
      </c>
      <c r="F260" s="33">
        <f t="shared" si="2"/>
        <v>0</v>
      </c>
      <c r="G260" s="13">
        <f>VLOOKUP(A260,'04.07.24'!$A$2:$C$500,3,0)</f>
        <v>39942038</v>
      </c>
      <c r="H260" s="34">
        <f>VLOOKUP(A260,'Actual scan'!$A$2:$C$419,3,0)</f>
        <v>39942038</v>
      </c>
      <c r="I260" s="35">
        <f t="shared" si="3"/>
        <v>0</v>
      </c>
      <c r="J260" s="20">
        <f>VLOOKUP(A260,'04.07.24'!$A$2:$M$500,13,0)</f>
        <v>27454897.8</v>
      </c>
      <c r="K260" s="36">
        <f>VLOOKUP(A260,'Actual scan'!$A$2:$M$419,13,0)</f>
        <v>27454897.8</v>
      </c>
      <c r="L260" s="37">
        <f t="shared" si="4"/>
        <v>0</v>
      </c>
      <c r="M260" s="13">
        <f>VLOOKUP(A260,'04.07.24'!$A$2:$M$500,4,0)</f>
        <v>2915287</v>
      </c>
      <c r="N260" s="34">
        <f>VLOOKUP(A260,'Actual scan'!$A$2:$M$419,4,0)</f>
        <v>2915287</v>
      </c>
      <c r="O260" s="38">
        <f t="shared" si="5"/>
        <v>0</v>
      </c>
      <c r="P260" s="13">
        <f>VLOOKUP(A260,'04.07.24'!$A$2:$M$500,10,0)</f>
        <v>4107787</v>
      </c>
      <c r="Q260" s="39">
        <f>VLOOKUP(A260,'Actual scan'!$A$2:$M$419,10,0)</f>
        <v>4107787</v>
      </c>
      <c r="R260" s="38">
        <f t="shared" si="6"/>
        <v>0</v>
      </c>
      <c r="S260" s="13">
        <f>VLOOKUP(A260,'04.07.24'!$A$2:$M$500,9,0)</f>
        <v>727761</v>
      </c>
      <c r="T260" s="39">
        <f>VLOOKUP(A260,'Actual scan'!$A$2:$M$419,9,0)</f>
        <v>727761</v>
      </c>
      <c r="U260" s="38">
        <f t="shared" si="7"/>
        <v>0</v>
      </c>
      <c r="V260" s="13">
        <f>VLOOKUP(A260,'04.07.24'!$A$2:$M$500,8,0)</f>
        <v>1081408</v>
      </c>
      <c r="W260" s="39">
        <f>VLOOKUP(A260,'Actual scan'!$A$2:$M$419,8,0)</f>
        <v>1081408</v>
      </c>
      <c r="X260" s="38">
        <f t="shared" si="8"/>
        <v>0</v>
      </c>
      <c r="Y260" s="13">
        <f>VLOOKUP(A260,'04.07.24'!$A$2:$M$500,11,0)</f>
        <v>2303219795</v>
      </c>
      <c r="Z260" s="39">
        <f>VLOOKUP(A260,'Actual scan'!$A$2:$M$419,11,0)</f>
        <v>2303219795</v>
      </c>
      <c r="AA260" s="38">
        <f t="shared" si="9"/>
        <v>0</v>
      </c>
      <c r="AB260" s="40">
        <f t="shared" si="10"/>
        <v>0</v>
      </c>
      <c r="AC260" s="40">
        <f t="shared" si="11"/>
        <v>0</v>
      </c>
      <c r="AD260" s="40">
        <f t="shared" si="12"/>
        <v>0</v>
      </c>
      <c r="AE260" s="40">
        <f t="shared" si="13"/>
        <v>0</v>
      </c>
      <c r="AF260" s="41">
        <f t="shared" si="14"/>
        <v>0</v>
      </c>
      <c r="AG260" s="40">
        <f>IFERROR(__xludf.DUMMYFUNCTION("IFNA(VLOOKUP(A260,IMPORTRANGE(""https://docs.google.com/spreadsheets/d/13sIiIFxtnWDUMYwzYXOCUL9Pdssb8PBqcbIkNBBCaZM/edit?resourcekey#gid=2083474367"",""Responses!$B$2:$N$500""),10,0),0)"),0.0)</f>
        <v>0</v>
      </c>
      <c r="AH260" s="40">
        <f>IFERROR(__xludf.DUMMYFUNCTION("IFNA(VLOOKUP(A260,IMPORTRANGE(""https://docs.google.com/spreadsheets/d/13sIiIFxtnWDUMYwzYXOCUL9Pdssb8PBqcbIkNBBCaZM/edit?resourcekey#gid=2083474367"",""Responses!$B$2:$N$500""),9,0),0)"),0.0)</f>
        <v>0</v>
      </c>
      <c r="AI260" s="41">
        <f t="shared" si="15"/>
        <v>0</v>
      </c>
      <c r="AJ260" s="41">
        <f t="shared" si="16"/>
        <v>-5991305.7</v>
      </c>
      <c r="AK260" s="42">
        <f t="shared" si="17"/>
        <v>0</v>
      </c>
      <c r="AL260" s="42">
        <f t="shared" si="18"/>
        <v>0</v>
      </c>
    </row>
    <row r="261" ht="15.75" customHeight="1">
      <c r="A261" s="6">
        <v>8.673306E7</v>
      </c>
      <c r="B261" s="7" t="s">
        <v>293</v>
      </c>
      <c r="C261" s="20">
        <f>VLOOKUP(A261,'04.07.24'!$A$2:$W$500,17,0)</f>
        <v>792099.68</v>
      </c>
      <c r="D261" s="33">
        <f t="shared" si="1"/>
        <v>0</v>
      </c>
      <c r="E261" s="20">
        <f>VLOOKUP(A261,'04.07.24'!$A$2:$W$500,18,0)</f>
        <v>5940747.6</v>
      </c>
      <c r="F261" s="33">
        <f t="shared" si="2"/>
        <v>0</v>
      </c>
      <c r="G261" s="13">
        <f>VLOOKUP(A261,'04.07.24'!$A$2:$C$500,3,0)</f>
        <v>39604984</v>
      </c>
      <c r="H261" s="34">
        <f>VLOOKUP(A261,'Actual scan'!$A$2:$C$419,3,0)</f>
        <v>39604984</v>
      </c>
      <c r="I261" s="35">
        <f t="shared" si="3"/>
        <v>0</v>
      </c>
      <c r="J261" s="20">
        <f>VLOOKUP(A261,'04.07.24'!$A$2:$M$500,13,0)</f>
        <v>75703443.2</v>
      </c>
      <c r="K261" s="36">
        <f>VLOOKUP(A261,'Actual scan'!$A$2:$M$419,13,0)</f>
        <v>75703443.2</v>
      </c>
      <c r="L261" s="37">
        <f t="shared" si="4"/>
        <v>0</v>
      </c>
      <c r="M261" s="13">
        <f>VLOOKUP(A261,'04.07.24'!$A$2:$M$500,4,0)</f>
        <v>7025370</v>
      </c>
      <c r="N261" s="34">
        <f>VLOOKUP(A261,'Actual scan'!$A$2:$M$419,4,0)</f>
        <v>7025370</v>
      </c>
      <c r="O261" s="38">
        <f t="shared" si="5"/>
        <v>0</v>
      </c>
      <c r="P261" s="13">
        <f>VLOOKUP(A261,'04.07.24'!$A$2:$M$500,10,0)</f>
        <v>9134378</v>
      </c>
      <c r="Q261" s="39">
        <f>VLOOKUP(A261,'Actual scan'!$A$2:$M$419,10,0)</f>
        <v>9134378</v>
      </c>
      <c r="R261" s="38">
        <f t="shared" si="6"/>
        <v>0</v>
      </c>
      <c r="S261" s="13">
        <f>VLOOKUP(A261,'04.07.24'!$A$2:$M$500,9,0)</f>
        <v>1777510</v>
      </c>
      <c r="T261" s="39">
        <f>VLOOKUP(A261,'Actual scan'!$A$2:$M$419,9,0)</f>
        <v>1777510</v>
      </c>
      <c r="U261" s="38">
        <f t="shared" si="7"/>
        <v>0</v>
      </c>
      <c r="V261" s="13">
        <f>VLOOKUP(A261,'04.07.24'!$A$2:$M$500,8,0)</f>
        <v>3623123</v>
      </c>
      <c r="W261" s="39">
        <f>VLOOKUP(A261,'Actual scan'!$A$2:$M$419,8,0)</f>
        <v>3623123</v>
      </c>
      <c r="X261" s="38">
        <f t="shared" si="8"/>
        <v>0</v>
      </c>
      <c r="Y261" s="13">
        <f>VLOOKUP(A261,'04.07.24'!$A$2:$M$500,11,0)</f>
        <v>2839709677</v>
      </c>
      <c r="Z261" s="39">
        <f>VLOOKUP(A261,'Actual scan'!$A$2:$M$419,11,0)</f>
        <v>2839709677</v>
      </c>
      <c r="AA261" s="38">
        <f t="shared" si="9"/>
        <v>0</v>
      </c>
      <c r="AB261" s="40">
        <f t="shared" si="10"/>
        <v>0</v>
      </c>
      <c r="AC261" s="40">
        <f t="shared" si="11"/>
        <v>0</v>
      </c>
      <c r="AD261" s="40">
        <f t="shared" si="12"/>
        <v>0</v>
      </c>
      <c r="AE261" s="40">
        <f t="shared" si="13"/>
        <v>0</v>
      </c>
      <c r="AF261" s="41">
        <f t="shared" si="14"/>
        <v>0</v>
      </c>
      <c r="AG261" s="40">
        <f>IFERROR(__xludf.DUMMYFUNCTION("IFNA(VLOOKUP(A261,IMPORTRANGE(""https://docs.google.com/spreadsheets/d/13sIiIFxtnWDUMYwzYXOCUL9Pdssb8PBqcbIkNBBCaZM/edit?resourcekey#gid=2083474367"",""Responses!$B$2:$N$500""),10,0),0)"),0.0)</f>
        <v>0</v>
      </c>
      <c r="AH261" s="40">
        <f>IFERROR(__xludf.DUMMYFUNCTION("IFNA(VLOOKUP(A261,IMPORTRANGE(""https://docs.google.com/spreadsheets/d/13sIiIFxtnWDUMYwzYXOCUL9Pdssb8PBqcbIkNBBCaZM/edit?resourcekey#gid=2083474367"",""Responses!$B$2:$N$500""),9,0),0)"),0.0)</f>
        <v>0</v>
      </c>
      <c r="AI261" s="41">
        <f t="shared" si="15"/>
        <v>0</v>
      </c>
      <c r="AJ261" s="41">
        <f t="shared" si="16"/>
        <v>-5940747.6</v>
      </c>
      <c r="AK261" s="42">
        <f t="shared" si="17"/>
        <v>0</v>
      </c>
      <c r="AL261" s="42">
        <f t="shared" si="18"/>
        <v>0</v>
      </c>
    </row>
    <row r="262" ht="15.75" customHeight="1">
      <c r="A262" s="6">
        <v>9.8640668E7</v>
      </c>
      <c r="B262" s="7" t="s">
        <v>294</v>
      </c>
      <c r="C262" s="20">
        <f>VLOOKUP(A262,'04.07.24'!$A$2:$W$500,17,0)</f>
        <v>786685.88</v>
      </c>
      <c r="D262" s="33">
        <f t="shared" si="1"/>
        <v>0</v>
      </c>
      <c r="E262" s="20">
        <f>VLOOKUP(A262,'04.07.24'!$A$2:$W$500,18,0)</f>
        <v>5900144.1</v>
      </c>
      <c r="F262" s="33">
        <f t="shared" si="2"/>
        <v>0</v>
      </c>
      <c r="G262" s="13">
        <f>VLOOKUP(A262,'04.07.24'!$A$2:$C$500,3,0)</f>
        <v>39334294</v>
      </c>
      <c r="H262" s="34">
        <f>VLOOKUP(A262,'Actual scan'!$A$2:$C$419,3,0)</f>
        <v>39334294</v>
      </c>
      <c r="I262" s="35">
        <f t="shared" si="3"/>
        <v>0</v>
      </c>
      <c r="J262" s="20">
        <f>VLOOKUP(A262,'04.07.24'!$A$2:$M$500,13,0)</f>
        <v>36258867.8</v>
      </c>
      <c r="K262" s="36">
        <f>VLOOKUP(A262,'Actual scan'!$A$2:$M$419,13,0)</f>
        <v>36258867.8</v>
      </c>
      <c r="L262" s="37">
        <f t="shared" si="4"/>
        <v>0</v>
      </c>
      <c r="M262" s="13">
        <f>VLOOKUP(A262,'04.07.24'!$A$2:$M$500,4,0)</f>
        <v>3213729</v>
      </c>
      <c r="N262" s="34">
        <f>VLOOKUP(A262,'Actual scan'!$A$2:$M$419,4,0)</f>
        <v>3213729</v>
      </c>
      <c r="O262" s="38">
        <f t="shared" si="5"/>
        <v>0</v>
      </c>
      <c r="P262" s="13">
        <f>VLOOKUP(A262,'04.07.24'!$A$2:$M$500,10,0)</f>
        <v>4496741</v>
      </c>
      <c r="Q262" s="39">
        <f>VLOOKUP(A262,'Actual scan'!$A$2:$M$419,10,0)</f>
        <v>4496741</v>
      </c>
      <c r="R262" s="38">
        <f t="shared" si="6"/>
        <v>0</v>
      </c>
      <c r="S262" s="13">
        <f>VLOOKUP(A262,'04.07.24'!$A$2:$M$500,9,0)</f>
        <v>1156960</v>
      </c>
      <c r="T262" s="39">
        <f>VLOOKUP(A262,'Actual scan'!$A$2:$M$419,9,0)</f>
        <v>1156960</v>
      </c>
      <c r="U262" s="38">
        <f t="shared" si="7"/>
        <v>0</v>
      </c>
      <c r="V262" s="13">
        <f>VLOOKUP(A262,'04.07.24'!$A$2:$M$500,8,0)</f>
        <v>1134570</v>
      </c>
      <c r="W262" s="39">
        <f>VLOOKUP(A262,'Actual scan'!$A$2:$M$419,8,0)</f>
        <v>1134570</v>
      </c>
      <c r="X262" s="38">
        <f t="shared" si="8"/>
        <v>0</v>
      </c>
      <c r="Y262" s="13">
        <f>VLOOKUP(A262,'04.07.24'!$A$2:$M$500,11,0)</f>
        <v>10596945326</v>
      </c>
      <c r="Z262" s="39">
        <f>VLOOKUP(A262,'Actual scan'!$A$2:$M$419,11,0)</f>
        <v>10596945326</v>
      </c>
      <c r="AA262" s="38">
        <f t="shared" si="9"/>
        <v>0</v>
      </c>
      <c r="AB262" s="40">
        <f t="shared" si="10"/>
        <v>0</v>
      </c>
      <c r="AC262" s="40">
        <f t="shared" si="11"/>
        <v>0</v>
      </c>
      <c r="AD262" s="40">
        <f t="shared" si="12"/>
        <v>0</v>
      </c>
      <c r="AE262" s="40">
        <f t="shared" si="13"/>
        <v>0</v>
      </c>
      <c r="AF262" s="41">
        <f t="shared" si="14"/>
        <v>0</v>
      </c>
      <c r="AG262" s="40">
        <f>IFERROR(__xludf.DUMMYFUNCTION("IFNA(VLOOKUP(A262,IMPORTRANGE(""https://docs.google.com/spreadsheets/d/13sIiIFxtnWDUMYwzYXOCUL9Pdssb8PBqcbIkNBBCaZM/edit?resourcekey#gid=2083474367"",""Responses!$B$2:$N$500""),10,0),0)"),0.0)</f>
        <v>0</v>
      </c>
      <c r="AH262" s="40">
        <f>IFERROR(__xludf.DUMMYFUNCTION("IFNA(VLOOKUP(A262,IMPORTRANGE(""https://docs.google.com/spreadsheets/d/13sIiIFxtnWDUMYwzYXOCUL9Pdssb8PBqcbIkNBBCaZM/edit?resourcekey#gid=2083474367"",""Responses!$B$2:$N$500""),9,0),0)"),0.0)</f>
        <v>0</v>
      </c>
      <c r="AI262" s="41">
        <f t="shared" si="15"/>
        <v>0</v>
      </c>
      <c r="AJ262" s="41">
        <f t="shared" si="16"/>
        <v>-5900144.1</v>
      </c>
      <c r="AK262" s="42">
        <f t="shared" si="17"/>
        <v>0</v>
      </c>
      <c r="AL262" s="42">
        <f t="shared" si="18"/>
        <v>0</v>
      </c>
    </row>
    <row r="263" ht="15.75" customHeight="1">
      <c r="A263" s="6">
        <v>1.32345025E8</v>
      </c>
      <c r="B263" s="7" t="s">
        <v>295</v>
      </c>
      <c r="C263" s="20">
        <f>VLOOKUP(A263,'04.07.24'!$A$2:$W$500,17,0)</f>
        <v>784849.62</v>
      </c>
      <c r="D263" s="33">
        <f t="shared" si="1"/>
        <v>0</v>
      </c>
      <c r="E263" s="20">
        <f>VLOOKUP(A263,'04.07.24'!$A$2:$W$500,18,0)</f>
        <v>5886372.15</v>
      </c>
      <c r="F263" s="33">
        <f t="shared" si="2"/>
        <v>0</v>
      </c>
      <c r="G263" s="13">
        <f>VLOOKUP(A263,'04.07.24'!$A$2:$C$500,3,0)</f>
        <v>39242481</v>
      </c>
      <c r="H263" s="34">
        <f>VLOOKUP(A263,'Actual scan'!$A$2:$C$419,3,0)</f>
        <v>39242481</v>
      </c>
      <c r="I263" s="35">
        <f t="shared" si="3"/>
        <v>0</v>
      </c>
      <c r="J263" s="20">
        <f>VLOOKUP(A263,'04.07.24'!$A$2:$M$500,13,0)</f>
        <v>107451071</v>
      </c>
      <c r="K263" s="36">
        <f>VLOOKUP(A263,'Actual scan'!$A$2:$M$419,13,0)</f>
        <v>107451071</v>
      </c>
      <c r="L263" s="37">
        <f t="shared" si="4"/>
        <v>0</v>
      </c>
      <c r="M263" s="13">
        <f>VLOOKUP(A263,'04.07.24'!$A$2:$M$500,4,0)</f>
        <v>23280292</v>
      </c>
      <c r="N263" s="34">
        <f>VLOOKUP(A263,'Actual scan'!$A$2:$M$419,4,0)</f>
        <v>23280292</v>
      </c>
      <c r="O263" s="38">
        <f t="shared" si="5"/>
        <v>0</v>
      </c>
      <c r="P263" s="13">
        <f>VLOOKUP(A263,'04.07.24'!$A$2:$M$500,10,0)</f>
        <v>4869246</v>
      </c>
      <c r="Q263" s="39">
        <f>VLOOKUP(A263,'Actual scan'!$A$2:$M$419,10,0)</f>
        <v>4869246</v>
      </c>
      <c r="R263" s="38">
        <f t="shared" si="6"/>
        <v>0</v>
      </c>
      <c r="S263" s="13">
        <f>VLOOKUP(A263,'04.07.24'!$A$2:$M$500,9,0)</f>
        <v>2296953</v>
      </c>
      <c r="T263" s="39">
        <f>VLOOKUP(A263,'Actual scan'!$A$2:$M$419,9,0)</f>
        <v>2296953</v>
      </c>
      <c r="U263" s="38">
        <f t="shared" si="7"/>
        <v>0</v>
      </c>
      <c r="V263" s="13">
        <f>VLOOKUP(A263,'04.07.24'!$A$2:$M$500,8,0)</f>
        <v>4857963</v>
      </c>
      <c r="W263" s="39">
        <f>VLOOKUP(A263,'Actual scan'!$A$2:$M$419,8,0)</f>
        <v>4857963</v>
      </c>
      <c r="X263" s="38">
        <f t="shared" si="8"/>
        <v>0</v>
      </c>
      <c r="Y263" s="13">
        <f>VLOOKUP(A263,'04.07.24'!$A$2:$M$500,11,0)</f>
        <v>938178777</v>
      </c>
      <c r="Z263" s="39">
        <f>VLOOKUP(A263,'Actual scan'!$A$2:$M$419,11,0)</f>
        <v>938178777</v>
      </c>
      <c r="AA263" s="38">
        <f t="shared" si="9"/>
        <v>0</v>
      </c>
      <c r="AB263" s="40">
        <f t="shared" si="10"/>
        <v>0</v>
      </c>
      <c r="AC263" s="40">
        <f t="shared" si="11"/>
        <v>0</v>
      </c>
      <c r="AD263" s="40">
        <f t="shared" si="12"/>
        <v>0</v>
      </c>
      <c r="AE263" s="40">
        <f t="shared" si="13"/>
        <v>0</v>
      </c>
      <c r="AF263" s="41">
        <f t="shared" si="14"/>
        <v>0</v>
      </c>
      <c r="AG263" s="40">
        <f>IFERROR(__xludf.DUMMYFUNCTION("IFNA(VLOOKUP(A263,IMPORTRANGE(""https://docs.google.com/spreadsheets/d/13sIiIFxtnWDUMYwzYXOCUL9Pdssb8PBqcbIkNBBCaZM/edit?resourcekey#gid=2083474367"",""Responses!$B$2:$N$500""),10,0),0)"),0.0)</f>
        <v>0</v>
      </c>
      <c r="AH263" s="40">
        <f>IFERROR(__xludf.DUMMYFUNCTION("IFNA(VLOOKUP(A263,IMPORTRANGE(""https://docs.google.com/spreadsheets/d/13sIiIFxtnWDUMYwzYXOCUL9Pdssb8PBqcbIkNBBCaZM/edit?resourcekey#gid=2083474367"",""Responses!$B$2:$N$500""),9,0),0)"),0.0)</f>
        <v>0</v>
      </c>
      <c r="AI263" s="41">
        <f t="shared" si="15"/>
        <v>0</v>
      </c>
      <c r="AJ263" s="41">
        <f t="shared" si="16"/>
        <v>-5886372.15</v>
      </c>
      <c r="AK263" s="42">
        <f t="shared" si="17"/>
        <v>0</v>
      </c>
      <c r="AL263" s="42">
        <f t="shared" si="18"/>
        <v>0</v>
      </c>
    </row>
    <row r="264" ht="15.75" customHeight="1">
      <c r="A264" s="6">
        <v>8.5037017E7</v>
      </c>
      <c r="B264" s="7" t="s">
        <v>296</v>
      </c>
      <c r="C264" s="20">
        <f>VLOOKUP(A264,'04.07.24'!$A$2:$W$500,17,0)</f>
        <v>778746.82</v>
      </c>
      <c r="D264" s="33">
        <f t="shared" si="1"/>
        <v>0</v>
      </c>
      <c r="E264" s="20">
        <f>VLOOKUP(A264,'04.07.24'!$A$2:$W$500,18,0)</f>
        <v>5840601.15</v>
      </c>
      <c r="F264" s="33">
        <f t="shared" si="2"/>
        <v>0</v>
      </c>
      <c r="G264" s="13">
        <f>VLOOKUP(A264,'04.07.24'!$A$2:$C$500,3,0)</f>
        <v>38937341</v>
      </c>
      <c r="H264" s="34">
        <f>VLOOKUP(A264,'Actual scan'!$A$2:$C$419,3,0)</f>
        <v>38937341</v>
      </c>
      <c r="I264" s="35">
        <f t="shared" si="3"/>
        <v>0</v>
      </c>
      <c r="J264" s="20">
        <f>VLOOKUP(A264,'04.07.24'!$A$2:$M$500,13,0)</f>
        <v>335488967.2</v>
      </c>
      <c r="K264" s="36">
        <f>VLOOKUP(A264,'Actual scan'!$A$2:$M$419,13,0)</f>
        <v>335488967.2</v>
      </c>
      <c r="L264" s="37">
        <f t="shared" si="4"/>
        <v>0</v>
      </c>
      <c r="M264" s="13">
        <f>VLOOKUP(A264,'04.07.24'!$A$2:$M$500,4,0)</f>
        <v>31332367</v>
      </c>
      <c r="N264" s="34">
        <f>VLOOKUP(A264,'Actual scan'!$A$2:$M$419,4,0)</f>
        <v>31332367</v>
      </c>
      <c r="O264" s="38">
        <f t="shared" si="5"/>
        <v>0</v>
      </c>
      <c r="P264" s="13">
        <f>VLOOKUP(A264,'04.07.24'!$A$2:$M$500,10,0)</f>
        <v>5087816</v>
      </c>
      <c r="Q264" s="39">
        <f>VLOOKUP(A264,'Actual scan'!$A$2:$M$419,10,0)</f>
        <v>5087816</v>
      </c>
      <c r="R264" s="38">
        <f t="shared" si="6"/>
        <v>0</v>
      </c>
      <c r="S264" s="13">
        <f>VLOOKUP(A264,'04.07.24'!$A$2:$M$500,9,0)</f>
        <v>5985330</v>
      </c>
      <c r="T264" s="39">
        <f>VLOOKUP(A264,'Actual scan'!$A$2:$M$419,9,0)</f>
        <v>5985330</v>
      </c>
      <c r="U264" s="38">
        <f t="shared" si="7"/>
        <v>0</v>
      </c>
      <c r="V264" s="13">
        <f>VLOOKUP(A264,'04.07.24'!$A$2:$M$500,8,0)</f>
        <v>20293181</v>
      </c>
      <c r="W264" s="39">
        <f>VLOOKUP(A264,'Actual scan'!$A$2:$M$419,8,0)</f>
        <v>20293181</v>
      </c>
      <c r="X264" s="38">
        <f t="shared" si="8"/>
        <v>0</v>
      </c>
      <c r="Y264" s="13">
        <f>VLOOKUP(A264,'04.07.24'!$A$2:$M$500,11,0)</f>
        <v>3114131820</v>
      </c>
      <c r="Z264" s="39">
        <f>VLOOKUP(A264,'Actual scan'!$A$2:$M$419,11,0)</f>
        <v>3114131820</v>
      </c>
      <c r="AA264" s="38">
        <f t="shared" si="9"/>
        <v>0</v>
      </c>
      <c r="AB264" s="40">
        <f t="shared" si="10"/>
        <v>0</v>
      </c>
      <c r="AC264" s="40">
        <f t="shared" si="11"/>
        <v>0</v>
      </c>
      <c r="AD264" s="40">
        <f t="shared" si="12"/>
        <v>0</v>
      </c>
      <c r="AE264" s="40">
        <f t="shared" si="13"/>
        <v>0</v>
      </c>
      <c r="AF264" s="41">
        <f t="shared" si="14"/>
        <v>0</v>
      </c>
      <c r="AG264" s="40">
        <f>IFERROR(__xludf.DUMMYFUNCTION("IFNA(VLOOKUP(A264,IMPORTRANGE(""https://docs.google.com/spreadsheets/d/13sIiIFxtnWDUMYwzYXOCUL9Pdssb8PBqcbIkNBBCaZM/edit?resourcekey#gid=2083474367"",""Responses!$B$2:$N$500""),10,0),0)"),0.0)</f>
        <v>0</v>
      </c>
      <c r="AH264" s="40">
        <f>IFERROR(__xludf.DUMMYFUNCTION("IFNA(VLOOKUP(A264,IMPORTRANGE(""https://docs.google.com/spreadsheets/d/13sIiIFxtnWDUMYwzYXOCUL9Pdssb8PBqcbIkNBBCaZM/edit?resourcekey#gid=2083474367"",""Responses!$B$2:$N$500""),9,0),0)"),0.0)</f>
        <v>0</v>
      </c>
      <c r="AI264" s="41">
        <f t="shared" si="15"/>
        <v>0</v>
      </c>
      <c r="AJ264" s="41">
        <f t="shared" si="16"/>
        <v>-5840601.15</v>
      </c>
      <c r="AK264" s="42">
        <f t="shared" si="17"/>
        <v>0</v>
      </c>
      <c r="AL264" s="42">
        <f t="shared" si="18"/>
        <v>0</v>
      </c>
    </row>
    <row r="265" ht="15.75" customHeight="1">
      <c r="A265" s="6">
        <v>1.25484881E8</v>
      </c>
      <c r="B265" s="7" t="s">
        <v>297</v>
      </c>
      <c r="C265" s="20">
        <f>VLOOKUP(A265,'04.07.24'!$A$2:$W$500,17,0)</f>
        <v>775314.36</v>
      </c>
      <c r="D265" s="33">
        <f t="shared" si="1"/>
        <v>0</v>
      </c>
      <c r="E265" s="20">
        <f>VLOOKUP(A265,'04.07.24'!$A$2:$W$500,18,0)</f>
        <v>5814857.7</v>
      </c>
      <c r="F265" s="33">
        <f t="shared" si="2"/>
        <v>0</v>
      </c>
      <c r="G265" s="13">
        <f>VLOOKUP(A265,'04.07.24'!$A$2:$C$500,3,0)</f>
        <v>38765718</v>
      </c>
      <c r="H265" s="34">
        <f>VLOOKUP(A265,'Actual scan'!$A$2:$C$419,3,0)</f>
        <v>38765718</v>
      </c>
      <c r="I265" s="35">
        <f t="shared" si="3"/>
        <v>0</v>
      </c>
      <c r="J265" s="20">
        <f>VLOOKUP(A265,'04.07.24'!$A$2:$M$500,13,0)</f>
        <v>70674338.4</v>
      </c>
      <c r="K265" s="36">
        <f>VLOOKUP(A265,'Actual scan'!$A$2:$M$419,13,0)</f>
        <v>70674338.4</v>
      </c>
      <c r="L265" s="37">
        <f t="shared" si="4"/>
        <v>0</v>
      </c>
      <c r="M265" s="13">
        <f>VLOOKUP(A265,'04.07.24'!$A$2:$M$500,4,0)</f>
        <v>6793391</v>
      </c>
      <c r="N265" s="34">
        <f>VLOOKUP(A265,'Actual scan'!$A$2:$M$419,4,0)</f>
        <v>6793391</v>
      </c>
      <c r="O265" s="38">
        <f t="shared" si="5"/>
        <v>0</v>
      </c>
      <c r="P265" s="13">
        <f>VLOOKUP(A265,'04.07.24'!$A$2:$M$500,10,0)</f>
        <v>4353853</v>
      </c>
      <c r="Q265" s="39">
        <f>VLOOKUP(A265,'Actual scan'!$A$2:$M$419,10,0)</f>
        <v>4353853</v>
      </c>
      <c r="R265" s="38">
        <f t="shared" si="6"/>
        <v>0</v>
      </c>
      <c r="S265" s="13">
        <f>VLOOKUP(A265,'04.07.24'!$A$2:$M$500,9,0)</f>
        <v>1176878</v>
      </c>
      <c r="T265" s="39">
        <f>VLOOKUP(A265,'Actual scan'!$A$2:$M$419,9,0)</f>
        <v>1176878</v>
      </c>
      <c r="U265" s="38">
        <f t="shared" si="7"/>
        <v>0</v>
      </c>
      <c r="V265" s="13">
        <f>VLOOKUP(A265,'04.07.24'!$A$2:$M$500,8,0)</f>
        <v>4520224</v>
      </c>
      <c r="W265" s="39">
        <f>VLOOKUP(A265,'Actual scan'!$A$2:$M$419,8,0)</f>
        <v>4520224</v>
      </c>
      <c r="X265" s="38">
        <f t="shared" si="8"/>
        <v>0</v>
      </c>
      <c r="Y265" s="13">
        <f>VLOOKUP(A265,'04.07.24'!$A$2:$M$500,11,0)</f>
        <v>5110405627</v>
      </c>
      <c r="Z265" s="39">
        <f>VLOOKUP(A265,'Actual scan'!$A$2:$M$419,11,0)</f>
        <v>5110405627</v>
      </c>
      <c r="AA265" s="38">
        <f t="shared" si="9"/>
        <v>0</v>
      </c>
      <c r="AB265" s="40">
        <f t="shared" si="10"/>
        <v>0</v>
      </c>
      <c r="AC265" s="40">
        <f t="shared" si="11"/>
        <v>0</v>
      </c>
      <c r="AD265" s="40">
        <f t="shared" si="12"/>
        <v>0</v>
      </c>
      <c r="AE265" s="40">
        <f t="shared" si="13"/>
        <v>0</v>
      </c>
      <c r="AF265" s="41">
        <f t="shared" si="14"/>
        <v>0</v>
      </c>
      <c r="AG265" s="40">
        <f>IFERROR(__xludf.DUMMYFUNCTION("IFNA(VLOOKUP(A265,IMPORTRANGE(""https://docs.google.com/spreadsheets/d/13sIiIFxtnWDUMYwzYXOCUL9Pdssb8PBqcbIkNBBCaZM/edit?resourcekey#gid=2083474367"",""Responses!$B$2:$N$500""),10,0),0)"),0.0)</f>
        <v>0</v>
      </c>
      <c r="AH265" s="40">
        <f>IFERROR(__xludf.DUMMYFUNCTION("IFNA(VLOOKUP(A265,IMPORTRANGE(""https://docs.google.com/spreadsheets/d/13sIiIFxtnWDUMYwzYXOCUL9Pdssb8PBqcbIkNBBCaZM/edit?resourcekey#gid=2083474367"",""Responses!$B$2:$N$500""),9,0),0)"),0.0)</f>
        <v>0</v>
      </c>
      <c r="AI265" s="41">
        <f t="shared" si="15"/>
        <v>0</v>
      </c>
      <c r="AJ265" s="41">
        <f t="shared" si="16"/>
        <v>-5814857.7</v>
      </c>
      <c r="AK265" s="42">
        <f t="shared" si="17"/>
        <v>0</v>
      </c>
      <c r="AL265" s="42">
        <f t="shared" si="18"/>
        <v>0</v>
      </c>
    </row>
    <row r="266" ht="15.75" customHeight="1">
      <c r="A266" s="6">
        <v>1.21740448E8</v>
      </c>
      <c r="B266" s="7" t="s">
        <v>298</v>
      </c>
      <c r="C266" s="20">
        <f>VLOOKUP(A266,'04.07.24'!$A$2:$W$500,17,0)</f>
        <v>772348.44</v>
      </c>
      <c r="D266" s="33">
        <f t="shared" si="1"/>
        <v>0</v>
      </c>
      <c r="E266" s="20">
        <f>VLOOKUP(A266,'04.07.24'!$A$2:$W$500,18,0)</f>
        <v>5792613.3</v>
      </c>
      <c r="F266" s="33">
        <f t="shared" si="2"/>
        <v>0</v>
      </c>
      <c r="G266" s="13">
        <f>VLOOKUP(A266,'04.07.24'!$A$2:$C$500,3,0)</f>
        <v>38617422</v>
      </c>
      <c r="H266" s="34">
        <f>VLOOKUP(A266,'Actual scan'!$A$2:$C$419,3,0)</f>
        <v>38617422</v>
      </c>
      <c r="I266" s="35">
        <f t="shared" si="3"/>
        <v>0</v>
      </c>
      <c r="J266" s="20">
        <f>VLOOKUP(A266,'04.07.24'!$A$2:$M$500,13,0)</f>
        <v>194988373</v>
      </c>
      <c r="K266" s="36">
        <f>VLOOKUP(A266,'Actual scan'!$A$2:$M$419,13,0)</f>
        <v>194988373</v>
      </c>
      <c r="L266" s="37">
        <f t="shared" si="4"/>
        <v>0</v>
      </c>
      <c r="M266" s="13">
        <f>VLOOKUP(A266,'04.07.24'!$A$2:$M$500,4,0)</f>
        <v>23591547</v>
      </c>
      <c r="N266" s="34">
        <f>VLOOKUP(A266,'Actual scan'!$A$2:$M$419,4,0)</f>
        <v>23591547</v>
      </c>
      <c r="O266" s="38">
        <f t="shared" si="5"/>
        <v>0</v>
      </c>
      <c r="P266" s="13">
        <f>VLOOKUP(A266,'04.07.24'!$A$2:$M$500,10,0)</f>
        <v>4958274</v>
      </c>
      <c r="Q266" s="39">
        <f>VLOOKUP(A266,'Actual scan'!$A$2:$M$419,10,0)</f>
        <v>4958274</v>
      </c>
      <c r="R266" s="38">
        <f t="shared" si="6"/>
        <v>0</v>
      </c>
      <c r="S266" s="13">
        <f>VLOOKUP(A266,'04.07.24'!$A$2:$M$500,9,0)</f>
        <v>2943255</v>
      </c>
      <c r="T266" s="39">
        <f>VLOOKUP(A266,'Actual scan'!$A$2:$M$419,9,0)</f>
        <v>2943255</v>
      </c>
      <c r="U266" s="38">
        <f t="shared" si="7"/>
        <v>0</v>
      </c>
      <c r="V266" s="13">
        <f>VLOOKUP(A266,'04.07.24'!$A$2:$M$500,8,0)</f>
        <v>12264282</v>
      </c>
      <c r="W266" s="39">
        <f>VLOOKUP(A266,'Actual scan'!$A$2:$M$419,8,0)</f>
        <v>12264282</v>
      </c>
      <c r="X266" s="38">
        <f t="shared" si="8"/>
        <v>0</v>
      </c>
      <c r="Y266" s="13">
        <f>VLOOKUP(A266,'04.07.24'!$A$2:$M$500,11,0)</f>
        <v>2835594959</v>
      </c>
      <c r="Z266" s="39">
        <f>VLOOKUP(A266,'Actual scan'!$A$2:$M$419,11,0)</f>
        <v>2835594959</v>
      </c>
      <c r="AA266" s="38">
        <f t="shared" si="9"/>
        <v>0</v>
      </c>
      <c r="AB266" s="40">
        <f t="shared" si="10"/>
        <v>0</v>
      </c>
      <c r="AC266" s="40">
        <f t="shared" si="11"/>
        <v>0</v>
      </c>
      <c r="AD266" s="40">
        <f t="shared" si="12"/>
        <v>0</v>
      </c>
      <c r="AE266" s="40">
        <f t="shared" si="13"/>
        <v>0</v>
      </c>
      <c r="AF266" s="41">
        <f t="shared" si="14"/>
        <v>0</v>
      </c>
      <c r="AG266" s="40">
        <f>IFERROR(__xludf.DUMMYFUNCTION("IFNA(VLOOKUP(A266,IMPORTRANGE(""https://docs.google.com/spreadsheets/d/13sIiIFxtnWDUMYwzYXOCUL9Pdssb8PBqcbIkNBBCaZM/edit?resourcekey#gid=2083474367"",""Responses!$B$2:$N$500""),10,0),0)"),0.0)</f>
        <v>0</v>
      </c>
      <c r="AH266" s="40">
        <f>IFERROR(__xludf.DUMMYFUNCTION("IFNA(VLOOKUP(A266,IMPORTRANGE(""https://docs.google.com/spreadsheets/d/13sIiIFxtnWDUMYwzYXOCUL9Pdssb8PBqcbIkNBBCaZM/edit?resourcekey#gid=2083474367"",""Responses!$B$2:$N$500""),9,0),0)"),0.0)</f>
        <v>0</v>
      </c>
      <c r="AI266" s="41">
        <f t="shared" si="15"/>
        <v>0</v>
      </c>
      <c r="AJ266" s="41">
        <f t="shared" si="16"/>
        <v>-5792613.3</v>
      </c>
      <c r="AK266" s="42">
        <f t="shared" si="17"/>
        <v>0</v>
      </c>
      <c r="AL266" s="42">
        <f t="shared" si="18"/>
        <v>0</v>
      </c>
    </row>
    <row r="267" ht="15.75" customHeight="1">
      <c r="A267" s="6">
        <v>1.23051542E8</v>
      </c>
      <c r="B267" s="7" t="s">
        <v>299</v>
      </c>
      <c r="C267" s="20">
        <f>VLOOKUP(A267,'04.07.24'!$A$2:$W$500,17,0)</f>
        <v>772201.42</v>
      </c>
      <c r="D267" s="33">
        <f t="shared" si="1"/>
        <v>0</v>
      </c>
      <c r="E267" s="20">
        <f>VLOOKUP(A267,'04.07.24'!$A$2:$W$500,18,0)</f>
        <v>5791510.65</v>
      </c>
      <c r="F267" s="33">
        <f t="shared" si="2"/>
        <v>0</v>
      </c>
      <c r="G267" s="13">
        <f>VLOOKUP(A267,'04.07.24'!$A$2:$C$500,3,0)</f>
        <v>38610071</v>
      </c>
      <c r="H267" s="34">
        <f>VLOOKUP(A267,'Actual scan'!$A$2:$C$419,3,0)</f>
        <v>38610071</v>
      </c>
      <c r="I267" s="35">
        <f t="shared" si="3"/>
        <v>0</v>
      </c>
      <c r="J267" s="20">
        <f>VLOOKUP(A267,'04.07.24'!$A$2:$M$500,13,0)</f>
        <v>72782206.8</v>
      </c>
      <c r="K267" s="36">
        <f>VLOOKUP(A267,'Actual scan'!$A$2:$M$419,13,0)</f>
        <v>72782206.8</v>
      </c>
      <c r="L267" s="37">
        <f t="shared" si="4"/>
        <v>0</v>
      </c>
      <c r="M267" s="13">
        <f>VLOOKUP(A267,'04.07.24'!$A$2:$M$500,4,0)</f>
        <v>4998906</v>
      </c>
      <c r="N267" s="34">
        <f>VLOOKUP(A267,'Actual scan'!$A$2:$M$419,4,0)</f>
        <v>4998906</v>
      </c>
      <c r="O267" s="38">
        <f t="shared" si="5"/>
        <v>0</v>
      </c>
      <c r="P267" s="13">
        <f>VLOOKUP(A267,'04.07.24'!$A$2:$M$500,10,0)</f>
        <v>4031020</v>
      </c>
      <c r="Q267" s="39">
        <f>VLOOKUP(A267,'Actual scan'!$A$2:$M$419,10,0)</f>
        <v>4031020</v>
      </c>
      <c r="R267" s="38">
        <f t="shared" si="6"/>
        <v>0</v>
      </c>
      <c r="S267" s="13">
        <f>VLOOKUP(A267,'04.07.24'!$A$2:$M$500,9,0)</f>
        <v>2798544</v>
      </c>
      <c r="T267" s="39">
        <f>VLOOKUP(A267,'Actual scan'!$A$2:$M$419,9,0)</f>
        <v>2798544</v>
      </c>
      <c r="U267" s="38">
        <f t="shared" si="7"/>
        <v>0</v>
      </c>
      <c r="V267" s="13">
        <f>VLOOKUP(A267,'04.07.24'!$A$2:$M$500,8,0)</f>
        <v>1565164</v>
      </c>
      <c r="W267" s="39">
        <f>VLOOKUP(A267,'Actual scan'!$A$2:$M$419,8,0)</f>
        <v>1565164</v>
      </c>
      <c r="X267" s="38">
        <f t="shared" si="8"/>
        <v>0</v>
      </c>
      <c r="Y267" s="13">
        <f>VLOOKUP(A267,'04.07.24'!$A$2:$M$500,11,0)</f>
        <v>101406912</v>
      </c>
      <c r="Z267" s="39">
        <f>VLOOKUP(A267,'Actual scan'!$A$2:$M$419,11,0)</f>
        <v>101406912</v>
      </c>
      <c r="AA267" s="38">
        <f t="shared" si="9"/>
        <v>0</v>
      </c>
      <c r="AB267" s="40">
        <f t="shared" si="10"/>
        <v>0</v>
      </c>
      <c r="AC267" s="40">
        <f t="shared" si="11"/>
        <v>0</v>
      </c>
      <c r="AD267" s="40">
        <f t="shared" si="12"/>
        <v>0</v>
      </c>
      <c r="AE267" s="40">
        <f t="shared" si="13"/>
        <v>0</v>
      </c>
      <c r="AF267" s="41">
        <f t="shared" si="14"/>
        <v>0</v>
      </c>
      <c r="AG267" s="40">
        <f>IFERROR(__xludf.DUMMYFUNCTION("IFNA(VLOOKUP(A267,IMPORTRANGE(""https://docs.google.com/spreadsheets/d/13sIiIFxtnWDUMYwzYXOCUL9Pdssb8PBqcbIkNBBCaZM/edit?resourcekey#gid=2083474367"",""Responses!$B$2:$N$500""),10,0),0)"),0.0)</f>
        <v>0</v>
      </c>
      <c r="AH267" s="40">
        <f>IFERROR(__xludf.DUMMYFUNCTION("IFNA(VLOOKUP(A267,IMPORTRANGE(""https://docs.google.com/spreadsheets/d/13sIiIFxtnWDUMYwzYXOCUL9Pdssb8PBqcbIkNBBCaZM/edit?resourcekey#gid=2083474367"",""Responses!$B$2:$N$500""),9,0),0)"),0.0)</f>
        <v>0</v>
      </c>
      <c r="AI267" s="41">
        <f t="shared" si="15"/>
        <v>0</v>
      </c>
      <c r="AJ267" s="41">
        <f t="shared" si="16"/>
        <v>-5791510.65</v>
      </c>
      <c r="AK267" s="42">
        <f t="shared" si="17"/>
        <v>0</v>
      </c>
      <c r="AL267" s="42">
        <f t="shared" si="18"/>
        <v>0</v>
      </c>
    </row>
    <row r="268" ht="15.75" customHeight="1">
      <c r="A268" s="6">
        <v>8.9998243E7</v>
      </c>
      <c r="B268" s="7" t="s">
        <v>300</v>
      </c>
      <c r="C268" s="20">
        <f>VLOOKUP(A268,'04.07.24'!$A$2:$W$500,17,0)</f>
        <v>770580.6</v>
      </c>
      <c r="D268" s="33">
        <f t="shared" si="1"/>
        <v>0</v>
      </c>
      <c r="E268" s="20">
        <f>VLOOKUP(A268,'04.07.24'!$A$2:$W$500,18,0)</f>
        <v>5779354.5</v>
      </c>
      <c r="F268" s="33">
        <f t="shared" si="2"/>
        <v>0</v>
      </c>
      <c r="G268" s="13">
        <f>VLOOKUP(A268,'04.07.24'!$A$2:$C$500,3,0)</f>
        <v>38529030</v>
      </c>
      <c r="H268" s="34">
        <f>VLOOKUP(A268,'Actual scan'!$A$2:$C$419,3,0)</f>
        <v>38529030</v>
      </c>
      <c r="I268" s="35">
        <f t="shared" si="3"/>
        <v>0</v>
      </c>
      <c r="J268" s="20">
        <f>VLOOKUP(A268,'04.07.24'!$A$2:$M$500,13,0)</f>
        <v>86474152.8</v>
      </c>
      <c r="K268" s="36">
        <f>VLOOKUP(A268,'Actual scan'!$A$2:$M$419,13,0)</f>
        <v>86474152.8</v>
      </c>
      <c r="L268" s="37">
        <f t="shared" si="4"/>
        <v>0</v>
      </c>
      <c r="M268" s="13">
        <f>VLOOKUP(A268,'04.07.24'!$A$2:$M$500,4,0)</f>
        <v>8508806</v>
      </c>
      <c r="N268" s="34">
        <f>VLOOKUP(A268,'Actual scan'!$A$2:$M$419,4,0)</f>
        <v>8508806</v>
      </c>
      <c r="O268" s="38">
        <f t="shared" si="5"/>
        <v>0</v>
      </c>
      <c r="P268" s="13">
        <f>VLOOKUP(A268,'04.07.24'!$A$2:$M$500,10,0)</f>
        <v>6575030</v>
      </c>
      <c r="Q268" s="39">
        <f>VLOOKUP(A268,'Actual scan'!$A$2:$M$419,10,0)</f>
        <v>6575030</v>
      </c>
      <c r="R268" s="38">
        <f t="shared" si="6"/>
        <v>0</v>
      </c>
      <c r="S268" s="13">
        <f>VLOOKUP(A268,'04.07.24'!$A$2:$M$500,9,0)</f>
        <v>1376837</v>
      </c>
      <c r="T268" s="39">
        <f>VLOOKUP(A268,'Actual scan'!$A$2:$M$419,9,0)</f>
        <v>1376837</v>
      </c>
      <c r="U268" s="38">
        <f t="shared" si="7"/>
        <v>0</v>
      </c>
      <c r="V268" s="13">
        <f>VLOOKUP(A268,'04.07.24'!$A$2:$M$500,8,0)</f>
        <v>5736296</v>
      </c>
      <c r="W268" s="39">
        <f>VLOOKUP(A268,'Actual scan'!$A$2:$M$419,8,0)</f>
        <v>5736296</v>
      </c>
      <c r="X268" s="38">
        <f t="shared" si="8"/>
        <v>0</v>
      </c>
      <c r="Y268" s="13">
        <f>VLOOKUP(A268,'04.07.24'!$A$2:$M$500,11,0)</f>
        <v>4643735606</v>
      </c>
      <c r="Z268" s="39">
        <f>VLOOKUP(A268,'Actual scan'!$A$2:$M$419,11,0)</f>
        <v>4643735606</v>
      </c>
      <c r="AA268" s="38">
        <f t="shared" si="9"/>
        <v>0</v>
      </c>
      <c r="AB268" s="40">
        <f t="shared" si="10"/>
        <v>0</v>
      </c>
      <c r="AC268" s="40">
        <f t="shared" si="11"/>
        <v>0</v>
      </c>
      <c r="AD268" s="40">
        <f t="shared" si="12"/>
        <v>0</v>
      </c>
      <c r="AE268" s="40">
        <f t="shared" si="13"/>
        <v>0</v>
      </c>
      <c r="AF268" s="41">
        <f t="shared" si="14"/>
        <v>0</v>
      </c>
      <c r="AG268" s="40">
        <f>IFERROR(__xludf.DUMMYFUNCTION("IFNA(VLOOKUP(A268,IMPORTRANGE(""https://docs.google.com/spreadsheets/d/13sIiIFxtnWDUMYwzYXOCUL9Pdssb8PBqcbIkNBBCaZM/edit?resourcekey#gid=2083474367"",""Responses!$B$2:$N$500""),10,0),0)"),0.0)</f>
        <v>0</v>
      </c>
      <c r="AH268" s="40">
        <f>IFERROR(__xludf.DUMMYFUNCTION("IFNA(VLOOKUP(A268,IMPORTRANGE(""https://docs.google.com/spreadsheets/d/13sIiIFxtnWDUMYwzYXOCUL9Pdssb8PBqcbIkNBBCaZM/edit?resourcekey#gid=2083474367"",""Responses!$B$2:$N$500""),9,0),0)"),0.0)</f>
        <v>0</v>
      </c>
      <c r="AI268" s="41">
        <f t="shared" si="15"/>
        <v>0</v>
      </c>
      <c r="AJ268" s="41">
        <f t="shared" si="16"/>
        <v>-5779354.5</v>
      </c>
      <c r="AK268" s="42">
        <f t="shared" si="17"/>
        <v>0</v>
      </c>
      <c r="AL268" s="42">
        <f t="shared" si="18"/>
        <v>0</v>
      </c>
    </row>
    <row r="269" ht="15.75" customHeight="1">
      <c r="A269" s="6">
        <v>1.50817428E8</v>
      </c>
      <c r="B269" s="7" t="s">
        <v>301</v>
      </c>
      <c r="C269" s="20">
        <f>VLOOKUP(A269,'04.07.24'!$A$2:$W$500,17,0)</f>
        <v>766850.9</v>
      </c>
      <c r="D269" s="33">
        <f t="shared" si="1"/>
        <v>0</v>
      </c>
      <c r="E269" s="20">
        <f>VLOOKUP(A269,'04.07.24'!$A$2:$W$500,18,0)</f>
        <v>5751381.75</v>
      </c>
      <c r="F269" s="33">
        <f t="shared" si="2"/>
        <v>0</v>
      </c>
      <c r="G269" s="13">
        <f>VLOOKUP(A269,'04.07.24'!$A$2:$C$500,3,0)</f>
        <v>38342545</v>
      </c>
      <c r="H269" s="34">
        <f>VLOOKUP(A269,'Actual scan'!$A$2:$C$419,3,0)</f>
        <v>38342545</v>
      </c>
      <c r="I269" s="35">
        <f t="shared" si="3"/>
        <v>0</v>
      </c>
      <c r="J269" s="20">
        <f>VLOOKUP(A269,'04.07.24'!$A$2:$M$500,13,0)</f>
        <v>131724747.2</v>
      </c>
      <c r="K269" s="36">
        <f>VLOOKUP(A269,'Actual scan'!$A$2:$M$419,13,0)</f>
        <v>131724747.2</v>
      </c>
      <c r="L269" s="37">
        <f t="shared" si="4"/>
        <v>0</v>
      </c>
      <c r="M269" s="13">
        <f>VLOOKUP(A269,'04.07.24'!$A$2:$M$500,4,0)</f>
        <v>19162439</v>
      </c>
      <c r="N269" s="34">
        <f>VLOOKUP(A269,'Actual scan'!$A$2:$M$419,4,0)</f>
        <v>19162439</v>
      </c>
      <c r="O269" s="38">
        <f t="shared" si="5"/>
        <v>0</v>
      </c>
      <c r="P269" s="13">
        <f>VLOOKUP(A269,'04.07.24'!$A$2:$M$500,10,0)</f>
        <v>3766939</v>
      </c>
      <c r="Q269" s="39">
        <f>VLOOKUP(A269,'Actual scan'!$A$2:$M$419,10,0)</f>
        <v>3766939</v>
      </c>
      <c r="R269" s="38">
        <f t="shared" si="6"/>
        <v>0</v>
      </c>
      <c r="S269" s="13">
        <f>VLOOKUP(A269,'04.07.24'!$A$2:$M$500,9,0)</f>
        <v>2183930</v>
      </c>
      <c r="T269" s="39">
        <f>VLOOKUP(A269,'Actual scan'!$A$2:$M$419,9,0)</f>
        <v>2183930</v>
      </c>
      <c r="U269" s="38">
        <f t="shared" si="7"/>
        <v>0</v>
      </c>
      <c r="V269" s="13">
        <f>VLOOKUP(A269,'04.07.24'!$A$2:$M$500,8,0)</f>
        <v>8206043</v>
      </c>
      <c r="W269" s="39">
        <f>VLOOKUP(A269,'Actual scan'!$A$2:$M$419,8,0)</f>
        <v>8206043</v>
      </c>
      <c r="X269" s="38">
        <f t="shared" si="8"/>
        <v>0</v>
      </c>
      <c r="Y269" s="13">
        <f>VLOOKUP(A269,'04.07.24'!$A$2:$M$500,11,0)</f>
        <v>3864987831</v>
      </c>
      <c r="Z269" s="39">
        <f>VLOOKUP(A269,'Actual scan'!$A$2:$M$419,11,0)</f>
        <v>3864987831</v>
      </c>
      <c r="AA269" s="38">
        <f t="shared" si="9"/>
        <v>0</v>
      </c>
      <c r="AB269" s="40">
        <f t="shared" si="10"/>
        <v>0</v>
      </c>
      <c r="AC269" s="40">
        <f t="shared" si="11"/>
        <v>0</v>
      </c>
      <c r="AD269" s="40">
        <f t="shared" si="12"/>
        <v>0</v>
      </c>
      <c r="AE269" s="40">
        <f t="shared" si="13"/>
        <v>0</v>
      </c>
      <c r="AF269" s="41">
        <f t="shared" si="14"/>
        <v>0</v>
      </c>
      <c r="AG269" s="40">
        <f>IFERROR(__xludf.DUMMYFUNCTION("IFNA(VLOOKUP(A269,IMPORTRANGE(""https://docs.google.com/spreadsheets/d/13sIiIFxtnWDUMYwzYXOCUL9Pdssb8PBqcbIkNBBCaZM/edit?resourcekey#gid=2083474367"",""Responses!$B$2:$N$500""),10,0),0)"),0.0)</f>
        <v>0</v>
      </c>
      <c r="AH269" s="40">
        <f>IFERROR(__xludf.DUMMYFUNCTION("IFNA(VLOOKUP(A269,IMPORTRANGE(""https://docs.google.com/spreadsheets/d/13sIiIFxtnWDUMYwzYXOCUL9Pdssb8PBqcbIkNBBCaZM/edit?resourcekey#gid=2083474367"",""Responses!$B$2:$N$500""),9,0),0)"),0.0)</f>
        <v>0</v>
      </c>
      <c r="AI269" s="41">
        <f t="shared" si="15"/>
        <v>0</v>
      </c>
      <c r="AJ269" s="41">
        <f t="shared" si="16"/>
        <v>-5751381.75</v>
      </c>
      <c r="AK269" s="42">
        <f t="shared" si="17"/>
        <v>0</v>
      </c>
      <c r="AL269" s="42">
        <f t="shared" si="18"/>
        <v>0</v>
      </c>
    </row>
    <row r="270" ht="15.75" customHeight="1">
      <c r="A270" s="6">
        <v>1.11908595E8</v>
      </c>
      <c r="B270" s="7" t="s">
        <v>302</v>
      </c>
      <c r="C270" s="20">
        <f>VLOOKUP(A270,'04.07.24'!$A$2:$W$500,17,0)</f>
        <v>758712.84</v>
      </c>
      <c r="D270" s="33">
        <f t="shared" si="1"/>
        <v>0</v>
      </c>
      <c r="E270" s="20">
        <f>VLOOKUP(A270,'04.07.24'!$A$2:$W$500,18,0)</f>
        <v>5690346.3</v>
      </c>
      <c r="F270" s="33">
        <f t="shared" si="2"/>
        <v>0</v>
      </c>
      <c r="G270" s="13">
        <f>VLOOKUP(A270,'04.07.24'!$A$2:$C$500,3,0)</f>
        <v>37935642</v>
      </c>
      <c r="H270" s="34">
        <f>VLOOKUP(A270,'Actual scan'!$A$2:$C$419,3,0)</f>
        <v>37935642</v>
      </c>
      <c r="I270" s="35">
        <f t="shared" si="3"/>
        <v>0</v>
      </c>
      <c r="J270" s="20">
        <f>VLOOKUP(A270,'04.07.24'!$A$2:$M$500,13,0)</f>
        <v>40420295.6</v>
      </c>
      <c r="K270" s="36">
        <f>VLOOKUP(A270,'Actual scan'!$A$2:$M$419,13,0)</f>
        <v>40420295.6</v>
      </c>
      <c r="L270" s="37">
        <f t="shared" si="4"/>
        <v>0</v>
      </c>
      <c r="M270" s="13">
        <f>VLOOKUP(A270,'04.07.24'!$A$2:$M$500,4,0)</f>
        <v>5056907</v>
      </c>
      <c r="N270" s="34">
        <f>VLOOKUP(A270,'Actual scan'!$A$2:$M$419,4,0)</f>
        <v>5056907</v>
      </c>
      <c r="O270" s="38">
        <f t="shared" si="5"/>
        <v>0</v>
      </c>
      <c r="P270" s="13">
        <f>VLOOKUP(A270,'04.07.24'!$A$2:$M$500,10,0)</f>
        <v>3405243</v>
      </c>
      <c r="Q270" s="39">
        <f>VLOOKUP(A270,'Actual scan'!$A$2:$M$419,10,0)</f>
        <v>3405243</v>
      </c>
      <c r="R270" s="38">
        <f t="shared" si="6"/>
        <v>0</v>
      </c>
      <c r="S270" s="13">
        <f>VLOOKUP(A270,'04.07.24'!$A$2:$M$500,9,0)</f>
        <v>457307</v>
      </c>
      <c r="T270" s="39">
        <f>VLOOKUP(A270,'Actual scan'!$A$2:$M$419,9,0)</f>
        <v>457307</v>
      </c>
      <c r="U270" s="38">
        <f t="shared" si="7"/>
        <v>0</v>
      </c>
      <c r="V270" s="13">
        <f>VLOOKUP(A270,'04.07.24'!$A$2:$M$500,8,0)</f>
        <v>2695942</v>
      </c>
      <c r="W270" s="39">
        <f>VLOOKUP(A270,'Actual scan'!$A$2:$M$419,8,0)</f>
        <v>2695942</v>
      </c>
      <c r="X270" s="38">
        <f t="shared" si="8"/>
        <v>0</v>
      </c>
      <c r="Y270" s="13">
        <f>VLOOKUP(A270,'04.07.24'!$A$2:$M$500,11,0)</f>
        <v>170590241</v>
      </c>
      <c r="Z270" s="39">
        <f>VLOOKUP(A270,'Actual scan'!$A$2:$M$419,11,0)</f>
        <v>170590241</v>
      </c>
      <c r="AA270" s="38">
        <f t="shared" si="9"/>
        <v>0</v>
      </c>
      <c r="AB270" s="40">
        <f t="shared" si="10"/>
        <v>0</v>
      </c>
      <c r="AC270" s="40">
        <f t="shared" si="11"/>
        <v>0</v>
      </c>
      <c r="AD270" s="40">
        <f t="shared" si="12"/>
        <v>0</v>
      </c>
      <c r="AE270" s="40">
        <f t="shared" si="13"/>
        <v>0</v>
      </c>
      <c r="AF270" s="41">
        <f t="shared" si="14"/>
        <v>0</v>
      </c>
      <c r="AG270" s="40">
        <f>IFERROR(__xludf.DUMMYFUNCTION("IFNA(VLOOKUP(A270,IMPORTRANGE(""https://docs.google.com/spreadsheets/d/13sIiIFxtnWDUMYwzYXOCUL9Pdssb8PBqcbIkNBBCaZM/edit?resourcekey#gid=2083474367"",""Responses!$B$2:$N$500""),10,0),0)"),0.0)</f>
        <v>0</v>
      </c>
      <c r="AH270" s="40">
        <f>IFERROR(__xludf.DUMMYFUNCTION("IFNA(VLOOKUP(A270,IMPORTRANGE(""https://docs.google.com/spreadsheets/d/13sIiIFxtnWDUMYwzYXOCUL9Pdssb8PBqcbIkNBBCaZM/edit?resourcekey#gid=2083474367"",""Responses!$B$2:$N$500""),9,0),0)"),0.0)</f>
        <v>0</v>
      </c>
      <c r="AI270" s="41">
        <f t="shared" si="15"/>
        <v>0</v>
      </c>
      <c r="AJ270" s="41">
        <f t="shared" si="16"/>
        <v>-5690346.3</v>
      </c>
      <c r="AK270" s="42">
        <f t="shared" si="17"/>
        <v>0</v>
      </c>
      <c r="AL270" s="42">
        <f t="shared" si="18"/>
        <v>0</v>
      </c>
    </row>
    <row r="271" ht="15.75" customHeight="1">
      <c r="A271" s="6">
        <v>1.3757178E8</v>
      </c>
      <c r="B271" s="7" t="s">
        <v>303</v>
      </c>
      <c r="C271" s="20">
        <f>VLOOKUP(A271,'04.07.24'!$A$2:$W$500,17,0)</f>
        <v>757275.16</v>
      </c>
      <c r="D271" s="33">
        <f t="shared" si="1"/>
        <v>0</v>
      </c>
      <c r="E271" s="20">
        <f>VLOOKUP(A271,'04.07.24'!$A$2:$W$500,18,0)</f>
        <v>5679563.7</v>
      </c>
      <c r="F271" s="33">
        <f t="shared" si="2"/>
        <v>0</v>
      </c>
      <c r="G271" s="13">
        <f>VLOOKUP(A271,'04.07.24'!$A$2:$C$500,3,0)</f>
        <v>37863758</v>
      </c>
      <c r="H271" s="34">
        <f>VLOOKUP(A271,'Actual scan'!$A$2:$C$419,3,0)</f>
        <v>37863758</v>
      </c>
      <c r="I271" s="35">
        <f t="shared" si="3"/>
        <v>0</v>
      </c>
      <c r="J271" s="20">
        <f>VLOOKUP(A271,'04.07.24'!$A$2:$M$500,13,0)</f>
        <v>146226406.8</v>
      </c>
      <c r="K271" s="36">
        <f>VLOOKUP(A271,'Actual scan'!$A$2:$M$419,13,0)</f>
        <v>146226406.8</v>
      </c>
      <c r="L271" s="37">
        <f t="shared" si="4"/>
        <v>0</v>
      </c>
      <c r="M271" s="13">
        <f>VLOOKUP(A271,'04.07.24'!$A$2:$M$500,4,0)</f>
        <v>10906569</v>
      </c>
      <c r="N271" s="34">
        <f>VLOOKUP(A271,'Actual scan'!$A$2:$M$419,4,0)</f>
        <v>10906569</v>
      </c>
      <c r="O271" s="38">
        <f t="shared" si="5"/>
        <v>0</v>
      </c>
      <c r="P271" s="13">
        <f>VLOOKUP(A271,'04.07.24'!$A$2:$M$500,10,0)</f>
        <v>3841718</v>
      </c>
      <c r="Q271" s="39">
        <f>VLOOKUP(A271,'Actual scan'!$A$2:$M$419,10,0)</f>
        <v>3841718</v>
      </c>
      <c r="R271" s="38">
        <f t="shared" si="6"/>
        <v>0</v>
      </c>
      <c r="S271" s="13">
        <f>VLOOKUP(A271,'04.07.24'!$A$2:$M$500,9,0)</f>
        <v>4980856</v>
      </c>
      <c r="T271" s="39">
        <f>VLOOKUP(A271,'Actual scan'!$A$2:$M$419,9,0)</f>
        <v>4980856</v>
      </c>
      <c r="U271" s="38">
        <f t="shared" si="7"/>
        <v>0</v>
      </c>
      <c r="V271" s="13">
        <f>VLOOKUP(A271,'04.07.24'!$A$2:$M$500,8,0)</f>
        <v>4455983</v>
      </c>
      <c r="W271" s="39">
        <f>VLOOKUP(A271,'Actual scan'!$A$2:$M$419,8,0)</f>
        <v>4455983</v>
      </c>
      <c r="X271" s="38">
        <f t="shared" si="8"/>
        <v>0</v>
      </c>
      <c r="Y271" s="13">
        <f>VLOOKUP(A271,'04.07.24'!$A$2:$M$500,11,0)</f>
        <v>781087868</v>
      </c>
      <c r="Z271" s="39">
        <f>VLOOKUP(A271,'Actual scan'!$A$2:$M$419,11,0)</f>
        <v>781087868</v>
      </c>
      <c r="AA271" s="38">
        <f t="shared" si="9"/>
        <v>0</v>
      </c>
      <c r="AB271" s="40">
        <f t="shared" si="10"/>
        <v>0</v>
      </c>
      <c r="AC271" s="40">
        <f t="shared" si="11"/>
        <v>0</v>
      </c>
      <c r="AD271" s="40">
        <f t="shared" si="12"/>
        <v>0</v>
      </c>
      <c r="AE271" s="40">
        <f t="shared" si="13"/>
        <v>0</v>
      </c>
      <c r="AF271" s="41">
        <f t="shared" si="14"/>
        <v>0</v>
      </c>
      <c r="AG271" s="40">
        <f>IFERROR(__xludf.DUMMYFUNCTION("IFNA(VLOOKUP(A271,IMPORTRANGE(""https://docs.google.com/spreadsheets/d/13sIiIFxtnWDUMYwzYXOCUL9Pdssb8PBqcbIkNBBCaZM/edit?resourcekey#gid=2083474367"",""Responses!$B$2:$N$500""),10,0),0)"),0.0)</f>
        <v>0</v>
      </c>
      <c r="AH271" s="40">
        <f>IFERROR(__xludf.DUMMYFUNCTION("IFNA(VLOOKUP(A271,IMPORTRANGE(""https://docs.google.com/spreadsheets/d/13sIiIFxtnWDUMYwzYXOCUL9Pdssb8PBqcbIkNBBCaZM/edit?resourcekey#gid=2083474367"",""Responses!$B$2:$N$500""),9,0),0)"),0.0)</f>
        <v>0</v>
      </c>
      <c r="AI271" s="41">
        <f t="shared" si="15"/>
        <v>0</v>
      </c>
      <c r="AJ271" s="41">
        <f t="shared" si="16"/>
        <v>-5679563.7</v>
      </c>
      <c r="AK271" s="42">
        <f t="shared" si="17"/>
        <v>0</v>
      </c>
      <c r="AL271" s="42">
        <f t="shared" si="18"/>
        <v>0</v>
      </c>
    </row>
    <row r="272" ht="15.75" customHeight="1">
      <c r="A272" s="6">
        <v>1.18951081E8</v>
      </c>
      <c r="B272" s="7" t="s">
        <v>304</v>
      </c>
      <c r="C272" s="20">
        <f>VLOOKUP(A272,'04.07.24'!$A$2:$W$500,17,0)</f>
        <v>756586.82</v>
      </c>
      <c r="D272" s="33">
        <f t="shared" si="1"/>
        <v>0</v>
      </c>
      <c r="E272" s="20">
        <f>VLOOKUP(A272,'04.07.24'!$A$2:$W$500,18,0)</f>
        <v>5674401.15</v>
      </c>
      <c r="F272" s="33">
        <f t="shared" si="2"/>
        <v>0</v>
      </c>
      <c r="G272" s="13">
        <f>VLOOKUP(A272,'04.07.24'!$A$2:$C$500,3,0)</f>
        <v>37829341</v>
      </c>
      <c r="H272" s="34">
        <f>VLOOKUP(A272,'Actual scan'!$A$2:$C$419,3,0)</f>
        <v>37829341</v>
      </c>
      <c r="I272" s="35">
        <f t="shared" si="3"/>
        <v>0</v>
      </c>
      <c r="J272" s="20">
        <f>VLOOKUP(A272,'04.07.24'!$A$2:$M$500,13,0)</f>
        <v>124228725</v>
      </c>
      <c r="K272" s="36">
        <f>VLOOKUP(A272,'Actual scan'!$A$2:$M$419,13,0)</f>
        <v>124228725</v>
      </c>
      <c r="L272" s="37">
        <f t="shared" si="4"/>
        <v>0</v>
      </c>
      <c r="M272" s="13">
        <f>VLOOKUP(A272,'04.07.24'!$A$2:$M$500,4,0)</f>
        <v>9253723</v>
      </c>
      <c r="N272" s="34">
        <f>VLOOKUP(A272,'Actual scan'!$A$2:$M$419,4,0)</f>
        <v>9253723</v>
      </c>
      <c r="O272" s="38">
        <f t="shared" si="5"/>
        <v>0</v>
      </c>
      <c r="P272" s="13">
        <f>VLOOKUP(A272,'04.07.24'!$A$2:$M$500,10,0)</f>
        <v>7684684</v>
      </c>
      <c r="Q272" s="39">
        <f>VLOOKUP(A272,'Actual scan'!$A$2:$M$419,10,0)</f>
        <v>7684684</v>
      </c>
      <c r="R272" s="38">
        <f t="shared" si="6"/>
        <v>0</v>
      </c>
      <c r="S272" s="13">
        <f>VLOOKUP(A272,'04.07.24'!$A$2:$M$500,9,0)</f>
        <v>4085478</v>
      </c>
      <c r="T272" s="39">
        <f>VLOOKUP(A272,'Actual scan'!$A$2:$M$419,9,0)</f>
        <v>4085478</v>
      </c>
      <c r="U272" s="38">
        <f t="shared" si="7"/>
        <v>0</v>
      </c>
      <c r="V272" s="13">
        <f>VLOOKUP(A272,'04.07.24'!$A$2:$M$500,8,0)</f>
        <v>4192597</v>
      </c>
      <c r="W272" s="39">
        <f>VLOOKUP(A272,'Actual scan'!$A$2:$M$419,8,0)</f>
        <v>4192597</v>
      </c>
      <c r="X272" s="38">
        <f t="shared" si="8"/>
        <v>0</v>
      </c>
      <c r="Y272" s="13">
        <f>VLOOKUP(A272,'04.07.24'!$A$2:$M$500,11,0)</f>
        <v>20258755669</v>
      </c>
      <c r="Z272" s="39">
        <f>VLOOKUP(A272,'Actual scan'!$A$2:$M$419,11,0)</f>
        <v>20258755669</v>
      </c>
      <c r="AA272" s="38">
        <f t="shared" si="9"/>
        <v>0</v>
      </c>
      <c r="AB272" s="40">
        <f t="shared" si="10"/>
        <v>0</v>
      </c>
      <c r="AC272" s="40">
        <f t="shared" si="11"/>
        <v>0</v>
      </c>
      <c r="AD272" s="40">
        <f t="shared" si="12"/>
        <v>0</v>
      </c>
      <c r="AE272" s="40">
        <f t="shared" si="13"/>
        <v>0</v>
      </c>
      <c r="AF272" s="41">
        <f t="shared" si="14"/>
        <v>0</v>
      </c>
      <c r="AG272" s="40">
        <f>IFERROR(__xludf.DUMMYFUNCTION("IFNA(VLOOKUP(A272,IMPORTRANGE(""https://docs.google.com/spreadsheets/d/13sIiIFxtnWDUMYwzYXOCUL9Pdssb8PBqcbIkNBBCaZM/edit?resourcekey#gid=2083474367"",""Responses!$B$2:$N$500""),10,0),0)"),0.0)</f>
        <v>0</v>
      </c>
      <c r="AH272" s="40">
        <f>IFERROR(__xludf.DUMMYFUNCTION("IFNA(VLOOKUP(A272,IMPORTRANGE(""https://docs.google.com/spreadsheets/d/13sIiIFxtnWDUMYwzYXOCUL9Pdssb8PBqcbIkNBBCaZM/edit?resourcekey#gid=2083474367"",""Responses!$B$2:$N$500""),9,0),0)"),0.0)</f>
        <v>0</v>
      </c>
      <c r="AI272" s="41">
        <f t="shared" si="15"/>
        <v>0</v>
      </c>
      <c r="AJ272" s="41">
        <f t="shared" si="16"/>
        <v>-5674401.15</v>
      </c>
      <c r="AK272" s="42">
        <f t="shared" si="17"/>
        <v>0</v>
      </c>
      <c r="AL272" s="42">
        <f t="shared" si="18"/>
        <v>0</v>
      </c>
    </row>
    <row r="273" ht="15.75" customHeight="1">
      <c r="A273" s="6">
        <v>1.4525012E8</v>
      </c>
      <c r="B273" s="7" t="s">
        <v>305</v>
      </c>
      <c r="C273" s="20">
        <f>VLOOKUP(A273,'04.07.24'!$A$2:$W$500,17,0)</f>
        <v>755611.64</v>
      </c>
      <c r="D273" s="33">
        <f t="shared" si="1"/>
        <v>0</v>
      </c>
      <c r="E273" s="20">
        <f>VLOOKUP(A273,'04.07.24'!$A$2:$W$500,18,0)</f>
        <v>5667087.3</v>
      </c>
      <c r="F273" s="33">
        <f t="shared" si="2"/>
        <v>0</v>
      </c>
      <c r="G273" s="13">
        <f>VLOOKUP(A273,'04.07.24'!$A$2:$C$500,3,0)</f>
        <v>37780582</v>
      </c>
      <c r="H273" s="34">
        <f>VLOOKUP(A273,'Actual scan'!$A$2:$C$419,3,0)</f>
        <v>37780582</v>
      </c>
      <c r="I273" s="35">
        <f t="shared" si="3"/>
        <v>0</v>
      </c>
      <c r="J273" s="20">
        <f>VLOOKUP(A273,'04.07.24'!$A$2:$M$500,13,0)</f>
        <v>23216408</v>
      </c>
      <c r="K273" s="36">
        <f>VLOOKUP(A273,'Actual scan'!$A$2:$M$419,13,0)</f>
        <v>23216408</v>
      </c>
      <c r="L273" s="37">
        <f t="shared" si="4"/>
        <v>0</v>
      </c>
      <c r="M273" s="13">
        <f>VLOOKUP(A273,'04.07.24'!$A$2:$M$500,4,0)</f>
        <v>2716025</v>
      </c>
      <c r="N273" s="34">
        <f>VLOOKUP(A273,'Actual scan'!$A$2:$M$419,4,0)</f>
        <v>2716025</v>
      </c>
      <c r="O273" s="38">
        <f t="shared" si="5"/>
        <v>0</v>
      </c>
      <c r="P273" s="13">
        <f>VLOOKUP(A273,'04.07.24'!$A$2:$M$500,10,0)</f>
        <v>1595016</v>
      </c>
      <c r="Q273" s="39">
        <f>VLOOKUP(A273,'Actual scan'!$A$2:$M$419,10,0)</f>
        <v>1595016</v>
      </c>
      <c r="R273" s="38">
        <f t="shared" si="6"/>
        <v>0</v>
      </c>
      <c r="S273" s="13">
        <f>VLOOKUP(A273,'04.07.24'!$A$2:$M$500,9,0)</f>
        <v>374732</v>
      </c>
      <c r="T273" s="39">
        <f>VLOOKUP(A273,'Actual scan'!$A$2:$M$419,9,0)</f>
        <v>374732</v>
      </c>
      <c r="U273" s="38">
        <f t="shared" si="7"/>
        <v>0</v>
      </c>
      <c r="V273" s="13">
        <f>VLOOKUP(A273,'04.07.24'!$A$2:$M$500,8,0)</f>
        <v>1458365</v>
      </c>
      <c r="W273" s="39">
        <f>VLOOKUP(A273,'Actual scan'!$A$2:$M$419,8,0)</f>
        <v>1458365</v>
      </c>
      <c r="X273" s="38">
        <f t="shared" si="8"/>
        <v>0</v>
      </c>
      <c r="Y273" s="13">
        <f>VLOOKUP(A273,'04.07.24'!$A$2:$M$500,11,0)</f>
        <v>383991482</v>
      </c>
      <c r="Z273" s="39">
        <f>VLOOKUP(A273,'Actual scan'!$A$2:$M$419,11,0)</f>
        <v>383991482</v>
      </c>
      <c r="AA273" s="38">
        <f t="shared" si="9"/>
        <v>0</v>
      </c>
      <c r="AB273" s="40">
        <f t="shared" si="10"/>
        <v>0</v>
      </c>
      <c r="AC273" s="40">
        <f t="shared" si="11"/>
        <v>0</v>
      </c>
      <c r="AD273" s="40">
        <f t="shared" si="12"/>
        <v>0</v>
      </c>
      <c r="AE273" s="40">
        <f t="shared" si="13"/>
        <v>0</v>
      </c>
      <c r="AF273" s="41">
        <f t="shared" si="14"/>
        <v>0</v>
      </c>
      <c r="AG273" s="40">
        <f>IFERROR(__xludf.DUMMYFUNCTION("IFNA(VLOOKUP(A273,IMPORTRANGE(""https://docs.google.com/spreadsheets/d/13sIiIFxtnWDUMYwzYXOCUL9Pdssb8PBqcbIkNBBCaZM/edit?resourcekey#gid=2083474367"",""Responses!$B$2:$N$500""),10,0),0)"),0.0)</f>
        <v>0</v>
      </c>
      <c r="AH273" s="40">
        <f>IFERROR(__xludf.DUMMYFUNCTION("IFNA(VLOOKUP(A273,IMPORTRANGE(""https://docs.google.com/spreadsheets/d/13sIiIFxtnWDUMYwzYXOCUL9Pdssb8PBqcbIkNBBCaZM/edit?resourcekey#gid=2083474367"",""Responses!$B$2:$N$500""),9,0),0)"),0.0)</f>
        <v>0</v>
      </c>
      <c r="AI273" s="41">
        <f t="shared" si="15"/>
        <v>0</v>
      </c>
      <c r="AJ273" s="41">
        <f t="shared" si="16"/>
        <v>-5667087.3</v>
      </c>
      <c r="AK273" s="42">
        <f t="shared" si="17"/>
        <v>0</v>
      </c>
      <c r="AL273" s="42">
        <f t="shared" si="18"/>
        <v>0</v>
      </c>
    </row>
    <row r="274" ht="15.75" customHeight="1">
      <c r="A274" s="6">
        <v>1.24971441E8</v>
      </c>
      <c r="B274" s="7" t="s">
        <v>306</v>
      </c>
      <c r="C274" s="20">
        <f>VLOOKUP(A274,'04.07.24'!$A$2:$W$500,17,0)</f>
        <v>754257.32</v>
      </c>
      <c r="D274" s="33">
        <f t="shared" si="1"/>
        <v>0</v>
      </c>
      <c r="E274" s="20">
        <f>VLOOKUP(A274,'04.07.24'!$A$2:$W$500,18,0)</f>
        <v>5656929.9</v>
      </c>
      <c r="F274" s="33">
        <f t="shared" si="2"/>
        <v>0</v>
      </c>
      <c r="G274" s="13">
        <f>VLOOKUP(A274,'04.07.24'!$A$2:$C$500,3,0)</f>
        <v>37712866</v>
      </c>
      <c r="H274" s="34">
        <f>VLOOKUP(A274,'Actual scan'!$A$2:$C$419,3,0)</f>
        <v>37712866</v>
      </c>
      <c r="I274" s="35">
        <f t="shared" si="3"/>
        <v>0</v>
      </c>
      <c r="J274" s="20">
        <f>VLOOKUP(A274,'04.07.24'!$A$2:$M$500,13,0)</f>
        <v>24852079</v>
      </c>
      <c r="K274" s="36">
        <f>VLOOKUP(A274,'Actual scan'!$A$2:$M$419,13,0)</f>
        <v>24852079</v>
      </c>
      <c r="L274" s="37">
        <f t="shared" si="4"/>
        <v>0</v>
      </c>
      <c r="M274" s="13">
        <f>VLOOKUP(A274,'04.07.24'!$A$2:$M$500,4,0)</f>
        <v>3856506</v>
      </c>
      <c r="N274" s="34">
        <f>VLOOKUP(A274,'Actual scan'!$A$2:$M$419,4,0)</f>
        <v>3856506</v>
      </c>
      <c r="O274" s="38">
        <f t="shared" si="5"/>
        <v>0</v>
      </c>
      <c r="P274" s="13">
        <f>VLOOKUP(A274,'04.07.24'!$A$2:$M$500,10,0)</f>
        <v>4920544</v>
      </c>
      <c r="Q274" s="39">
        <f>VLOOKUP(A274,'Actual scan'!$A$2:$M$419,10,0)</f>
        <v>4920544</v>
      </c>
      <c r="R274" s="38">
        <f t="shared" si="6"/>
        <v>0</v>
      </c>
      <c r="S274" s="13">
        <f>VLOOKUP(A274,'04.07.24'!$A$2:$M$500,9,0)</f>
        <v>346714</v>
      </c>
      <c r="T274" s="39">
        <f>VLOOKUP(A274,'Actual scan'!$A$2:$M$419,9,0)</f>
        <v>346714</v>
      </c>
      <c r="U274" s="38">
        <f t="shared" si="7"/>
        <v>0</v>
      </c>
      <c r="V274" s="13">
        <f>VLOOKUP(A274,'04.07.24'!$A$2:$M$500,8,0)</f>
        <v>1373800</v>
      </c>
      <c r="W274" s="39">
        <f>VLOOKUP(A274,'Actual scan'!$A$2:$M$419,8,0)</f>
        <v>1373800</v>
      </c>
      <c r="X274" s="38">
        <f t="shared" si="8"/>
        <v>0</v>
      </c>
      <c r="Y274" s="13">
        <f>VLOOKUP(A274,'04.07.24'!$A$2:$M$500,11,0)</f>
        <v>7030007582</v>
      </c>
      <c r="Z274" s="39">
        <f>VLOOKUP(A274,'Actual scan'!$A$2:$M$419,11,0)</f>
        <v>7030007582</v>
      </c>
      <c r="AA274" s="38">
        <f t="shared" si="9"/>
        <v>0</v>
      </c>
      <c r="AB274" s="40">
        <f t="shared" si="10"/>
        <v>0</v>
      </c>
      <c r="AC274" s="40">
        <f t="shared" si="11"/>
        <v>0</v>
      </c>
      <c r="AD274" s="40">
        <f t="shared" si="12"/>
        <v>0</v>
      </c>
      <c r="AE274" s="40">
        <f t="shared" si="13"/>
        <v>0</v>
      </c>
      <c r="AF274" s="41">
        <f t="shared" si="14"/>
        <v>0</v>
      </c>
      <c r="AG274" s="40">
        <f>IFERROR(__xludf.DUMMYFUNCTION("IFNA(VLOOKUP(A274,IMPORTRANGE(""https://docs.google.com/spreadsheets/d/13sIiIFxtnWDUMYwzYXOCUL9Pdssb8PBqcbIkNBBCaZM/edit?resourcekey#gid=2083474367"",""Responses!$B$2:$N$500""),10,0),0)"),0.0)</f>
        <v>0</v>
      </c>
      <c r="AH274" s="40">
        <f>IFERROR(__xludf.DUMMYFUNCTION("IFNA(VLOOKUP(A274,IMPORTRANGE(""https://docs.google.com/spreadsheets/d/13sIiIFxtnWDUMYwzYXOCUL9Pdssb8PBqcbIkNBBCaZM/edit?resourcekey#gid=2083474367"",""Responses!$B$2:$N$500""),9,0),0)"),0.0)</f>
        <v>0</v>
      </c>
      <c r="AI274" s="41">
        <f t="shared" si="15"/>
        <v>0</v>
      </c>
      <c r="AJ274" s="41">
        <f t="shared" si="16"/>
        <v>-5656929.9</v>
      </c>
      <c r="AK274" s="42">
        <f t="shared" si="17"/>
        <v>0</v>
      </c>
      <c r="AL274" s="42">
        <f t="shared" si="18"/>
        <v>0</v>
      </c>
    </row>
    <row r="275" ht="15.75" customHeight="1">
      <c r="A275" s="6">
        <v>8.8619253E7</v>
      </c>
      <c r="B275" s="7" t="s">
        <v>307</v>
      </c>
      <c r="C275" s="20">
        <f>VLOOKUP(A275,'04.07.24'!$A$2:$W$500,17,0)</f>
        <v>753882.48</v>
      </c>
      <c r="D275" s="33">
        <f t="shared" si="1"/>
        <v>0</v>
      </c>
      <c r="E275" s="20">
        <f>VLOOKUP(A275,'04.07.24'!$A$2:$W$500,18,0)</f>
        <v>5654118.6</v>
      </c>
      <c r="F275" s="33">
        <f t="shared" si="2"/>
        <v>0</v>
      </c>
      <c r="G275" s="13">
        <f>VLOOKUP(A275,'04.07.24'!$A$2:$C$500,3,0)</f>
        <v>37694124</v>
      </c>
      <c r="H275" s="34">
        <f>VLOOKUP(A275,'Actual scan'!$A$2:$C$419,3,0)</f>
        <v>37694124</v>
      </c>
      <c r="I275" s="35">
        <f t="shared" si="3"/>
        <v>0</v>
      </c>
      <c r="J275" s="20">
        <f>VLOOKUP(A275,'04.07.24'!$A$2:$M$500,13,0)</f>
        <v>175535293.6</v>
      </c>
      <c r="K275" s="36">
        <f>VLOOKUP(A275,'Actual scan'!$A$2:$M$419,13,0)</f>
        <v>175535293.6</v>
      </c>
      <c r="L275" s="37">
        <f t="shared" si="4"/>
        <v>0</v>
      </c>
      <c r="M275" s="13">
        <f>VLOOKUP(A275,'04.07.24'!$A$2:$M$500,4,0)</f>
        <v>48460780</v>
      </c>
      <c r="N275" s="34">
        <f>VLOOKUP(A275,'Actual scan'!$A$2:$M$419,4,0)</f>
        <v>48460780</v>
      </c>
      <c r="O275" s="38">
        <f t="shared" si="5"/>
        <v>0</v>
      </c>
      <c r="P275" s="13">
        <f>VLOOKUP(A275,'04.07.24'!$A$2:$M$500,10,0)</f>
        <v>4976884</v>
      </c>
      <c r="Q275" s="39">
        <f>VLOOKUP(A275,'Actual scan'!$A$2:$M$419,10,0)</f>
        <v>4976884</v>
      </c>
      <c r="R275" s="38">
        <f t="shared" si="6"/>
        <v>0</v>
      </c>
      <c r="S275" s="13">
        <f>VLOOKUP(A275,'04.07.24'!$A$2:$M$500,9,0)</f>
        <v>3130495</v>
      </c>
      <c r="T275" s="39">
        <f>VLOOKUP(A275,'Actual scan'!$A$2:$M$419,9,0)</f>
        <v>3130495</v>
      </c>
      <c r="U275" s="38">
        <f t="shared" si="7"/>
        <v>0</v>
      </c>
      <c r="V275" s="13">
        <f>VLOOKUP(A275,'04.07.24'!$A$2:$M$500,8,0)</f>
        <v>9623506</v>
      </c>
      <c r="W275" s="39">
        <f>VLOOKUP(A275,'Actual scan'!$A$2:$M$419,8,0)</f>
        <v>9623506</v>
      </c>
      <c r="X275" s="38">
        <f t="shared" si="8"/>
        <v>0</v>
      </c>
      <c r="Y275" s="13">
        <f>VLOOKUP(A275,'04.07.24'!$A$2:$M$500,11,0)</f>
        <v>2212858411</v>
      </c>
      <c r="Z275" s="39">
        <f>VLOOKUP(A275,'Actual scan'!$A$2:$M$419,11,0)</f>
        <v>2212858411</v>
      </c>
      <c r="AA275" s="38">
        <f t="shared" si="9"/>
        <v>0</v>
      </c>
      <c r="AB275" s="40">
        <f t="shared" si="10"/>
        <v>0</v>
      </c>
      <c r="AC275" s="40">
        <f t="shared" si="11"/>
        <v>0</v>
      </c>
      <c r="AD275" s="40">
        <f t="shared" si="12"/>
        <v>0</v>
      </c>
      <c r="AE275" s="40">
        <f t="shared" si="13"/>
        <v>0</v>
      </c>
      <c r="AF275" s="41">
        <f t="shared" si="14"/>
        <v>0</v>
      </c>
      <c r="AG275" s="40">
        <f>IFERROR(__xludf.DUMMYFUNCTION("IFNA(VLOOKUP(A275,IMPORTRANGE(""https://docs.google.com/spreadsheets/d/13sIiIFxtnWDUMYwzYXOCUL9Pdssb8PBqcbIkNBBCaZM/edit?resourcekey#gid=2083474367"",""Responses!$B$2:$N$500""),10,0),0)"),0.0)</f>
        <v>0</v>
      </c>
      <c r="AH275" s="40">
        <f>IFERROR(__xludf.DUMMYFUNCTION("IFNA(VLOOKUP(A275,IMPORTRANGE(""https://docs.google.com/spreadsheets/d/13sIiIFxtnWDUMYwzYXOCUL9Pdssb8PBqcbIkNBBCaZM/edit?resourcekey#gid=2083474367"",""Responses!$B$2:$N$500""),9,0),0)"),0.0)</f>
        <v>0</v>
      </c>
      <c r="AI275" s="41">
        <f t="shared" si="15"/>
        <v>0</v>
      </c>
      <c r="AJ275" s="41">
        <f t="shared" si="16"/>
        <v>-5654118.6</v>
      </c>
      <c r="AK275" s="42">
        <f t="shared" si="17"/>
        <v>0</v>
      </c>
      <c r="AL275" s="42">
        <f t="shared" si="18"/>
        <v>0</v>
      </c>
    </row>
    <row r="276" ht="15.75" customHeight="1">
      <c r="A276" s="6">
        <v>1.2872922E8</v>
      </c>
      <c r="B276" s="7" t="s">
        <v>308</v>
      </c>
      <c r="C276" s="20">
        <f>VLOOKUP(A276,'04.07.24'!$A$2:$W$500,17,0)</f>
        <v>753607.46</v>
      </c>
      <c r="D276" s="33">
        <f t="shared" si="1"/>
        <v>0</v>
      </c>
      <c r="E276" s="20">
        <f>VLOOKUP(A276,'04.07.24'!$A$2:$W$500,18,0)</f>
        <v>5652055.95</v>
      </c>
      <c r="F276" s="33">
        <f t="shared" si="2"/>
        <v>0</v>
      </c>
      <c r="G276" s="13">
        <f>VLOOKUP(A276,'04.07.24'!$A$2:$C$500,3,0)</f>
        <v>37680373</v>
      </c>
      <c r="H276" s="34">
        <f>VLOOKUP(A276,'Actual scan'!$A$2:$C$419,3,0)</f>
        <v>37680373</v>
      </c>
      <c r="I276" s="35">
        <f t="shared" si="3"/>
        <v>0</v>
      </c>
      <c r="J276" s="20">
        <f>VLOOKUP(A276,'04.07.24'!$A$2:$M$500,13,0)</f>
        <v>76014930</v>
      </c>
      <c r="K276" s="36">
        <f>VLOOKUP(A276,'Actual scan'!$A$2:$M$419,13,0)</f>
        <v>76014930</v>
      </c>
      <c r="L276" s="37">
        <f t="shared" si="4"/>
        <v>0</v>
      </c>
      <c r="M276" s="13">
        <f>VLOOKUP(A276,'04.07.24'!$A$2:$M$500,4,0)</f>
        <v>8830553</v>
      </c>
      <c r="N276" s="34">
        <f>VLOOKUP(A276,'Actual scan'!$A$2:$M$419,4,0)</f>
        <v>8830553</v>
      </c>
      <c r="O276" s="38">
        <f t="shared" si="5"/>
        <v>0</v>
      </c>
      <c r="P276" s="13">
        <f>VLOOKUP(A276,'04.07.24'!$A$2:$M$500,10,0)</f>
        <v>6068427</v>
      </c>
      <c r="Q276" s="39">
        <f>VLOOKUP(A276,'Actual scan'!$A$2:$M$419,10,0)</f>
        <v>6068427</v>
      </c>
      <c r="R276" s="38">
        <f t="shared" si="6"/>
        <v>0</v>
      </c>
      <c r="S276" s="13">
        <f>VLOOKUP(A276,'04.07.24'!$A$2:$M$500,9,0)</f>
        <v>1166876</v>
      </c>
      <c r="T276" s="39">
        <f>VLOOKUP(A276,'Actual scan'!$A$2:$M$419,9,0)</f>
        <v>1166876</v>
      </c>
      <c r="U276" s="38">
        <f t="shared" si="7"/>
        <v>0</v>
      </c>
      <c r="V276" s="13">
        <f>VLOOKUP(A276,'04.07.24'!$A$2:$M$500,8,0)</f>
        <v>5006957</v>
      </c>
      <c r="W276" s="39">
        <f>VLOOKUP(A276,'Actual scan'!$A$2:$M$419,8,0)</f>
        <v>5006957</v>
      </c>
      <c r="X276" s="38">
        <f t="shared" si="8"/>
        <v>0</v>
      </c>
      <c r="Y276" s="13">
        <f>VLOOKUP(A276,'04.07.24'!$A$2:$M$500,11,0)</f>
        <v>23437891069</v>
      </c>
      <c r="Z276" s="39">
        <f>VLOOKUP(A276,'Actual scan'!$A$2:$M$419,11,0)</f>
        <v>23437891069</v>
      </c>
      <c r="AA276" s="38">
        <f t="shared" si="9"/>
        <v>0</v>
      </c>
      <c r="AB276" s="40">
        <f t="shared" si="10"/>
        <v>0</v>
      </c>
      <c r="AC276" s="40">
        <f t="shared" si="11"/>
        <v>0</v>
      </c>
      <c r="AD276" s="40">
        <f t="shared" si="12"/>
        <v>0</v>
      </c>
      <c r="AE276" s="40">
        <f t="shared" si="13"/>
        <v>0</v>
      </c>
      <c r="AF276" s="41">
        <f t="shared" si="14"/>
        <v>0</v>
      </c>
      <c r="AG276" s="40">
        <f>IFERROR(__xludf.DUMMYFUNCTION("IFNA(VLOOKUP(A276,IMPORTRANGE(""https://docs.google.com/spreadsheets/d/13sIiIFxtnWDUMYwzYXOCUL9Pdssb8PBqcbIkNBBCaZM/edit?resourcekey#gid=2083474367"",""Responses!$B$2:$N$500""),10,0),0)"),0.0)</f>
        <v>0</v>
      </c>
      <c r="AH276" s="40">
        <f>IFERROR(__xludf.DUMMYFUNCTION("IFNA(VLOOKUP(A276,IMPORTRANGE(""https://docs.google.com/spreadsheets/d/13sIiIFxtnWDUMYwzYXOCUL9Pdssb8PBqcbIkNBBCaZM/edit?resourcekey#gid=2083474367"",""Responses!$B$2:$N$500""),9,0),0)"),0.0)</f>
        <v>0</v>
      </c>
      <c r="AI276" s="41">
        <f t="shared" si="15"/>
        <v>0</v>
      </c>
      <c r="AJ276" s="41">
        <f t="shared" si="16"/>
        <v>-5652055.95</v>
      </c>
      <c r="AK276" s="42">
        <f t="shared" si="17"/>
        <v>0</v>
      </c>
      <c r="AL276" s="42">
        <f t="shared" si="18"/>
        <v>0</v>
      </c>
    </row>
    <row r="277" ht="15.75" customHeight="1">
      <c r="A277" s="6">
        <v>1.22249987E8</v>
      </c>
      <c r="B277" s="7" t="s">
        <v>309</v>
      </c>
      <c r="C277" s="20">
        <f>VLOOKUP(A277,'04.07.24'!$A$2:$W$500,17,0)</f>
        <v>742439.38</v>
      </c>
      <c r="D277" s="33">
        <f t="shared" si="1"/>
        <v>0</v>
      </c>
      <c r="E277" s="20">
        <f>VLOOKUP(A277,'04.07.24'!$A$2:$W$500,18,0)</f>
        <v>5568295.35</v>
      </c>
      <c r="F277" s="33">
        <f t="shared" si="2"/>
        <v>0</v>
      </c>
      <c r="G277" s="13">
        <f>VLOOKUP(A277,'04.07.24'!$A$2:$C$500,3,0)</f>
        <v>37121969</v>
      </c>
      <c r="H277" s="34">
        <f>VLOOKUP(A277,'Actual scan'!$A$2:$C$419,3,0)</f>
        <v>37121969</v>
      </c>
      <c r="I277" s="35">
        <f t="shared" si="3"/>
        <v>0</v>
      </c>
      <c r="J277" s="20">
        <f>VLOOKUP(A277,'04.07.24'!$A$2:$M$500,13,0)</f>
        <v>92260345.2</v>
      </c>
      <c r="K277" s="36">
        <f>VLOOKUP(A277,'Actual scan'!$A$2:$M$419,13,0)</f>
        <v>92260345.2</v>
      </c>
      <c r="L277" s="37">
        <f t="shared" si="4"/>
        <v>0</v>
      </c>
      <c r="M277" s="13">
        <f>VLOOKUP(A277,'04.07.24'!$A$2:$M$500,4,0)</f>
        <v>10608475</v>
      </c>
      <c r="N277" s="34">
        <f>VLOOKUP(A277,'Actual scan'!$A$2:$M$419,4,0)</f>
        <v>10608475</v>
      </c>
      <c r="O277" s="38">
        <f t="shared" si="5"/>
        <v>0</v>
      </c>
      <c r="P277" s="13">
        <f>VLOOKUP(A277,'04.07.24'!$A$2:$M$500,10,0)</f>
        <v>3175465</v>
      </c>
      <c r="Q277" s="39">
        <f>VLOOKUP(A277,'Actual scan'!$A$2:$M$419,10,0)</f>
        <v>3175465</v>
      </c>
      <c r="R277" s="38">
        <f t="shared" si="6"/>
        <v>0</v>
      </c>
      <c r="S277" s="13">
        <f>VLOOKUP(A277,'04.07.24'!$A$2:$M$500,9,0)</f>
        <v>1093864</v>
      </c>
      <c r="T277" s="39">
        <f>VLOOKUP(A277,'Actual scan'!$A$2:$M$419,9,0)</f>
        <v>1093864</v>
      </c>
      <c r="U277" s="38">
        <f t="shared" si="7"/>
        <v>0</v>
      </c>
      <c r="V277" s="13">
        <f>VLOOKUP(A277,'04.07.24'!$A$2:$M$500,8,0)</f>
        <v>6223858</v>
      </c>
      <c r="W277" s="39">
        <f>VLOOKUP(A277,'Actual scan'!$A$2:$M$419,8,0)</f>
        <v>6223858</v>
      </c>
      <c r="X277" s="38">
        <f t="shared" si="8"/>
        <v>0</v>
      </c>
      <c r="Y277" s="13">
        <f>VLOOKUP(A277,'04.07.24'!$A$2:$M$500,11,0)</f>
        <v>1075318595</v>
      </c>
      <c r="Z277" s="39">
        <f>VLOOKUP(A277,'Actual scan'!$A$2:$M$419,11,0)</f>
        <v>1075318595</v>
      </c>
      <c r="AA277" s="38">
        <f t="shared" si="9"/>
        <v>0</v>
      </c>
      <c r="AB277" s="40">
        <f t="shared" si="10"/>
        <v>0</v>
      </c>
      <c r="AC277" s="40">
        <f t="shared" si="11"/>
        <v>0</v>
      </c>
      <c r="AD277" s="40">
        <f t="shared" si="12"/>
        <v>0</v>
      </c>
      <c r="AE277" s="40">
        <f t="shared" si="13"/>
        <v>0</v>
      </c>
      <c r="AF277" s="41">
        <f t="shared" si="14"/>
        <v>0</v>
      </c>
      <c r="AG277" s="40">
        <f>IFERROR(__xludf.DUMMYFUNCTION("IFNA(VLOOKUP(A277,IMPORTRANGE(""https://docs.google.com/spreadsheets/d/13sIiIFxtnWDUMYwzYXOCUL9Pdssb8PBqcbIkNBBCaZM/edit?resourcekey#gid=2083474367"",""Responses!$B$2:$N$500""),10,0),0)"),0.0)</f>
        <v>0</v>
      </c>
      <c r="AH277" s="40">
        <f>IFERROR(__xludf.DUMMYFUNCTION("IFNA(VLOOKUP(A277,IMPORTRANGE(""https://docs.google.com/spreadsheets/d/13sIiIFxtnWDUMYwzYXOCUL9Pdssb8PBqcbIkNBBCaZM/edit?resourcekey#gid=2083474367"",""Responses!$B$2:$N$500""),9,0),0)"),0.0)</f>
        <v>0</v>
      </c>
      <c r="AI277" s="41">
        <f t="shared" si="15"/>
        <v>0</v>
      </c>
      <c r="AJ277" s="41">
        <f t="shared" si="16"/>
        <v>-5568295.35</v>
      </c>
      <c r="AK277" s="42">
        <f t="shared" si="17"/>
        <v>0</v>
      </c>
      <c r="AL277" s="42">
        <f t="shared" si="18"/>
        <v>0</v>
      </c>
    </row>
    <row r="278" ht="15.75" customHeight="1">
      <c r="A278" s="6">
        <v>1.24387348E8</v>
      </c>
      <c r="B278" s="7" t="s">
        <v>310</v>
      </c>
      <c r="C278" s="20">
        <f>VLOOKUP(A278,'04.07.24'!$A$2:$W$500,17,0)</f>
        <v>738481.52</v>
      </c>
      <c r="D278" s="33">
        <f t="shared" si="1"/>
        <v>0</v>
      </c>
      <c r="E278" s="20">
        <f>VLOOKUP(A278,'04.07.24'!$A$2:$W$500,18,0)</f>
        <v>5538611.4</v>
      </c>
      <c r="F278" s="33">
        <f t="shared" si="2"/>
        <v>0</v>
      </c>
      <c r="G278" s="13">
        <f>VLOOKUP(A278,'04.07.24'!$A$2:$C$500,3,0)</f>
        <v>36924076</v>
      </c>
      <c r="H278" s="34">
        <f>VLOOKUP(A278,'Actual scan'!$A$2:$C$419,3,0)</f>
        <v>36924076</v>
      </c>
      <c r="I278" s="35">
        <f t="shared" si="3"/>
        <v>0</v>
      </c>
      <c r="J278" s="20">
        <f>VLOOKUP(A278,'04.07.24'!$A$2:$M$500,13,0)</f>
        <v>4831561.8</v>
      </c>
      <c r="K278" s="36">
        <f>VLOOKUP(A278,'Actual scan'!$A$2:$M$419,13,0)</f>
        <v>4831561.8</v>
      </c>
      <c r="L278" s="37">
        <f t="shared" si="4"/>
        <v>0</v>
      </c>
      <c r="M278" s="13">
        <f>VLOOKUP(A278,'04.07.24'!$A$2:$M$500,4,0)</f>
        <v>387873</v>
      </c>
      <c r="N278" s="34">
        <f>VLOOKUP(A278,'Actual scan'!$A$2:$M$419,4,0)</f>
        <v>387873</v>
      </c>
      <c r="O278" s="38">
        <f t="shared" si="5"/>
        <v>0</v>
      </c>
      <c r="P278" s="13">
        <f>VLOOKUP(A278,'04.07.24'!$A$2:$M$500,10,0)</f>
        <v>4931708</v>
      </c>
      <c r="Q278" s="39">
        <f>VLOOKUP(A278,'Actual scan'!$A$2:$M$419,10,0)</f>
        <v>4931708</v>
      </c>
      <c r="R278" s="38">
        <f t="shared" si="6"/>
        <v>0</v>
      </c>
      <c r="S278" s="13">
        <f>VLOOKUP(A278,'04.07.24'!$A$2:$M$500,9,0)</f>
        <v>153678</v>
      </c>
      <c r="T278" s="39">
        <f>VLOOKUP(A278,'Actual scan'!$A$2:$M$419,9,0)</f>
        <v>153678</v>
      </c>
      <c r="U278" s="38">
        <f t="shared" si="7"/>
        <v>0</v>
      </c>
      <c r="V278" s="13">
        <f>VLOOKUP(A278,'04.07.24'!$A$2:$M$500,8,0)</f>
        <v>157996</v>
      </c>
      <c r="W278" s="39">
        <f>VLOOKUP(A278,'Actual scan'!$A$2:$M$419,8,0)</f>
        <v>157996</v>
      </c>
      <c r="X278" s="38">
        <f t="shared" si="8"/>
        <v>0</v>
      </c>
      <c r="Y278" s="13">
        <f>VLOOKUP(A278,'04.07.24'!$A$2:$M$500,11,0)</f>
        <v>1973325</v>
      </c>
      <c r="Z278" s="39">
        <f>VLOOKUP(A278,'Actual scan'!$A$2:$M$419,11,0)</f>
        <v>1973325</v>
      </c>
      <c r="AA278" s="38">
        <f t="shared" si="9"/>
        <v>0</v>
      </c>
      <c r="AB278" s="40">
        <f t="shared" si="10"/>
        <v>0</v>
      </c>
      <c r="AC278" s="40">
        <f t="shared" si="11"/>
        <v>0</v>
      </c>
      <c r="AD278" s="40">
        <f t="shared" si="12"/>
        <v>0</v>
      </c>
      <c r="AE278" s="40">
        <f t="shared" si="13"/>
        <v>0</v>
      </c>
      <c r="AF278" s="41">
        <f t="shared" si="14"/>
        <v>0</v>
      </c>
      <c r="AG278" s="40">
        <f>IFERROR(__xludf.DUMMYFUNCTION("IFNA(VLOOKUP(A278,IMPORTRANGE(""https://docs.google.com/spreadsheets/d/13sIiIFxtnWDUMYwzYXOCUL9Pdssb8PBqcbIkNBBCaZM/edit?resourcekey#gid=2083474367"",""Responses!$B$2:$N$500""),10,0),0)"),0.0)</f>
        <v>0</v>
      </c>
      <c r="AH278" s="40">
        <f>IFERROR(__xludf.DUMMYFUNCTION("IFNA(VLOOKUP(A278,IMPORTRANGE(""https://docs.google.com/spreadsheets/d/13sIiIFxtnWDUMYwzYXOCUL9Pdssb8PBqcbIkNBBCaZM/edit?resourcekey#gid=2083474367"",""Responses!$B$2:$N$500""),9,0),0)"),0.0)</f>
        <v>0</v>
      </c>
      <c r="AI278" s="41">
        <f t="shared" si="15"/>
        <v>0</v>
      </c>
      <c r="AJ278" s="41">
        <f t="shared" si="16"/>
        <v>-5538611.4</v>
      </c>
      <c r="AK278" s="42">
        <f t="shared" si="17"/>
        <v>0</v>
      </c>
      <c r="AL278" s="42">
        <f t="shared" si="18"/>
        <v>0</v>
      </c>
    </row>
    <row r="279" ht="15.75" customHeight="1">
      <c r="A279" s="6">
        <v>1.06925753E8</v>
      </c>
      <c r="B279" s="7" t="s">
        <v>311</v>
      </c>
      <c r="C279" s="20">
        <f>VLOOKUP(A279,'04.07.24'!$A$2:$W$500,17,0)</f>
        <v>737473.84</v>
      </c>
      <c r="D279" s="33">
        <f t="shared" si="1"/>
        <v>0</v>
      </c>
      <c r="E279" s="20">
        <f>VLOOKUP(A279,'04.07.24'!$A$2:$W$500,18,0)</f>
        <v>5531053.8</v>
      </c>
      <c r="F279" s="33">
        <f t="shared" si="2"/>
        <v>0</v>
      </c>
      <c r="G279" s="13">
        <f>VLOOKUP(A279,'04.07.24'!$A$2:$C$500,3,0)</f>
        <v>36873692</v>
      </c>
      <c r="H279" s="34">
        <f>VLOOKUP(A279,'Actual scan'!$A$2:$C$419,3,0)</f>
        <v>36873692</v>
      </c>
      <c r="I279" s="35">
        <f t="shared" si="3"/>
        <v>0</v>
      </c>
      <c r="J279" s="20">
        <f>VLOOKUP(A279,'04.07.24'!$A$2:$M$500,13,0)</f>
        <v>90047042.2</v>
      </c>
      <c r="K279" s="36">
        <f>VLOOKUP(A279,'Actual scan'!$A$2:$M$419,13,0)</f>
        <v>90047042.2</v>
      </c>
      <c r="L279" s="37">
        <f t="shared" si="4"/>
        <v>0</v>
      </c>
      <c r="M279" s="13">
        <f>VLOOKUP(A279,'04.07.24'!$A$2:$M$500,4,0)</f>
        <v>18465263</v>
      </c>
      <c r="N279" s="34">
        <f>VLOOKUP(A279,'Actual scan'!$A$2:$M$419,4,0)</f>
        <v>18465263</v>
      </c>
      <c r="O279" s="38">
        <f t="shared" si="5"/>
        <v>0</v>
      </c>
      <c r="P279" s="13">
        <f>VLOOKUP(A279,'04.07.24'!$A$2:$M$500,10,0)</f>
        <v>3940526</v>
      </c>
      <c r="Q279" s="39">
        <f>VLOOKUP(A279,'Actual scan'!$A$2:$M$419,10,0)</f>
        <v>3940526</v>
      </c>
      <c r="R279" s="38">
        <f t="shared" si="6"/>
        <v>0</v>
      </c>
      <c r="S279" s="13">
        <f>VLOOKUP(A279,'04.07.24'!$A$2:$M$500,9,0)</f>
        <v>1584172</v>
      </c>
      <c r="T279" s="39">
        <f>VLOOKUP(A279,'Actual scan'!$A$2:$M$419,9,0)</f>
        <v>1584172</v>
      </c>
      <c r="U279" s="38">
        <f t="shared" si="7"/>
        <v>0</v>
      </c>
      <c r="V279" s="13">
        <f>VLOOKUP(A279,'04.07.24'!$A$2:$M$500,8,0)</f>
        <v>5246034</v>
      </c>
      <c r="W279" s="39">
        <f>VLOOKUP(A279,'Actual scan'!$A$2:$M$419,8,0)</f>
        <v>5246034</v>
      </c>
      <c r="X279" s="38">
        <f t="shared" si="8"/>
        <v>0</v>
      </c>
      <c r="Y279" s="13">
        <f>VLOOKUP(A279,'04.07.24'!$A$2:$M$500,11,0)</f>
        <v>4320956146</v>
      </c>
      <c r="Z279" s="39">
        <f>VLOOKUP(A279,'Actual scan'!$A$2:$M$419,11,0)</f>
        <v>4320956146</v>
      </c>
      <c r="AA279" s="38">
        <f t="shared" si="9"/>
        <v>0</v>
      </c>
      <c r="AB279" s="40">
        <f t="shared" si="10"/>
        <v>0</v>
      </c>
      <c r="AC279" s="40">
        <f t="shared" si="11"/>
        <v>0</v>
      </c>
      <c r="AD279" s="40">
        <f t="shared" si="12"/>
        <v>0</v>
      </c>
      <c r="AE279" s="40">
        <f t="shared" si="13"/>
        <v>0</v>
      </c>
      <c r="AF279" s="41">
        <f t="shared" si="14"/>
        <v>0</v>
      </c>
      <c r="AG279" s="40">
        <f>IFERROR(__xludf.DUMMYFUNCTION("IFNA(VLOOKUP(A279,IMPORTRANGE(""https://docs.google.com/spreadsheets/d/13sIiIFxtnWDUMYwzYXOCUL9Pdssb8PBqcbIkNBBCaZM/edit?resourcekey#gid=2083474367"",""Responses!$B$2:$N$500""),10,0),0)"),0.0)</f>
        <v>0</v>
      </c>
      <c r="AH279" s="40">
        <f>IFERROR(__xludf.DUMMYFUNCTION("IFNA(VLOOKUP(A279,IMPORTRANGE(""https://docs.google.com/spreadsheets/d/13sIiIFxtnWDUMYwzYXOCUL9Pdssb8PBqcbIkNBBCaZM/edit?resourcekey#gid=2083474367"",""Responses!$B$2:$N$500""),9,0),0)"),0.0)</f>
        <v>0</v>
      </c>
      <c r="AI279" s="41">
        <f t="shared" si="15"/>
        <v>0</v>
      </c>
      <c r="AJ279" s="41">
        <f t="shared" si="16"/>
        <v>-5531053.8</v>
      </c>
      <c r="AK279" s="42">
        <f t="shared" si="17"/>
        <v>0</v>
      </c>
      <c r="AL279" s="42">
        <f t="shared" si="18"/>
        <v>0</v>
      </c>
    </row>
    <row r="280" ht="15.75" customHeight="1">
      <c r="A280" s="6">
        <v>1.2331365E8</v>
      </c>
      <c r="B280" s="7" t="s">
        <v>312</v>
      </c>
      <c r="C280" s="20">
        <f>VLOOKUP(A280,'04.07.24'!$A$2:$W$500,17,0)</f>
        <v>737208.06</v>
      </c>
      <c r="D280" s="33">
        <f t="shared" si="1"/>
        <v>0</v>
      </c>
      <c r="E280" s="20">
        <f>VLOOKUP(A280,'04.07.24'!$A$2:$W$500,18,0)</f>
        <v>5529060.45</v>
      </c>
      <c r="F280" s="33">
        <f t="shared" si="2"/>
        <v>0</v>
      </c>
      <c r="G280" s="13">
        <f>VLOOKUP(A280,'04.07.24'!$A$2:$C$500,3,0)</f>
        <v>36860403</v>
      </c>
      <c r="H280" s="34">
        <f>VLOOKUP(A280,'Actual scan'!$A$2:$C$419,3,0)</f>
        <v>36860403</v>
      </c>
      <c r="I280" s="35">
        <f t="shared" si="3"/>
        <v>0</v>
      </c>
      <c r="J280" s="20">
        <f>VLOOKUP(A280,'04.07.24'!$A$2:$M$500,13,0)</f>
        <v>252825221.4</v>
      </c>
      <c r="K280" s="36">
        <f>VLOOKUP(A280,'Actual scan'!$A$2:$M$419,13,0)</f>
        <v>252825221.4</v>
      </c>
      <c r="L280" s="37">
        <f t="shared" si="4"/>
        <v>0</v>
      </c>
      <c r="M280" s="13">
        <f>VLOOKUP(A280,'04.07.24'!$A$2:$M$500,4,0)</f>
        <v>21056730</v>
      </c>
      <c r="N280" s="34">
        <f>VLOOKUP(A280,'Actual scan'!$A$2:$M$419,4,0)</f>
        <v>21056730</v>
      </c>
      <c r="O280" s="38">
        <f t="shared" si="5"/>
        <v>0</v>
      </c>
      <c r="P280" s="13">
        <f>VLOOKUP(A280,'04.07.24'!$A$2:$M$500,10,0)</f>
        <v>6441693</v>
      </c>
      <c r="Q280" s="39">
        <f>VLOOKUP(A280,'Actual scan'!$A$2:$M$419,10,0)</f>
        <v>6441693</v>
      </c>
      <c r="R280" s="38">
        <f t="shared" si="6"/>
        <v>0</v>
      </c>
      <c r="S280" s="13">
        <f>VLOOKUP(A280,'04.07.24'!$A$2:$M$500,9,0)</f>
        <v>5632138</v>
      </c>
      <c r="T280" s="39">
        <f>VLOOKUP(A280,'Actual scan'!$A$2:$M$419,9,0)</f>
        <v>5632138</v>
      </c>
      <c r="U280" s="38">
        <f t="shared" si="7"/>
        <v>0</v>
      </c>
      <c r="V280" s="13">
        <f>VLOOKUP(A280,'04.07.24'!$A$2:$M$500,8,0)</f>
        <v>13365031</v>
      </c>
      <c r="W280" s="39">
        <f>VLOOKUP(A280,'Actual scan'!$A$2:$M$419,8,0)</f>
        <v>13365031</v>
      </c>
      <c r="X280" s="38">
        <f t="shared" si="8"/>
        <v>0</v>
      </c>
      <c r="Y280" s="13">
        <f>VLOOKUP(A280,'04.07.24'!$A$2:$M$500,11,0)</f>
        <v>68000001</v>
      </c>
      <c r="Z280" s="39">
        <f>VLOOKUP(A280,'Actual scan'!$A$2:$M$419,11,0)</f>
        <v>68000001</v>
      </c>
      <c r="AA280" s="38">
        <f t="shared" si="9"/>
        <v>0</v>
      </c>
      <c r="AB280" s="40">
        <f t="shared" si="10"/>
        <v>0</v>
      </c>
      <c r="AC280" s="40">
        <f t="shared" si="11"/>
        <v>0</v>
      </c>
      <c r="AD280" s="40">
        <f t="shared" si="12"/>
        <v>0</v>
      </c>
      <c r="AE280" s="40">
        <f t="shared" si="13"/>
        <v>0</v>
      </c>
      <c r="AF280" s="41">
        <f t="shared" si="14"/>
        <v>0</v>
      </c>
      <c r="AG280" s="40">
        <f>IFERROR(__xludf.DUMMYFUNCTION("IFNA(VLOOKUP(A280,IMPORTRANGE(""https://docs.google.com/spreadsheets/d/13sIiIFxtnWDUMYwzYXOCUL9Pdssb8PBqcbIkNBBCaZM/edit?resourcekey#gid=2083474367"",""Responses!$B$2:$N$500""),10,0),0)"),0.0)</f>
        <v>0</v>
      </c>
      <c r="AH280" s="40">
        <f>IFERROR(__xludf.DUMMYFUNCTION("IFNA(VLOOKUP(A280,IMPORTRANGE(""https://docs.google.com/spreadsheets/d/13sIiIFxtnWDUMYwzYXOCUL9Pdssb8PBqcbIkNBBCaZM/edit?resourcekey#gid=2083474367"",""Responses!$B$2:$N$500""),9,0),0)"),0.0)</f>
        <v>0</v>
      </c>
      <c r="AI280" s="41">
        <f t="shared" si="15"/>
        <v>0</v>
      </c>
      <c r="AJ280" s="41">
        <f t="shared" si="16"/>
        <v>-5529060.45</v>
      </c>
      <c r="AK280" s="42">
        <f t="shared" si="17"/>
        <v>0</v>
      </c>
      <c r="AL280" s="42">
        <f t="shared" si="18"/>
        <v>0</v>
      </c>
    </row>
    <row r="281" ht="15.75" customHeight="1">
      <c r="A281" s="6">
        <v>1.18154306E8</v>
      </c>
      <c r="B281" s="7" t="s">
        <v>313</v>
      </c>
      <c r="C281" s="20">
        <f>VLOOKUP(A281,'04.07.24'!$A$2:$W$500,17,0)</f>
        <v>735617.88</v>
      </c>
      <c r="D281" s="33">
        <f t="shared" si="1"/>
        <v>0</v>
      </c>
      <c r="E281" s="20">
        <f>VLOOKUP(A281,'04.07.24'!$A$2:$W$500,18,0)</f>
        <v>5517134.1</v>
      </c>
      <c r="F281" s="33">
        <f t="shared" si="2"/>
        <v>0</v>
      </c>
      <c r="G281" s="13">
        <f>VLOOKUP(A281,'04.07.24'!$A$2:$C$500,3,0)</f>
        <v>36780894</v>
      </c>
      <c r="H281" s="34">
        <f>VLOOKUP(A281,'Actual scan'!$A$2:$C$419,3,0)</f>
        <v>36780894</v>
      </c>
      <c r="I281" s="35">
        <f t="shared" si="3"/>
        <v>0</v>
      </c>
      <c r="J281" s="20">
        <f>VLOOKUP(A281,'04.07.24'!$A$2:$M$500,13,0)</f>
        <v>2114667</v>
      </c>
      <c r="K281" s="36">
        <f>VLOOKUP(A281,'Actual scan'!$A$2:$M$419,13,0)</f>
        <v>2114667</v>
      </c>
      <c r="L281" s="37">
        <f t="shared" si="4"/>
        <v>0</v>
      </c>
      <c r="M281" s="13">
        <f>VLOOKUP(A281,'04.07.24'!$A$2:$M$500,4,0)</f>
        <v>347360</v>
      </c>
      <c r="N281" s="34">
        <f>VLOOKUP(A281,'Actual scan'!$A$2:$M$419,4,0)</f>
        <v>347360</v>
      </c>
      <c r="O281" s="38">
        <f t="shared" si="5"/>
        <v>0</v>
      </c>
      <c r="P281" s="13">
        <f>VLOOKUP(A281,'04.07.24'!$A$2:$M$500,10,0)</f>
        <v>1161035</v>
      </c>
      <c r="Q281" s="39">
        <f>VLOOKUP(A281,'Actual scan'!$A$2:$M$419,10,0)</f>
        <v>1161035</v>
      </c>
      <c r="R281" s="38">
        <f t="shared" si="6"/>
        <v>0</v>
      </c>
      <c r="S281" s="13">
        <f>VLOOKUP(A281,'04.07.24'!$A$2:$M$500,9,0)</f>
        <v>3658</v>
      </c>
      <c r="T281" s="39">
        <f>VLOOKUP(A281,'Actual scan'!$A$2:$M$419,9,0)</f>
        <v>3658</v>
      </c>
      <c r="U281" s="38">
        <f t="shared" si="7"/>
        <v>0</v>
      </c>
      <c r="V281" s="13">
        <f>VLOOKUP(A281,'04.07.24'!$A$2:$M$500,8,0)</f>
        <v>137476</v>
      </c>
      <c r="W281" s="39">
        <f>VLOOKUP(A281,'Actual scan'!$A$2:$M$419,8,0)</f>
        <v>137476</v>
      </c>
      <c r="X281" s="38">
        <f t="shared" si="8"/>
        <v>0</v>
      </c>
      <c r="Y281" s="13">
        <f>VLOOKUP(A281,'04.07.24'!$A$2:$M$500,11,0)</f>
        <v>5646636137</v>
      </c>
      <c r="Z281" s="39">
        <f>VLOOKUP(A281,'Actual scan'!$A$2:$M$419,11,0)</f>
        <v>5646636137</v>
      </c>
      <c r="AA281" s="38">
        <f t="shared" si="9"/>
        <v>0</v>
      </c>
      <c r="AB281" s="40">
        <f t="shared" si="10"/>
        <v>0</v>
      </c>
      <c r="AC281" s="40">
        <f t="shared" si="11"/>
        <v>0</v>
      </c>
      <c r="AD281" s="40">
        <f t="shared" si="12"/>
        <v>0</v>
      </c>
      <c r="AE281" s="40">
        <f t="shared" si="13"/>
        <v>0</v>
      </c>
      <c r="AF281" s="41">
        <f t="shared" si="14"/>
        <v>0</v>
      </c>
      <c r="AG281" s="40">
        <f>IFERROR(__xludf.DUMMYFUNCTION("IFNA(VLOOKUP(A281,IMPORTRANGE(""https://docs.google.com/spreadsheets/d/13sIiIFxtnWDUMYwzYXOCUL9Pdssb8PBqcbIkNBBCaZM/edit?resourcekey#gid=2083474367"",""Responses!$B$2:$N$500""),10,0),0)"),0.0)</f>
        <v>0</v>
      </c>
      <c r="AH281" s="40">
        <f>IFERROR(__xludf.DUMMYFUNCTION("IFNA(VLOOKUP(A281,IMPORTRANGE(""https://docs.google.com/spreadsheets/d/13sIiIFxtnWDUMYwzYXOCUL9Pdssb8PBqcbIkNBBCaZM/edit?resourcekey#gid=2083474367"",""Responses!$B$2:$N$500""),9,0),0)"),0.0)</f>
        <v>0</v>
      </c>
      <c r="AI281" s="41">
        <f t="shared" si="15"/>
        <v>0</v>
      </c>
      <c r="AJ281" s="41">
        <f t="shared" si="16"/>
        <v>-5517134.1</v>
      </c>
      <c r="AK281" s="42">
        <f t="shared" si="17"/>
        <v>0</v>
      </c>
      <c r="AL281" s="42">
        <f t="shared" si="18"/>
        <v>0</v>
      </c>
    </row>
    <row r="282" ht="15.75" customHeight="1">
      <c r="A282" s="6">
        <v>7477453.0</v>
      </c>
      <c r="B282" s="7" t="s">
        <v>314</v>
      </c>
      <c r="C282" s="20">
        <f>VLOOKUP(A282,'04.07.24'!$A$2:$W$500,17,0)</f>
        <v>732833.38</v>
      </c>
      <c r="D282" s="33">
        <f t="shared" si="1"/>
        <v>0</v>
      </c>
      <c r="E282" s="20">
        <f>VLOOKUP(A282,'04.07.24'!$A$2:$W$500,18,0)</f>
        <v>5496250.35</v>
      </c>
      <c r="F282" s="33">
        <f t="shared" si="2"/>
        <v>0</v>
      </c>
      <c r="G282" s="13">
        <f>VLOOKUP(A282,'04.07.24'!$A$2:$C$500,3,0)</f>
        <v>36641669</v>
      </c>
      <c r="H282" s="34">
        <f>VLOOKUP(A282,'Actual scan'!$A$2:$C$419,3,0)</f>
        <v>36641669</v>
      </c>
      <c r="I282" s="35">
        <f t="shared" si="3"/>
        <v>0</v>
      </c>
      <c r="J282" s="20">
        <f>VLOOKUP(A282,'04.07.24'!$A$2:$M$500,13,0)</f>
        <v>20713733.2</v>
      </c>
      <c r="K282" s="36">
        <f>VLOOKUP(A282,'Actual scan'!$A$2:$M$419,13,0)</f>
        <v>20713733.2</v>
      </c>
      <c r="L282" s="37">
        <f t="shared" si="4"/>
        <v>0</v>
      </c>
      <c r="M282" s="13">
        <f>VLOOKUP(A282,'04.07.24'!$A$2:$M$500,4,0)</f>
        <v>1570907</v>
      </c>
      <c r="N282" s="34">
        <f>VLOOKUP(A282,'Actual scan'!$A$2:$M$419,4,0)</f>
        <v>1570907</v>
      </c>
      <c r="O282" s="38">
        <f t="shared" si="5"/>
        <v>0</v>
      </c>
      <c r="P282" s="13">
        <f>VLOOKUP(A282,'04.07.24'!$A$2:$M$500,10,0)</f>
        <v>2480149</v>
      </c>
      <c r="Q282" s="39">
        <f>VLOOKUP(A282,'Actual scan'!$A$2:$M$419,10,0)</f>
        <v>2480149</v>
      </c>
      <c r="R282" s="38">
        <f t="shared" si="6"/>
        <v>0</v>
      </c>
      <c r="S282" s="13">
        <f>VLOOKUP(A282,'04.07.24'!$A$2:$M$500,9,0)</f>
        <v>598820</v>
      </c>
      <c r="T282" s="39">
        <f>VLOOKUP(A282,'Actual scan'!$A$2:$M$419,9,0)</f>
        <v>598820</v>
      </c>
      <c r="U282" s="38">
        <f t="shared" si="7"/>
        <v>0</v>
      </c>
      <c r="V282" s="13">
        <f>VLOOKUP(A282,'04.07.24'!$A$2:$M$500,8,0)</f>
        <v>866524</v>
      </c>
      <c r="W282" s="39">
        <f>VLOOKUP(A282,'Actual scan'!$A$2:$M$419,8,0)</f>
        <v>866524</v>
      </c>
      <c r="X282" s="38">
        <f t="shared" si="8"/>
        <v>0</v>
      </c>
      <c r="Y282" s="13">
        <f>VLOOKUP(A282,'04.07.24'!$A$2:$M$500,11,0)</f>
        <v>182525000</v>
      </c>
      <c r="Z282" s="39">
        <f>VLOOKUP(A282,'Actual scan'!$A$2:$M$419,11,0)</f>
        <v>182525000</v>
      </c>
      <c r="AA282" s="38">
        <f t="shared" si="9"/>
        <v>0</v>
      </c>
      <c r="AB282" s="40">
        <f t="shared" si="10"/>
        <v>0</v>
      </c>
      <c r="AC282" s="40">
        <f t="shared" si="11"/>
        <v>0</v>
      </c>
      <c r="AD282" s="40">
        <f t="shared" si="12"/>
        <v>0</v>
      </c>
      <c r="AE282" s="40">
        <f t="shared" si="13"/>
        <v>0</v>
      </c>
      <c r="AF282" s="41">
        <f t="shared" si="14"/>
        <v>0</v>
      </c>
      <c r="AG282" s="40">
        <f>IFERROR(__xludf.DUMMYFUNCTION("IFNA(VLOOKUP(A282,IMPORTRANGE(""https://docs.google.com/spreadsheets/d/13sIiIFxtnWDUMYwzYXOCUL9Pdssb8PBqcbIkNBBCaZM/edit?resourcekey#gid=2083474367"",""Responses!$B$2:$N$500""),10,0),0)"),0.0)</f>
        <v>0</v>
      </c>
      <c r="AH282" s="40">
        <f>IFERROR(__xludf.DUMMYFUNCTION("IFNA(VLOOKUP(A282,IMPORTRANGE(""https://docs.google.com/spreadsheets/d/13sIiIFxtnWDUMYwzYXOCUL9Pdssb8PBqcbIkNBBCaZM/edit?resourcekey#gid=2083474367"",""Responses!$B$2:$N$500""),9,0),0)"),0.0)</f>
        <v>0</v>
      </c>
      <c r="AI282" s="41">
        <f t="shared" si="15"/>
        <v>0</v>
      </c>
      <c r="AJ282" s="41">
        <f t="shared" si="16"/>
        <v>-5496250.35</v>
      </c>
      <c r="AK282" s="42">
        <f t="shared" si="17"/>
        <v>0</v>
      </c>
      <c r="AL282" s="42">
        <f t="shared" si="18"/>
        <v>0</v>
      </c>
    </row>
    <row r="283" ht="15.75" customHeight="1">
      <c r="A283" s="6">
        <v>1.06680234E8</v>
      </c>
      <c r="B283" s="7" t="s">
        <v>315</v>
      </c>
      <c r="C283" s="20">
        <f>VLOOKUP(A283,'04.07.24'!$A$2:$W$500,17,0)</f>
        <v>731805.96</v>
      </c>
      <c r="D283" s="33">
        <f t="shared" si="1"/>
        <v>0</v>
      </c>
      <c r="E283" s="20">
        <f>VLOOKUP(A283,'04.07.24'!$A$2:$W$500,18,0)</f>
        <v>5488544.7</v>
      </c>
      <c r="F283" s="33">
        <f t="shared" si="2"/>
        <v>0</v>
      </c>
      <c r="G283" s="13">
        <f>VLOOKUP(A283,'04.07.24'!$A$2:$C$500,3,0)</f>
        <v>36590298</v>
      </c>
      <c r="H283" s="34">
        <f>VLOOKUP(A283,'Actual scan'!$A$2:$C$419,3,0)</f>
        <v>36590298</v>
      </c>
      <c r="I283" s="35">
        <f t="shared" si="3"/>
        <v>0</v>
      </c>
      <c r="J283" s="20">
        <f>VLOOKUP(A283,'04.07.24'!$A$2:$M$500,13,0)</f>
        <v>9796091.6</v>
      </c>
      <c r="K283" s="36">
        <f>VLOOKUP(A283,'Actual scan'!$A$2:$M$419,13,0)</f>
        <v>9796091.6</v>
      </c>
      <c r="L283" s="37">
        <f t="shared" si="4"/>
        <v>0</v>
      </c>
      <c r="M283" s="13">
        <f>VLOOKUP(A283,'04.07.24'!$A$2:$M$500,4,0)</f>
        <v>935417</v>
      </c>
      <c r="N283" s="34">
        <f>VLOOKUP(A283,'Actual scan'!$A$2:$M$419,4,0)</f>
        <v>935417</v>
      </c>
      <c r="O283" s="38">
        <f t="shared" si="5"/>
        <v>0</v>
      </c>
      <c r="P283" s="13">
        <f>VLOOKUP(A283,'04.07.24'!$A$2:$M$500,10,0)</f>
        <v>4770371</v>
      </c>
      <c r="Q283" s="39">
        <f>VLOOKUP(A283,'Actual scan'!$A$2:$M$419,10,0)</f>
        <v>4770371</v>
      </c>
      <c r="R283" s="38">
        <f t="shared" si="6"/>
        <v>0</v>
      </c>
      <c r="S283" s="13">
        <f>VLOOKUP(A283,'04.07.24'!$A$2:$M$500,9,0)</f>
        <v>233777</v>
      </c>
      <c r="T283" s="39">
        <f>VLOOKUP(A283,'Actual scan'!$A$2:$M$419,9,0)</f>
        <v>233777</v>
      </c>
      <c r="U283" s="38">
        <f t="shared" si="7"/>
        <v>0</v>
      </c>
      <c r="V283" s="13">
        <f>VLOOKUP(A283,'04.07.24'!$A$2:$M$500,8,0)</f>
        <v>503424</v>
      </c>
      <c r="W283" s="39">
        <f>VLOOKUP(A283,'Actual scan'!$A$2:$M$419,8,0)</f>
        <v>503424</v>
      </c>
      <c r="X283" s="38">
        <f t="shared" si="8"/>
        <v>0</v>
      </c>
      <c r="Y283" s="13">
        <f>VLOOKUP(A283,'04.07.24'!$A$2:$M$500,11,0)</f>
        <v>61489847</v>
      </c>
      <c r="Z283" s="39">
        <f>VLOOKUP(A283,'Actual scan'!$A$2:$M$419,11,0)</f>
        <v>61489847</v>
      </c>
      <c r="AA283" s="38">
        <f t="shared" si="9"/>
        <v>0</v>
      </c>
      <c r="AB283" s="40">
        <f t="shared" si="10"/>
        <v>0</v>
      </c>
      <c r="AC283" s="40">
        <f t="shared" si="11"/>
        <v>0</v>
      </c>
      <c r="AD283" s="40">
        <f t="shared" si="12"/>
        <v>0</v>
      </c>
      <c r="AE283" s="40">
        <f t="shared" si="13"/>
        <v>0</v>
      </c>
      <c r="AF283" s="41">
        <f t="shared" si="14"/>
        <v>0</v>
      </c>
      <c r="AG283" s="40">
        <f>IFERROR(__xludf.DUMMYFUNCTION("IFNA(VLOOKUP(A283,IMPORTRANGE(""https://docs.google.com/spreadsheets/d/13sIiIFxtnWDUMYwzYXOCUL9Pdssb8PBqcbIkNBBCaZM/edit?resourcekey#gid=2083474367"",""Responses!$B$2:$N$500""),10,0),0)"),0.0)</f>
        <v>0</v>
      </c>
      <c r="AH283" s="40">
        <f>IFERROR(__xludf.DUMMYFUNCTION("IFNA(VLOOKUP(A283,IMPORTRANGE(""https://docs.google.com/spreadsheets/d/13sIiIFxtnWDUMYwzYXOCUL9Pdssb8PBqcbIkNBBCaZM/edit?resourcekey#gid=2083474367"",""Responses!$B$2:$N$500""),9,0),0)"),0.0)</f>
        <v>0</v>
      </c>
      <c r="AI283" s="41">
        <f t="shared" si="15"/>
        <v>0</v>
      </c>
      <c r="AJ283" s="41">
        <f t="shared" si="16"/>
        <v>-5488544.7</v>
      </c>
      <c r="AK283" s="42">
        <f t="shared" si="17"/>
        <v>0</v>
      </c>
      <c r="AL283" s="42">
        <f t="shared" si="18"/>
        <v>0</v>
      </c>
    </row>
    <row r="284" ht="15.75" customHeight="1">
      <c r="A284" s="6">
        <v>1.23481039E8</v>
      </c>
      <c r="B284" s="7" t="s">
        <v>316</v>
      </c>
      <c r="C284" s="20">
        <f>VLOOKUP(A284,'04.07.24'!$A$2:$W$500,17,0)</f>
        <v>730786.32</v>
      </c>
      <c r="D284" s="33">
        <f t="shared" si="1"/>
        <v>0</v>
      </c>
      <c r="E284" s="20">
        <f>VLOOKUP(A284,'04.07.24'!$A$2:$W$500,18,0)</f>
        <v>5480897.4</v>
      </c>
      <c r="F284" s="33">
        <f t="shared" si="2"/>
        <v>0</v>
      </c>
      <c r="G284" s="13">
        <f>VLOOKUP(A284,'04.07.24'!$A$2:$C$500,3,0)</f>
        <v>36539316</v>
      </c>
      <c r="H284" s="34">
        <f>VLOOKUP(A284,'Actual scan'!$A$2:$C$419,3,0)</f>
        <v>36539316</v>
      </c>
      <c r="I284" s="35">
        <f t="shared" si="3"/>
        <v>0</v>
      </c>
      <c r="J284" s="20">
        <f>VLOOKUP(A284,'04.07.24'!$A$2:$M$500,13,0)</f>
        <v>19490122.4</v>
      </c>
      <c r="K284" s="36">
        <f>VLOOKUP(A284,'Actual scan'!$A$2:$M$419,13,0)</f>
        <v>19490122.4</v>
      </c>
      <c r="L284" s="37">
        <f t="shared" si="4"/>
        <v>0</v>
      </c>
      <c r="M284" s="13">
        <f>VLOOKUP(A284,'04.07.24'!$A$2:$M$500,4,0)</f>
        <v>5498871</v>
      </c>
      <c r="N284" s="34">
        <f>VLOOKUP(A284,'Actual scan'!$A$2:$M$419,4,0)</f>
        <v>5498871</v>
      </c>
      <c r="O284" s="38">
        <f t="shared" si="5"/>
        <v>0</v>
      </c>
      <c r="P284" s="13">
        <f>VLOOKUP(A284,'04.07.24'!$A$2:$M$500,10,0)</f>
        <v>2579337</v>
      </c>
      <c r="Q284" s="39">
        <f>VLOOKUP(A284,'Actual scan'!$A$2:$M$419,10,0)</f>
        <v>2579337</v>
      </c>
      <c r="R284" s="38">
        <f t="shared" si="6"/>
        <v>0</v>
      </c>
      <c r="S284" s="13">
        <f>VLOOKUP(A284,'04.07.24'!$A$2:$M$500,9,0)</f>
        <v>273451</v>
      </c>
      <c r="T284" s="39">
        <f>VLOOKUP(A284,'Actual scan'!$A$2:$M$419,9,0)</f>
        <v>273451</v>
      </c>
      <c r="U284" s="38">
        <f t="shared" si="7"/>
        <v>0</v>
      </c>
      <c r="V284" s="13">
        <f>VLOOKUP(A284,'04.07.24'!$A$2:$M$500,8,0)</f>
        <v>605427</v>
      </c>
      <c r="W284" s="39">
        <f>VLOOKUP(A284,'Actual scan'!$A$2:$M$419,8,0)</f>
        <v>605427</v>
      </c>
      <c r="X284" s="38">
        <f t="shared" si="8"/>
        <v>0</v>
      </c>
      <c r="Y284" s="13">
        <f>VLOOKUP(A284,'04.07.24'!$A$2:$M$500,11,0)</f>
        <v>0</v>
      </c>
      <c r="Z284" s="39">
        <f>VLOOKUP(A284,'Actual scan'!$A$2:$M$419,11,0)</f>
        <v>0</v>
      </c>
      <c r="AA284" s="38">
        <f t="shared" si="9"/>
        <v>0</v>
      </c>
      <c r="AB284" s="40">
        <f t="shared" si="10"/>
        <v>0</v>
      </c>
      <c r="AC284" s="40">
        <f t="shared" si="11"/>
        <v>0</v>
      </c>
      <c r="AD284" s="40">
        <f t="shared" si="12"/>
        <v>0</v>
      </c>
      <c r="AE284" s="40">
        <f t="shared" si="13"/>
        <v>0</v>
      </c>
      <c r="AF284" s="41">
        <f t="shared" si="14"/>
        <v>0</v>
      </c>
      <c r="AG284" s="40">
        <f>IFERROR(__xludf.DUMMYFUNCTION("IFNA(VLOOKUP(A284,IMPORTRANGE(""https://docs.google.com/spreadsheets/d/13sIiIFxtnWDUMYwzYXOCUL9Pdssb8PBqcbIkNBBCaZM/edit?resourcekey#gid=2083474367"",""Responses!$B$2:$N$500""),10,0),0)"),0.0)</f>
        <v>0</v>
      </c>
      <c r="AH284" s="40">
        <f>IFERROR(__xludf.DUMMYFUNCTION("IFNA(VLOOKUP(A284,IMPORTRANGE(""https://docs.google.com/spreadsheets/d/13sIiIFxtnWDUMYwzYXOCUL9Pdssb8PBqcbIkNBBCaZM/edit?resourcekey#gid=2083474367"",""Responses!$B$2:$N$500""),9,0),0)"),0.0)</f>
        <v>0</v>
      </c>
      <c r="AI284" s="41">
        <f t="shared" si="15"/>
        <v>0</v>
      </c>
      <c r="AJ284" s="41">
        <f t="shared" si="16"/>
        <v>-5480897.4</v>
      </c>
      <c r="AK284" s="42">
        <f t="shared" si="17"/>
        <v>0</v>
      </c>
      <c r="AL284" s="42">
        <f t="shared" si="18"/>
        <v>0</v>
      </c>
    </row>
    <row r="285" ht="15.75" customHeight="1">
      <c r="A285" s="6">
        <v>1.23769132E8</v>
      </c>
      <c r="B285" s="7" t="s">
        <v>317</v>
      </c>
      <c r="C285" s="20">
        <f>VLOOKUP(A285,'04.07.24'!$A$2:$W$500,17,0)</f>
        <v>722412.2</v>
      </c>
      <c r="D285" s="33">
        <f t="shared" si="1"/>
        <v>0</v>
      </c>
      <c r="E285" s="20">
        <f>VLOOKUP(A285,'04.07.24'!$A$2:$W$500,18,0)</f>
        <v>5418091.5</v>
      </c>
      <c r="F285" s="33">
        <f t="shared" si="2"/>
        <v>0</v>
      </c>
      <c r="G285" s="13">
        <f>VLOOKUP(A285,'04.07.24'!$A$2:$C$500,3,0)</f>
        <v>36120610</v>
      </c>
      <c r="H285" s="34">
        <f>VLOOKUP(A285,'Actual scan'!$A$2:$C$419,3,0)</f>
        <v>36120610</v>
      </c>
      <c r="I285" s="35">
        <f t="shared" si="3"/>
        <v>0</v>
      </c>
      <c r="J285" s="20">
        <f>VLOOKUP(A285,'04.07.24'!$A$2:$M$500,13,0)</f>
        <v>63916781.8</v>
      </c>
      <c r="K285" s="36">
        <f>VLOOKUP(A285,'Actual scan'!$A$2:$M$419,13,0)</f>
        <v>63916781.8</v>
      </c>
      <c r="L285" s="37">
        <f t="shared" si="4"/>
        <v>0</v>
      </c>
      <c r="M285" s="13">
        <f>VLOOKUP(A285,'04.07.24'!$A$2:$M$500,4,0)</f>
        <v>7088003</v>
      </c>
      <c r="N285" s="34">
        <f>VLOOKUP(A285,'Actual scan'!$A$2:$M$419,4,0)</f>
        <v>7088003</v>
      </c>
      <c r="O285" s="38">
        <f t="shared" si="5"/>
        <v>0</v>
      </c>
      <c r="P285" s="13">
        <f>VLOOKUP(A285,'04.07.24'!$A$2:$M$500,10,0)</f>
        <v>3416139</v>
      </c>
      <c r="Q285" s="39">
        <f>VLOOKUP(A285,'Actual scan'!$A$2:$M$419,10,0)</f>
        <v>3416139</v>
      </c>
      <c r="R285" s="38">
        <f t="shared" si="6"/>
        <v>0</v>
      </c>
      <c r="S285" s="13">
        <f>VLOOKUP(A285,'04.07.24'!$A$2:$M$500,9,0)</f>
        <v>1289392</v>
      </c>
      <c r="T285" s="39">
        <f>VLOOKUP(A285,'Actual scan'!$A$2:$M$419,9,0)</f>
        <v>1289392</v>
      </c>
      <c r="U285" s="38">
        <f t="shared" si="7"/>
        <v>0</v>
      </c>
      <c r="V285" s="13">
        <f>VLOOKUP(A285,'04.07.24'!$A$2:$M$500,8,0)</f>
        <v>3379583</v>
      </c>
      <c r="W285" s="39">
        <f>VLOOKUP(A285,'Actual scan'!$A$2:$M$419,8,0)</f>
        <v>3379583</v>
      </c>
      <c r="X285" s="38">
        <f t="shared" si="8"/>
        <v>0</v>
      </c>
      <c r="Y285" s="13">
        <f>VLOOKUP(A285,'04.07.24'!$A$2:$M$500,11,0)</f>
        <v>2096022144</v>
      </c>
      <c r="Z285" s="39">
        <f>VLOOKUP(A285,'Actual scan'!$A$2:$M$419,11,0)</f>
        <v>2096022144</v>
      </c>
      <c r="AA285" s="38">
        <f t="shared" si="9"/>
        <v>0</v>
      </c>
      <c r="AB285" s="40">
        <f t="shared" si="10"/>
        <v>0</v>
      </c>
      <c r="AC285" s="40">
        <f t="shared" si="11"/>
        <v>0</v>
      </c>
      <c r="AD285" s="40">
        <f t="shared" si="12"/>
        <v>0</v>
      </c>
      <c r="AE285" s="40">
        <f t="shared" si="13"/>
        <v>0</v>
      </c>
      <c r="AF285" s="41">
        <f t="shared" si="14"/>
        <v>0</v>
      </c>
      <c r="AG285" s="40">
        <f>IFERROR(__xludf.DUMMYFUNCTION("IFNA(VLOOKUP(A285,IMPORTRANGE(""https://docs.google.com/spreadsheets/d/13sIiIFxtnWDUMYwzYXOCUL9Pdssb8PBqcbIkNBBCaZM/edit?resourcekey#gid=2083474367"",""Responses!$B$2:$N$500""),10,0),0)"),0.0)</f>
        <v>0</v>
      </c>
      <c r="AH285" s="40">
        <f>IFERROR(__xludf.DUMMYFUNCTION("IFNA(VLOOKUP(A285,IMPORTRANGE(""https://docs.google.com/spreadsheets/d/13sIiIFxtnWDUMYwzYXOCUL9Pdssb8PBqcbIkNBBCaZM/edit?resourcekey#gid=2083474367"",""Responses!$B$2:$N$500""),9,0),0)"),0.0)</f>
        <v>0</v>
      </c>
      <c r="AI285" s="41">
        <f t="shared" si="15"/>
        <v>0</v>
      </c>
      <c r="AJ285" s="41">
        <f t="shared" si="16"/>
        <v>-5418091.5</v>
      </c>
      <c r="AK285" s="42">
        <f t="shared" si="17"/>
        <v>0</v>
      </c>
      <c r="AL285" s="42">
        <f t="shared" si="18"/>
        <v>0</v>
      </c>
    </row>
    <row r="286" ht="15.75" customHeight="1">
      <c r="A286" s="6">
        <v>1.24394698E8</v>
      </c>
      <c r="B286" s="7" t="s">
        <v>318</v>
      </c>
      <c r="C286" s="20">
        <f>VLOOKUP(A286,'04.07.24'!$A$2:$W$500,17,0)</f>
        <v>722039.16</v>
      </c>
      <c r="D286" s="33">
        <f t="shared" si="1"/>
        <v>0</v>
      </c>
      <c r="E286" s="20">
        <f>VLOOKUP(A286,'04.07.24'!$A$2:$W$500,18,0)</f>
        <v>5415293.7</v>
      </c>
      <c r="F286" s="33">
        <f t="shared" si="2"/>
        <v>0</v>
      </c>
      <c r="G286" s="13">
        <f>VLOOKUP(A286,'04.07.24'!$A$2:$C$500,3,0)</f>
        <v>36101958</v>
      </c>
      <c r="H286" s="34">
        <f>VLOOKUP(A286,'Actual scan'!$A$2:$C$419,3,0)</f>
        <v>36101958</v>
      </c>
      <c r="I286" s="35">
        <f t="shared" si="3"/>
        <v>0</v>
      </c>
      <c r="J286" s="20">
        <f>VLOOKUP(A286,'04.07.24'!$A$2:$M$500,13,0)</f>
        <v>31179037.8</v>
      </c>
      <c r="K286" s="36">
        <f>VLOOKUP(A286,'Actual scan'!$A$2:$M$419,13,0)</f>
        <v>31179037.8</v>
      </c>
      <c r="L286" s="37">
        <f t="shared" si="4"/>
        <v>0</v>
      </c>
      <c r="M286" s="13">
        <f>VLOOKUP(A286,'04.07.24'!$A$2:$M$500,4,0)</f>
        <v>2262128</v>
      </c>
      <c r="N286" s="34">
        <f>VLOOKUP(A286,'Actual scan'!$A$2:$M$419,4,0)</f>
        <v>2262128</v>
      </c>
      <c r="O286" s="38">
        <f t="shared" si="5"/>
        <v>0</v>
      </c>
      <c r="P286" s="13">
        <f>VLOOKUP(A286,'04.07.24'!$A$2:$M$500,10,0)</f>
        <v>9091164</v>
      </c>
      <c r="Q286" s="39">
        <f>VLOOKUP(A286,'Actual scan'!$A$2:$M$419,10,0)</f>
        <v>9091164</v>
      </c>
      <c r="R286" s="38">
        <f t="shared" si="6"/>
        <v>0</v>
      </c>
      <c r="S286" s="13">
        <f>VLOOKUP(A286,'04.07.24'!$A$2:$M$500,9,0)</f>
        <v>1041375</v>
      </c>
      <c r="T286" s="39">
        <f>VLOOKUP(A286,'Actual scan'!$A$2:$M$419,9,0)</f>
        <v>1041375</v>
      </c>
      <c r="U286" s="38">
        <f t="shared" si="7"/>
        <v>0</v>
      </c>
      <c r="V286" s="13">
        <f>VLOOKUP(A286,'04.07.24'!$A$2:$M$500,8,0)</f>
        <v>993005</v>
      </c>
      <c r="W286" s="39">
        <f>VLOOKUP(A286,'Actual scan'!$A$2:$M$419,8,0)</f>
        <v>993005</v>
      </c>
      <c r="X286" s="38">
        <f t="shared" si="8"/>
        <v>0</v>
      </c>
      <c r="Y286" s="13">
        <f>VLOOKUP(A286,'04.07.24'!$A$2:$M$500,11,0)</f>
        <v>735770291</v>
      </c>
      <c r="Z286" s="39">
        <f>VLOOKUP(A286,'Actual scan'!$A$2:$M$419,11,0)</f>
        <v>735770291</v>
      </c>
      <c r="AA286" s="38">
        <f t="shared" si="9"/>
        <v>0</v>
      </c>
      <c r="AB286" s="40">
        <f t="shared" si="10"/>
        <v>0</v>
      </c>
      <c r="AC286" s="40">
        <f t="shared" si="11"/>
        <v>0</v>
      </c>
      <c r="AD286" s="40">
        <f t="shared" si="12"/>
        <v>0</v>
      </c>
      <c r="AE286" s="40">
        <f t="shared" si="13"/>
        <v>0</v>
      </c>
      <c r="AF286" s="41">
        <f t="shared" si="14"/>
        <v>0</v>
      </c>
      <c r="AG286" s="40">
        <f>IFERROR(__xludf.DUMMYFUNCTION("IFNA(VLOOKUP(A286,IMPORTRANGE(""https://docs.google.com/spreadsheets/d/13sIiIFxtnWDUMYwzYXOCUL9Pdssb8PBqcbIkNBBCaZM/edit?resourcekey#gid=2083474367"",""Responses!$B$2:$N$500""),10,0),0)"),0.0)</f>
        <v>0</v>
      </c>
      <c r="AH286" s="40">
        <f>IFERROR(__xludf.DUMMYFUNCTION("IFNA(VLOOKUP(A286,IMPORTRANGE(""https://docs.google.com/spreadsheets/d/13sIiIFxtnWDUMYwzYXOCUL9Pdssb8PBqcbIkNBBCaZM/edit?resourcekey#gid=2083474367"",""Responses!$B$2:$N$500""),9,0),0)"),0.0)</f>
        <v>0</v>
      </c>
      <c r="AI286" s="41">
        <f t="shared" si="15"/>
        <v>0</v>
      </c>
      <c r="AJ286" s="41">
        <f t="shared" si="16"/>
        <v>-5415293.7</v>
      </c>
      <c r="AK286" s="42">
        <f t="shared" si="17"/>
        <v>0</v>
      </c>
      <c r="AL286" s="42">
        <f t="shared" si="18"/>
        <v>0</v>
      </c>
    </row>
    <row r="287" ht="15.75" customHeight="1">
      <c r="A287" s="6">
        <v>1.12070147E8</v>
      </c>
      <c r="B287" s="7" t="s">
        <v>319</v>
      </c>
      <c r="C287" s="20">
        <f>VLOOKUP(A287,'04.07.24'!$A$2:$W$500,17,0)</f>
        <v>716873.68</v>
      </c>
      <c r="D287" s="33">
        <f t="shared" si="1"/>
        <v>0</v>
      </c>
      <c r="E287" s="20">
        <f>VLOOKUP(A287,'04.07.24'!$A$2:$W$500,18,0)</f>
        <v>5376552.6</v>
      </c>
      <c r="F287" s="33">
        <f t="shared" si="2"/>
        <v>0</v>
      </c>
      <c r="G287" s="13">
        <f>VLOOKUP(A287,'04.07.24'!$A$2:$C$500,3,0)</f>
        <v>35843684</v>
      </c>
      <c r="H287" s="34">
        <f>VLOOKUP(A287,'Actual scan'!$A$2:$C$419,3,0)</f>
        <v>35843684</v>
      </c>
      <c r="I287" s="35">
        <f t="shared" si="3"/>
        <v>0</v>
      </c>
      <c r="J287" s="20">
        <f>VLOOKUP(A287,'04.07.24'!$A$2:$M$500,13,0)</f>
        <v>68730523</v>
      </c>
      <c r="K287" s="36">
        <f>VLOOKUP(A287,'Actual scan'!$A$2:$M$419,13,0)</f>
        <v>68730523</v>
      </c>
      <c r="L287" s="37">
        <f t="shared" si="4"/>
        <v>0</v>
      </c>
      <c r="M287" s="13">
        <f>VLOOKUP(A287,'04.07.24'!$A$2:$M$500,4,0)</f>
        <v>9275816</v>
      </c>
      <c r="N287" s="34">
        <f>VLOOKUP(A287,'Actual scan'!$A$2:$M$419,4,0)</f>
        <v>9275816</v>
      </c>
      <c r="O287" s="38">
        <f t="shared" si="5"/>
        <v>0</v>
      </c>
      <c r="P287" s="13">
        <f>VLOOKUP(A287,'04.07.24'!$A$2:$M$500,10,0)</f>
        <v>8945068</v>
      </c>
      <c r="Q287" s="39">
        <f>VLOOKUP(A287,'Actual scan'!$A$2:$M$419,10,0)</f>
        <v>8945068</v>
      </c>
      <c r="R287" s="38">
        <f t="shared" si="6"/>
        <v>0</v>
      </c>
      <c r="S287" s="13">
        <f>VLOOKUP(A287,'04.07.24'!$A$2:$M$500,9,0)</f>
        <v>1934999</v>
      </c>
      <c r="T287" s="39">
        <f>VLOOKUP(A287,'Actual scan'!$A$2:$M$419,9,0)</f>
        <v>1934999</v>
      </c>
      <c r="U287" s="38">
        <f t="shared" si="7"/>
        <v>0</v>
      </c>
      <c r="V287" s="13">
        <f>VLOOKUP(A287,'04.07.24'!$A$2:$M$500,8,0)</f>
        <v>1624026</v>
      </c>
      <c r="W287" s="39">
        <f>VLOOKUP(A287,'Actual scan'!$A$2:$M$419,8,0)</f>
        <v>1624026</v>
      </c>
      <c r="X287" s="38">
        <f t="shared" si="8"/>
        <v>0</v>
      </c>
      <c r="Y287" s="13">
        <f>VLOOKUP(A287,'04.07.24'!$A$2:$M$500,11,0)</f>
        <v>482986717</v>
      </c>
      <c r="Z287" s="39">
        <f>VLOOKUP(A287,'Actual scan'!$A$2:$M$419,11,0)</f>
        <v>482986717</v>
      </c>
      <c r="AA287" s="38">
        <f t="shared" si="9"/>
        <v>0</v>
      </c>
      <c r="AB287" s="40">
        <f t="shared" si="10"/>
        <v>0</v>
      </c>
      <c r="AC287" s="40">
        <f t="shared" si="11"/>
        <v>0</v>
      </c>
      <c r="AD287" s="40">
        <f t="shared" si="12"/>
        <v>0</v>
      </c>
      <c r="AE287" s="40">
        <f t="shared" si="13"/>
        <v>0</v>
      </c>
      <c r="AF287" s="41">
        <f t="shared" si="14"/>
        <v>0</v>
      </c>
      <c r="AG287" s="40">
        <f>IFERROR(__xludf.DUMMYFUNCTION("IFNA(VLOOKUP(A287,IMPORTRANGE(""https://docs.google.com/spreadsheets/d/13sIiIFxtnWDUMYwzYXOCUL9Pdssb8PBqcbIkNBBCaZM/edit?resourcekey#gid=2083474367"",""Responses!$B$2:$N$500""),10,0),0)"),0.0)</f>
        <v>0</v>
      </c>
      <c r="AH287" s="40">
        <f>IFERROR(__xludf.DUMMYFUNCTION("IFNA(VLOOKUP(A287,IMPORTRANGE(""https://docs.google.com/spreadsheets/d/13sIiIFxtnWDUMYwzYXOCUL9Pdssb8PBqcbIkNBBCaZM/edit?resourcekey#gid=2083474367"",""Responses!$B$2:$N$500""),9,0),0)"),0.0)</f>
        <v>0</v>
      </c>
      <c r="AI287" s="41">
        <f t="shared" si="15"/>
        <v>0</v>
      </c>
      <c r="AJ287" s="41">
        <f t="shared" si="16"/>
        <v>-5376552.6</v>
      </c>
      <c r="AK287" s="42">
        <f t="shared" si="17"/>
        <v>0</v>
      </c>
      <c r="AL287" s="42">
        <f t="shared" si="18"/>
        <v>0</v>
      </c>
    </row>
    <row r="288" ht="15.75" customHeight="1">
      <c r="A288" s="6">
        <v>1.24397317E8</v>
      </c>
      <c r="B288" s="7" t="s">
        <v>320</v>
      </c>
      <c r="C288" s="20">
        <f>VLOOKUP(A288,'04.07.24'!$A$2:$W$500,17,0)</f>
        <v>715203.38</v>
      </c>
      <c r="D288" s="33">
        <f t="shared" si="1"/>
        <v>0</v>
      </c>
      <c r="E288" s="20">
        <f>VLOOKUP(A288,'04.07.24'!$A$2:$W$500,18,0)</f>
        <v>5364025.35</v>
      </c>
      <c r="F288" s="33">
        <f t="shared" si="2"/>
        <v>0</v>
      </c>
      <c r="G288" s="13">
        <f>VLOOKUP(A288,'04.07.24'!$A$2:$C$500,3,0)</f>
        <v>35760169</v>
      </c>
      <c r="H288" s="34">
        <f>VLOOKUP(A288,'Actual scan'!$A$2:$C$419,3,0)</f>
        <v>35760169</v>
      </c>
      <c r="I288" s="35">
        <f t="shared" si="3"/>
        <v>0</v>
      </c>
      <c r="J288" s="20">
        <f>VLOOKUP(A288,'04.07.24'!$A$2:$M$500,13,0)</f>
        <v>61398047.6</v>
      </c>
      <c r="K288" s="36">
        <f>VLOOKUP(A288,'Actual scan'!$A$2:$M$419,13,0)</f>
        <v>61398047.6</v>
      </c>
      <c r="L288" s="37">
        <f t="shared" si="4"/>
        <v>0</v>
      </c>
      <c r="M288" s="13">
        <f>VLOOKUP(A288,'04.07.24'!$A$2:$M$500,4,0)</f>
        <v>8868362</v>
      </c>
      <c r="N288" s="34">
        <f>VLOOKUP(A288,'Actual scan'!$A$2:$M$419,4,0)</f>
        <v>8868362</v>
      </c>
      <c r="O288" s="38">
        <f t="shared" si="5"/>
        <v>0</v>
      </c>
      <c r="P288" s="13">
        <f>VLOOKUP(A288,'04.07.24'!$A$2:$M$500,10,0)</f>
        <v>6322816</v>
      </c>
      <c r="Q288" s="39">
        <f>VLOOKUP(A288,'Actual scan'!$A$2:$M$419,10,0)</f>
        <v>6322816</v>
      </c>
      <c r="R288" s="38">
        <f t="shared" si="6"/>
        <v>0</v>
      </c>
      <c r="S288" s="13">
        <f>VLOOKUP(A288,'04.07.24'!$A$2:$M$500,9,0)</f>
        <v>429979</v>
      </c>
      <c r="T288" s="39">
        <f>VLOOKUP(A288,'Actual scan'!$A$2:$M$419,9,0)</f>
        <v>429979</v>
      </c>
      <c r="U288" s="38">
        <f t="shared" si="7"/>
        <v>0</v>
      </c>
      <c r="V288" s="13">
        <f>VLOOKUP(A288,'04.07.24'!$A$2:$M$500,8,0)</f>
        <v>4082825</v>
      </c>
      <c r="W288" s="39">
        <f>VLOOKUP(A288,'Actual scan'!$A$2:$M$419,8,0)</f>
        <v>4082825</v>
      </c>
      <c r="X288" s="38">
        <f t="shared" si="8"/>
        <v>0</v>
      </c>
      <c r="Y288" s="13">
        <f>VLOOKUP(A288,'04.07.24'!$A$2:$M$500,11,0)</f>
        <v>617612334</v>
      </c>
      <c r="Z288" s="39">
        <f>VLOOKUP(A288,'Actual scan'!$A$2:$M$419,11,0)</f>
        <v>617612334</v>
      </c>
      <c r="AA288" s="38">
        <f t="shared" si="9"/>
        <v>0</v>
      </c>
      <c r="AB288" s="40">
        <f t="shared" si="10"/>
        <v>0</v>
      </c>
      <c r="AC288" s="40">
        <f t="shared" si="11"/>
        <v>0</v>
      </c>
      <c r="AD288" s="40">
        <f t="shared" si="12"/>
        <v>0</v>
      </c>
      <c r="AE288" s="40">
        <f t="shared" si="13"/>
        <v>0</v>
      </c>
      <c r="AF288" s="41">
        <f t="shared" si="14"/>
        <v>0</v>
      </c>
      <c r="AG288" s="40">
        <f>IFERROR(__xludf.DUMMYFUNCTION("IFNA(VLOOKUP(A288,IMPORTRANGE(""https://docs.google.com/spreadsheets/d/13sIiIFxtnWDUMYwzYXOCUL9Pdssb8PBqcbIkNBBCaZM/edit?resourcekey#gid=2083474367"",""Responses!$B$2:$N$500""),10,0),0)"),0.0)</f>
        <v>0</v>
      </c>
      <c r="AH288" s="40">
        <f>IFERROR(__xludf.DUMMYFUNCTION("IFNA(VLOOKUP(A288,IMPORTRANGE(""https://docs.google.com/spreadsheets/d/13sIiIFxtnWDUMYwzYXOCUL9Pdssb8PBqcbIkNBBCaZM/edit?resourcekey#gid=2083474367"",""Responses!$B$2:$N$500""),9,0),0)"),0.0)</f>
        <v>0</v>
      </c>
      <c r="AI288" s="41">
        <f t="shared" si="15"/>
        <v>0</v>
      </c>
      <c r="AJ288" s="41">
        <f t="shared" si="16"/>
        <v>-5364025.35</v>
      </c>
      <c r="AK288" s="42">
        <f t="shared" si="17"/>
        <v>0</v>
      </c>
      <c r="AL288" s="42">
        <f t="shared" si="18"/>
        <v>0</v>
      </c>
    </row>
    <row r="289" ht="15.75" customHeight="1">
      <c r="A289" s="6">
        <v>9.9698184E7</v>
      </c>
      <c r="B289" s="7" t="s">
        <v>321</v>
      </c>
      <c r="C289" s="20">
        <f>VLOOKUP(A289,'04.07.24'!$A$2:$W$500,17,0)</f>
        <v>713268.28</v>
      </c>
      <c r="D289" s="33">
        <f t="shared" si="1"/>
        <v>0</v>
      </c>
      <c r="E289" s="20">
        <f>VLOOKUP(A289,'04.07.24'!$A$2:$W$500,18,0)</f>
        <v>5349512.1</v>
      </c>
      <c r="F289" s="33">
        <f t="shared" si="2"/>
        <v>0</v>
      </c>
      <c r="G289" s="13">
        <f>VLOOKUP(A289,'04.07.24'!$A$2:$C$500,3,0)</f>
        <v>35663414</v>
      </c>
      <c r="H289" s="34">
        <f>VLOOKUP(A289,'Actual scan'!$A$2:$C$419,3,0)</f>
        <v>35663414</v>
      </c>
      <c r="I289" s="35">
        <f t="shared" si="3"/>
        <v>0</v>
      </c>
      <c r="J289" s="20">
        <f>VLOOKUP(A289,'04.07.24'!$A$2:$M$500,13,0)</f>
        <v>39591394.2</v>
      </c>
      <c r="K289" s="36">
        <f>VLOOKUP(A289,'Actual scan'!$A$2:$M$419,13,0)</f>
        <v>39591394.2</v>
      </c>
      <c r="L289" s="37">
        <f t="shared" si="4"/>
        <v>0</v>
      </c>
      <c r="M289" s="13">
        <f>VLOOKUP(A289,'04.07.24'!$A$2:$M$500,4,0)</f>
        <v>5644429</v>
      </c>
      <c r="N289" s="34">
        <f>VLOOKUP(A289,'Actual scan'!$A$2:$M$419,4,0)</f>
        <v>5644429</v>
      </c>
      <c r="O289" s="38">
        <f t="shared" si="5"/>
        <v>0</v>
      </c>
      <c r="P289" s="13">
        <f>VLOOKUP(A289,'04.07.24'!$A$2:$M$500,10,0)</f>
        <v>3167519</v>
      </c>
      <c r="Q289" s="39">
        <f>VLOOKUP(A289,'Actual scan'!$A$2:$M$419,10,0)</f>
        <v>3167519</v>
      </c>
      <c r="R289" s="38">
        <f t="shared" si="6"/>
        <v>0</v>
      </c>
      <c r="S289" s="13">
        <f>VLOOKUP(A289,'04.07.24'!$A$2:$M$500,9,0)</f>
        <v>440810</v>
      </c>
      <c r="T289" s="39">
        <f>VLOOKUP(A289,'Actual scan'!$A$2:$M$419,9,0)</f>
        <v>440810</v>
      </c>
      <c r="U289" s="38">
        <f t="shared" si="7"/>
        <v>0</v>
      </c>
      <c r="V289" s="13">
        <f>VLOOKUP(A289,'04.07.24'!$A$2:$M$500,8,0)</f>
        <v>2412160</v>
      </c>
      <c r="W289" s="39">
        <f>VLOOKUP(A289,'Actual scan'!$A$2:$M$419,8,0)</f>
        <v>2412160</v>
      </c>
      <c r="X289" s="38">
        <f t="shared" si="8"/>
        <v>0</v>
      </c>
      <c r="Y289" s="13">
        <f>VLOOKUP(A289,'04.07.24'!$A$2:$M$500,11,0)</f>
        <v>1464811282</v>
      </c>
      <c r="Z289" s="39">
        <f>VLOOKUP(A289,'Actual scan'!$A$2:$M$419,11,0)</f>
        <v>1464811282</v>
      </c>
      <c r="AA289" s="38">
        <f t="shared" si="9"/>
        <v>0</v>
      </c>
      <c r="AB289" s="40">
        <f t="shared" si="10"/>
        <v>0</v>
      </c>
      <c r="AC289" s="40">
        <f t="shared" si="11"/>
        <v>0</v>
      </c>
      <c r="AD289" s="40">
        <f t="shared" si="12"/>
        <v>0</v>
      </c>
      <c r="AE289" s="40">
        <f t="shared" si="13"/>
        <v>0</v>
      </c>
      <c r="AF289" s="41">
        <f t="shared" si="14"/>
        <v>0</v>
      </c>
      <c r="AG289" s="40">
        <f>IFERROR(__xludf.DUMMYFUNCTION("IFNA(VLOOKUP(A289,IMPORTRANGE(""https://docs.google.com/spreadsheets/d/13sIiIFxtnWDUMYwzYXOCUL9Pdssb8PBqcbIkNBBCaZM/edit?resourcekey#gid=2083474367"",""Responses!$B$2:$N$500""),10,0),0)"),0.0)</f>
        <v>0</v>
      </c>
      <c r="AH289" s="40">
        <f>IFERROR(__xludf.DUMMYFUNCTION("IFNA(VLOOKUP(A289,IMPORTRANGE(""https://docs.google.com/spreadsheets/d/13sIiIFxtnWDUMYwzYXOCUL9Pdssb8PBqcbIkNBBCaZM/edit?resourcekey#gid=2083474367"",""Responses!$B$2:$N$500""),9,0),0)"),0.0)</f>
        <v>0</v>
      </c>
      <c r="AI289" s="41">
        <f t="shared" si="15"/>
        <v>0</v>
      </c>
      <c r="AJ289" s="41">
        <f t="shared" si="16"/>
        <v>-5349512.1</v>
      </c>
      <c r="AK289" s="42">
        <f t="shared" si="17"/>
        <v>0</v>
      </c>
      <c r="AL289" s="42">
        <f t="shared" si="18"/>
        <v>0</v>
      </c>
    </row>
    <row r="290" ht="15.75" customHeight="1">
      <c r="A290" s="6">
        <v>1.10438204E8</v>
      </c>
      <c r="B290" s="7" t="s">
        <v>322</v>
      </c>
      <c r="C290" s="20">
        <f>VLOOKUP(A290,'04.07.24'!$A$2:$W$500,17,0)</f>
        <v>711224.66</v>
      </c>
      <c r="D290" s="33">
        <f t="shared" si="1"/>
        <v>0</v>
      </c>
      <c r="E290" s="20">
        <f>VLOOKUP(A290,'04.07.24'!$A$2:$W$500,18,0)</f>
        <v>5334184.95</v>
      </c>
      <c r="F290" s="33">
        <f t="shared" si="2"/>
        <v>0</v>
      </c>
      <c r="G290" s="13">
        <f>VLOOKUP(A290,'04.07.24'!$A$2:$C$500,3,0)</f>
        <v>35561233</v>
      </c>
      <c r="H290" s="34">
        <f>VLOOKUP(A290,'Actual scan'!$A$2:$C$419,3,0)</f>
        <v>35561233</v>
      </c>
      <c r="I290" s="35">
        <f t="shared" si="3"/>
        <v>0</v>
      </c>
      <c r="J290" s="20">
        <f>VLOOKUP(A290,'04.07.24'!$A$2:$M$500,13,0)</f>
        <v>40973602.2</v>
      </c>
      <c r="K290" s="36">
        <f>VLOOKUP(A290,'Actual scan'!$A$2:$M$419,13,0)</f>
        <v>40973602.2</v>
      </c>
      <c r="L290" s="37">
        <f t="shared" si="4"/>
        <v>0</v>
      </c>
      <c r="M290" s="13">
        <f>VLOOKUP(A290,'04.07.24'!$A$2:$M$500,4,0)</f>
        <v>3568950</v>
      </c>
      <c r="N290" s="34">
        <f>VLOOKUP(A290,'Actual scan'!$A$2:$M$419,4,0)</f>
        <v>3568950</v>
      </c>
      <c r="O290" s="38">
        <f t="shared" si="5"/>
        <v>0</v>
      </c>
      <c r="P290" s="13">
        <f>VLOOKUP(A290,'04.07.24'!$A$2:$M$500,10,0)</f>
        <v>2732767</v>
      </c>
      <c r="Q290" s="39">
        <f>VLOOKUP(A290,'Actual scan'!$A$2:$M$419,10,0)</f>
        <v>2732767</v>
      </c>
      <c r="R290" s="38">
        <f t="shared" si="6"/>
        <v>0</v>
      </c>
      <c r="S290" s="13">
        <f>VLOOKUP(A290,'04.07.24'!$A$2:$M$500,9,0)</f>
        <v>981436</v>
      </c>
      <c r="T290" s="39">
        <f>VLOOKUP(A290,'Actual scan'!$A$2:$M$419,9,0)</f>
        <v>981436</v>
      </c>
      <c r="U290" s="38">
        <f t="shared" si="7"/>
        <v>0</v>
      </c>
      <c r="V290" s="13">
        <f>VLOOKUP(A290,'04.07.24'!$A$2:$M$500,8,0)</f>
        <v>2015302</v>
      </c>
      <c r="W290" s="39">
        <f>VLOOKUP(A290,'Actual scan'!$A$2:$M$419,8,0)</f>
        <v>2015302</v>
      </c>
      <c r="X290" s="38">
        <f t="shared" si="8"/>
        <v>0</v>
      </c>
      <c r="Y290" s="13">
        <f>VLOOKUP(A290,'04.07.24'!$A$2:$M$500,11,0)</f>
        <v>2945712419</v>
      </c>
      <c r="Z290" s="39">
        <f>VLOOKUP(A290,'Actual scan'!$A$2:$M$419,11,0)</f>
        <v>2945712419</v>
      </c>
      <c r="AA290" s="38">
        <f t="shared" si="9"/>
        <v>0</v>
      </c>
      <c r="AB290" s="40">
        <f t="shared" si="10"/>
        <v>0</v>
      </c>
      <c r="AC290" s="40">
        <f t="shared" si="11"/>
        <v>0</v>
      </c>
      <c r="AD290" s="40">
        <f t="shared" si="12"/>
        <v>0</v>
      </c>
      <c r="AE290" s="40">
        <f t="shared" si="13"/>
        <v>0</v>
      </c>
      <c r="AF290" s="41">
        <f t="shared" si="14"/>
        <v>0</v>
      </c>
      <c r="AG290" s="40">
        <f>IFERROR(__xludf.DUMMYFUNCTION("IFNA(VLOOKUP(A290,IMPORTRANGE(""https://docs.google.com/spreadsheets/d/13sIiIFxtnWDUMYwzYXOCUL9Pdssb8PBqcbIkNBBCaZM/edit?resourcekey#gid=2083474367"",""Responses!$B$2:$N$500""),10,0),0)"),0.0)</f>
        <v>0</v>
      </c>
      <c r="AH290" s="40">
        <f>IFERROR(__xludf.DUMMYFUNCTION("IFNA(VLOOKUP(A290,IMPORTRANGE(""https://docs.google.com/spreadsheets/d/13sIiIFxtnWDUMYwzYXOCUL9Pdssb8PBqcbIkNBBCaZM/edit?resourcekey#gid=2083474367"",""Responses!$B$2:$N$500""),9,0),0)"),0.0)</f>
        <v>0</v>
      </c>
      <c r="AI290" s="41">
        <f t="shared" si="15"/>
        <v>0</v>
      </c>
      <c r="AJ290" s="41">
        <f t="shared" si="16"/>
        <v>-5334184.95</v>
      </c>
      <c r="AK290" s="42">
        <f t="shared" si="17"/>
        <v>0</v>
      </c>
      <c r="AL290" s="42">
        <f t="shared" si="18"/>
        <v>0</v>
      </c>
    </row>
    <row r="291" ht="15.75" customHeight="1">
      <c r="A291" s="6">
        <v>9.8546538E7</v>
      </c>
      <c r="B291" s="7" t="s">
        <v>323</v>
      </c>
      <c r="C291" s="20">
        <f>VLOOKUP(A291,'04.07.24'!$A$2:$W$500,17,0)</f>
        <v>708465.02</v>
      </c>
      <c r="D291" s="33">
        <f t="shared" si="1"/>
        <v>0</v>
      </c>
      <c r="E291" s="20">
        <f>VLOOKUP(A291,'04.07.24'!$A$2:$W$500,18,0)</f>
        <v>5313487.65</v>
      </c>
      <c r="F291" s="33">
        <f t="shared" si="2"/>
        <v>0</v>
      </c>
      <c r="G291" s="13">
        <f>VLOOKUP(A291,'04.07.24'!$A$2:$C$500,3,0)</f>
        <v>35423251</v>
      </c>
      <c r="H291" s="34">
        <f>VLOOKUP(A291,'Actual scan'!$A$2:$C$419,3,0)</f>
        <v>35423251</v>
      </c>
      <c r="I291" s="35">
        <f t="shared" si="3"/>
        <v>0</v>
      </c>
      <c r="J291" s="20">
        <f>VLOOKUP(A291,'04.07.24'!$A$2:$M$500,13,0)</f>
        <v>36727599.8</v>
      </c>
      <c r="K291" s="36">
        <f>VLOOKUP(A291,'Actual scan'!$A$2:$M$419,13,0)</f>
        <v>36727599.8</v>
      </c>
      <c r="L291" s="37">
        <f t="shared" si="4"/>
        <v>0</v>
      </c>
      <c r="M291" s="13">
        <f>VLOOKUP(A291,'04.07.24'!$A$2:$M$500,4,0)</f>
        <v>2621890</v>
      </c>
      <c r="N291" s="34">
        <f>VLOOKUP(A291,'Actual scan'!$A$2:$M$419,4,0)</f>
        <v>2621890</v>
      </c>
      <c r="O291" s="38">
        <f t="shared" si="5"/>
        <v>0</v>
      </c>
      <c r="P291" s="13">
        <f>VLOOKUP(A291,'04.07.24'!$A$2:$M$500,10,0)</f>
        <v>5597938</v>
      </c>
      <c r="Q291" s="39">
        <f>VLOOKUP(A291,'Actual scan'!$A$2:$M$419,10,0)</f>
        <v>5597938</v>
      </c>
      <c r="R291" s="38">
        <f t="shared" si="6"/>
        <v>0</v>
      </c>
      <c r="S291" s="13">
        <f>VLOOKUP(A291,'04.07.24'!$A$2:$M$500,9,0)</f>
        <v>1243913</v>
      </c>
      <c r="T291" s="39">
        <f>VLOOKUP(A291,'Actual scan'!$A$2:$M$419,9,0)</f>
        <v>1243913</v>
      </c>
      <c r="U291" s="38">
        <f t="shared" si="7"/>
        <v>0</v>
      </c>
      <c r="V291" s="13">
        <f>VLOOKUP(A291,'04.07.24'!$A$2:$M$500,8,0)</f>
        <v>1155438</v>
      </c>
      <c r="W291" s="39">
        <f>VLOOKUP(A291,'Actual scan'!$A$2:$M$419,8,0)</f>
        <v>1155438</v>
      </c>
      <c r="X291" s="38">
        <f t="shared" si="8"/>
        <v>0</v>
      </c>
      <c r="Y291" s="13">
        <f>VLOOKUP(A291,'04.07.24'!$A$2:$M$500,11,0)</f>
        <v>793531749</v>
      </c>
      <c r="Z291" s="39">
        <f>VLOOKUP(A291,'Actual scan'!$A$2:$M$419,11,0)</f>
        <v>793531749</v>
      </c>
      <c r="AA291" s="38">
        <f t="shared" si="9"/>
        <v>0</v>
      </c>
      <c r="AB291" s="40">
        <f t="shared" si="10"/>
        <v>0</v>
      </c>
      <c r="AC291" s="40">
        <f t="shared" si="11"/>
        <v>0</v>
      </c>
      <c r="AD291" s="40">
        <f t="shared" si="12"/>
        <v>0</v>
      </c>
      <c r="AE291" s="40">
        <f t="shared" si="13"/>
        <v>0</v>
      </c>
      <c r="AF291" s="41">
        <f t="shared" si="14"/>
        <v>0</v>
      </c>
      <c r="AG291" s="40">
        <f>IFERROR(__xludf.DUMMYFUNCTION("IFNA(VLOOKUP(A291,IMPORTRANGE(""https://docs.google.com/spreadsheets/d/13sIiIFxtnWDUMYwzYXOCUL9Pdssb8PBqcbIkNBBCaZM/edit?resourcekey#gid=2083474367"",""Responses!$B$2:$N$500""),10,0),0)"),0.0)</f>
        <v>0</v>
      </c>
      <c r="AH291" s="40">
        <f>IFERROR(__xludf.DUMMYFUNCTION("IFNA(VLOOKUP(A291,IMPORTRANGE(""https://docs.google.com/spreadsheets/d/13sIiIFxtnWDUMYwzYXOCUL9Pdssb8PBqcbIkNBBCaZM/edit?resourcekey#gid=2083474367"",""Responses!$B$2:$N$500""),9,0),0)"),0.0)</f>
        <v>0</v>
      </c>
      <c r="AI291" s="41">
        <f t="shared" si="15"/>
        <v>0</v>
      </c>
      <c r="AJ291" s="41">
        <f t="shared" si="16"/>
        <v>-5313487.65</v>
      </c>
      <c r="AK291" s="42">
        <f t="shared" si="17"/>
        <v>0</v>
      </c>
      <c r="AL291" s="42">
        <f t="shared" si="18"/>
        <v>0</v>
      </c>
    </row>
    <row r="292" ht="15.75" customHeight="1">
      <c r="A292" s="6">
        <v>9.165137E7</v>
      </c>
      <c r="B292" s="7" t="s">
        <v>324</v>
      </c>
      <c r="C292" s="20">
        <f>VLOOKUP(A292,'04.07.24'!$A$2:$W$500,17,0)</f>
        <v>706769.72</v>
      </c>
      <c r="D292" s="33">
        <f t="shared" si="1"/>
        <v>0</v>
      </c>
      <c r="E292" s="20">
        <f>VLOOKUP(A292,'04.07.24'!$A$2:$W$500,18,0)</f>
        <v>5300772.9</v>
      </c>
      <c r="F292" s="33">
        <f t="shared" si="2"/>
        <v>0</v>
      </c>
      <c r="G292" s="13">
        <f>VLOOKUP(A292,'04.07.24'!$A$2:$C$500,3,0)</f>
        <v>35338486</v>
      </c>
      <c r="H292" s="34">
        <f>VLOOKUP(A292,'Actual scan'!$A$2:$C$419,3,0)</f>
        <v>35338486</v>
      </c>
      <c r="I292" s="35">
        <f t="shared" si="3"/>
        <v>0</v>
      </c>
      <c r="J292" s="20">
        <f>VLOOKUP(A292,'04.07.24'!$A$2:$M$500,13,0)</f>
        <v>36735689.4</v>
      </c>
      <c r="K292" s="36">
        <f>VLOOKUP(A292,'Actual scan'!$A$2:$M$419,13,0)</f>
        <v>36735689.4</v>
      </c>
      <c r="L292" s="37">
        <f t="shared" si="4"/>
        <v>0</v>
      </c>
      <c r="M292" s="13">
        <f>VLOOKUP(A292,'04.07.24'!$A$2:$M$500,4,0)</f>
        <v>6424765</v>
      </c>
      <c r="N292" s="34">
        <f>VLOOKUP(A292,'Actual scan'!$A$2:$M$419,4,0)</f>
        <v>6424765</v>
      </c>
      <c r="O292" s="38">
        <f t="shared" si="5"/>
        <v>0</v>
      </c>
      <c r="P292" s="13">
        <f>VLOOKUP(A292,'04.07.24'!$A$2:$M$500,10,0)</f>
        <v>2082348</v>
      </c>
      <c r="Q292" s="39">
        <f>VLOOKUP(A292,'Actual scan'!$A$2:$M$419,10,0)</f>
        <v>2082348</v>
      </c>
      <c r="R292" s="38">
        <f t="shared" si="6"/>
        <v>0</v>
      </c>
      <c r="S292" s="13">
        <f>VLOOKUP(A292,'04.07.24'!$A$2:$M$500,9,0)</f>
        <v>425935</v>
      </c>
      <c r="T292" s="39">
        <f>VLOOKUP(A292,'Actual scan'!$A$2:$M$419,9,0)</f>
        <v>425935</v>
      </c>
      <c r="U292" s="38">
        <f t="shared" si="7"/>
        <v>0</v>
      </c>
      <c r="V292" s="13">
        <f>VLOOKUP(A292,'04.07.24'!$A$2:$M$500,8,0)</f>
        <v>1707030</v>
      </c>
      <c r="W292" s="39">
        <f>VLOOKUP(A292,'Actual scan'!$A$2:$M$419,8,0)</f>
        <v>1707030</v>
      </c>
      <c r="X292" s="38">
        <f t="shared" si="8"/>
        <v>0</v>
      </c>
      <c r="Y292" s="13">
        <f>VLOOKUP(A292,'04.07.24'!$A$2:$M$500,11,0)</f>
        <v>132211935</v>
      </c>
      <c r="Z292" s="39">
        <f>VLOOKUP(A292,'Actual scan'!$A$2:$M$419,11,0)</f>
        <v>132211935</v>
      </c>
      <c r="AA292" s="38">
        <f t="shared" si="9"/>
        <v>0</v>
      </c>
      <c r="AB292" s="40">
        <f t="shared" si="10"/>
        <v>0</v>
      </c>
      <c r="AC292" s="40">
        <f t="shared" si="11"/>
        <v>0</v>
      </c>
      <c r="AD292" s="40">
        <f t="shared" si="12"/>
        <v>0</v>
      </c>
      <c r="AE292" s="40">
        <f t="shared" si="13"/>
        <v>0</v>
      </c>
      <c r="AF292" s="41">
        <f t="shared" si="14"/>
        <v>0</v>
      </c>
      <c r="AG292" s="40">
        <f>IFERROR(__xludf.DUMMYFUNCTION("IFNA(VLOOKUP(A292,IMPORTRANGE(""https://docs.google.com/spreadsheets/d/13sIiIFxtnWDUMYwzYXOCUL9Pdssb8PBqcbIkNBBCaZM/edit?resourcekey#gid=2083474367"",""Responses!$B$2:$N$500""),10,0),0)"),0.0)</f>
        <v>0</v>
      </c>
      <c r="AH292" s="40">
        <f>IFERROR(__xludf.DUMMYFUNCTION("IFNA(VLOOKUP(A292,IMPORTRANGE(""https://docs.google.com/spreadsheets/d/13sIiIFxtnWDUMYwzYXOCUL9Pdssb8PBqcbIkNBBCaZM/edit?resourcekey#gid=2083474367"",""Responses!$B$2:$N$500""),9,0),0)"),0.0)</f>
        <v>0</v>
      </c>
      <c r="AI292" s="41">
        <f t="shared" si="15"/>
        <v>0</v>
      </c>
      <c r="AJ292" s="41">
        <f t="shared" si="16"/>
        <v>-5300772.9</v>
      </c>
      <c r="AK292" s="42">
        <f t="shared" si="17"/>
        <v>0</v>
      </c>
      <c r="AL292" s="42">
        <f t="shared" si="18"/>
        <v>0</v>
      </c>
    </row>
    <row r="293" ht="15.75" customHeight="1">
      <c r="A293" s="6">
        <v>1.210993E8</v>
      </c>
      <c r="B293" s="7" t="s">
        <v>325</v>
      </c>
      <c r="C293" s="20">
        <f>VLOOKUP(A293,'04.07.24'!$A$2:$W$500,17,0)</f>
        <v>704342.16</v>
      </c>
      <c r="D293" s="33">
        <f t="shared" si="1"/>
        <v>0</v>
      </c>
      <c r="E293" s="20">
        <f>VLOOKUP(A293,'04.07.24'!$A$2:$W$500,18,0)</f>
        <v>5282566.2</v>
      </c>
      <c r="F293" s="33">
        <f t="shared" si="2"/>
        <v>0</v>
      </c>
      <c r="G293" s="13">
        <f>VLOOKUP(A293,'04.07.24'!$A$2:$C$500,3,0)</f>
        <v>35217108</v>
      </c>
      <c r="H293" s="34">
        <f>VLOOKUP(A293,'Actual scan'!$A$2:$C$419,3,0)</f>
        <v>35217108</v>
      </c>
      <c r="I293" s="35">
        <f t="shared" si="3"/>
        <v>0</v>
      </c>
      <c r="J293" s="20">
        <f>VLOOKUP(A293,'04.07.24'!$A$2:$M$500,13,0)</f>
        <v>53653490.2</v>
      </c>
      <c r="K293" s="36">
        <f>VLOOKUP(A293,'Actual scan'!$A$2:$M$419,13,0)</f>
        <v>53653490.2</v>
      </c>
      <c r="L293" s="37">
        <f t="shared" si="4"/>
        <v>0</v>
      </c>
      <c r="M293" s="13">
        <f>VLOOKUP(A293,'04.07.24'!$A$2:$M$500,4,0)</f>
        <v>11650873</v>
      </c>
      <c r="N293" s="34">
        <f>VLOOKUP(A293,'Actual scan'!$A$2:$M$419,4,0)</f>
        <v>11650873</v>
      </c>
      <c r="O293" s="38">
        <f t="shared" si="5"/>
        <v>0</v>
      </c>
      <c r="P293" s="13">
        <f>VLOOKUP(A293,'04.07.24'!$A$2:$M$500,10,0)</f>
        <v>3907995</v>
      </c>
      <c r="Q293" s="39">
        <f>VLOOKUP(A293,'Actual scan'!$A$2:$M$419,10,0)</f>
        <v>3907995</v>
      </c>
      <c r="R293" s="38">
        <f t="shared" si="6"/>
        <v>0</v>
      </c>
      <c r="S293" s="13">
        <f>VLOOKUP(A293,'04.07.24'!$A$2:$M$500,9,0)</f>
        <v>1222528</v>
      </c>
      <c r="T293" s="39">
        <f>VLOOKUP(A293,'Actual scan'!$A$2:$M$419,9,0)</f>
        <v>1222528</v>
      </c>
      <c r="U293" s="38">
        <f t="shared" si="7"/>
        <v>0</v>
      </c>
      <c r="V293" s="13">
        <f>VLOOKUP(A293,'04.07.24'!$A$2:$M$500,8,0)</f>
        <v>2642775</v>
      </c>
      <c r="W293" s="39">
        <f>VLOOKUP(A293,'Actual scan'!$A$2:$M$419,8,0)</f>
        <v>2642775</v>
      </c>
      <c r="X293" s="38">
        <f t="shared" si="8"/>
        <v>0</v>
      </c>
      <c r="Y293" s="13">
        <f>VLOOKUP(A293,'04.07.24'!$A$2:$M$500,11,0)</f>
        <v>11360222720</v>
      </c>
      <c r="Z293" s="39">
        <f>VLOOKUP(A293,'Actual scan'!$A$2:$M$419,11,0)</f>
        <v>11360222720</v>
      </c>
      <c r="AA293" s="38">
        <f t="shared" si="9"/>
        <v>0</v>
      </c>
      <c r="AB293" s="40">
        <f t="shared" si="10"/>
        <v>0</v>
      </c>
      <c r="AC293" s="40">
        <f t="shared" si="11"/>
        <v>0</v>
      </c>
      <c r="AD293" s="40">
        <f t="shared" si="12"/>
        <v>0</v>
      </c>
      <c r="AE293" s="40">
        <f t="shared" si="13"/>
        <v>0</v>
      </c>
      <c r="AF293" s="41">
        <f t="shared" si="14"/>
        <v>0</v>
      </c>
      <c r="AG293" s="40">
        <f>IFERROR(__xludf.DUMMYFUNCTION("IFNA(VLOOKUP(A293,IMPORTRANGE(""https://docs.google.com/spreadsheets/d/13sIiIFxtnWDUMYwzYXOCUL9Pdssb8PBqcbIkNBBCaZM/edit?resourcekey#gid=2083474367"",""Responses!$B$2:$N$500""),10,0),0)"),0.0)</f>
        <v>0</v>
      </c>
      <c r="AH293" s="40">
        <f>IFERROR(__xludf.DUMMYFUNCTION("IFNA(VLOOKUP(A293,IMPORTRANGE(""https://docs.google.com/spreadsheets/d/13sIiIFxtnWDUMYwzYXOCUL9Pdssb8PBqcbIkNBBCaZM/edit?resourcekey#gid=2083474367"",""Responses!$B$2:$N$500""),9,0),0)"),0.0)</f>
        <v>0</v>
      </c>
      <c r="AI293" s="41">
        <f t="shared" si="15"/>
        <v>0</v>
      </c>
      <c r="AJ293" s="41">
        <f t="shared" si="16"/>
        <v>-5282566.2</v>
      </c>
      <c r="AK293" s="42">
        <f t="shared" si="17"/>
        <v>0</v>
      </c>
      <c r="AL293" s="42">
        <f t="shared" si="18"/>
        <v>0</v>
      </c>
    </row>
    <row r="294" ht="15.75" customHeight="1">
      <c r="A294" s="6">
        <v>1.24319732E8</v>
      </c>
      <c r="B294" s="7" t="s">
        <v>326</v>
      </c>
      <c r="C294" s="20">
        <f>VLOOKUP(A294,'04.07.24'!$A$2:$W$500,17,0)</f>
        <v>703813.74</v>
      </c>
      <c r="D294" s="33">
        <f t="shared" si="1"/>
        <v>0</v>
      </c>
      <c r="E294" s="20">
        <f>VLOOKUP(A294,'04.07.24'!$A$2:$W$500,18,0)</f>
        <v>5278603.05</v>
      </c>
      <c r="F294" s="33">
        <f t="shared" si="2"/>
        <v>0</v>
      </c>
      <c r="G294" s="13">
        <f>VLOOKUP(A294,'04.07.24'!$A$2:$C$500,3,0)</f>
        <v>35190687</v>
      </c>
      <c r="H294" s="34">
        <f>VLOOKUP(A294,'Actual scan'!$A$2:$C$419,3,0)</f>
        <v>35190687</v>
      </c>
      <c r="I294" s="35">
        <f t="shared" si="3"/>
        <v>0</v>
      </c>
      <c r="J294" s="20">
        <f>VLOOKUP(A294,'04.07.24'!$A$2:$M$500,13,0)</f>
        <v>14667931</v>
      </c>
      <c r="K294" s="36">
        <f>VLOOKUP(A294,'Actual scan'!$A$2:$M$419,13,0)</f>
        <v>14667931</v>
      </c>
      <c r="L294" s="37">
        <f t="shared" si="4"/>
        <v>0</v>
      </c>
      <c r="M294" s="13">
        <f>VLOOKUP(A294,'04.07.24'!$A$2:$M$500,4,0)</f>
        <v>873238</v>
      </c>
      <c r="N294" s="34">
        <f>VLOOKUP(A294,'Actual scan'!$A$2:$M$419,4,0)</f>
        <v>873238</v>
      </c>
      <c r="O294" s="38">
        <f t="shared" si="5"/>
        <v>0</v>
      </c>
      <c r="P294" s="13">
        <f>VLOOKUP(A294,'04.07.24'!$A$2:$M$500,10,0)</f>
        <v>5307734</v>
      </c>
      <c r="Q294" s="39">
        <f>VLOOKUP(A294,'Actual scan'!$A$2:$M$419,10,0)</f>
        <v>5307734</v>
      </c>
      <c r="R294" s="38">
        <f t="shared" si="6"/>
        <v>0</v>
      </c>
      <c r="S294" s="13">
        <f>VLOOKUP(A294,'04.07.24'!$A$2:$M$500,9,0)</f>
        <v>651744</v>
      </c>
      <c r="T294" s="39">
        <f>VLOOKUP(A294,'Actual scan'!$A$2:$M$419,9,0)</f>
        <v>651744</v>
      </c>
      <c r="U294" s="38">
        <f t="shared" si="7"/>
        <v>0</v>
      </c>
      <c r="V294" s="13">
        <f>VLOOKUP(A294,'04.07.24'!$A$2:$M$500,8,0)</f>
        <v>131986</v>
      </c>
      <c r="W294" s="39">
        <f>VLOOKUP(A294,'Actual scan'!$A$2:$M$419,8,0)</f>
        <v>131986</v>
      </c>
      <c r="X294" s="38">
        <f t="shared" si="8"/>
        <v>0</v>
      </c>
      <c r="Y294" s="13">
        <f>VLOOKUP(A294,'04.07.24'!$A$2:$M$500,11,0)</f>
        <v>2281403</v>
      </c>
      <c r="Z294" s="39">
        <f>VLOOKUP(A294,'Actual scan'!$A$2:$M$419,11,0)</f>
        <v>2281403</v>
      </c>
      <c r="AA294" s="38">
        <f t="shared" si="9"/>
        <v>0</v>
      </c>
      <c r="AB294" s="40">
        <f t="shared" si="10"/>
        <v>0</v>
      </c>
      <c r="AC294" s="40">
        <f t="shared" si="11"/>
        <v>0</v>
      </c>
      <c r="AD294" s="40">
        <f t="shared" si="12"/>
        <v>0</v>
      </c>
      <c r="AE294" s="40">
        <f t="shared" si="13"/>
        <v>0</v>
      </c>
      <c r="AF294" s="41">
        <f t="shared" si="14"/>
        <v>0</v>
      </c>
      <c r="AG294" s="40">
        <f>IFERROR(__xludf.DUMMYFUNCTION("IFNA(VLOOKUP(A294,IMPORTRANGE(""https://docs.google.com/spreadsheets/d/13sIiIFxtnWDUMYwzYXOCUL9Pdssb8PBqcbIkNBBCaZM/edit?resourcekey#gid=2083474367"",""Responses!$B$2:$N$500""),10,0),0)"),0.0)</f>
        <v>0</v>
      </c>
      <c r="AH294" s="40">
        <f>IFERROR(__xludf.DUMMYFUNCTION("IFNA(VLOOKUP(A294,IMPORTRANGE(""https://docs.google.com/spreadsheets/d/13sIiIFxtnWDUMYwzYXOCUL9Pdssb8PBqcbIkNBBCaZM/edit?resourcekey#gid=2083474367"",""Responses!$B$2:$N$500""),9,0),0)"),0.0)</f>
        <v>0</v>
      </c>
      <c r="AI294" s="41">
        <f t="shared" si="15"/>
        <v>0</v>
      </c>
      <c r="AJ294" s="41">
        <f t="shared" si="16"/>
        <v>-5278603.05</v>
      </c>
      <c r="AK294" s="42">
        <f t="shared" si="17"/>
        <v>0</v>
      </c>
      <c r="AL294" s="42">
        <f t="shared" si="18"/>
        <v>0</v>
      </c>
    </row>
    <row r="295" ht="15.75" customHeight="1">
      <c r="A295" s="6">
        <v>1.11906643E8</v>
      </c>
      <c r="B295" s="7" t="s">
        <v>327</v>
      </c>
      <c r="C295" s="20">
        <f>VLOOKUP(A295,'04.07.24'!$A$2:$W$500,17,0)</f>
        <v>703392.44</v>
      </c>
      <c r="D295" s="33">
        <f t="shared" si="1"/>
        <v>0</v>
      </c>
      <c r="E295" s="20">
        <f>VLOOKUP(A295,'04.07.24'!$A$2:$W$500,18,0)</f>
        <v>5275443.3</v>
      </c>
      <c r="F295" s="33">
        <f t="shared" si="2"/>
        <v>0</v>
      </c>
      <c r="G295" s="13">
        <f>VLOOKUP(A295,'04.07.24'!$A$2:$C$500,3,0)</f>
        <v>35169622</v>
      </c>
      <c r="H295" s="34">
        <f>VLOOKUP(A295,'Actual scan'!$A$2:$C$419,3,0)</f>
        <v>35169622</v>
      </c>
      <c r="I295" s="35">
        <f t="shared" si="3"/>
        <v>0</v>
      </c>
      <c r="J295" s="20">
        <f>VLOOKUP(A295,'04.07.24'!$A$2:$M$500,13,0)</f>
        <v>54103197.2</v>
      </c>
      <c r="K295" s="36">
        <f>VLOOKUP(A295,'Actual scan'!$A$2:$M$419,13,0)</f>
        <v>54103197.2</v>
      </c>
      <c r="L295" s="37">
        <f t="shared" si="4"/>
        <v>0</v>
      </c>
      <c r="M295" s="13">
        <f>VLOOKUP(A295,'04.07.24'!$A$2:$M$500,4,0)</f>
        <v>6471536</v>
      </c>
      <c r="N295" s="34">
        <f>VLOOKUP(A295,'Actual scan'!$A$2:$M$419,4,0)</f>
        <v>6471536</v>
      </c>
      <c r="O295" s="38">
        <f t="shared" si="5"/>
        <v>0</v>
      </c>
      <c r="P295" s="13">
        <f>VLOOKUP(A295,'04.07.24'!$A$2:$M$500,10,0)</f>
        <v>5682500</v>
      </c>
      <c r="Q295" s="39">
        <f>VLOOKUP(A295,'Actual scan'!$A$2:$M$419,10,0)</f>
        <v>5682500</v>
      </c>
      <c r="R295" s="38">
        <f t="shared" si="6"/>
        <v>0</v>
      </c>
      <c r="S295" s="13">
        <f>VLOOKUP(A295,'04.07.24'!$A$2:$M$500,9,0)</f>
        <v>688582</v>
      </c>
      <c r="T295" s="39">
        <f>VLOOKUP(A295,'Actual scan'!$A$2:$M$419,9,0)</f>
        <v>688582</v>
      </c>
      <c r="U295" s="38">
        <f t="shared" si="7"/>
        <v>0</v>
      </c>
      <c r="V295" s="13">
        <f>VLOOKUP(A295,'04.07.24'!$A$2:$M$500,8,0)</f>
        <v>3557446</v>
      </c>
      <c r="W295" s="39">
        <f>VLOOKUP(A295,'Actual scan'!$A$2:$M$419,8,0)</f>
        <v>3557446</v>
      </c>
      <c r="X295" s="38">
        <f t="shared" si="8"/>
        <v>0</v>
      </c>
      <c r="Y295" s="13">
        <f>VLOOKUP(A295,'04.07.24'!$A$2:$M$500,11,0)</f>
        <v>1639135423</v>
      </c>
      <c r="Z295" s="39">
        <f>VLOOKUP(A295,'Actual scan'!$A$2:$M$419,11,0)</f>
        <v>1639135423</v>
      </c>
      <c r="AA295" s="38">
        <f t="shared" si="9"/>
        <v>0</v>
      </c>
      <c r="AB295" s="40">
        <f t="shared" si="10"/>
        <v>0</v>
      </c>
      <c r="AC295" s="40">
        <f t="shared" si="11"/>
        <v>0</v>
      </c>
      <c r="AD295" s="40">
        <f t="shared" si="12"/>
        <v>0</v>
      </c>
      <c r="AE295" s="40">
        <f t="shared" si="13"/>
        <v>0</v>
      </c>
      <c r="AF295" s="41">
        <f t="shared" si="14"/>
        <v>0</v>
      </c>
      <c r="AG295" s="40">
        <f>IFERROR(__xludf.DUMMYFUNCTION("IFNA(VLOOKUP(A295,IMPORTRANGE(""https://docs.google.com/spreadsheets/d/13sIiIFxtnWDUMYwzYXOCUL9Pdssb8PBqcbIkNBBCaZM/edit?resourcekey#gid=2083474367"",""Responses!$B$2:$N$500""),10,0),0)"),0.0)</f>
        <v>0</v>
      </c>
      <c r="AH295" s="40">
        <f>IFERROR(__xludf.DUMMYFUNCTION("IFNA(VLOOKUP(A295,IMPORTRANGE(""https://docs.google.com/spreadsheets/d/13sIiIFxtnWDUMYwzYXOCUL9Pdssb8PBqcbIkNBBCaZM/edit?resourcekey#gid=2083474367"",""Responses!$B$2:$N$500""),9,0),0)"),0.0)</f>
        <v>0</v>
      </c>
      <c r="AI295" s="41">
        <f t="shared" si="15"/>
        <v>0</v>
      </c>
      <c r="AJ295" s="41">
        <f t="shared" si="16"/>
        <v>-5275443.3</v>
      </c>
      <c r="AK295" s="42">
        <f t="shared" si="17"/>
        <v>0</v>
      </c>
      <c r="AL295" s="42">
        <f t="shared" si="18"/>
        <v>0</v>
      </c>
    </row>
    <row r="296" ht="15.75" customHeight="1">
      <c r="A296" s="6">
        <v>8.9506691E7</v>
      </c>
      <c r="B296" s="7" t="s">
        <v>328</v>
      </c>
      <c r="C296" s="20">
        <f>VLOOKUP(A296,'04.07.24'!$A$2:$W$500,17,0)</f>
        <v>0</v>
      </c>
      <c r="D296" s="33">
        <f t="shared" si="1"/>
        <v>0</v>
      </c>
      <c r="E296" s="20">
        <f>VLOOKUP(A296,'04.07.24'!$A$2:$W$500,18,0)</f>
        <v>0</v>
      </c>
      <c r="F296" s="33">
        <f t="shared" si="2"/>
        <v>0</v>
      </c>
      <c r="G296" s="13">
        <f>VLOOKUP(A296,'04.07.24'!$A$2:$C$500,3,0)</f>
        <v>34987702</v>
      </c>
      <c r="H296" s="34">
        <f>VLOOKUP(A296,'Actual scan'!$A$2:$C$419,3,0)</f>
        <v>34987702</v>
      </c>
      <c r="I296" s="35">
        <f t="shared" si="3"/>
        <v>0</v>
      </c>
      <c r="J296" s="20">
        <f>VLOOKUP(A296,'04.07.24'!$A$2:$M$500,13,0)</f>
        <v>15729906.2</v>
      </c>
      <c r="K296" s="36">
        <f>VLOOKUP(A296,'Actual scan'!$A$2:$M$419,13,0)</f>
        <v>15729906.2</v>
      </c>
      <c r="L296" s="37">
        <f t="shared" si="4"/>
        <v>0</v>
      </c>
      <c r="M296" s="13">
        <f>VLOOKUP(A296,'04.07.24'!$A$2:$M$500,4,0)</f>
        <v>1350209</v>
      </c>
      <c r="N296" s="34">
        <f>VLOOKUP(A296,'Actual scan'!$A$2:$M$419,4,0)</f>
        <v>1350209</v>
      </c>
      <c r="O296" s="38">
        <f t="shared" si="5"/>
        <v>0</v>
      </c>
      <c r="P296" s="13">
        <f>VLOOKUP(A296,'04.07.24'!$A$2:$M$500,10,0)</f>
        <v>2823692</v>
      </c>
      <c r="Q296" s="39">
        <f>VLOOKUP(A296,'Actual scan'!$A$2:$M$419,10,0)</f>
        <v>2823692</v>
      </c>
      <c r="R296" s="38">
        <f t="shared" si="6"/>
        <v>0</v>
      </c>
      <c r="S296" s="13">
        <f>VLOOKUP(A296,'04.07.24'!$A$2:$M$500,9,0)</f>
        <v>362776</v>
      </c>
      <c r="T296" s="39">
        <f>VLOOKUP(A296,'Actual scan'!$A$2:$M$419,9,0)</f>
        <v>362776</v>
      </c>
      <c r="U296" s="38">
        <f t="shared" si="7"/>
        <v>0</v>
      </c>
      <c r="V296" s="13">
        <f>VLOOKUP(A296,'04.07.24'!$A$2:$M$500,8,0)</f>
        <v>835282</v>
      </c>
      <c r="W296" s="39">
        <f>VLOOKUP(A296,'Actual scan'!$A$2:$M$419,8,0)</f>
        <v>835282</v>
      </c>
      <c r="X296" s="38">
        <f t="shared" si="8"/>
        <v>0</v>
      </c>
      <c r="Y296" s="13">
        <f>VLOOKUP(A296,'04.07.24'!$A$2:$M$500,11,0)</f>
        <v>8193076373</v>
      </c>
      <c r="Z296" s="39">
        <f>VLOOKUP(A296,'Actual scan'!$A$2:$M$419,11,0)</f>
        <v>8193076373</v>
      </c>
      <c r="AA296" s="38">
        <f t="shared" si="9"/>
        <v>0</v>
      </c>
      <c r="AB296" s="40">
        <f t="shared" si="10"/>
        <v>0</v>
      </c>
      <c r="AC296" s="40">
        <f t="shared" si="11"/>
        <v>0</v>
      </c>
      <c r="AD296" s="40">
        <f t="shared" si="12"/>
        <v>0</v>
      </c>
      <c r="AE296" s="40">
        <f t="shared" si="13"/>
        <v>0</v>
      </c>
      <c r="AF296" s="41">
        <f t="shared" si="14"/>
        <v>0</v>
      </c>
      <c r="AG296" s="40">
        <f>IFERROR(__xludf.DUMMYFUNCTION("IFNA(VLOOKUP(A296,IMPORTRANGE(""https://docs.google.com/spreadsheets/d/13sIiIFxtnWDUMYwzYXOCUL9Pdssb8PBqcbIkNBBCaZM/edit?resourcekey#gid=2083474367"",""Responses!$B$2:$N$500""),10,0),0)"),0.0)</f>
        <v>0</v>
      </c>
      <c r="AH296" s="40">
        <f>IFERROR(__xludf.DUMMYFUNCTION("IFNA(VLOOKUP(A296,IMPORTRANGE(""https://docs.google.com/spreadsheets/d/13sIiIFxtnWDUMYwzYXOCUL9Pdssb8PBqcbIkNBBCaZM/edit?resourcekey#gid=2083474367"",""Responses!$B$2:$N$500""),9,0),0)"),0.0)</f>
        <v>0</v>
      </c>
      <c r="AI296" s="41">
        <f t="shared" si="15"/>
        <v>0</v>
      </c>
      <c r="AJ296" s="41">
        <f t="shared" si="16"/>
        <v>0</v>
      </c>
      <c r="AK296" s="42" t="str">
        <f t="shared" si="17"/>
        <v>#DIV/0!</v>
      </c>
      <c r="AL296" s="42" t="str">
        <f t="shared" si="18"/>
        <v>#DIV/0!</v>
      </c>
    </row>
    <row r="297" ht="15.75" customHeight="1">
      <c r="A297" s="6">
        <v>1.24917425E8</v>
      </c>
      <c r="B297" s="7" t="s">
        <v>329</v>
      </c>
      <c r="C297" s="20">
        <f>VLOOKUP(A297,'04.07.24'!$A$2:$W$500,17,0)</f>
        <v>0</v>
      </c>
      <c r="D297" s="33">
        <f t="shared" si="1"/>
        <v>0</v>
      </c>
      <c r="E297" s="20">
        <f>VLOOKUP(A297,'04.07.24'!$A$2:$W$500,18,0)</f>
        <v>0</v>
      </c>
      <c r="F297" s="33">
        <f t="shared" si="2"/>
        <v>0</v>
      </c>
      <c r="G297" s="13">
        <f>VLOOKUP(A297,'04.07.24'!$A$2:$C$500,3,0)</f>
        <v>34919984</v>
      </c>
      <c r="H297" s="34">
        <f>VLOOKUP(A297,'Actual scan'!$A$2:$C$419,3,0)</f>
        <v>34919984</v>
      </c>
      <c r="I297" s="35">
        <f t="shared" si="3"/>
        <v>0</v>
      </c>
      <c r="J297" s="20">
        <f>VLOOKUP(A297,'04.07.24'!$A$2:$M$500,13,0)</f>
        <v>3387978.2</v>
      </c>
      <c r="K297" s="36">
        <f>VLOOKUP(A297,'Actual scan'!$A$2:$M$419,13,0)</f>
        <v>3387978.2</v>
      </c>
      <c r="L297" s="37">
        <f t="shared" si="4"/>
        <v>0</v>
      </c>
      <c r="M297" s="13">
        <f>VLOOKUP(A297,'04.07.24'!$A$2:$M$500,4,0)</f>
        <v>642344</v>
      </c>
      <c r="N297" s="34">
        <f>VLOOKUP(A297,'Actual scan'!$A$2:$M$419,4,0)</f>
        <v>642344</v>
      </c>
      <c r="O297" s="38">
        <f t="shared" si="5"/>
        <v>0</v>
      </c>
      <c r="P297" s="13">
        <f>VLOOKUP(A297,'04.07.24'!$A$2:$M$500,10,0)</f>
        <v>1586093</v>
      </c>
      <c r="Q297" s="39">
        <f>VLOOKUP(A297,'Actual scan'!$A$2:$M$419,10,0)</f>
        <v>1586093</v>
      </c>
      <c r="R297" s="38">
        <f t="shared" si="6"/>
        <v>0</v>
      </c>
      <c r="S297" s="13">
        <f>VLOOKUP(A297,'04.07.24'!$A$2:$M$500,9,0)</f>
        <v>81724</v>
      </c>
      <c r="T297" s="39">
        <f>VLOOKUP(A297,'Actual scan'!$A$2:$M$419,9,0)</f>
        <v>81724</v>
      </c>
      <c r="U297" s="38">
        <f t="shared" si="7"/>
        <v>0</v>
      </c>
      <c r="V297" s="13">
        <f>VLOOKUP(A297,'04.07.24'!$A$2:$M$500,8,0)</f>
        <v>54663</v>
      </c>
      <c r="W297" s="39">
        <f>VLOOKUP(A297,'Actual scan'!$A$2:$M$419,8,0)</f>
        <v>54663</v>
      </c>
      <c r="X297" s="38">
        <f t="shared" si="8"/>
        <v>0</v>
      </c>
      <c r="Y297" s="13">
        <f>VLOOKUP(A297,'04.07.24'!$A$2:$M$500,11,0)</f>
        <v>141239543</v>
      </c>
      <c r="Z297" s="39">
        <f>VLOOKUP(A297,'Actual scan'!$A$2:$M$419,11,0)</f>
        <v>141239543</v>
      </c>
      <c r="AA297" s="38">
        <f t="shared" si="9"/>
        <v>0</v>
      </c>
      <c r="AB297" s="40">
        <f t="shared" si="10"/>
        <v>0</v>
      </c>
      <c r="AC297" s="40">
        <f t="shared" si="11"/>
        <v>0</v>
      </c>
      <c r="AD297" s="40">
        <f t="shared" si="12"/>
        <v>0</v>
      </c>
      <c r="AE297" s="40">
        <f t="shared" si="13"/>
        <v>0</v>
      </c>
      <c r="AF297" s="41">
        <f t="shared" si="14"/>
        <v>0</v>
      </c>
      <c r="AG297" s="40">
        <f>IFERROR(__xludf.DUMMYFUNCTION("IFNA(VLOOKUP(A297,IMPORTRANGE(""https://docs.google.com/spreadsheets/d/13sIiIFxtnWDUMYwzYXOCUL9Pdssb8PBqcbIkNBBCaZM/edit?resourcekey#gid=2083474367"",""Responses!$B$2:$N$500""),10,0),0)"),0.0)</f>
        <v>0</v>
      </c>
      <c r="AH297" s="40">
        <f>IFERROR(__xludf.DUMMYFUNCTION("IFNA(VLOOKUP(A297,IMPORTRANGE(""https://docs.google.com/spreadsheets/d/13sIiIFxtnWDUMYwzYXOCUL9Pdssb8PBqcbIkNBBCaZM/edit?resourcekey#gid=2083474367"",""Responses!$B$2:$N$500""),9,0),0)"),0.0)</f>
        <v>0</v>
      </c>
      <c r="AI297" s="41">
        <f t="shared" si="15"/>
        <v>0</v>
      </c>
      <c r="AJ297" s="41">
        <f t="shared" si="16"/>
        <v>0</v>
      </c>
      <c r="AK297" s="42" t="str">
        <f t="shared" si="17"/>
        <v>#DIV/0!</v>
      </c>
      <c r="AL297" s="42" t="str">
        <f t="shared" si="18"/>
        <v>#DIV/0!</v>
      </c>
    </row>
    <row r="298" ht="15.75" customHeight="1">
      <c r="A298" s="6">
        <v>1.24456456E8</v>
      </c>
      <c r="B298" s="7" t="s">
        <v>330</v>
      </c>
      <c r="C298" s="20">
        <f>VLOOKUP(A298,'04.07.24'!$A$2:$W$500,17,0)</f>
        <v>0</v>
      </c>
      <c r="D298" s="33">
        <f t="shared" si="1"/>
        <v>0</v>
      </c>
      <c r="E298" s="20">
        <f>VLOOKUP(A298,'04.07.24'!$A$2:$W$500,18,0)</f>
        <v>0</v>
      </c>
      <c r="F298" s="33">
        <f t="shared" si="2"/>
        <v>0</v>
      </c>
      <c r="G298" s="13">
        <f>VLOOKUP(A298,'04.07.24'!$A$2:$C$500,3,0)</f>
        <v>34877729</v>
      </c>
      <c r="H298" s="34">
        <f>VLOOKUP(A298,'Actual scan'!$A$2:$C$419,3,0)</f>
        <v>34877729</v>
      </c>
      <c r="I298" s="35">
        <f t="shared" si="3"/>
        <v>0</v>
      </c>
      <c r="J298" s="20">
        <f>VLOOKUP(A298,'04.07.24'!$A$2:$M$500,13,0)</f>
        <v>10618210</v>
      </c>
      <c r="K298" s="36">
        <f>VLOOKUP(A298,'Actual scan'!$A$2:$M$419,13,0)</f>
        <v>10618210</v>
      </c>
      <c r="L298" s="37">
        <f t="shared" si="4"/>
        <v>0</v>
      </c>
      <c r="M298" s="13">
        <f>VLOOKUP(A298,'04.07.24'!$A$2:$M$500,4,0)</f>
        <v>1680489</v>
      </c>
      <c r="N298" s="34">
        <f>VLOOKUP(A298,'Actual scan'!$A$2:$M$419,4,0)</f>
        <v>1680489</v>
      </c>
      <c r="O298" s="38">
        <f t="shared" si="5"/>
        <v>0</v>
      </c>
      <c r="P298" s="13">
        <f>VLOOKUP(A298,'04.07.24'!$A$2:$M$500,10,0)</f>
        <v>2620486</v>
      </c>
      <c r="Q298" s="39">
        <f>VLOOKUP(A298,'Actual scan'!$A$2:$M$419,10,0)</f>
        <v>2620486</v>
      </c>
      <c r="R298" s="38">
        <f t="shared" si="6"/>
        <v>0</v>
      </c>
      <c r="S298" s="13">
        <f>VLOOKUP(A298,'04.07.24'!$A$2:$M$500,9,0)</f>
        <v>147156</v>
      </c>
      <c r="T298" s="39">
        <f>VLOOKUP(A298,'Actual scan'!$A$2:$M$419,9,0)</f>
        <v>147156</v>
      </c>
      <c r="U298" s="38">
        <f t="shared" si="7"/>
        <v>0</v>
      </c>
      <c r="V298" s="13">
        <f>VLOOKUP(A298,'04.07.24'!$A$2:$M$500,8,0)</f>
        <v>580252</v>
      </c>
      <c r="W298" s="39">
        <f>VLOOKUP(A298,'Actual scan'!$A$2:$M$419,8,0)</f>
        <v>580252</v>
      </c>
      <c r="X298" s="38">
        <f t="shared" si="8"/>
        <v>0</v>
      </c>
      <c r="Y298" s="13">
        <f>VLOOKUP(A298,'04.07.24'!$A$2:$M$500,11,0)</f>
        <v>17315659</v>
      </c>
      <c r="Z298" s="39">
        <f>VLOOKUP(A298,'Actual scan'!$A$2:$M$419,11,0)</f>
        <v>17315659</v>
      </c>
      <c r="AA298" s="38">
        <f t="shared" si="9"/>
        <v>0</v>
      </c>
      <c r="AB298" s="40">
        <f t="shared" si="10"/>
        <v>0</v>
      </c>
      <c r="AC298" s="40">
        <f t="shared" si="11"/>
        <v>0</v>
      </c>
      <c r="AD298" s="40">
        <f t="shared" si="12"/>
        <v>0</v>
      </c>
      <c r="AE298" s="40">
        <f t="shared" si="13"/>
        <v>0</v>
      </c>
      <c r="AF298" s="41">
        <f t="shared" si="14"/>
        <v>0</v>
      </c>
      <c r="AG298" s="40">
        <f>IFERROR(__xludf.DUMMYFUNCTION("IFNA(VLOOKUP(A298,IMPORTRANGE(""https://docs.google.com/spreadsheets/d/13sIiIFxtnWDUMYwzYXOCUL9Pdssb8PBqcbIkNBBCaZM/edit?resourcekey#gid=2083474367"",""Responses!$B$2:$N$500""),10,0),0)"),0.0)</f>
        <v>0</v>
      </c>
      <c r="AH298" s="40">
        <f>IFERROR(__xludf.DUMMYFUNCTION("IFNA(VLOOKUP(A298,IMPORTRANGE(""https://docs.google.com/spreadsheets/d/13sIiIFxtnWDUMYwzYXOCUL9Pdssb8PBqcbIkNBBCaZM/edit?resourcekey#gid=2083474367"",""Responses!$B$2:$N$500""),9,0),0)"),0.0)</f>
        <v>0</v>
      </c>
      <c r="AI298" s="41">
        <f t="shared" si="15"/>
        <v>0</v>
      </c>
      <c r="AJ298" s="41">
        <f t="shared" si="16"/>
        <v>0</v>
      </c>
      <c r="AK298" s="42" t="str">
        <f t="shared" si="17"/>
        <v>#DIV/0!</v>
      </c>
      <c r="AL298" s="42" t="str">
        <f t="shared" si="18"/>
        <v>#DIV/0!</v>
      </c>
    </row>
    <row r="299" ht="15.75" customHeight="1">
      <c r="A299" s="6">
        <v>1.09138391E8</v>
      </c>
      <c r="B299" s="7" t="s">
        <v>331</v>
      </c>
      <c r="C299" s="20">
        <f>VLOOKUP(A299,'04.07.24'!$A$2:$W$500,17,0)</f>
        <v>0</v>
      </c>
      <c r="D299" s="33">
        <f t="shared" si="1"/>
        <v>0</v>
      </c>
      <c r="E299" s="20">
        <f>VLOOKUP(A299,'04.07.24'!$A$2:$W$500,18,0)</f>
        <v>0</v>
      </c>
      <c r="F299" s="33">
        <f t="shared" si="2"/>
        <v>0</v>
      </c>
      <c r="G299" s="13">
        <f>VLOOKUP(A299,'04.07.24'!$A$2:$C$500,3,0)</f>
        <v>34562799</v>
      </c>
      <c r="H299" s="34">
        <f>VLOOKUP(A299,'Actual scan'!$A$2:$C$419,3,0)</f>
        <v>34562799</v>
      </c>
      <c r="I299" s="35">
        <f t="shared" si="3"/>
        <v>0</v>
      </c>
      <c r="J299" s="20">
        <f>VLOOKUP(A299,'04.07.24'!$A$2:$M$500,13,0)</f>
        <v>88849297.4</v>
      </c>
      <c r="K299" s="36">
        <f>VLOOKUP(A299,'Actual scan'!$A$2:$M$419,13,0)</f>
        <v>88849297.4</v>
      </c>
      <c r="L299" s="37">
        <f t="shared" si="4"/>
        <v>0</v>
      </c>
      <c r="M299" s="13">
        <f>VLOOKUP(A299,'04.07.24'!$A$2:$M$500,4,0)</f>
        <v>10572337</v>
      </c>
      <c r="N299" s="34">
        <f>VLOOKUP(A299,'Actual scan'!$A$2:$M$419,4,0)</f>
        <v>10572337</v>
      </c>
      <c r="O299" s="38">
        <f t="shared" si="5"/>
        <v>0</v>
      </c>
      <c r="P299" s="13">
        <f>VLOOKUP(A299,'04.07.24'!$A$2:$M$500,10,0)</f>
        <v>7498879</v>
      </c>
      <c r="Q299" s="39">
        <f>VLOOKUP(A299,'Actual scan'!$A$2:$M$419,10,0)</f>
        <v>7498879</v>
      </c>
      <c r="R299" s="38">
        <f t="shared" si="6"/>
        <v>0</v>
      </c>
      <c r="S299" s="13">
        <f>VLOOKUP(A299,'04.07.24'!$A$2:$M$500,9,0)</f>
        <v>1383711</v>
      </c>
      <c r="T299" s="39">
        <f>VLOOKUP(A299,'Actual scan'!$A$2:$M$419,9,0)</f>
        <v>1383711</v>
      </c>
      <c r="U299" s="38">
        <f t="shared" si="7"/>
        <v>0</v>
      </c>
      <c r="V299" s="13">
        <f>VLOOKUP(A299,'04.07.24'!$A$2:$M$500,8,0)</f>
        <v>5883486</v>
      </c>
      <c r="W299" s="39">
        <f>VLOOKUP(A299,'Actual scan'!$A$2:$M$419,8,0)</f>
        <v>5883486</v>
      </c>
      <c r="X299" s="38">
        <f t="shared" si="8"/>
        <v>0</v>
      </c>
      <c r="Y299" s="13">
        <f>VLOOKUP(A299,'04.07.24'!$A$2:$M$500,11,0)</f>
        <v>8132159509</v>
      </c>
      <c r="Z299" s="39">
        <f>VLOOKUP(A299,'Actual scan'!$A$2:$M$419,11,0)</f>
        <v>8132159509</v>
      </c>
      <c r="AA299" s="38">
        <f t="shared" si="9"/>
        <v>0</v>
      </c>
      <c r="AB299" s="40">
        <f t="shared" si="10"/>
        <v>0</v>
      </c>
      <c r="AC299" s="40">
        <f t="shared" si="11"/>
        <v>0</v>
      </c>
      <c r="AD299" s="40">
        <f t="shared" si="12"/>
        <v>0</v>
      </c>
      <c r="AE299" s="40">
        <f t="shared" si="13"/>
        <v>0</v>
      </c>
      <c r="AF299" s="41">
        <f t="shared" si="14"/>
        <v>0</v>
      </c>
      <c r="AG299" s="40">
        <f>IFERROR(__xludf.DUMMYFUNCTION("IFNA(VLOOKUP(A299,IMPORTRANGE(""https://docs.google.com/spreadsheets/d/13sIiIFxtnWDUMYwzYXOCUL9Pdssb8PBqcbIkNBBCaZM/edit?resourcekey#gid=2083474367"",""Responses!$B$2:$N$500""),10,0),0)"),0.0)</f>
        <v>0</v>
      </c>
      <c r="AH299" s="40">
        <f>IFERROR(__xludf.DUMMYFUNCTION("IFNA(VLOOKUP(A299,IMPORTRANGE(""https://docs.google.com/spreadsheets/d/13sIiIFxtnWDUMYwzYXOCUL9Pdssb8PBqcbIkNBBCaZM/edit?resourcekey#gid=2083474367"",""Responses!$B$2:$N$500""),9,0),0)"),0.0)</f>
        <v>0</v>
      </c>
      <c r="AI299" s="41">
        <f t="shared" si="15"/>
        <v>0</v>
      </c>
      <c r="AJ299" s="41">
        <f t="shared" si="16"/>
        <v>0</v>
      </c>
      <c r="AK299" s="42" t="str">
        <f t="shared" si="17"/>
        <v>#DIV/0!</v>
      </c>
      <c r="AL299" s="42" t="str">
        <f t="shared" si="18"/>
        <v>#DIV/0!</v>
      </c>
    </row>
    <row r="300" ht="15.75" customHeight="1">
      <c r="A300" s="6">
        <v>1.26335363E8</v>
      </c>
      <c r="B300" s="7" t="s">
        <v>332</v>
      </c>
      <c r="C300" s="20">
        <f>VLOOKUP(A300,'04.07.24'!$A$2:$W$500,17,0)</f>
        <v>0</v>
      </c>
      <c r="D300" s="33">
        <f t="shared" si="1"/>
        <v>0</v>
      </c>
      <c r="E300" s="20">
        <f>VLOOKUP(A300,'04.07.24'!$A$2:$W$500,18,0)</f>
        <v>0</v>
      </c>
      <c r="F300" s="33">
        <f t="shared" si="2"/>
        <v>0</v>
      </c>
      <c r="G300" s="13">
        <f>VLOOKUP(A300,'04.07.24'!$A$2:$C$500,3,0)</f>
        <v>34530343</v>
      </c>
      <c r="H300" s="34">
        <f>VLOOKUP(A300,'Actual scan'!$A$2:$C$419,3,0)</f>
        <v>34530343</v>
      </c>
      <c r="I300" s="35">
        <f t="shared" si="3"/>
        <v>0</v>
      </c>
      <c r="J300" s="20">
        <f>VLOOKUP(A300,'04.07.24'!$A$2:$M$500,13,0)</f>
        <v>20309243.6</v>
      </c>
      <c r="K300" s="36">
        <f>VLOOKUP(A300,'Actual scan'!$A$2:$M$419,13,0)</f>
        <v>20309243.6</v>
      </c>
      <c r="L300" s="37">
        <f t="shared" si="4"/>
        <v>0</v>
      </c>
      <c r="M300" s="13">
        <f>VLOOKUP(A300,'04.07.24'!$A$2:$M$500,4,0)</f>
        <v>2460037</v>
      </c>
      <c r="N300" s="34">
        <f>VLOOKUP(A300,'Actual scan'!$A$2:$M$419,4,0)</f>
        <v>2460037</v>
      </c>
      <c r="O300" s="38">
        <f t="shared" si="5"/>
        <v>0</v>
      </c>
      <c r="P300" s="13">
        <f>VLOOKUP(A300,'04.07.24'!$A$2:$M$500,10,0)</f>
        <v>789899</v>
      </c>
      <c r="Q300" s="39">
        <f>VLOOKUP(A300,'Actual scan'!$A$2:$M$419,10,0)</f>
        <v>789899</v>
      </c>
      <c r="R300" s="38">
        <f t="shared" si="6"/>
        <v>0</v>
      </c>
      <c r="S300" s="13">
        <f>VLOOKUP(A300,'04.07.24'!$A$2:$M$500,9,0)</f>
        <v>214490</v>
      </c>
      <c r="T300" s="39">
        <f>VLOOKUP(A300,'Actual scan'!$A$2:$M$419,9,0)</f>
        <v>214490</v>
      </c>
      <c r="U300" s="38">
        <f t="shared" si="7"/>
        <v>0</v>
      </c>
      <c r="V300" s="13">
        <f>VLOOKUP(A300,'04.07.24'!$A$2:$M$500,8,0)</f>
        <v>1498805</v>
      </c>
      <c r="W300" s="39">
        <f>VLOOKUP(A300,'Actual scan'!$A$2:$M$419,8,0)</f>
        <v>1498805</v>
      </c>
      <c r="X300" s="38">
        <f t="shared" si="8"/>
        <v>0</v>
      </c>
      <c r="Y300" s="13">
        <f>VLOOKUP(A300,'04.07.24'!$A$2:$M$500,11,0)</f>
        <v>140407653</v>
      </c>
      <c r="Z300" s="39">
        <f>VLOOKUP(A300,'Actual scan'!$A$2:$M$419,11,0)</f>
        <v>140407653</v>
      </c>
      <c r="AA300" s="38">
        <f t="shared" si="9"/>
        <v>0</v>
      </c>
      <c r="AB300" s="40">
        <f t="shared" si="10"/>
        <v>0</v>
      </c>
      <c r="AC300" s="40">
        <f t="shared" si="11"/>
        <v>0</v>
      </c>
      <c r="AD300" s="40">
        <f t="shared" si="12"/>
        <v>0</v>
      </c>
      <c r="AE300" s="40">
        <f t="shared" si="13"/>
        <v>0</v>
      </c>
      <c r="AF300" s="41">
        <f t="shared" si="14"/>
        <v>0</v>
      </c>
      <c r="AG300" s="40">
        <f>IFERROR(__xludf.DUMMYFUNCTION("IFNA(VLOOKUP(A300,IMPORTRANGE(""https://docs.google.com/spreadsheets/d/13sIiIFxtnWDUMYwzYXOCUL9Pdssb8PBqcbIkNBBCaZM/edit?resourcekey#gid=2083474367"",""Responses!$B$2:$N$500""),10,0),0)"),0.0)</f>
        <v>0</v>
      </c>
      <c r="AH300" s="40">
        <f>IFERROR(__xludf.DUMMYFUNCTION("IFNA(VLOOKUP(A300,IMPORTRANGE(""https://docs.google.com/spreadsheets/d/13sIiIFxtnWDUMYwzYXOCUL9Pdssb8PBqcbIkNBBCaZM/edit?resourcekey#gid=2083474367"",""Responses!$B$2:$N$500""),9,0),0)"),0.0)</f>
        <v>0</v>
      </c>
      <c r="AI300" s="41">
        <f t="shared" si="15"/>
        <v>0</v>
      </c>
      <c r="AJ300" s="41">
        <f t="shared" si="16"/>
        <v>0</v>
      </c>
      <c r="AK300" s="42" t="str">
        <f t="shared" si="17"/>
        <v>#DIV/0!</v>
      </c>
      <c r="AL300" s="42" t="str">
        <f t="shared" si="18"/>
        <v>#DIV/0!</v>
      </c>
    </row>
    <row r="301" ht="15.75" customHeight="1">
      <c r="A301" s="6">
        <v>1.24436971E8</v>
      </c>
      <c r="B301" s="7" t="s">
        <v>333</v>
      </c>
      <c r="C301" s="20">
        <f>VLOOKUP(A301,'04.07.24'!$A$2:$W$500,17,0)</f>
        <v>0</v>
      </c>
      <c r="D301" s="33">
        <f t="shared" si="1"/>
        <v>0</v>
      </c>
      <c r="E301" s="20">
        <f>VLOOKUP(A301,'04.07.24'!$A$2:$W$500,18,0)</f>
        <v>0</v>
      </c>
      <c r="F301" s="33">
        <f t="shared" si="2"/>
        <v>0</v>
      </c>
      <c r="G301" s="13">
        <f>VLOOKUP(A301,'04.07.24'!$A$2:$C$500,3,0)</f>
        <v>34229461</v>
      </c>
      <c r="H301" s="34">
        <f>VLOOKUP(A301,'Actual scan'!$A$2:$C$419,3,0)</f>
        <v>34229461</v>
      </c>
      <c r="I301" s="35">
        <f t="shared" si="3"/>
        <v>0</v>
      </c>
      <c r="J301" s="20">
        <f>VLOOKUP(A301,'04.07.24'!$A$2:$M$500,13,0)</f>
        <v>162811710.8</v>
      </c>
      <c r="K301" s="36">
        <f>VLOOKUP(A301,'Actual scan'!$A$2:$M$419,13,0)</f>
        <v>162811710.8</v>
      </c>
      <c r="L301" s="37">
        <f t="shared" si="4"/>
        <v>0</v>
      </c>
      <c r="M301" s="13">
        <f>VLOOKUP(A301,'04.07.24'!$A$2:$M$500,4,0)</f>
        <v>13944979</v>
      </c>
      <c r="N301" s="34">
        <f>VLOOKUP(A301,'Actual scan'!$A$2:$M$419,4,0)</f>
        <v>13944979</v>
      </c>
      <c r="O301" s="38">
        <f t="shared" si="5"/>
        <v>0</v>
      </c>
      <c r="P301" s="13">
        <f>VLOOKUP(A301,'04.07.24'!$A$2:$M$500,10,0)</f>
        <v>5108016</v>
      </c>
      <c r="Q301" s="39">
        <f>VLOOKUP(A301,'Actual scan'!$A$2:$M$419,10,0)</f>
        <v>5108016</v>
      </c>
      <c r="R301" s="38">
        <f t="shared" si="6"/>
        <v>0</v>
      </c>
      <c r="S301" s="13">
        <f>VLOOKUP(A301,'04.07.24'!$A$2:$M$500,9,0)</f>
        <v>3497506</v>
      </c>
      <c r="T301" s="39">
        <f>VLOOKUP(A301,'Actual scan'!$A$2:$M$419,9,0)</f>
        <v>3497506</v>
      </c>
      <c r="U301" s="38">
        <f t="shared" si="7"/>
        <v>0</v>
      </c>
      <c r="V301" s="13">
        <f>VLOOKUP(A301,'04.07.24'!$A$2:$M$500,8,0)</f>
        <v>9110804</v>
      </c>
      <c r="W301" s="39">
        <f>VLOOKUP(A301,'Actual scan'!$A$2:$M$419,8,0)</f>
        <v>9110804</v>
      </c>
      <c r="X301" s="38">
        <f t="shared" si="8"/>
        <v>0</v>
      </c>
      <c r="Y301" s="13">
        <f>VLOOKUP(A301,'04.07.24'!$A$2:$M$500,11,0)</f>
        <v>4419021232</v>
      </c>
      <c r="Z301" s="39">
        <f>VLOOKUP(A301,'Actual scan'!$A$2:$M$419,11,0)</f>
        <v>4419021232</v>
      </c>
      <c r="AA301" s="38">
        <f t="shared" si="9"/>
        <v>0</v>
      </c>
      <c r="AB301" s="40">
        <f t="shared" si="10"/>
        <v>0</v>
      </c>
      <c r="AC301" s="40">
        <f t="shared" si="11"/>
        <v>0</v>
      </c>
      <c r="AD301" s="40">
        <f t="shared" si="12"/>
        <v>0</v>
      </c>
      <c r="AE301" s="40">
        <f t="shared" si="13"/>
        <v>0</v>
      </c>
      <c r="AF301" s="41">
        <f t="shared" si="14"/>
        <v>0</v>
      </c>
      <c r="AG301" s="40">
        <f>IFERROR(__xludf.DUMMYFUNCTION("IFNA(VLOOKUP(A301,IMPORTRANGE(""https://docs.google.com/spreadsheets/d/13sIiIFxtnWDUMYwzYXOCUL9Pdssb8PBqcbIkNBBCaZM/edit?resourcekey#gid=2083474367"",""Responses!$B$2:$N$500""),10,0),0)"),0.0)</f>
        <v>0</v>
      </c>
      <c r="AH301" s="40">
        <f>IFERROR(__xludf.DUMMYFUNCTION("IFNA(VLOOKUP(A301,IMPORTRANGE(""https://docs.google.com/spreadsheets/d/13sIiIFxtnWDUMYwzYXOCUL9Pdssb8PBqcbIkNBBCaZM/edit?resourcekey#gid=2083474367"",""Responses!$B$2:$N$500""),9,0),0)"),0.0)</f>
        <v>0</v>
      </c>
      <c r="AI301" s="41">
        <f t="shared" si="15"/>
        <v>0</v>
      </c>
      <c r="AJ301" s="41">
        <f t="shared" si="16"/>
        <v>0</v>
      </c>
      <c r="AK301" s="42" t="str">
        <f t="shared" si="17"/>
        <v>#DIV/0!</v>
      </c>
      <c r="AL301" s="42" t="str">
        <f t="shared" si="18"/>
        <v>#DIV/0!</v>
      </c>
    </row>
    <row r="302" ht="15.75" customHeight="1">
      <c r="A302" s="6">
        <v>1.24454002E8</v>
      </c>
      <c r="B302" s="7" t="s">
        <v>334</v>
      </c>
      <c r="C302" s="20">
        <f>VLOOKUP(A302,'04.07.24'!$A$2:$W$500,17,0)</f>
        <v>0</v>
      </c>
      <c r="D302" s="33">
        <f t="shared" si="1"/>
        <v>0</v>
      </c>
      <c r="E302" s="20">
        <f>VLOOKUP(A302,'04.07.24'!$A$2:$W$500,18,0)</f>
        <v>0</v>
      </c>
      <c r="F302" s="33">
        <f t="shared" si="2"/>
        <v>0</v>
      </c>
      <c r="G302" s="13">
        <f>VLOOKUP(A302,'04.07.24'!$A$2:$C$500,3,0)</f>
        <v>34035324</v>
      </c>
      <c r="H302" s="34">
        <f>VLOOKUP(A302,'Actual scan'!$A$2:$C$419,3,0)</f>
        <v>34035324</v>
      </c>
      <c r="I302" s="35">
        <f t="shared" si="3"/>
        <v>0</v>
      </c>
      <c r="J302" s="20">
        <f>VLOOKUP(A302,'04.07.24'!$A$2:$M$500,13,0)</f>
        <v>15329819.6</v>
      </c>
      <c r="K302" s="36">
        <f>VLOOKUP(A302,'Actual scan'!$A$2:$M$419,13,0)</f>
        <v>15329819.6</v>
      </c>
      <c r="L302" s="37">
        <f t="shared" si="4"/>
        <v>0</v>
      </c>
      <c r="M302" s="13">
        <f>VLOOKUP(A302,'04.07.24'!$A$2:$M$500,4,0)</f>
        <v>2141109</v>
      </c>
      <c r="N302" s="34">
        <f>VLOOKUP(A302,'Actual scan'!$A$2:$M$419,4,0)</f>
        <v>2141109</v>
      </c>
      <c r="O302" s="38">
        <f t="shared" si="5"/>
        <v>0</v>
      </c>
      <c r="P302" s="13">
        <f>VLOOKUP(A302,'04.07.24'!$A$2:$M$500,10,0)</f>
        <v>2124545</v>
      </c>
      <c r="Q302" s="39">
        <f>VLOOKUP(A302,'Actual scan'!$A$2:$M$419,10,0)</f>
        <v>2124545</v>
      </c>
      <c r="R302" s="38">
        <f t="shared" si="6"/>
        <v>0</v>
      </c>
      <c r="S302" s="13">
        <f>VLOOKUP(A302,'04.07.24'!$A$2:$M$500,9,0)</f>
        <v>45008</v>
      </c>
      <c r="T302" s="39">
        <f>VLOOKUP(A302,'Actual scan'!$A$2:$M$419,9,0)</f>
        <v>45008</v>
      </c>
      <c r="U302" s="38">
        <f t="shared" si="7"/>
        <v>0</v>
      </c>
      <c r="V302" s="13">
        <f>VLOOKUP(A302,'04.07.24'!$A$2:$M$500,8,0)</f>
        <v>1223962</v>
      </c>
      <c r="W302" s="39">
        <f>VLOOKUP(A302,'Actual scan'!$A$2:$M$419,8,0)</f>
        <v>1223962</v>
      </c>
      <c r="X302" s="38">
        <f t="shared" si="8"/>
        <v>0</v>
      </c>
      <c r="Y302" s="13">
        <f>VLOOKUP(A302,'04.07.24'!$A$2:$M$500,11,0)</f>
        <v>0</v>
      </c>
      <c r="Z302" s="39">
        <f>VLOOKUP(A302,'Actual scan'!$A$2:$M$419,11,0)</f>
        <v>0</v>
      </c>
      <c r="AA302" s="38">
        <f t="shared" si="9"/>
        <v>0</v>
      </c>
      <c r="AB302" s="40">
        <f t="shared" si="10"/>
        <v>0</v>
      </c>
      <c r="AC302" s="40">
        <f t="shared" si="11"/>
        <v>0</v>
      </c>
      <c r="AD302" s="40">
        <f t="shared" si="12"/>
        <v>0</v>
      </c>
      <c r="AE302" s="40">
        <f t="shared" si="13"/>
        <v>0</v>
      </c>
      <c r="AF302" s="41">
        <f t="shared" si="14"/>
        <v>0</v>
      </c>
      <c r="AG302" s="40">
        <f>IFERROR(__xludf.DUMMYFUNCTION("IFNA(VLOOKUP(A302,IMPORTRANGE(""https://docs.google.com/spreadsheets/d/13sIiIFxtnWDUMYwzYXOCUL9Pdssb8PBqcbIkNBBCaZM/edit?resourcekey#gid=2083474367"",""Responses!$B$2:$N$500""),10,0),0)"),0.0)</f>
        <v>0</v>
      </c>
      <c r="AH302" s="40">
        <f>IFERROR(__xludf.DUMMYFUNCTION("IFNA(VLOOKUP(A302,IMPORTRANGE(""https://docs.google.com/spreadsheets/d/13sIiIFxtnWDUMYwzYXOCUL9Pdssb8PBqcbIkNBBCaZM/edit?resourcekey#gid=2083474367"",""Responses!$B$2:$N$500""),9,0),0)"),0.0)</f>
        <v>0</v>
      </c>
      <c r="AI302" s="41">
        <f t="shared" si="15"/>
        <v>0</v>
      </c>
      <c r="AJ302" s="41">
        <f t="shared" si="16"/>
        <v>0</v>
      </c>
      <c r="AK302" s="42" t="str">
        <f t="shared" si="17"/>
        <v>#DIV/0!</v>
      </c>
      <c r="AL302" s="42" t="str">
        <f t="shared" si="18"/>
        <v>#DIV/0!</v>
      </c>
    </row>
    <row r="303" ht="15.75" customHeight="1">
      <c r="A303" s="6">
        <v>1.24365331E8</v>
      </c>
      <c r="B303" s="7" t="s">
        <v>335</v>
      </c>
      <c r="C303" s="20">
        <f>VLOOKUP(A303,'04.07.24'!$A$2:$W$500,17,0)</f>
        <v>0</v>
      </c>
      <c r="D303" s="33">
        <f t="shared" si="1"/>
        <v>0</v>
      </c>
      <c r="E303" s="20">
        <f>VLOOKUP(A303,'04.07.24'!$A$2:$W$500,18,0)</f>
        <v>0</v>
      </c>
      <c r="F303" s="33">
        <f t="shared" si="2"/>
        <v>0</v>
      </c>
      <c r="G303" s="13">
        <f>VLOOKUP(A303,'04.07.24'!$A$2:$C$500,3,0)</f>
        <v>33889456</v>
      </c>
      <c r="H303" s="34">
        <f>VLOOKUP(A303,'Actual scan'!$A$2:$C$419,3,0)</f>
        <v>33889456</v>
      </c>
      <c r="I303" s="35">
        <f t="shared" si="3"/>
        <v>0</v>
      </c>
      <c r="J303" s="20">
        <f>VLOOKUP(A303,'04.07.24'!$A$2:$M$500,13,0)</f>
        <v>7424895.6</v>
      </c>
      <c r="K303" s="36">
        <f>VLOOKUP(A303,'Actual scan'!$A$2:$M$419,13,0)</f>
        <v>7424895.6</v>
      </c>
      <c r="L303" s="37">
        <f t="shared" si="4"/>
        <v>0</v>
      </c>
      <c r="M303" s="13">
        <f>VLOOKUP(A303,'04.07.24'!$A$2:$M$500,4,0)</f>
        <v>662639</v>
      </c>
      <c r="N303" s="34">
        <f>VLOOKUP(A303,'Actual scan'!$A$2:$M$419,4,0)</f>
        <v>662639</v>
      </c>
      <c r="O303" s="38">
        <f t="shared" si="5"/>
        <v>0</v>
      </c>
      <c r="P303" s="13">
        <f>VLOOKUP(A303,'04.07.24'!$A$2:$M$500,10,0)</f>
        <v>3931581</v>
      </c>
      <c r="Q303" s="39">
        <f>VLOOKUP(A303,'Actual scan'!$A$2:$M$419,10,0)</f>
        <v>3931581</v>
      </c>
      <c r="R303" s="38">
        <f t="shared" si="6"/>
        <v>0</v>
      </c>
      <c r="S303" s="13">
        <f>VLOOKUP(A303,'04.07.24'!$A$2:$M$500,9,0)</f>
        <v>180446</v>
      </c>
      <c r="T303" s="39">
        <f>VLOOKUP(A303,'Actual scan'!$A$2:$M$419,9,0)</f>
        <v>180446</v>
      </c>
      <c r="U303" s="38">
        <f t="shared" si="7"/>
        <v>0</v>
      </c>
      <c r="V303" s="13">
        <f>VLOOKUP(A303,'04.07.24'!$A$2:$M$500,8,0)</f>
        <v>345466</v>
      </c>
      <c r="W303" s="39">
        <f>VLOOKUP(A303,'Actual scan'!$A$2:$M$419,8,0)</f>
        <v>345466</v>
      </c>
      <c r="X303" s="38">
        <f t="shared" si="8"/>
        <v>0</v>
      </c>
      <c r="Y303" s="13">
        <f>VLOOKUP(A303,'04.07.24'!$A$2:$M$500,11,0)</f>
        <v>0</v>
      </c>
      <c r="Z303" s="39">
        <f>VLOOKUP(A303,'Actual scan'!$A$2:$M$419,11,0)</f>
        <v>0</v>
      </c>
      <c r="AA303" s="38">
        <f t="shared" si="9"/>
        <v>0</v>
      </c>
      <c r="AB303" s="40">
        <f t="shared" si="10"/>
        <v>0</v>
      </c>
      <c r="AC303" s="40">
        <f t="shared" si="11"/>
        <v>0</v>
      </c>
      <c r="AD303" s="40">
        <f t="shared" si="12"/>
        <v>0</v>
      </c>
      <c r="AE303" s="40">
        <f t="shared" si="13"/>
        <v>0</v>
      </c>
      <c r="AF303" s="41">
        <f t="shared" si="14"/>
        <v>0</v>
      </c>
      <c r="AG303" s="40">
        <f>IFERROR(__xludf.DUMMYFUNCTION("IFNA(VLOOKUP(A303,IMPORTRANGE(""https://docs.google.com/spreadsheets/d/13sIiIFxtnWDUMYwzYXOCUL9Pdssb8PBqcbIkNBBCaZM/edit?resourcekey#gid=2083474367"",""Responses!$B$2:$N$500""),10,0),0)"),0.0)</f>
        <v>0</v>
      </c>
      <c r="AH303" s="40">
        <f>IFERROR(__xludf.DUMMYFUNCTION("IFNA(VLOOKUP(A303,IMPORTRANGE(""https://docs.google.com/spreadsheets/d/13sIiIFxtnWDUMYwzYXOCUL9Pdssb8PBqcbIkNBBCaZM/edit?resourcekey#gid=2083474367"",""Responses!$B$2:$N$500""),9,0),0)"),0.0)</f>
        <v>0</v>
      </c>
      <c r="AI303" s="41">
        <f t="shared" si="15"/>
        <v>0</v>
      </c>
      <c r="AJ303" s="41">
        <f t="shared" si="16"/>
        <v>0</v>
      </c>
      <c r="AK303" s="42" t="str">
        <f t="shared" si="17"/>
        <v>#DIV/0!</v>
      </c>
      <c r="AL303" s="42" t="str">
        <f t="shared" si="18"/>
        <v>#DIV/0!</v>
      </c>
    </row>
    <row r="304" ht="15.75" customHeight="1">
      <c r="A304" s="6">
        <v>1.49875455E8</v>
      </c>
      <c r="B304" s="7" t="s">
        <v>336</v>
      </c>
      <c r="C304" s="20">
        <f>VLOOKUP(A304,'04.07.24'!$A$2:$W$500,17,0)</f>
        <v>0</v>
      </c>
      <c r="D304" s="33">
        <f t="shared" si="1"/>
        <v>0</v>
      </c>
      <c r="E304" s="20">
        <f>VLOOKUP(A304,'04.07.24'!$A$2:$W$500,18,0)</f>
        <v>0</v>
      </c>
      <c r="F304" s="33">
        <f t="shared" si="2"/>
        <v>0</v>
      </c>
      <c r="G304" s="13">
        <f>VLOOKUP(A304,'04.07.24'!$A$2:$C$500,3,0)</f>
        <v>33729367</v>
      </c>
      <c r="H304" s="34">
        <f>VLOOKUP(A304,'Actual scan'!$A$2:$C$419,3,0)</f>
        <v>33729367</v>
      </c>
      <c r="I304" s="35">
        <f t="shared" si="3"/>
        <v>0</v>
      </c>
      <c r="J304" s="20">
        <f>VLOOKUP(A304,'04.07.24'!$A$2:$M$500,13,0)</f>
        <v>92637154.6</v>
      </c>
      <c r="K304" s="36">
        <f>VLOOKUP(A304,'Actual scan'!$A$2:$M$419,13,0)</f>
        <v>92637154.6</v>
      </c>
      <c r="L304" s="37">
        <f t="shared" si="4"/>
        <v>0</v>
      </c>
      <c r="M304" s="13">
        <f>VLOOKUP(A304,'04.07.24'!$A$2:$M$500,4,0)</f>
        <v>11475306</v>
      </c>
      <c r="N304" s="34">
        <f>VLOOKUP(A304,'Actual scan'!$A$2:$M$419,4,0)</f>
        <v>11475306</v>
      </c>
      <c r="O304" s="38">
        <f t="shared" si="5"/>
        <v>0</v>
      </c>
      <c r="P304" s="13">
        <f>VLOOKUP(A304,'04.07.24'!$A$2:$M$500,10,0)</f>
        <v>3952899</v>
      </c>
      <c r="Q304" s="39">
        <f>VLOOKUP(A304,'Actual scan'!$A$2:$M$419,10,0)</f>
        <v>3952899</v>
      </c>
      <c r="R304" s="38">
        <f t="shared" si="6"/>
        <v>0</v>
      </c>
      <c r="S304" s="13">
        <f>VLOOKUP(A304,'04.07.24'!$A$2:$M$500,9,0)</f>
        <v>1311723</v>
      </c>
      <c r="T304" s="39">
        <f>VLOOKUP(A304,'Actual scan'!$A$2:$M$419,9,0)</f>
        <v>1311723</v>
      </c>
      <c r="U304" s="38">
        <f t="shared" si="7"/>
        <v>0</v>
      </c>
      <c r="V304" s="13">
        <f>VLOOKUP(A304,'04.07.24'!$A$2:$M$500,8,0)</f>
        <v>5921287</v>
      </c>
      <c r="W304" s="39">
        <f>VLOOKUP(A304,'Actual scan'!$A$2:$M$419,8,0)</f>
        <v>5921287</v>
      </c>
      <c r="X304" s="38">
        <f t="shared" si="8"/>
        <v>0</v>
      </c>
      <c r="Y304" s="13">
        <f>VLOOKUP(A304,'04.07.24'!$A$2:$M$500,11,0)</f>
        <v>6771641296</v>
      </c>
      <c r="Z304" s="39">
        <f>VLOOKUP(A304,'Actual scan'!$A$2:$M$419,11,0)</f>
        <v>6771641296</v>
      </c>
      <c r="AA304" s="38">
        <f t="shared" si="9"/>
        <v>0</v>
      </c>
      <c r="AB304" s="40">
        <f t="shared" si="10"/>
        <v>0</v>
      </c>
      <c r="AC304" s="40">
        <f t="shared" si="11"/>
        <v>0</v>
      </c>
      <c r="AD304" s="40">
        <f t="shared" si="12"/>
        <v>0</v>
      </c>
      <c r="AE304" s="40">
        <f t="shared" si="13"/>
        <v>0</v>
      </c>
      <c r="AF304" s="41">
        <f t="shared" si="14"/>
        <v>0</v>
      </c>
      <c r="AG304" s="40">
        <f>IFERROR(__xludf.DUMMYFUNCTION("IFNA(VLOOKUP(A304,IMPORTRANGE(""https://docs.google.com/spreadsheets/d/13sIiIFxtnWDUMYwzYXOCUL9Pdssb8PBqcbIkNBBCaZM/edit?resourcekey#gid=2083474367"",""Responses!$B$2:$N$500""),10,0),0)"),0.0)</f>
        <v>0</v>
      </c>
      <c r="AH304" s="40">
        <f>IFERROR(__xludf.DUMMYFUNCTION("IFNA(VLOOKUP(A304,IMPORTRANGE(""https://docs.google.com/spreadsheets/d/13sIiIFxtnWDUMYwzYXOCUL9Pdssb8PBqcbIkNBBCaZM/edit?resourcekey#gid=2083474367"",""Responses!$B$2:$N$500""),9,0),0)"),0.0)</f>
        <v>0</v>
      </c>
      <c r="AI304" s="41">
        <f t="shared" si="15"/>
        <v>0</v>
      </c>
      <c r="AJ304" s="41">
        <f t="shared" si="16"/>
        <v>0</v>
      </c>
      <c r="AK304" s="42" t="str">
        <f t="shared" si="17"/>
        <v>#DIV/0!</v>
      </c>
      <c r="AL304" s="42" t="str">
        <f t="shared" si="18"/>
        <v>#DIV/0!</v>
      </c>
    </row>
    <row r="305" ht="15.75" customHeight="1">
      <c r="A305" s="6">
        <v>1.52702587E8</v>
      </c>
      <c r="B305" s="7" t="s">
        <v>337</v>
      </c>
      <c r="C305" s="20">
        <f>VLOOKUP(A305,'04.07.24'!$A$2:$W$500,17,0)</f>
        <v>0</v>
      </c>
      <c r="D305" s="33">
        <f t="shared" si="1"/>
        <v>0</v>
      </c>
      <c r="E305" s="20">
        <f>VLOOKUP(A305,'04.07.24'!$A$2:$W$500,18,0)</f>
        <v>0</v>
      </c>
      <c r="F305" s="33">
        <f t="shared" si="2"/>
        <v>0</v>
      </c>
      <c r="G305" s="13">
        <f>VLOOKUP(A305,'04.07.24'!$A$2:$C$500,3,0)</f>
        <v>33727935</v>
      </c>
      <c r="H305" s="34">
        <f>VLOOKUP(A305,'Actual scan'!$A$2:$C$419,3,0)</f>
        <v>33727935</v>
      </c>
      <c r="I305" s="35">
        <f t="shared" si="3"/>
        <v>0</v>
      </c>
      <c r="J305" s="20">
        <f>VLOOKUP(A305,'04.07.24'!$A$2:$M$500,13,0)</f>
        <v>118347906.8</v>
      </c>
      <c r="K305" s="36">
        <f>VLOOKUP(A305,'Actual scan'!$A$2:$M$419,13,0)</f>
        <v>118347906.8</v>
      </c>
      <c r="L305" s="37">
        <f t="shared" si="4"/>
        <v>0</v>
      </c>
      <c r="M305" s="13">
        <f>VLOOKUP(A305,'04.07.24'!$A$2:$M$500,4,0)</f>
        <v>9664594</v>
      </c>
      <c r="N305" s="34">
        <f>VLOOKUP(A305,'Actual scan'!$A$2:$M$419,4,0)</f>
        <v>9664594</v>
      </c>
      <c r="O305" s="38">
        <f t="shared" si="5"/>
        <v>0</v>
      </c>
      <c r="P305" s="13">
        <f>VLOOKUP(A305,'04.07.24'!$A$2:$M$500,10,0)</f>
        <v>3310517</v>
      </c>
      <c r="Q305" s="39">
        <f>VLOOKUP(A305,'Actual scan'!$A$2:$M$419,10,0)</f>
        <v>3310517</v>
      </c>
      <c r="R305" s="38">
        <f t="shared" si="6"/>
        <v>0</v>
      </c>
      <c r="S305" s="13">
        <f>VLOOKUP(A305,'04.07.24'!$A$2:$M$500,9,0)</f>
        <v>3875049</v>
      </c>
      <c r="T305" s="39">
        <f>VLOOKUP(A305,'Actual scan'!$A$2:$M$419,9,0)</f>
        <v>3875049</v>
      </c>
      <c r="U305" s="38">
        <f t="shared" si="7"/>
        <v>0</v>
      </c>
      <c r="V305" s="13">
        <f>VLOOKUP(A305,'04.07.24'!$A$2:$M$500,8,0)</f>
        <v>3560536</v>
      </c>
      <c r="W305" s="39">
        <f>VLOOKUP(A305,'Actual scan'!$A$2:$M$419,8,0)</f>
        <v>3560536</v>
      </c>
      <c r="X305" s="38">
        <f t="shared" si="8"/>
        <v>0</v>
      </c>
      <c r="Y305" s="13">
        <f>VLOOKUP(A305,'04.07.24'!$A$2:$M$500,11,0)</f>
        <v>3695875000</v>
      </c>
      <c r="Z305" s="39">
        <f>VLOOKUP(A305,'Actual scan'!$A$2:$M$419,11,0)</f>
        <v>3695875000</v>
      </c>
      <c r="AA305" s="38">
        <f t="shared" si="9"/>
        <v>0</v>
      </c>
      <c r="AB305" s="40">
        <f t="shared" si="10"/>
        <v>0</v>
      </c>
      <c r="AC305" s="40">
        <f t="shared" si="11"/>
        <v>0</v>
      </c>
      <c r="AD305" s="40">
        <f t="shared" si="12"/>
        <v>0</v>
      </c>
      <c r="AE305" s="40">
        <f t="shared" si="13"/>
        <v>0</v>
      </c>
      <c r="AF305" s="41">
        <f t="shared" si="14"/>
        <v>0</v>
      </c>
      <c r="AG305" s="40">
        <f>IFERROR(__xludf.DUMMYFUNCTION("IFNA(VLOOKUP(A305,IMPORTRANGE(""https://docs.google.com/spreadsheets/d/13sIiIFxtnWDUMYwzYXOCUL9Pdssb8PBqcbIkNBBCaZM/edit?resourcekey#gid=2083474367"",""Responses!$B$2:$N$500""),10,0),0)"),0.0)</f>
        <v>0</v>
      </c>
      <c r="AH305" s="40">
        <f>IFERROR(__xludf.DUMMYFUNCTION("IFNA(VLOOKUP(A305,IMPORTRANGE(""https://docs.google.com/spreadsheets/d/13sIiIFxtnWDUMYwzYXOCUL9Pdssb8PBqcbIkNBBCaZM/edit?resourcekey#gid=2083474367"",""Responses!$B$2:$N$500""),9,0),0)"),0.0)</f>
        <v>0</v>
      </c>
      <c r="AI305" s="41">
        <f t="shared" si="15"/>
        <v>0</v>
      </c>
      <c r="AJ305" s="41">
        <f t="shared" si="16"/>
        <v>0</v>
      </c>
      <c r="AK305" s="42" t="str">
        <f t="shared" si="17"/>
        <v>#DIV/0!</v>
      </c>
      <c r="AL305" s="42" t="str">
        <f t="shared" si="18"/>
        <v>#DIV/0!</v>
      </c>
    </row>
    <row r="306" ht="15.75" customHeight="1">
      <c r="A306" s="6">
        <v>8.7785983E7</v>
      </c>
      <c r="B306" s="7" t="s">
        <v>338</v>
      </c>
      <c r="C306" s="20">
        <f>VLOOKUP(A306,'04.07.24'!$A$2:$W$500,17,0)</f>
        <v>0</v>
      </c>
      <c r="D306" s="33">
        <f t="shared" si="1"/>
        <v>0</v>
      </c>
      <c r="E306" s="20">
        <f>VLOOKUP(A306,'04.07.24'!$A$2:$W$500,18,0)</f>
        <v>0</v>
      </c>
      <c r="F306" s="33">
        <f t="shared" si="2"/>
        <v>0</v>
      </c>
      <c r="G306" s="13">
        <f>VLOOKUP(A306,'04.07.24'!$A$2:$C$500,3,0)</f>
        <v>33664467</v>
      </c>
      <c r="H306" s="34">
        <f>VLOOKUP(A306,'Actual scan'!$A$2:$C$419,3,0)</f>
        <v>33664467</v>
      </c>
      <c r="I306" s="35">
        <f t="shared" si="3"/>
        <v>0</v>
      </c>
      <c r="J306" s="20">
        <f>VLOOKUP(A306,'04.07.24'!$A$2:$M$500,13,0)</f>
        <v>21848741</v>
      </c>
      <c r="K306" s="36">
        <f>VLOOKUP(A306,'Actual scan'!$A$2:$M$419,13,0)</f>
        <v>21848741</v>
      </c>
      <c r="L306" s="37">
        <f t="shared" si="4"/>
        <v>0</v>
      </c>
      <c r="M306" s="13">
        <f>VLOOKUP(A306,'04.07.24'!$A$2:$M$500,4,0)</f>
        <v>2663351</v>
      </c>
      <c r="N306" s="34">
        <f>VLOOKUP(A306,'Actual scan'!$A$2:$M$419,4,0)</f>
        <v>2663351</v>
      </c>
      <c r="O306" s="38">
        <f t="shared" si="5"/>
        <v>0</v>
      </c>
      <c r="P306" s="13">
        <f>VLOOKUP(A306,'04.07.24'!$A$2:$M$500,10,0)</f>
        <v>4974173</v>
      </c>
      <c r="Q306" s="39">
        <f>VLOOKUP(A306,'Actual scan'!$A$2:$M$419,10,0)</f>
        <v>4974173</v>
      </c>
      <c r="R306" s="38">
        <f t="shared" si="6"/>
        <v>0</v>
      </c>
      <c r="S306" s="13">
        <f>VLOOKUP(A306,'04.07.24'!$A$2:$M$500,9,0)</f>
        <v>523878</v>
      </c>
      <c r="T306" s="39">
        <f>VLOOKUP(A306,'Actual scan'!$A$2:$M$419,9,0)</f>
        <v>523878</v>
      </c>
      <c r="U306" s="38">
        <f t="shared" si="7"/>
        <v>0</v>
      </c>
      <c r="V306" s="13">
        <f>VLOOKUP(A306,'04.07.24'!$A$2:$M$500,8,0)</f>
        <v>987654</v>
      </c>
      <c r="W306" s="39">
        <f>VLOOKUP(A306,'Actual scan'!$A$2:$M$419,8,0)</f>
        <v>987654</v>
      </c>
      <c r="X306" s="38">
        <f t="shared" si="8"/>
        <v>0</v>
      </c>
      <c r="Y306" s="13">
        <f>VLOOKUP(A306,'04.07.24'!$A$2:$M$500,11,0)</f>
        <v>166012080</v>
      </c>
      <c r="Z306" s="39">
        <f>VLOOKUP(A306,'Actual scan'!$A$2:$M$419,11,0)</f>
        <v>166012080</v>
      </c>
      <c r="AA306" s="38">
        <f t="shared" si="9"/>
        <v>0</v>
      </c>
      <c r="AB306" s="40">
        <f t="shared" si="10"/>
        <v>0</v>
      </c>
      <c r="AC306" s="40">
        <f t="shared" si="11"/>
        <v>0</v>
      </c>
      <c r="AD306" s="40">
        <f t="shared" si="12"/>
        <v>0</v>
      </c>
      <c r="AE306" s="40">
        <f t="shared" si="13"/>
        <v>0</v>
      </c>
      <c r="AF306" s="41">
        <f t="shared" si="14"/>
        <v>0</v>
      </c>
      <c r="AG306" s="40">
        <f>IFERROR(__xludf.DUMMYFUNCTION("IFNA(VLOOKUP(A306,IMPORTRANGE(""https://docs.google.com/spreadsheets/d/13sIiIFxtnWDUMYwzYXOCUL9Pdssb8PBqcbIkNBBCaZM/edit?resourcekey#gid=2083474367"",""Responses!$B$2:$N$500""),10,0),0)"),0.0)</f>
        <v>0</v>
      </c>
      <c r="AH306" s="40">
        <f>IFERROR(__xludf.DUMMYFUNCTION("IFNA(VLOOKUP(A306,IMPORTRANGE(""https://docs.google.com/spreadsheets/d/13sIiIFxtnWDUMYwzYXOCUL9Pdssb8PBqcbIkNBBCaZM/edit?resourcekey#gid=2083474367"",""Responses!$B$2:$N$500""),9,0),0)"),0.0)</f>
        <v>0</v>
      </c>
      <c r="AI306" s="41">
        <f t="shared" si="15"/>
        <v>0</v>
      </c>
      <c r="AJ306" s="41">
        <f t="shared" si="16"/>
        <v>0</v>
      </c>
      <c r="AK306" s="42" t="str">
        <f t="shared" si="17"/>
        <v>#DIV/0!</v>
      </c>
      <c r="AL306" s="42" t="str">
        <f t="shared" si="18"/>
        <v>#DIV/0!</v>
      </c>
    </row>
    <row r="307" ht="15.75" customHeight="1">
      <c r="A307" s="6">
        <v>1.49832186E8</v>
      </c>
      <c r="B307" s="7" t="s">
        <v>339</v>
      </c>
      <c r="C307" s="20">
        <f>VLOOKUP(A307,'04.07.24'!$A$2:$W$500,17,0)</f>
        <v>0</v>
      </c>
      <c r="D307" s="33">
        <f t="shared" si="1"/>
        <v>0</v>
      </c>
      <c r="E307" s="20">
        <f>VLOOKUP(A307,'04.07.24'!$A$2:$W$500,18,0)</f>
        <v>0</v>
      </c>
      <c r="F307" s="33">
        <f t="shared" si="2"/>
        <v>0</v>
      </c>
      <c r="G307" s="13">
        <f>VLOOKUP(A307,'04.07.24'!$A$2:$C$500,3,0)</f>
        <v>33435811</v>
      </c>
      <c r="H307" s="34">
        <f>VLOOKUP(A307,'Actual scan'!$A$2:$C$419,3,0)</f>
        <v>33435811</v>
      </c>
      <c r="I307" s="35">
        <f t="shared" si="3"/>
        <v>0</v>
      </c>
      <c r="J307" s="20">
        <f>VLOOKUP(A307,'04.07.24'!$A$2:$M$500,13,0)</f>
        <v>94344890.2</v>
      </c>
      <c r="K307" s="36">
        <f>VLOOKUP(A307,'Actual scan'!$A$2:$M$419,13,0)</f>
        <v>94344890.2</v>
      </c>
      <c r="L307" s="37">
        <f t="shared" si="4"/>
        <v>0</v>
      </c>
      <c r="M307" s="13">
        <f>VLOOKUP(A307,'04.07.24'!$A$2:$M$500,4,0)</f>
        <v>8301175</v>
      </c>
      <c r="N307" s="34">
        <f>VLOOKUP(A307,'Actual scan'!$A$2:$M$419,4,0)</f>
        <v>8301175</v>
      </c>
      <c r="O307" s="38">
        <f t="shared" si="5"/>
        <v>0</v>
      </c>
      <c r="P307" s="13">
        <f>VLOOKUP(A307,'04.07.24'!$A$2:$M$500,10,0)</f>
        <v>3006788</v>
      </c>
      <c r="Q307" s="39">
        <f>VLOOKUP(A307,'Actual scan'!$A$2:$M$419,10,0)</f>
        <v>3006788</v>
      </c>
      <c r="R307" s="38">
        <f t="shared" si="6"/>
        <v>0</v>
      </c>
      <c r="S307" s="13">
        <f>VLOOKUP(A307,'04.07.24'!$A$2:$M$500,9,0)</f>
        <v>2378561</v>
      </c>
      <c r="T307" s="39">
        <f>VLOOKUP(A307,'Actual scan'!$A$2:$M$419,9,0)</f>
        <v>2378561</v>
      </c>
      <c r="U307" s="38">
        <f t="shared" si="7"/>
        <v>0</v>
      </c>
      <c r="V307" s="13">
        <f>VLOOKUP(A307,'04.07.24'!$A$2:$M$500,8,0)</f>
        <v>4299952</v>
      </c>
      <c r="W307" s="39">
        <f>VLOOKUP(A307,'Actual scan'!$A$2:$M$419,8,0)</f>
        <v>4299952</v>
      </c>
      <c r="X307" s="38">
        <f t="shared" si="8"/>
        <v>0</v>
      </c>
      <c r="Y307" s="13">
        <f>VLOOKUP(A307,'04.07.24'!$A$2:$M$500,11,0)</f>
        <v>3000116412</v>
      </c>
      <c r="Z307" s="39">
        <f>VLOOKUP(A307,'Actual scan'!$A$2:$M$419,11,0)</f>
        <v>3000116412</v>
      </c>
      <c r="AA307" s="38">
        <f t="shared" si="9"/>
        <v>0</v>
      </c>
      <c r="AB307" s="40">
        <f t="shared" si="10"/>
        <v>0</v>
      </c>
      <c r="AC307" s="40">
        <f t="shared" si="11"/>
        <v>0</v>
      </c>
      <c r="AD307" s="40">
        <f t="shared" si="12"/>
        <v>0</v>
      </c>
      <c r="AE307" s="40">
        <f t="shared" si="13"/>
        <v>0</v>
      </c>
      <c r="AF307" s="41">
        <f t="shared" si="14"/>
        <v>0</v>
      </c>
      <c r="AG307" s="40">
        <f>IFERROR(__xludf.DUMMYFUNCTION("IFNA(VLOOKUP(A307,IMPORTRANGE(""https://docs.google.com/spreadsheets/d/13sIiIFxtnWDUMYwzYXOCUL9Pdssb8PBqcbIkNBBCaZM/edit?resourcekey#gid=2083474367"",""Responses!$B$2:$N$500""),10,0),0)"),0.0)</f>
        <v>0</v>
      </c>
      <c r="AH307" s="40">
        <f>IFERROR(__xludf.DUMMYFUNCTION("IFNA(VLOOKUP(A307,IMPORTRANGE(""https://docs.google.com/spreadsheets/d/13sIiIFxtnWDUMYwzYXOCUL9Pdssb8PBqcbIkNBBCaZM/edit?resourcekey#gid=2083474367"",""Responses!$B$2:$N$500""),9,0),0)"),0.0)</f>
        <v>0</v>
      </c>
      <c r="AI307" s="41">
        <f t="shared" si="15"/>
        <v>0</v>
      </c>
      <c r="AJ307" s="41">
        <f t="shared" si="16"/>
        <v>0</v>
      </c>
      <c r="AK307" s="42" t="str">
        <f t="shared" si="17"/>
        <v>#DIV/0!</v>
      </c>
      <c r="AL307" s="42" t="str">
        <f t="shared" si="18"/>
        <v>#DIV/0!</v>
      </c>
    </row>
    <row r="308" ht="15.75" customHeight="1">
      <c r="A308" s="6">
        <v>1.42960559E8</v>
      </c>
      <c r="B308" s="7" t="s">
        <v>340</v>
      </c>
      <c r="C308" s="20">
        <f>VLOOKUP(A308,'04.07.24'!$A$2:$W$500,17,0)</f>
        <v>0</v>
      </c>
      <c r="D308" s="33">
        <f t="shared" si="1"/>
        <v>0</v>
      </c>
      <c r="E308" s="20">
        <f>VLOOKUP(A308,'04.07.24'!$A$2:$W$500,18,0)</f>
        <v>0</v>
      </c>
      <c r="F308" s="33">
        <f t="shared" si="2"/>
        <v>0</v>
      </c>
      <c r="G308" s="13">
        <f>VLOOKUP(A308,'04.07.24'!$A$2:$C$500,3,0)</f>
        <v>33409935</v>
      </c>
      <c r="H308" s="34">
        <f>VLOOKUP(A308,'Actual scan'!$A$2:$C$419,3,0)</f>
        <v>33409935</v>
      </c>
      <c r="I308" s="35">
        <f t="shared" si="3"/>
        <v>0</v>
      </c>
      <c r="J308" s="20">
        <f>VLOOKUP(A308,'04.07.24'!$A$2:$M$500,13,0)</f>
        <v>102750955.2</v>
      </c>
      <c r="K308" s="36">
        <f>VLOOKUP(A308,'Actual scan'!$A$2:$M$419,13,0)</f>
        <v>102750955.2</v>
      </c>
      <c r="L308" s="37">
        <f t="shared" si="4"/>
        <v>0</v>
      </c>
      <c r="M308" s="13">
        <f>VLOOKUP(A308,'04.07.24'!$A$2:$M$500,4,0)</f>
        <v>6879027</v>
      </c>
      <c r="N308" s="34">
        <f>VLOOKUP(A308,'Actual scan'!$A$2:$M$419,4,0)</f>
        <v>6879027</v>
      </c>
      <c r="O308" s="38">
        <f t="shared" si="5"/>
        <v>0</v>
      </c>
      <c r="P308" s="13">
        <f>VLOOKUP(A308,'04.07.24'!$A$2:$M$500,10,0)</f>
        <v>5839683</v>
      </c>
      <c r="Q308" s="39">
        <f>VLOOKUP(A308,'Actual scan'!$A$2:$M$419,10,0)</f>
        <v>5839683</v>
      </c>
      <c r="R308" s="38">
        <f t="shared" si="6"/>
        <v>0</v>
      </c>
      <c r="S308" s="13">
        <f>VLOOKUP(A308,'04.07.24'!$A$2:$M$500,9,0)</f>
        <v>3716633</v>
      </c>
      <c r="T308" s="39">
        <f>VLOOKUP(A308,'Actual scan'!$A$2:$M$419,9,0)</f>
        <v>3716633</v>
      </c>
      <c r="U308" s="38">
        <f t="shared" si="7"/>
        <v>0</v>
      </c>
      <c r="V308" s="13">
        <f>VLOOKUP(A308,'04.07.24'!$A$2:$M$500,8,0)</f>
        <v>2762601</v>
      </c>
      <c r="W308" s="39">
        <f>VLOOKUP(A308,'Actual scan'!$A$2:$M$419,8,0)</f>
        <v>2762601</v>
      </c>
      <c r="X308" s="38">
        <f t="shared" si="8"/>
        <v>0</v>
      </c>
      <c r="Y308" s="13">
        <f>VLOOKUP(A308,'04.07.24'!$A$2:$M$500,11,0)</f>
        <v>2822511181</v>
      </c>
      <c r="Z308" s="39">
        <f>VLOOKUP(A308,'Actual scan'!$A$2:$M$419,11,0)</f>
        <v>2822511181</v>
      </c>
      <c r="AA308" s="38">
        <f t="shared" si="9"/>
        <v>0</v>
      </c>
      <c r="AB308" s="40">
        <f t="shared" si="10"/>
        <v>0</v>
      </c>
      <c r="AC308" s="40">
        <f t="shared" si="11"/>
        <v>0</v>
      </c>
      <c r="AD308" s="40">
        <f t="shared" si="12"/>
        <v>0</v>
      </c>
      <c r="AE308" s="40">
        <f t="shared" si="13"/>
        <v>0</v>
      </c>
      <c r="AF308" s="41">
        <f t="shared" si="14"/>
        <v>0</v>
      </c>
      <c r="AG308" s="40">
        <f>IFERROR(__xludf.DUMMYFUNCTION("IFNA(VLOOKUP(A308,IMPORTRANGE(""https://docs.google.com/spreadsheets/d/13sIiIFxtnWDUMYwzYXOCUL9Pdssb8PBqcbIkNBBCaZM/edit?resourcekey#gid=2083474367"",""Responses!$B$2:$N$500""),10,0),0)"),0.0)</f>
        <v>0</v>
      </c>
      <c r="AH308" s="40">
        <f>IFERROR(__xludf.DUMMYFUNCTION("IFNA(VLOOKUP(A308,IMPORTRANGE(""https://docs.google.com/spreadsheets/d/13sIiIFxtnWDUMYwzYXOCUL9Pdssb8PBqcbIkNBBCaZM/edit?resourcekey#gid=2083474367"",""Responses!$B$2:$N$500""),9,0),0)"),0.0)</f>
        <v>0</v>
      </c>
      <c r="AI308" s="41">
        <f t="shared" si="15"/>
        <v>0</v>
      </c>
      <c r="AJ308" s="41">
        <f t="shared" si="16"/>
        <v>0</v>
      </c>
      <c r="AK308" s="42" t="str">
        <f t="shared" si="17"/>
        <v>#DIV/0!</v>
      </c>
      <c r="AL308" s="42" t="str">
        <f t="shared" si="18"/>
        <v>#DIV/0!</v>
      </c>
    </row>
    <row r="309" ht="15.75" customHeight="1">
      <c r="A309" s="6">
        <v>1.21247309E8</v>
      </c>
      <c r="B309" s="7" t="s">
        <v>341</v>
      </c>
      <c r="C309" s="20">
        <f>VLOOKUP(A309,'04.07.24'!$A$2:$W$500,17,0)</f>
        <v>0</v>
      </c>
      <c r="D309" s="33">
        <f t="shared" si="1"/>
        <v>0</v>
      </c>
      <c r="E309" s="20">
        <f>VLOOKUP(A309,'04.07.24'!$A$2:$W$500,18,0)</f>
        <v>0</v>
      </c>
      <c r="F309" s="33">
        <f t="shared" si="2"/>
        <v>0</v>
      </c>
      <c r="G309" s="13">
        <f>VLOOKUP(A309,'04.07.24'!$A$2:$C$500,3,0)</f>
        <v>33384401</v>
      </c>
      <c r="H309" s="34">
        <f>VLOOKUP(A309,'Actual scan'!$A$2:$C$419,3,0)</f>
        <v>33384401</v>
      </c>
      <c r="I309" s="35">
        <f t="shared" si="3"/>
        <v>0</v>
      </c>
      <c r="J309" s="20">
        <f>VLOOKUP(A309,'04.07.24'!$A$2:$M$500,13,0)</f>
        <v>141697045</v>
      </c>
      <c r="K309" s="36">
        <f>VLOOKUP(A309,'Actual scan'!$A$2:$M$419,13,0)</f>
        <v>141697045</v>
      </c>
      <c r="L309" s="37">
        <f t="shared" si="4"/>
        <v>0</v>
      </c>
      <c r="M309" s="13">
        <f>VLOOKUP(A309,'04.07.24'!$A$2:$M$500,4,0)</f>
        <v>19292125</v>
      </c>
      <c r="N309" s="34">
        <f>VLOOKUP(A309,'Actual scan'!$A$2:$M$419,4,0)</f>
        <v>19292125</v>
      </c>
      <c r="O309" s="38">
        <f t="shared" si="5"/>
        <v>0</v>
      </c>
      <c r="P309" s="13">
        <f>VLOOKUP(A309,'04.07.24'!$A$2:$M$500,10,0)</f>
        <v>4745535</v>
      </c>
      <c r="Q309" s="39">
        <f>VLOOKUP(A309,'Actual scan'!$A$2:$M$419,10,0)</f>
        <v>4745535</v>
      </c>
      <c r="R309" s="38">
        <f t="shared" si="6"/>
        <v>0</v>
      </c>
      <c r="S309" s="13">
        <f>VLOOKUP(A309,'04.07.24'!$A$2:$M$500,9,0)</f>
        <v>2793553</v>
      </c>
      <c r="T309" s="39">
        <f>VLOOKUP(A309,'Actual scan'!$A$2:$M$419,9,0)</f>
        <v>2793553</v>
      </c>
      <c r="U309" s="38">
        <f t="shared" si="7"/>
        <v>0</v>
      </c>
      <c r="V309" s="13">
        <f>VLOOKUP(A309,'04.07.24'!$A$2:$M$500,8,0)</f>
        <v>7747371</v>
      </c>
      <c r="W309" s="39">
        <f>VLOOKUP(A309,'Actual scan'!$A$2:$M$419,8,0)</f>
        <v>7747371</v>
      </c>
      <c r="X309" s="38">
        <f t="shared" si="8"/>
        <v>0</v>
      </c>
      <c r="Y309" s="13">
        <f>VLOOKUP(A309,'04.07.24'!$A$2:$M$500,11,0)</f>
        <v>5139152011</v>
      </c>
      <c r="Z309" s="39">
        <f>VLOOKUP(A309,'Actual scan'!$A$2:$M$419,11,0)</f>
        <v>5139152011</v>
      </c>
      <c r="AA309" s="38">
        <f t="shared" si="9"/>
        <v>0</v>
      </c>
      <c r="AB309" s="40">
        <f t="shared" si="10"/>
        <v>0</v>
      </c>
      <c r="AC309" s="40">
        <f t="shared" si="11"/>
        <v>0</v>
      </c>
      <c r="AD309" s="40">
        <f t="shared" si="12"/>
        <v>0</v>
      </c>
      <c r="AE309" s="40">
        <f t="shared" si="13"/>
        <v>0</v>
      </c>
      <c r="AF309" s="41">
        <f t="shared" si="14"/>
        <v>0</v>
      </c>
      <c r="AG309" s="40">
        <f>IFERROR(__xludf.DUMMYFUNCTION("IFNA(VLOOKUP(A309,IMPORTRANGE(""https://docs.google.com/spreadsheets/d/13sIiIFxtnWDUMYwzYXOCUL9Pdssb8PBqcbIkNBBCaZM/edit?resourcekey#gid=2083474367"",""Responses!$B$2:$N$500""),10,0),0)"),0.0)</f>
        <v>0</v>
      </c>
      <c r="AH309" s="40">
        <f>IFERROR(__xludf.DUMMYFUNCTION("IFNA(VLOOKUP(A309,IMPORTRANGE(""https://docs.google.com/spreadsheets/d/13sIiIFxtnWDUMYwzYXOCUL9Pdssb8PBqcbIkNBBCaZM/edit?resourcekey#gid=2083474367"",""Responses!$B$2:$N$500""),9,0),0)"),0.0)</f>
        <v>0</v>
      </c>
      <c r="AI309" s="41">
        <f t="shared" si="15"/>
        <v>0</v>
      </c>
      <c r="AJ309" s="41">
        <f t="shared" si="16"/>
        <v>0</v>
      </c>
      <c r="AK309" s="42" t="str">
        <f t="shared" si="17"/>
        <v>#DIV/0!</v>
      </c>
      <c r="AL309" s="42" t="str">
        <f t="shared" si="18"/>
        <v>#DIV/0!</v>
      </c>
    </row>
    <row r="310" ht="15.75" customHeight="1">
      <c r="A310" s="6">
        <v>1.23214074E8</v>
      </c>
      <c r="B310" s="7" t="s">
        <v>342</v>
      </c>
      <c r="C310" s="20">
        <f>VLOOKUP(A310,'04.07.24'!$A$2:$W$500,17,0)</f>
        <v>0</v>
      </c>
      <c r="D310" s="33">
        <f t="shared" si="1"/>
        <v>0</v>
      </c>
      <c r="E310" s="20">
        <f>VLOOKUP(A310,'04.07.24'!$A$2:$W$500,18,0)</f>
        <v>0</v>
      </c>
      <c r="F310" s="33">
        <f t="shared" si="2"/>
        <v>0</v>
      </c>
      <c r="G310" s="13">
        <f>VLOOKUP(A310,'04.07.24'!$A$2:$C$500,3,0)</f>
        <v>33336691</v>
      </c>
      <c r="H310" s="34">
        <f>VLOOKUP(A310,'Actual scan'!$A$2:$C$419,3,0)</f>
        <v>33336691</v>
      </c>
      <c r="I310" s="35">
        <f t="shared" si="3"/>
        <v>0</v>
      </c>
      <c r="J310" s="20">
        <f>VLOOKUP(A310,'04.07.24'!$A$2:$M$500,13,0)</f>
        <v>53911221.6</v>
      </c>
      <c r="K310" s="36">
        <f>VLOOKUP(A310,'Actual scan'!$A$2:$M$419,13,0)</f>
        <v>53911221.6</v>
      </c>
      <c r="L310" s="37">
        <f t="shared" si="4"/>
        <v>0</v>
      </c>
      <c r="M310" s="13">
        <f>VLOOKUP(A310,'04.07.24'!$A$2:$M$500,4,0)</f>
        <v>4226729</v>
      </c>
      <c r="N310" s="34">
        <f>VLOOKUP(A310,'Actual scan'!$A$2:$M$419,4,0)</f>
        <v>4226729</v>
      </c>
      <c r="O310" s="38">
        <f t="shared" si="5"/>
        <v>0</v>
      </c>
      <c r="P310" s="13">
        <f>VLOOKUP(A310,'04.07.24'!$A$2:$M$500,10,0)</f>
        <v>4466012</v>
      </c>
      <c r="Q310" s="39">
        <f>VLOOKUP(A310,'Actual scan'!$A$2:$M$419,10,0)</f>
        <v>4466012</v>
      </c>
      <c r="R310" s="38">
        <f t="shared" si="6"/>
        <v>0</v>
      </c>
      <c r="S310" s="13">
        <f>VLOOKUP(A310,'04.07.24'!$A$2:$M$500,9,0)</f>
        <v>1832489</v>
      </c>
      <c r="T310" s="39">
        <f>VLOOKUP(A310,'Actual scan'!$A$2:$M$419,9,0)</f>
        <v>1832489</v>
      </c>
      <c r="U310" s="38">
        <f t="shared" si="7"/>
        <v>0</v>
      </c>
      <c r="V310" s="13">
        <f>VLOOKUP(A310,'04.07.24'!$A$2:$M$500,8,0)</f>
        <v>1527826</v>
      </c>
      <c r="W310" s="39">
        <f>VLOOKUP(A310,'Actual scan'!$A$2:$M$419,8,0)</f>
        <v>1527826</v>
      </c>
      <c r="X310" s="38">
        <f t="shared" si="8"/>
        <v>0</v>
      </c>
      <c r="Y310" s="13">
        <f>VLOOKUP(A310,'04.07.24'!$A$2:$M$500,11,0)</f>
        <v>9459502756</v>
      </c>
      <c r="Z310" s="39">
        <f>VLOOKUP(A310,'Actual scan'!$A$2:$M$419,11,0)</f>
        <v>9459502756</v>
      </c>
      <c r="AA310" s="38">
        <f t="shared" si="9"/>
        <v>0</v>
      </c>
      <c r="AB310" s="40">
        <f t="shared" si="10"/>
        <v>0</v>
      </c>
      <c r="AC310" s="40">
        <f t="shared" si="11"/>
        <v>0</v>
      </c>
      <c r="AD310" s="40">
        <f t="shared" si="12"/>
        <v>0</v>
      </c>
      <c r="AE310" s="40">
        <f t="shared" si="13"/>
        <v>0</v>
      </c>
      <c r="AF310" s="41">
        <f t="shared" si="14"/>
        <v>0</v>
      </c>
      <c r="AG310" s="40">
        <f>IFERROR(__xludf.DUMMYFUNCTION("IFNA(VLOOKUP(A310,IMPORTRANGE(""https://docs.google.com/spreadsheets/d/13sIiIFxtnWDUMYwzYXOCUL9Pdssb8PBqcbIkNBBCaZM/edit?resourcekey#gid=2083474367"",""Responses!$B$2:$N$500""),10,0),0)"),0.0)</f>
        <v>0</v>
      </c>
      <c r="AH310" s="40">
        <f>IFERROR(__xludf.DUMMYFUNCTION("IFNA(VLOOKUP(A310,IMPORTRANGE(""https://docs.google.com/spreadsheets/d/13sIiIFxtnWDUMYwzYXOCUL9Pdssb8PBqcbIkNBBCaZM/edit?resourcekey#gid=2083474367"",""Responses!$B$2:$N$500""),9,0),0)"),0.0)</f>
        <v>0</v>
      </c>
      <c r="AI310" s="41">
        <f t="shared" si="15"/>
        <v>0</v>
      </c>
      <c r="AJ310" s="41">
        <f t="shared" si="16"/>
        <v>0</v>
      </c>
      <c r="AK310" s="42" t="str">
        <f t="shared" si="17"/>
        <v>#DIV/0!</v>
      </c>
      <c r="AL310" s="42" t="str">
        <f t="shared" si="18"/>
        <v>#DIV/0!</v>
      </c>
    </row>
    <row r="311" ht="15.75" customHeight="1">
      <c r="A311" s="6">
        <v>1.24311925E8</v>
      </c>
      <c r="B311" s="7" t="s">
        <v>343</v>
      </c>
      <c r="C311" s="20">
        <f>VLOOKUP(A311,'04.07.24'!$A$2:$W$500,17,0)</f>
        <v>0</v>
      </c>
      <c r="D311" s="33">
        <f t="shared" si="1"/>
        <v>0</v>
      </c>
      <c r="E311" s="20">
        <f>VLOOKUP(A311,'04.07.24'!$A$2:$W$500,18,0)</f>
        <v>0</v>
      </c>
      <c r="F311" s="33">
        <f t="shared" si="2"/>
        <v>0</v>
      </c>
      <c r="G311" s="13">
        <f>VLOOKUP(A311,'04.07.24'!$A$2:$C$500,3,0)</f>
        <v>33213042</v>
      </c>
      <c r="H311" s="34">
        <f>VLOOKUP(A311,'Actual scan'!$A$2:$C$419,3,0)</f>
        <v>33213042</v>
      </c>
      <c r="I311" s="35">
        <f t="shared" si="3"/>
        <v>0</v>
      </c>
      <c r="J311" s="20">
        <f>VLOOKUP(A311,'04.07.24'!$A$2:$M$500,13,0)</f>
        <v>17336224</v>
      </c>
      <c r="K311" s="36">
        <f>VLOOKUP(A311,'Actual scan'!$A$2:$M$419,13,0)</f>
        <v>17336224</v>
      </c>
      <c r="L311" s="37">
        <f t="shared" si="4"/>
        <v>0</v>
      </c>
      <c r="M311" s="13">
        <f>VLOOKUP(A311,'04.07.24'!$A$2:$M$500,4,0)</f>
        <v>2019559</v>
      </c>
      <c r="N311" s="34">
        <f>VLOOKUP(A311,'Actual scan'!$A$2:$M$419,4,0)</f>
        <v>2019559</v>
      </c>
      <c r="O311" s="38">
        <f t="shared" si="5"/>
        <v>0</v>
      </c>
      <c r="P311" s="13">
        <f>VLOOKUP(A311,'04.07.24'!$A$2:$M$500,10,0)</f>
        <v>1914128</v>
      </c>
      <c r="Q311" s="39">
        <f>VLOOKUP(A311,'Actual scan'!$A$2:$M$419,10,0)</f>
        <v>1914128</v>
      </c>
      <c r="R311" s="38">
        <f t="shared" si="6"/>
        <v>0</v>
      </c>
      <c r="S311" s="13">
        <f>VLOOKUP(A311,'04.07.24'!$A$2:$M$500,9,0)</f>
        <v>301653</v>
      </c>
      <c r="T311" s="39">
        <f>VLOOKUP(A311,'Actual scan'!$A$2:$M$419,9,0)</f>
        <v>301653</v>
      </c>
      <c r="U311" s="38">
        <f t="shared" si="7"/>
        <v>0</v>
      </c>
      <c r="V311" s="13">
        <f>VLOOKUP(A311,'04.07.24'!$A$2:$M$500,8,0)</f>
        <v>960172</v>
      </c>
      <c r="W311" s="39">
        <f>VLOOKUP(A311,'Actual scan'!$A$2:$M$419,8,0)</f>
        <v>960172</v>
      </c>
      <c r="X311" s="38">
        <f t="shared" si="8"/>
        <v>0</v>
      </c>
      <c r="Y311" s="13">
        <f>VLOOKUP(A311,'04.07.24'!$A$2:$M$500,11,0)</f>
        <v>330561589</v>
      </c>
      <c r="Z311" s="39">
        <f>VLOOKUP(A311,'Actual scan'!$A$2:$M$419,11,0)</f>
        <v>330561589</v>
      </c>
      <c r="AA311" s="38">
        <f t="shared" si="9"/>
        <v>0</v>
      </c>
      <c r="AB311" s="40">
        <f t="shared" si="10"/>
        <v>0</v>
      </c>
      <c r="AC311" s="40">
        <f t="shared" si="11"/>
        <v>0</v>
      </c>
      <c r="AD311" s="40">
        <f t="shared" si="12"/>
        <v>0</v>
      </c>
      <c r="AE311" s="40">
        <f t="shared" si="13"/>
        <v>0</v>
      </c>
      <c r="AF311" s="41">
        <f t="shared" si="14"/>
        <v>0</v>
      </c>
      <c r="AG311" s="40">
        <f>IFERROR(__xludf.DUMMYFUNCTION("IFNA(VLOOKUP(A311,IMPORTRANGE(""https://docs.google.com/spreadsheets/d/13sIiIFxtnWDUMYwzYXOCUL9Pdssb8PBqcbIkNBBCaZM/edit?resourcekey#gid=2083474367"",""Responses!$B$2:$N$500""),10,0),0)"),0.0)</f>
        <v>0</v>
      </c>
      <c r="AH311" s="40">
        <f>IFERROR(__xludf.DUMMYFUNCTION("IFNA(VLOOKUP(A311,IMPORTRANGE(""https://docs.google.com/spreadsheets/d/13sIiIFxtnWDUMYwzYXOCUL9Pdssb8PBqcbIkNBBCaZM/edit?resourcekey#gid=2083474367"",""Responses!$B$2:$N$500""),9,0),0)"),0.0)</f>
        <v>0</v>
      </c>
      <c r="AI311" s="41">
        <f t="shared" si="15"/>
        <v>0</v>
      </c>
      <c r="AJ311" s="41">
        <f t="shared" si="16"/>
        <v>0</v>
      </c>
      <c r="AK311" s="42" t="str">
        <f t="shared" si="17"/>
        <v>#DIV/0!</v>
      </c>
      <c r="AL311" s="42" t="str">
        <f t="shared" si="18"/>
        <v>#DIV/0!</v>
      </c>
    </row>
    <row r="312" ht="15.75" customHeight="1">
      <c r="A312" s="6">
        <v>1.09218253E8</v>
      </c>
      <c r="B312" s="7" t="s">
        <v>344</v>
      </c>
      <c r="C312" s="20">
        <f>VLOOKUP(A312,'04.07.24'!$A$2:$W$500,17,0)</f>
        <v>0</v>
      </c>
      <c r="D312" s="33">
        <f t="shared" si="1"/>
        <v>0</v>
      </c>
      <c r="E312" s="20">
        <f>VLOOKUP(A312,'04.07.24'!$A$2:$W$500,18,0)</f>
        <v>0</v>
      </c>
      <c r="F312" s="33">
        <f t="shared" si="2"/>
        <v>0</v>
      </c>
      <c r="G312" s="13">
        <f>VLOOKUP(A312,'04.07.24'!$A$2:$C$500,3,0)</f>
        <v>32925534</v>
      </c>
      <c r="H312" s="34">
        <f>VLOOKUP(A312,'Actual scan'!$A$2:$C$419,3,0)</f>
        <v>32925534</v>
      </c>
      <c r="I312" s="35">
        <f t="shared" si="3"/>
        <v>0</v>
      </c>
      <c r="J312" s="20">
        <f>VLOOKUP(A312,'04.07.24'!$A$2:$M$500,13,0)</f>
        <v>27264913.8</v>
      </c>
      <c r="K312" s="36">
        <f>VLOOKUP(A312,'Actual scan'!$A$2:$M$419,13,0)</f>
        <v>27264913.8</v>
      </c>
      <c r="L312" s="37">
        <f t="shared" si="4"/>
        <v>0</v>
      </c>
      <c r="M312" s="13">
        <f>VLOOKUP(A312,'04.07.24'!$A$2:$M$500,4,0)</f>
        <v>5031531</v>
      </c>
      <c r="N312" s="34">
        <f>VLOOKUP(A312,'Actual scan'!$A$2:$M$419,4,0)</f>
        <v>5031531</v>
      </c>
      <c r="O312" s="38">
        <f t="shared" si="5"/>
        <v>0</v>
      </c>
      <c r="P312" s="13">
        <f>VLOOKUP(A312,'04.07.24'!$A$2:$M$500,10,0)</f>
        <v>4535781</v>
      </c>
      <c r="Q312" s="39">
        <f>VLOOKUP(A312,'Actual scan'!$A$2:$M$419,10,0)</f>
        <v>4535781</v>
      </c>
      <c r="R312" s="38">
        <f t="shared" si="6"/>
        <v>0</v>
      </c>
      <c r="S312" s="13">
        <f>VLOOKUP(A312,'04.07.24'!$A$2:$M$500,9,0)</f>
        <v>278011</v>
      </c>
      <c r="T312" s="39">
        <f>VLOOKUP(A312,'Actual scan'!$A$2:$M$419,9,0)</f>
        <v>278011</v>
      </c>
      <c r="U312" s="38">
        <f t="shared" si="7"/>
        <v>0</v>
      </c>
      <c r="V312" s="13">
        <f>VLOOKUP(A312,'04.07.24'!$A$2:$M$500,8,0)</f>
        <v>1365876</v>
      </c>
      <c r="W312" s="39">
        <f>VLOOKUP(A312,'Actual scan'!$A$2:$M$419,8,0)</f>
        <v>1365876</v>
      </c>
      <c r="X312" s="38">
        <f t="shared" si="8"/>
        <v>0</v>
      </c>
      <c r="Y312" s="13">
        <f>VLOOKUP(A312,'04.07.24'!$A$2:$M$500,11,0)</f>
        <v>409271640</v>
      </c>
      <c r="Z312" s="39">
        <f>VLOOKUP(A312,'Actual scan'!$A$2:$M$419,11,0)</f>
        <v>409271640</v>
      </c>
      <c r="AA312" s="38">
        <f t="shared" si="9"/>
        <v>0</v>
      </c>
      <c r="AB312" s="40">
        <f t="shared" si="10"/>
        <v>0</v>
      </c>
      <c r="AC312" s="40">
        <f t="shared" si="11"/>
        <v>0</v>
      </c>
      <c r="AD312" s="40">
        <f t="shared" si="12"/>
        <v>0</v>
      </c>
      <c r="AE312" s="40">
        <f t="shared" si="13"/>
        <v>0</v>
      </c>
      <c r="AF312" s="41">
        <f t="shared" si="14"/>
        <v>0</v>
      </c>
      <c r="AG312" s="40">
        <f>IFERROR(__xludf.DUMMYFUNCTION("IFNA(VLOOKUP(A312,IMPORTRANGE(""https://docs.google.com/spreadsheets/d/13sIiIFxtnWDUMYwzYXOCUL9Pdssb8PBqcbIkNBBCaZM/edit?resourcekey#gid=2083474367"",""Responses!$B$2:$N$500""),10,0),0)"),0.0)</f>
        <v>0</v>
      </c>
      <c r="AH312" s="40">
        <f>IFERROR(__xludf.DUMMYFUNCTION("IFNA(VLOOKUP(A312,IMPORTRANGE(""https://docs.google.com/spreadsheets/d/13sIiIFxtnWDUMYwzYXOCUL9Pdssb8PBqcbIkNBBCaZM/edit?resourcekey#gid=2083474367"",""Responses!$B$2:$N$500""),9,0),0)"),0.0)</f>
        <v>0</v>
      </c>
      <c r="AI312" s="41">
        <f t="shared" si="15"/>
        <v>0</v>
      </c>
      <c r="AJ312" s="41">
        <f t="shared" si="16"/>
        <v>0</v>
      </c>
      <c r="AK312" s="42" t="str">
        <f t="shared" si="17"/>
        <v>#DIV/0!</v>
      </c>
      <c r="AL312" s="42" t="str">
        <f t="shared" si="18"/>
        <v>#DIV/0!</v>
      </c>
    </row>
    <row r="313" ht="15.75" customHeight="1">
      <c r="A313" s="6">
        <v>1.40787071E8</v>
      </c>
      <c r="B313" s="7" t="s">
        <v>345</v>
      </c>
      <c r="C313" s="20">
        <f>VLOOKUP(A313,'04.07.24'!$A$2:$W$500,17,0)</f>
        <v>0</v>
      </c>
      <c r="D313" s="33">
        <f t="shared" si="1"/>
        <v>0</v>
      </c>
      <c r="E313" s="20">
        <f>VLOOKUP(A313,'04.07.24'!$A$2:$W$500,18,0)</f>
        <v>0</v>
      </c>
      <c r="F313" s="33">
        <f t="shared" si="2"/>
        <v>0</v>
      </c>
      <c r="G313" s="13">
        <f>VLOOKUP(A313,'04.07.24'!$A$2:$C$500,3,0)</f>
        <v>32913530</v>
      </c>
      <c r="H313" s="34">
        <f>VLOOKUP(A313,'Actual scan'!$A$2:$C$419,3,0)</f>
        <v>32913530</v>
      </c>
      <c r="I313" s="35">
        <f t="shared" si="3"/>
        <v>0</v>
      </c>
      <c r="J313" s="20">
        <f>VLOOKUP(A313,'04.07.24'!$A$2:$M$500,13,0)</f>
        <v>6041309</v>
      </c>
      <c r="K313" s="36">
        <f>VLOOKUP(A313,'Actual scan'!$A$2:$M$419,13,0)</f>
        <v>6041309</v>
      </c>
      <c r="L313" s="37">
        <f t="shared" si="4"/>
        <v>0</v>
      </c>
      <c r="M313" s="13">
        <f>VLOOKUP(A313,'04.07.24'!$A$2:$M$500,4,0)</f>
        <v>3433537</v>
      </c>
      <c r="N313" s="34">
        <f>VLOOKUP(A313,'Actual scan'!$A$2:$M$419,4,0)</f>
        <v>3433537</v>
      </c>
      <c r="O313" s="38">
        <f t="shared" si="5"/>
        <v>0</v>
      </c>
      <c r="P313" s="13">
        <f>VLOOKUP(A313,'04.07.24'!$A$2:$M$500,10,0)</f>
        <v>608030</v>
      </c>
      <c r="Q313" s="39">
        <f>VLOOKUP(A313,'Actual scan'!$A$2:$M$419,10,0)</f>
        <v>608030</v>
      </c>
      <c r="R313" s="38">
        <f t="shared" si="6"/>
        <v>0</v>
      </c>
      <c r="S313" s="13">
        <f>VLOOKUP(A313,'04.07.24'!$A$2:$M$500,9,0)</f>
        <v>179799</v>
      </c>
      <c r="T313" s="39">
        <f>VLOOKUP(A313,'Actual scan'!$A$2:$M$419,9,0)</f>
        <v>179799</v>
      </c>
      <c r="U313" s="38">
        <f t="shared" si="7"/>
        <v>0</v>
      </c>
      <c r="V313" s="13">
        <f>VLOOKUP(A313,'04.07.24'!$A$2:$M$500,8,0)</f>
        <v>158112</v>
      </c>
      <c r="W313" s="39">
        <f>VLOOKUP(A313,'Actual scan'!$A$2:$M$419,8,0)</f>
        <v>158112</v>
      </c>
      <c r="X313" s="38">
        <f t="shared" si="8"/>
        <v>0</v>
      </c>
      <c r="Y313" s="13">
        <f>VLOOKUP(A313,'04.07.24'!$A$2:$M$500,11,0)</f>
        <v>7195958972</v>
      </c>
      <c r="Z313" s="39">
        <f>VLOOKUP(A313,'Actual scan'!$A$2:$M$419,11,0)</f>
        <v>7195958972</v>
      </c>
      <c r="AA313" s="38">
        <f t="shared" si="9"/>
        <v>0</v>
      </c>
      <c r="AB313" s="40">
        <f t="shared" si="10"/>
        <v>0</v>
      </c>
      <c r="AC313" s="40">
        <f t="shared" si="11"/>
        <v>0</v>
      </c>
      <c r="AD313" s="40">
        <f t="shared" si="12"/>
        <v>0</v>
      </c>
      <c r="AE313" s="40">
        <f t="shared" si="13"/>
        <v>0</v>
      </c>
      <c r="AF313" s="41">
        <f t="shared" si="14"/>
        <v>0</v>
      </c>
      <c r="AG313" s="40">
        <f>IFERROR(__xludf.DUMMYFUNCTION("IFNA(VLOOKUP(A313,IMPORTRANGE(""https://docs.google.com/spreadsheets/d/13sIiIFxtnWDUMYwzYXOCUL9Pdssb8PBqcbIkNBBCaZM/edit?resourcekey#gid=2083474367"",""Responses!$B$2:$N$500""),10,0),0)"),0.0)</f>
        <v>0</v>
      </c>
      <c r="AH313" s="40">
        <f>IFERROR(__xludf.DUMMYFUNCTION("IFNA(VLOOKUP(A313,IMPORTRANGE(""https://docs.google.com/spreadsheets/d/13sIiIFxtnWDUMYwzYXOCUL9Pdssb8PBqcbIkNBBCaZM/edit?resourcekey#gid=2083474367"",""Responses!$B$2:$N$500""),9,0),0)"),0.0)</f>
        <v>0</v>
      </c>
      <c r="AI313" s="41">
        <f t="shared" si="15"/>
        <v>0</v>
      </c>
      <c r="AJ313" s="41">
        <f t="shared" si="16"/>
        <v>0</v>
      </c>
      <c r="AK313" s="42" t="str">
        <f t="shared" si="17"/>
        <v>#DIV/0!</v>
      </c>
      <c r="AL313" s="42" t="str">
        <f t="shared" si="18"/>
        <v>#DIV/0!</v>
      </c>
    </row>
    <row r="314" ht="15.75" customHeight="1">
      <c r="A314" s="6">
        <v>5.3250242E7</v>
      </c>
      <c r="B314" s="7" t="s">
        <v>346</v>
      </c>
      <c r="C314" s="20">
        <f>VLOOKUP(A314,'04.07.24'!$A$2:$W$500,17,0)</f>
        <v>0</v>
      </c>
      <c r="D314" s="33">
        <f t="shared" si="1"/>
        <v>0</v>
      </c>
      <c r="E314" s="20">
        <f>VLOOKUP(A314,'04.07.24'!$A$2:$W$500,18,0)</f>
        <v>0</v>
      </c>
      <c r="F314" s="33">
        <f t="shared" si="2"/>
        <v>0</v>
      </c>
      <c r="G314" s="13">
        <f>VLOOKUP(A314,'04.07.24'!$A$2:$C$500,3,0)</f>
        <v>32863184</v>
      </c>
      <c r="H314" s="34">
        <f>VLOOKUP(A314,'Actual scan'!$A$2:$C$419,3,0)</f>
        <v>32863184</v>
      </c>
      <c r="I314" s="35">
        <f t="shared" si="3"/>
        <v>0</v>
      </c>
      <c r="J314" s="20">
        <f>VLOOKUP(A314,'04.07.24'!$A$2:$M$500,13,0)</f>
        <v>10177534.8</v>
      </c>
      <c r="K314" s="36">
        <f>VLOOKUP(A314,'Actual scan'!$A$2:$M$419,13,0)</f>
        <v>10177534.8</v>
      </c>
      <c r="L314" s="37">
        <f t="shared" si="4"/>
        <v>0</v>
      </c>
      <c r="M314" s="13">
        <f>VLOOKUP(A314,'04.07.24'!$A$2:$M$500,4,0)</f>
        <v>794038</v>
      </c>
      <c r="N314" s="34">
        <f>VLOOKUP(A314,'Actual scan'!$A$2:$M$419,4,0)</f>
        <v>794038</v>
      </c>
      <c r="O314" s="38">
        <f t="shared" si="5"/>
        <v>0</v>
      </c>
      <c r="P314" s="13">
        <f>VLOOKUP(A314,'04.07.24'!$A$2:$M$500,10,0)</f>
        <v>1272683</v>
      </c>
      <c r="Q314" s="39">
        <f>VLOOKUP(A314,'Actual scan'!$A$2:$M$419,10,0)</f>
        <v>1272683</v>
      </c>
      <c r="R314" s="38">
        <f t="shared" si="6"/>
        <v>0</v>
      </c>
      <c r="S314" s="13">
        <f>VLOOKUP(A314,'04.07.24'!$A$2:$M$500,9,0)</f>
        <v>318957</v>
      </c>
      <c r="T314" s="39">
        <f>VLOOKUP(A314,'Actual scan'!$A$2:$M$419,9,0)</f>
        <v>318957</v>
      </c>
      <c r="U314" s="38">
        <f t="shared" si="7"/>
        <v>0</v>
      </c>
      <c r="V314" s="13">
        <f>VLOOKUP(A314,'04.07.24'!$A$2:$M$500,8,0)</f>
        <v>345896</v>
      </c>
      <c r="W314" s="39">
        <f>VLOOKUP(A314,'Actual scan'!$A$2:$M$419,8,0)</f>
        <v>345896</v>
      </c>
      <c r="X314" s="38">
        <f t="shared" si="8"/>
        <v>0</v>
      </c>
      <c r="Y314" s="13">
        <f>VLOOKUP(A314,'04.07.24'!$A$2:$M$500,11,0)</f>
        <v>7135437799</v>
      </c>
      <c r="Z314" s="39">
        <f>VLOOKUP(A314,'Actual scan'!$A$2:$M$419,11,0)</f>
        <v>7135437799</v>
      </c>
      <c r="AA314" s="38">
        <f t="shared" si="9"/>
        <v>0</v>
      </c>
      <c r="AB314" s="40">
        <f t="shared" si="10"/>
        <v>0</v>
      </c>
      <c r="AC314" s="40">
        <f t="shared" si="11"/>
        <v>0</v>
      </c>
      <c r="AD314" s="40">
        <f t="shared" si="12"/>
        <v>0</v>
      </c>
      <c r="AE314" s="40">
        <f t="shared" si="13"/>
        <v>0</v>
      </c>
      <c r="AF314" s="41">
        <f t="shared" si="14"/>
        <v>0</v>
      </c>
      <c r="AG314" s="40">
        <f>IFERROR(__xludf.DUMMYFUNCTION("IFNA(VLOOKUP(A314,IMPORTRANGE(""https://docs.google.com/spreadsheets/d/13sIiIFxtnWDUMYwzYXOCUL9Pdssb8PBqcbIkNBBCaZM/edit?resourcekey#gid=2083474367"",""Responses!$B$2:$N$500""),10,0),0)"),0.0)</f>
        <v>0</v>
      </c>
      <c r="AH314" s="40">
        <f>IFERROR(__xludf.DUMMYFUNCTION("IFNA(VLOOKUP(A314,IMPORTRANGE(""https://docs.google.com/spreadsheets/d/13sIiIFxtnWDUMYwzYXOCUL9Pdssb8PBqcbIkNBBCaZM/edit?resourcekey#gid=2083474367"",""Responses!$B$2:$N$500""),9,0),0)"),0.0)</f>
        <v>0</v>
      </c>
      <c r="AI314" s="41">
        <f t="shared" si="15"/>
        <v>0</v>
      </c>
      <c r="AJ314" s="41">
        <f t="shared" si="16"/>
        <v>0</v>
      </c>
      <c r="AK314" s="42" t="str">
        <f t="shared" si="17"/>
        <v>#DIV/0!</v>
      </c>
      <c r="AL314" s="42" t="str">
        <f t="shared" si="18"/>
        <v>#DIV/0!</v>
      </c>
    </row>
    <row r="315" ht="15.75" customHeight="1">
      <c r="A315" s="6">
        <v>1.40500641E8</v>
      </c>
      <c r="B315" s="7" t="s">
        <v>347</v>
      </c>
      <c r="C315" s="20">
        <f>VLOOKUP(A315,'04.07.24'!$A$2:$W$500,17,0)</f>
        <v>0</v>
      </c>
      <c r="D315" s="33">
        <f t="shared" si="1"/>
        <v>0</v>
      </c>
      <c r="E315" s="20">
        <f>VLOOKUP(A315,'04.07.24'!$A$2:$W$500,18,0)</f>
        <v>0</v>
      </c>
      <c r="F315" s="33">
        <f t="shared" si="2"/>
        <v>0</v>
      </c>
      <c r="G315" s="13">
        <f>VLOOKUP(A315,'04.07.24'!$A$2:$C$500,3,0)</f>
        <v>32733557</v>
      </c>
      <c r="H315" s="34">
        <f>VLOOKUP(A315,'Actual scan'!$A$2:$C$419,3,0)</f>
        <v>32733557</v>
      </c>
      <c r="I315" s="35">
        <f t="shared" si="3"/>
        <v>0</v>
      </c>
      <c r="J315" s="20">
        <f>VLOOKUP(A315,'04.07.24'!$A$2:$M$500,13,0)</f>
        <v>303399158.2</v>
      </c>
      <c r="K315" s="36">
        <f>VLOOKUP(A315,'Actual scan'!$A$2:$M$419,13,0)</f>
        <v>303399158.2</v>
      </c>
      <c r="L315" s="37">
        <f t="shared" si="4"/>
        <v>0</v>
      </c>
      <c r="M315" s="13">
        <f>VLOOKUP(A315,'04.07.24'!$A$2:$M$500,4,0)</f>
        <v>52055905</v>
      </c>
      <c r="N315" s="34">
        <f>VLOOKUP(A315,'Actual scan'!$A$2:$M$419,4,0)</f>
        <v>52055905</v>
      </c>
      <c r="O315" s="38">
        <f t="shared" si="5"/>
        <v>0</v>
      </c>
      <c r="P315" s="13">
        <f>VLOOKUP(A315,'04.07.24'!$A$2:$M$500,10,0)</f>
        <v>6021338</v>
      </c>
      <c r="Q315" s="39">
        <f>VLOOKUP(A315,'Actual scan'!$A$2:$M$419,10,0)</f>
        <v>6021338</v>
      </c>
      <c r="R315" s="38">
        <f t="shared" si="6"/>
        <v>0</v>
      </c>
      <c r="S315" s="13">
        <f>VLOOKUP(A315,'04.07.24'!$A$2:$M$500,9,0)</f>
        <v>3251449</v>
      </c>
      <c r="T315" s="39">
        <f>VLOOKUP(A315,'Actual scan'!$A$2:$M$419,9,0)</f>
        <v>3251449</v>
      </c>
      <c r="U315" s="38">
        <f t="shared" si="7"/>
        <v>0</v>
      </c>
      <c r="V315" s="13">
        <f>VLOOKUP(A315,'04.07.24'!$A$2:$M$500,8,0)</f>
        <v>22050686</v>
      </c>
      <c r="W315" s="39">
        <f>VLOOKUP(A315,'Actual scan'!$A$2:$M$419,8,0)</f>
        <v>22050686</v>
      </c>
      <c r="X315" s="38">
        <f t="shared" si="8"/>
        <v>0</v>
      </c>
      <c r="Y315" s="13">
        <f>VLOOKUP(A315,'04.07.24'!$A$2:$M$500,11,0)</f>
        <v>2127623733</v>
      </c>
      <c r="Z315" s="39">
        <f>VLOOKUP(A315,'Actual scan'!$A$2:$M$419,11,0)</f>
        <v>2127623733</v>
      </c>
      <c r="AA315" s="38">
        <f t="shared" si="9"/>
        <v>0</v>
      </c>
      <c r="AB315" s="40">
        <f t="shared" si="10"/>
        <v>0</v>
      </c>
      <c r="AC315" s="40">
        <f t="shared" si="11"/>
        <v>0</v>
      </c>
      <c r="AD315" s="40">
        <f t="shared" si="12"/>
        <v>0</v>
      </c>
      <c r="AE315" s="40">
        <f t="shared" si="13"/>
        <v>0</v>
      </c>
      <c r="AF315" s="41">
        <f t="shared" si="14"/>
        <v>0</v>
      </c>
      <c r="AG315" s="40">
        <f>IFERROR(__xludf.DUMMYFUNCTION("IFNA(VLOOKUP(A315,IMPORTRANGE(""https://docs.google.com/spreadsheets/d/13sIiIFxtnWDUMYwzYXOCUL9Pdssb8PBqcbIkNBBCaZM/edit?resourcekey#gid=2083474367"",""Responses!$B$2:$N$500""),10,0),0)"),0.0)</f>
        <v>0</v>
      </c>
      <c r="AH315" s="40">
        <f>IFERROR(__xludf.DUMMYFUNCTION("IFNA(VLOOKUP(A315,IMPORTRANGE(""https://docs.google.com/spreadsheets/d/13sIiIFxtnWDUMYwzYXOCUL9Pdssb8PBqcbIkNBBCaZM/edit?resourcekey#gid=2083474367"",""Responses!$B$2:$N$500""),9,0),0)"),0.0)</f>
        <v>0</v>
      </c>
      <c r="AI315" s="41">
        <f t="shared" si="15"/>
        <v>0</v>
      </c>
      <c r="AJ315" s="41">
        <f t="shared" si="16"/>
        <v>0</v>
      </c>
      <c r="AK315" s="42" t="str">
        <f t="shared" si="17"/>
        <v>#DIV/0!</v>
      </c>
      <c r="AL315" s="42" t="str">
        <f t="shared" si="18"/>
        <v>#DIV/0!</v>
      </c>
    </row>
    <row r="316" ht="15.75" customHeight="1">
      <c r="A316" s="6">
        <v>1.24395846E8</v>
      </c>
      <c r="B316" s="7" t="s">
        <v>348</v>
      </c>
      <c r="C316" s="20">
        <f>VLOOKUP(A316,'04.07.24'!$A$2:$W$500,17,0)</f>
        <v>0</v>
      </c>
      <c r="D316" s="33">
        <f t="shared" si="1"/>
        <v>0</v>
      </c>
      <c r="E316" s="20">
        <f>VLOOKUP(A316,'04.07.24'!$A$2:$W$500,18,0)</f>
        <v>0</v>
      </c>
      <c r="F316" s="33">
        <f t="shared" si="2"/>
        <v>0</v>
      </c>
      <c r="G316" s="13">
        <f>VLOOKUP(A316,'04.07.24'!$A$2:$C$500,3,0)</f>
        <v>32562185</v>
      </c>
      <c r="H316" s="34">
        <f>VLOOKUP(A316,'Actual scan'!$A$2:$C$419,3,0)</f>
        <v>32562185</v>
      </c>
      <c r="I316" s="35">
        <f t="shared" si="3"/>
        <v>0</v>
      </c>
      <c r="J316" s="20">
        <f>VLOOKUP(A316,'04.07.24'!$A$2:$M$500,13,0)</f>
        <v>31761149.2</v>
      </c>
      <c r="K316" s="36">
        <f>VLOOKUP(A316,'Actual scan'!$A$2:$M$419,13,0)</f>
        <v>31761149.2</v>
      </c>
      <c r="L316" s="37">
        <f t="shared" si="4"/>
        <v>0</v>
      </c>
      <c r="M316" s="13">
        <f>VLOOKUP(A316,'04.07.24'!$A$2:$M$500,4,0)</f>
        <v>3230764</v>
      </c>
      <c r="N316" s="34">
        <f>VLOOKUP(A316,'Actual scan'!$A$2:$M$419,4,0)</f>
        <v>3230764</v>
      </c>
      <c r="O316" s="38">
        <f t="shared" si="5"/>
        <v>0</v>
      </c>
      <c r="P316" s="13">
        <f>VLOOKUP(A316,'04.07.24'!$A$2:$M$500,10,0)</f>
        <v>5190429</v>
      </c>
      <c r="Q316" s="39">
        <f>VLOOKUP(A316,'Actual scan'!$A$2:$M$419,10,0)</f>
        <v>5190429</v>
      </c>
      <c r="R316" s="38">
        <f t="shared" si="6"/>
        <v>0</v>
      </c>
      <c r="S316" s="13">
        <f>VLOOKUP(A316,'04.07.24'!$A$2:$M$500,9,0)</f>
        <v>574925</v>
      </c>
      <c r="T316" s="39">
        <f>VLOOKUP(A316,'Actual scan'!$A$2:$M$419,9,0)</f>
        <v>574925</v>
      </c>
      <c r="U316" s="38">
        <f t="shared" si="7"/>
        <v>0</v>
      </c>
      <c r="V316" s="13">
        <f>VLOOKUP(A316,'04.07.24'!$A$2:$M$500,8,0)</f>
        <v>1858090</v>
      </c>
      <c r="W316" s="39">
        <f>VLOOKUP(A316,'Actual scan'!$A$2:$M$419,8,0)</f>
        <v>1858090</v>
      </c>
      <c r="X316" s="38">
        <f t="shared" si="8"/>
        <v>0</v>
      </c>
      <c r="Y316" s="13">
        <f>VLOOKUP(A316,'04.07.24'!$A$2:$M$500,11,0)</f>
        <v>2466892980</v>
      </c>
      <c r="Z316" s="39">
        <f>VLOOKUP(A316,'Actual scan'!$A$2:$M$419,11,0)</f>
        <v>2466892980</v>
      </c>
      <c r="AA316" s="38">
        <f t="shared" si="9"/>
        <v>0</v>
      </c>
      <c r="AB316" s="40">
        <f t="shared" si="10"/>
        <v>0</v>
      </c>
      <c r="AC316" s="40">
        <f t="shared" si="11"/>
        <v>0</v>
      </c>
      <c r="AD316" s="40">
        <f t="shared" si="12"/>
        <v>0</v>
      </c>
      <c r="AE316" s="40">
        <f t="shared" si="13"/>
        <v>0</v>
      </c>
      <c r="AF316" s="41">
        <f t="shared" si="14"/>
        <v>0</v>
      </c>
      <c r="AG316" s="40">
        <f>IFERROR(__xludf.DUMMYFUNCTION("IFNA(VLOOKUP(A316,IMPORTRANGE(""https://docs.google.com/spreadsheets/d/13sIiIFxtnWDUMYwzYXOCUL9Pdssb8PBqcbIkNBBCaZM/edit?resourcekey#gid=2083474367"",""Responses!$B$2:$N$500""),10,0),0)"),0.0)</f>
        <v>0</v>
      </c>
      <c r="AH316" s="40">
        <f>IFERROR(__xludf.DUMMYFUNCTION("IFNA(VLOOKUP(A316,IMPORTRANGE(""https://docs.google.com/spreadsheets/d/13sIiIFxtnWDUMYwzYXOCUL9Pdssb8PBqcbIkNBBCaZM/edit?resourcekey#gid=2083474367"",""Responses!$B$2:$N$500""),9,0),0)"),0.0)</f>
        <v>0</v>
      </c>
      <c r="AI316" s="41">
        <f t="shared" si="15"/>
        <v>0</v>
      </c>
      <c r="AJ316" s="41">
        <f t="shared" si="16"/>
        <v>0</v>
      </c>
      <c r="AK316" s="42" t="str">
        <f t="shared" si="17"/>
        <v>#DIV/0!</v>
      </c>
      <c r="AL316" s="42" t="str">
        <f t="shared" si="18"/>
        <v>#DIV/0!</v>
      </c>
    </row>
    <row r="317" ht="15.75" customHeight="1">
      <c r="A317" s="6">
        <v>1.15919125E8</v>
      </c>
      <c r="B317" s="7" t="s">
        <v>349</v>
      </c>
      <c r="C317" s="20">
        <f>VLOOKUP(A317,'04.07.24'!$A$2:$W$500,17,0)</f>
        <v>0</v>
      </c>
      <c r="D317" s="33">
        <f t="shared" si="1"/>
        <v>0</v>
      </c>
      <c r="E317" s="20">
        <f>VLOOKUP(A317,'04.07.24'!$A$2:$W$500,18,0)</f>
        <v>0</v>
      </c>
      <c r="F317" s="33">
        <f t="shared" si="2"/>
        <v>0</v>
      </c>
      <c r="G317" s="13">
        <f>VLOOKUP(A317,'04.07.24'!$A$2:$C$500,3,0)</f>
        <v>32520739</v>
      </c>
      <c r="H317" s="34">
        <f>VLOOKUP(A317,'Actual scan'!$A$2:$C$419,3,0)</f>
        <v>32520739</v>
      </c>
      <c r="I317" s="35">
        <f t="shared" si="3"/>
        <v>0</v>
      </c>
      <c r="J317" s="20">
        <f>VLOOKUP(A317,'04.07.24'!$A$2:$M$500,13,0)</f>
        <v>10215725.6</v>
      </c>
      <c r="K317" s="36">
        <f>VLOOKUP(A317,'Actual scan'!$A$2:$M$419,13,0)</f>
        <v>10215725.6</v>
      </c>
      <c r="L317" s="37">
        <f t="shared" si="4"/>
        <v>0</v>
      </c>
      <c r="M317" s="13">
        <f>VLOOKUP(A317,'04.07.24'!$A$2:$M$500,4,0)</f>
        <v>2458503</v>
      </c>
      <c r="N317" s="34">
        <f>VLOOKUP(A317,'Actual scan'!$A$2:$M$419,4,0)</f>
        <v>2458503</v>
      </c>
      <c r="O317" s="38">
        <f t="shared" si="5"/>
        <v>0</v>
      </c>
      <c r="P317" s="13">
        <f>VLOOKUP(A317,'04.07.24'!$A$2:$M$500,10,0)</f>
        <v>2208300</v>
      </c>
      <c r="Q317" s="39">
        <f>VLOOKUP(A317,'Actual scan'!$A$2:$M$419,10,0)</f>
        <v>2208300</v>
      </c>
      <c r="R317" s="38">
        <f t="shared" si="6"/>
        <v>0</v>
      </c>
      <c r="S317" s="13">
        <f>VLOOKUP(A317,'04.07.24'!$A$2:$M$500,9,0)</f>
        <v>171204</v>
      </c>
      <c r="T317" s="39">
        <f>VLOOKUP(A317,'Actual scan'!$A$2:$M$419,9,0)</f>
        <v>171204</v>
      </c>
      <c r="U317" s="38">
        <f t="shared" si="7"/>
        <v>0</v>
      </c>
      <c r="V317" s="13">
        <f>VLOOKUP(A317,'04.07.24'!$A$2:$M$500,8,0)</f>
        <v>305674</v>
      </c>
      <c r="W317" s="39">
        <f>VLOOKUP(A317,'Actual scan'!$A$2:$M$419,8,0)</f>
        <v>305674</v>
      </c>
      <c r="X317" s="38">
        <f t="shared" si="8"/>
        <v>0</v>
      </c>
      <c r="Y317" s="13">
        <f>VLOOKUP(A317,'04.07.24'!$A$2:$M$500,11,0)</f>
        <v>1642626290</v>
      </c>
      <c r="Z317" s="39">
        <f>VLOOKUP(A317,'Actual scan'!$A$2:$M$419,11,0)</f>
        <v>1642626290</v>
      </c>
      <c r="AA317" s="38">
        <f t="shared" si="9"/>
        <v>0</v>
      </c>
      <c r="AB317" s="40">
        <f t="shared" si="10"/>
        <v>0</v>
      </c>
      <c r="AC317" s="40">
        <f t="shared" si="11"/>
        <v>0</v>
      </c>
      <c r="AD317" s="40">
        <f t="shared" si="12"/>
        <v>0</v>
      </c>
      <c r="AE317" s="40">
        <f t="shared" si="13"/>
        <v>0</v>
      </c>
      <c r="AF317" s="41">
        <f t="shared" si="14"/>
        <v>0</v>
      </c>
      <c r="AG317" s="40">
        <f>IFERROR(__xludf.DUMMYFUNCTION("IFNA(VLOOKUP(A317,IMPORTRANGE(""https://docs.google.com/spreadsheets/d/13sIiIFxtnWDUMYwzYXOCUL9Pdssb8PBqcbIkNBBCaZM/edit?resourcekey#gid=2083474367"",""Responses!$B$2:$N$500""),10,0),0)"),0.0)</f>
        <v>0</v>
      </c>
      <c r="AH317" s="40">
        <f>IFERROR(__xludf.DUMMYFUNCTION("IFNA(VLOOKUP(A317,IMPORTRANGE(""https://docs.google.com/spreadsheets/d/13sIiIFxtnWDUMYwzYXOCUL9Pdssb8PBqcbIkNBBCaZM/edit?resourcekey#gid=2083474367"",""Responses!$B$2:$N$500""),9,0),0)"),0.0)</f>
        <v>0</v>
      </c>
      <c r="AI317" s="41">
        <f t="shared" si="15"/>
        <v>0</v>
      </c>
      <c r="AJ317" s="41">
        <f t="shared" si="16"/>
        <v>0</v>
      </c>
      <c r="AK317" s="42" t="str">
        <f t="shared" si="17"/>
        <v>#DIV/0!</v>
      </c>
      <c r="AL317" s="42" t="str">
        <f t="shared" si="18"/>
        <v>#DIV/0!</v>
      </c>
    </row>
    <row r="318" ht="15.75" customHeight="1">
      <c r="A318" s="6">
        <v>6.2554936E7</v>
      </c>
      <c r="B318" s="7" t="s">
        <v>350</v>
      </c>
      <c r="C318" s="20">
        <f>VLOOKUP(A318,'04.07.24'!$A$2:$W$500,17,0)</f>
        <v>0</v>
      </c>
      <c r="D318" s="33">
        <f t="shared" si="1"/>
        <v>0</v>
      </c>
      <c r="E318" s="20">
        <f>VLOOKUP(A318,'04.07.24'!$A$2:$W$500,18,0)</f>
        <v>0</v>
      </c>
      <c r="F318" s="33">
        <f t="shared" si="2"/>
        <v>0</v>
      </c>
      <c r="G318" s="13">
        <f>VLOOKUP(A318,'04.07.24'!$A$2:$C$500,3,0)</f>
        <v>32446386</v>
      </c>
      <c r="H318" s="34">
        <f>VLOOKUP(A318,'Actual scan'!$A$2:$C$419,3,0)</f>
        <v>32446386</v>
      </c>
      <c r="I318" s="35">
        <f t="shared" si="3"/>
        <v>0</v>
      </c>
      <c r="J318" s="20">
        <f>VLOOKUP(A318,'04.07.24'!$A$2:$M$500,13,0)</f>
        <v>7387534</v>
      </c>
      <c r="K318" s="36">
        <f>VLOOKUP(A318,'Actual scan'!$A$2:$M$419,13,0)</f>
        <v>7387534</v>
      </c>
      <c r="L318" s="37">
        <f t="shared" si="4"/>
        <v>0</v>
      </c>
      <c r="M318" s="13">
        <f>VLOOKUP(A318,'04.07.24'!$A$2:$M$500,4,0)</f>
        <v>968366</v>
      </c>
      <c r="N318" s="34">
        <f>VLOOKUP(A318,'Actual scan'!$A$2:$M$419,4,0)</f>
        <v>968366</v>
      </c>
      <c r="O318" s="38">
        <f t="shared" si="5"/>
        <v>0</v>
      </c>
      <c r="P318" s="13">
        <f>VLOOKUP(A318,'04.07.24'!$A$2:$M$500,10,0)</f>
        <v>693608</v>
      </c>
      <c r="Q318" s="39">
        <f>VLOOKUP(A318,'Actual scan'!$A$2:$M$419,10,0)</f>
        <v>693608</v>
      </c>
      <c r="R318" s="38">
        <f t="shared" si="6"/>
        <v>0</v>
      </c>
      <c r="S318" s="13">
        <f>VLOOKUP(A318,'04.07.24'!$A$2:$M$500,9,0)</f>
        <v>173958</v>
      </c>
      <c r="T318" s="39">
        <f>VLOOKUP(A318,'Actual scan'!$A$2:$M$419,9,0)</f>
        <v>173958</v>
      </c>
      <c r="U318" s="38">
        <f t="shared" si="7"/>
        <v>0</v>
      </c>
      <c r="V318" s="13">
        <f>VLOOKUP(A318,'04.07.24'!$A$2:$M$500,8,0)</f>
        <v>299377</v>
      </c>
      <c r="W318" s="39">
        <f>VLOOKUP(A318,'Actual scan'!$A$2:$M$419,8,0)</f>
        <v>299377</v>
      </c>
      <c r="X318" s="38">
        <f t="shared" si="8"/>
        <v>0</v>
      </c>
      <c r="Y318" s="13">
        <f>VLOOKUP(A318,'04.07.24'!$A$2:$M$500,11,0)</f>
        <v>130811186</v>
      </c>
      <c r="Z318" s="39">
        <f>VLOOKUP(A318,'Actual scan'!$A$2:$M$419,11,0)</f>
        <v>130811186</v>
      </c>
      <c r="AA318" s="38">
        <f t="shared" si="9"/>
        <v>0</v>
      </c>
      <c r="AB318" s="40">
        <f t="shared" si="10"/>
        <v>0</v>
      </c>
      <c r="AC318" s="40">
        <f t="shared" si="11"/>
        <v>0</v>
      </c>
      <c r="AD318" s="40">
        <f t="shared" si="12"/>
        <v>0</v>
      </c>
      <c r="AE318" s="40">
        <f t="shared" si="13"/>
        <v>0</v>
      </c>
      <c r="AF318" s="41">
        <f t="shared" si="14"/>
        <v>0</v>
      </c>
      <c r="AG318" s="40">
        <f>IFERROR(__xludf.DUMMYFUNCTION("IFNA(VLOOKUP(A318,IMPORTRANGE(""https://docs.google.com/spreadsheets/d/13sIiIFxtnWDUMYwzYXOCUL9Pdssb8PBqcbIkNBBCaZM/edit?resourcekey#gid=2083474367"",""Responses!$B$2:$N$500""),10,0),0)"),0.0)</f>
        <v>0</v>
      </c>
      <c r="AH318" s="40">
        <f>IFERROR(__xludf.DUMMYFUNCTION("IFNA(VLOOKUP(A318,IMPORTRANGE(""https://docs.google.com/spreadsheets/d/13sIiIFxtnWDUMYwzYXOCUL9Pdssb8PBqcbIkNBBCaZM/edit?resourcekey#gid=2083474367"",""Responses!$B$2:$N$500""),9,0),0)"),0.0)</f>
        <v>0</v>
      </c>
      <c r="AI318" s="41">
        <f t="shared" si="15"/>
        <v>0</v>
      </c>
      <c r="AJ318" s="41">
        <f t="shared" si="16"/>
        <v>0</v>
      </c>
      <c r="AK318" s="42" t="str">
        <f t="shared" si="17"/>
        <v>#DIV/0!</v>
      </c>
      <c r="AL318" s="42" t="str">
        <f t="shared" si="18"/>
        <v>#DIV/0!</v>
      </c>
    </row>
    <row r="319" ht="15.75" customHeight="1">
      <c r="A319" s="6">
        <v>1.42319453E8</v>
      </c>
      <c r="B319" s="7" t="s">
        <v>351</v>
      </c>
      <c r="C319" s="20">
        <f>VLOOKUP(A319,'04.07.24'!$A$2:$W$500,17,0)</f>
        <v>0</v>
      </c>
      <c r="D319" s="33">
        <f t="shared" si="1"/>
        <v>0</v>
      </c>
      <c r="E319" s="20">
        <f>VLOOKUP(A319,'04.07.24'!$A$2:$W$500,18,0)</f>
        <v>0</v>
      </c>
      <c r="F319" s="33">
        <f t="shared" si="2"/>
        <v>0</v>
      </c>
      <c r="G319" s="13">
        <f>VLOOKUP(A319,'04.07.24'!$A$2:$C$500,3,0)</f>
        <v>32428746</v>
      </c>
      <c r="H319" s="34">
        <f>VLOOKUP(A319,'Actual scan'!$A$2:$C$419,3,0)</f>
        <v>32428746</v>
      </c>
      <c r="I319" s="35">
        <f t="shared" si="3"/>
        <v>0</v>
      </c>
      <c r="J319" s="20">
        <f>VLOOKUP(A319,'04.07.24'!$A$2:$M$500,13,0)</f>
        <v>11255764.8</v>
      </c>
      <c r="K319" s="36">
        <f>VLOOKUP(A319,'Actual scan'!$A$2:$M$419,13,0)</f>
        <v>11255764.8</v>
      </c>
      <c r="L319" s="37">
        <f t="shared" si="4"/>
        <v>0</v>
      </c>
      <c r="M319" s="13">
        <f>VLOOKUP(A319,'04.07.24'!$A$2:$M$500,4,0)</f>
        <v>1674733</v>
      </c>
      <c r="N319" s="34">
        <f>VLOOKUP(A319,'Actual scan'!$A$2:$M$419,4,0)</f>
        <v>1674733</v>
      </c>
      <c r="O319" s="38">
        <f t="shared" si="5"/>
        <v>0</v>
      </c>
      <c r="P319" s="13">
        <f>VLOOKUP(A319,'04.07.24'!$A$2:$M$500,10,0)</f>
        <v>1325234</v>
      </c>
      <c r="Q319" s="39">
        <f>VLOOKUP(A319,'Actual scan'!$A$2:$M$419,10,0)</f>
        <v>1325234</v>
      </c>
      <c r="R319" s="38">
        <f t="shared" si="6"/>
        <v>0</v>
      </c>
      <c r="S319" s="13">
        <f>VLOOKUP(A319,'04.07.24'!$A$2:$M$500,9,0)</f>
        <v>14118</v>
      </c>
      <c r="T319" s="39">
        <f>VLOOKUP(A319,'Actual scan'!$A$2:$M$419,9,0)</f>
        <v>14118</v>
      </c>
      <c r="U319" s="38">
        <f t="shared" si="7"/>
        <v>0</v>
      </c>
      <c r="V319" s="13">
        <f>VLOOKUP(A319,'04.07.24'!$A$2:$M$500,8,0)</f>
        <v>953781</v>
      </c>
      <c r="W319" s="39">
        <f>VLOOKUP(A319,'Actual scan'!$A$2:$M$419,8,0)</f>
        <v>953781</v>
      </c>
      <c r="X319" s="38">
        <f t="shared" si="8"/>
        <v>0</v>
      </c>
      <c r="Y319" s="13">
        <f>VLOOKUP(A319,'04.07.24'!$A$2:$M$500,11,0)</f>
        <v>1515889301</v>
      </c>
      <c r="Z319" s="39">
        <f>VLOOKUP(A319,'Actual scan'!$A$2:$M$419,11,0)</f>
        <v>1515889301</v>
      </c>
      <c r="AA319" s="38">
        <f t="shared" si="9"/>
        <v>0</v>
      </c>
      <c r="AB319" s="40">
        <f t="shared" si="10"/>
        <v>0</v>
      </c>
      <c r="AC319" s="40">
        <f t="shared" si="11"/>
        <v>0</v>
      </c>
      <c r="AD319" s="40">
        <f t="shared" si="12"/>
        <v>0</v>
      </c>
      <c r="AE319" s="40">
        <f t="shared" si="13"/>
        <v>0</v>
      </c>
      <c r="AF319" s="41">
        <f t="shared" si="14"/>
        <v>0</v>
      </c>
      <c r="AG319" s="40">
        <f>IFERROR(__xludf.DUMMYFUNCTION("IFNA(VLOOKUP(A319,IMPORTRANGE(""https://docs.google.com/spreadsheets/d/13sIiIFxtnWDUMYwzYXOCUL9Pdssb8PBqcbIkNBBCaZM/edit?resourcekey#gid=2083474367"",""Responses!$B$2:$N$500""),10,0),0)"),0.0)</f>
        <v>0</v>
      </c>
      <c r="AH319" s="40">
        <f>IFERROR(__xludf.DUMMYFUNCTION("IFNA(VLOOKUP(A319,IMPORTRANGE(""https://docs.google.com/spreadsheets/d/13sIiIFxtnWDUMYwzYXOCUL9Pdssb8PBqcbIkNBBCaZM/edit?resourcekey#gid=2083474367"",""Responses!$B$2:$N$500""),9,0),0)"),0.0)</f>
        <v>0</v>
      </c>
      <c r="AI319" s="41">
        <f t="shared" si="15"/>
        <v>0</v>
      </c>
      <c r="AJ319" s="41">
        <f t="shared" si="16"/>
        <v>0</v>
      </c>
      <c r="AK319" s="42" t="str">
        <f t="shared" si="17"/>
        <v>#DIV/0!</v>
      </c>
      <c r="AL319" s="42" t="str">
        <f t="shared" si="18"/>
        <v>#DIV/0!</v>
      </c>
    </row>
    <row r="320" ht="15.75" customHeight="1">
      <c r="A320" s="6">
        <v>1.43828755E8</v>
      </c>
      <c r="B320" s="7" t="s">
        <v>352</v>
      </c>
      <c r="C320" s="20">
        <f>VLOOKUP(A320,'04.07.24'!$A$2:$W$500,17,0)</f>
        <v>0</v>
      </c>
      <c r="D320" s="33">
        <f t="shared" si="1"/>
        <v>0</v>
      </c>
      <c r="E320" s="20">
        <f>VLOOKUP(A320,'04.07.24'!$A$2:$W$500,18,0)</f>
        <v>0</v>
      </c>
      <c r="F320" s="33">
        <f t="shared" si="2"/>
        <v>0</v>
      </c>
      <c r="G320" s="13">
        <f>VLOOKUP(A320,'04.07.24'!$A$2:$C$500,3,0)</f>
        <v>32263706</v>
      </c>
      <c r="H320" s="34">
        <f>VLOOKUP(A320,'Actual scan'!$A$2:$C$419,3,0)</f>
        <v>32263706</v>
      </c>
      <c r="I320" s="35">
        <f t="shared" si="3"/>
        <v>0</v>
      </c>
      <c r="J320" s="20">
        <f>VLOOKUP(A320,'04.07.24'!$A$2:$M$500,13,0)</f>
        <v>2433981.2</v>
      </c>
      <c r="K320" s="36">
        <f>VLOOKUP(A320,'Actual scan'!$A$2:$M$419,13,0)</f>
        <v>2433981.2</v>
      </c>
      <c r="L320" s="37">
        <f t="shared" si="4"/>
        <v>0</v>
      </c>
      <c r="M320" s="13">
        <f>VLOOKUP(A320,'04.07.24'!$A$2:$M$500,4,0)</f>
        <v>174004</v>
      </c>
      <c r="N320" s="34">
        <f>VLOOKUP(A320,'Actual scan'!$A$2:$M$419,4,0)</f>
        <v>174004</v>
      </c>
      <c r="O320" s="38">
        <f t="shared" si="5"/>
        <v>0</v>
      </c>
      <c r="P320" s="13">
        <f>VLOOKUP(A320,'04.07.24'!$A$2:$M$500,10,0)</f>
        <v>700269</v>
      </c>
      <c r="Q320" s="39">
        <f>VLOOKUP(A320,'Actual scan'!$A$2:$M$419,10,0)</f>
        <v>700269</v>
      </c>
      <c r="R320" s="38">
        <f t="shared" si="6"/>
        <v>0</v>
      </c>
      <c r="S320" s="13">
        <f>VLOOKUP(A320,'04.07.24'!$A$2:$M$500,9,0)</f>
        <v>76215</v>
      </c>
      <c r="T320" s="39">
        <f>VLOOKUP(A320,'Actual scan'!$A$2:$M$419,9,0)</f>
        <v>76215</v>
      </c>
      <c r="U320" s="38">
        <f t="shared" si="7"/>
        <v>0</v>
      </c>
      <c r="V320" s="13">
        <f>VLOOKUP(A320,'04.07.24'!$A$2:$M$500,8,0)</f>
        <v>90656</v>
      </c>
      <c r="W320" s="39">
        <f>VLOOKUP(A320,'Actual scan'!$A$2:$M$419,8,0)</f>
        <v>90656</v>
      </c>
      <c r="X320" s="38">
        <f t="shared" si="8"/>
        <v>0</v>
      </c>
      <c r="Y320" s="13">
        <f>VLOOKUP(A320,'04.07.24'!$A$2:$M$500,11,0)</f>
        <v>6186238223</v>
      </c>
      <c r="Z320" s="39">
        <f>VLOOKUP(A320,'Actual scan'!$A$2:$M$419,11,0)</f>
        <v>6186238223</v>
      </c>
      <c r="AA320" s="38">
        <f t="shared" si="9"/>
        <v>0</v>
      </c>
      <c r="AB320" s="40">
        <f t="shared" si="10"/>
        <v>0</v>
      </c>
      <c r="AC320" s="40">
        <f t="shared" si="11"/>
        <v>0</v>
      </c>
      <c r="AD320" s="40">
        <f t="shared" si="12"/>
        <v>0</v>
      </c>
      <c r="AE320" s="40">
        <f t="shared" si="13"/>
        <v>0</v>
      </c>
      <c r="AF320" s="41">
        <f t="shared" si="14"/>
        <v>0</v>
      </c>
      <c r="AG320" s="40">
        <f>IFERROR(__xludf.DUMMYFUNCTION("IFNA(VLOOKUP(A320,IMPORTRANGE(""https://docs.google.com/spreadsheets/d/13sIiIFxtnWDUMYwzYXOCUL9Pdssb8PBqcbIkNBBCaZM/edit?resourcekey#gid=2083474367"",""Responses!$B$2:$N$500""),10,0),0)"),0.0)</f>
        <v>0</v>
      </c>
      <c r="AH320" s="40">
        <f>IFERROR(__xludf.DUMMYFUNCTION("IFNA(VLOOKUP(A320,IMPORTRANGE(""https://docs.google.com/spreadsheets/d/13sIiIFxtnWDUMYwzYXOCUL9Pdssb8PBqcbIkNBBCaZM/edit?resourcekey#gid=2083474367"",""Responses!$B$2:$N$500""),9,0),0)"),0.0)</f>
        <v>0</v>
      </c>
      <c r="AI320" s="41">
        <f t="shared" si="15"/>
        <v>0</v>
      </c>
      <c r="AJ320" s="41">
        <f t="shared" si="16"/>
        <v>0</v>
      </c>
      <c r="AK320" s="42" t="str">
        <f t="shared" si="17"/>
        <v>#DIV/0!</v>
      </c>
      <c r="AL320" s="42" t="str">
        <f t="shared" si="18"/>
        <v>#DIV/0!</v>
      </c>
    </row>
    <row r="321" ht="15.75" customHeight="1">
      <c r="A321" s="6">
        <v>1.24384369E8</v>
      </c>
      <c r="B321" s="7" t="s">
        <v>353</v>
      </c>
      <c r="C321" s="20">
        <f>VLOOKUP(A321,'04.07.24'!$A$2:$W$500,17,0)</f>
        <v>0</v>
      </c>
      <c r="D321" s="33">
        <f t="shared" si="1"/>
        <v>0</v>
      </c>
      <c r="E321" s="20">
        <f>VLOOKUP(A321,'04.07.24'!$A$2:$W$500,18,0)</f>
        <v>0</v>
      </c>
      <c r="F321" s="33">
        <f t="shared" si="2"/>
        <v>0</v>
      </c>
      <c r="G321" s="13">
        <f>VLOOKUP(A321,'04.07.24'!$A$2:$C$500,3,0)</f>
        <v>32245274</v>
      </c>
      <c r="H321" s="34">
        <f>VLOOKUP(A321,'Actual scan'!$A$2:$C$419,3,0)</f>
        <v>32245274</v>
      </c>
      <c r="I321" s="35">
        <f t="shared" si="3"/>
        <v>0</v>
      </c>
      <c r="J321" s="20">
        <f>VLOOKUP(A321,'04.07.24'!$A$2:$M$500,13,0)</f>
        <v>27843905.4</v>
      </c>
      <c r="K321" s="36">
        <f>VLOOKUP(A321,'Actual scan'!$A$2:$M$419,13,0)</f>
        <v>27843905.4</v>
      </c>
      <c r="L321" s="37">
        <f t="shared" si="4"/>
        <v>0</v>
      </c>
      <c r="M321" s="13">
        <f>VLOOKUP(A321,'04.07.24'!$A$2:$M$500,4,0)</f>
        <v>2911554</v>
      </c>
      <c r="N321" s="34">
        <f>VLOOKUP(A321,'Actual scan'!$A$2:$M$419,4,0)</f>
        <v>2911554</v>
      </c>
      <c r="O321" s="38">
        <f t="shared" si="5"/>
        <v>0</v>
      </c>
      <c r="P321" s="13">
        <f>VLOOKUP(A321,'04.07.24'!$A$2:$M$500,10,0)</f>
        <v>5682110</v>
      </c>
      <c r="Q321" s="39">
        <f>VLOOKUP(A321,'Actual scan'!$A$2:$M$419,10,0)</f>
        <v>5682110</v>
      </c>
      <c r="R321" s="38">
        <f t="shared" si="6"/>
        <v>0</v>
      </c>
      <c r="S321" s="13">
        <f>VLOOKUP(A321,'04.07.24'!$A$2:$M$500,9,0)</f>
        <v>517954</v>
      </c>
      <c r="T321" s="39">
        <f>VLOOKUP(A321,'Actual scan'!$A$2:$M$419,9,0)</f>
        <v>517954</v>
      </c>
      <c r="U321" s="38">
        <f t="shared" si="7"/>
        <v>0</v>
      </c>
      <c r="V321" s="13">
        <f>VLOOKUP(A321,'04.07.24'!$A$2:$M$500,8,0)</f>
        <v>1641097</v>
      </c>
      <c r="W321" s="39">
        <f>VLOOKUP(A321,'Actual scan'!$A$2:$M$419,8,0)</f>
        <v>1641097</v>
      </c>
      <c r="X321" s="38">
        <f t="shared" si="8"/>
        <v>0</v>
      </c>
      <c r="Y321" s="13">
        <f>VLOOKUP(A321,'04.07.24'!$A$2:$M$500,11,0)</f>
        <v>60518718</v>
      </c>
      <c r="Z321" s="39">
        <f>VLOOKUP(A321,'Actual scan'!$A$2:$M$419,11,0)</f>
        <v>60518718</v>
      </c>
      <c r="AA321" s="38">
        <f t="shared" si="9"/>
        <v>0</v>
      </c>
      <c r="AB321" s="40">
        <f t="shared" si="10"/>
        <v>0</v>
      </c>
      <c r="AC321" s="40">
        <f t="shared" si="11"/>
        <v>0</v>
      </c>
      <c r="AD321" s="40">
        <f t="shared" si="12"/>
        <v>0</v>
      </c>
      <c r="AE321" s="40">
        <f t="shared" si="13"/>
        <v>0</v>
      </c>
      <c r="AF321" s="41">
        <f t="shared" si="14"/>
        <v>0</v>
      </c>
      <c r="AG321" s="40">
        <f>IFERROR(__xludf.DUMMYFUNCTION("IFNA(VLOOKUP(A321,IMPORTRANGE(""https://docs.google.com/spreadsheets/d/13sIiIFxtnWDUMYwzYXOCUL9Pdssb8PBqcbIkNBBCaZM/edit?resourcekey#gid=2083474367"",""Responses!$B$2:$N$500""),10,0),0)"),0.0)</f>
        <v>0</v>
      </c>
      <c r="AH321" s="40">
        <f>IFERROR(__xludf.DUMMYFUNCTION("IFNA(VLOOKUP(A321,IMPORTRANGE(""https://docs.google.com/spreadsheets/d/13sIiIFxtnWDUMYwzYXOCUL9Pdssb8PBqcbIkNBBCaZM/edit?resourcekey#gid=2083474367"",""Responses!$B$2:$N$500""),9,0),0)"),0.0)</f>
        <v>0</v>
      </c>
      <c r="AI321" s="41">
        <f t="shared" si="15"/>
        <v>0</v>
      </c>
      <c r="AJ321" s="41">
        <f t="shared" si="16"/>
        <v>0</v>
      </c>
      <c r="AK321" s="42" t="str">
        <f t="shared" si="17"/>
        <v>#DIV/0!</v>
      </c>
      <c r="AL321" s="42" t="str">
        <f t="shared" si="18"/>
        <v>#DIV/0!</v>
      </c>
    </row>
    <row r="322" ht="15.75" customHeight="1">
      <c r="A322" s="6">
        <v>1.24441792E8</v>
      </c>
      <c r="B322" s="7" t="s">
        <v>354</v>
      </c>
      <c r="C322" s="20">
        <f>VLOOKUP(A322,'04.07.24'!$A$2:$W$500,17,0)</f>
        <v>0</v>
      </c>
      <c r="D322" s="33">
        <f t="shared" si="1"/>
        <v>0</v>
      </c>
      <c r="E322" s="20">
        <f>VLOOKUP(A322,'04.07.24'!$A$2:$W$500,18,0)</f>
        <v>0</v>
      </c>
      <c r="F322" s="33">
        <f t="shared" si="2"/>
        <v>0</v>
      </c>
      <c r="G322" s="13">
        <f>VLOOKUP(A322,'04.07.24'!$A$2:$C$500,3,0)</f>
        <v>32059483</v>
      </c>
      <c r="H322" s="34">
        <f>VLOOKUP(A322,'Actual scan'!$A$2:$C$419,3,0)</f>
        <v>32059483</v>
      </c>
      <c r="I322" s="35">
        <f t="shared" si="3"/>
        <v>0</v>
      </c>
      <c r="J322" s="20">
        <f>VLOOKUP(A322,'04.07.24'!$A$2:$M$500,13,0)</f>
        <v>8534066.8</v>
      </c>
      <c r="K322" s="36">
        <f>VLOOKUP(A322,'Actual scan'!$A$2:$M$419,13,0)</f>
        <v>8534066.8</v>
      </c>
      <c r="L322" s="37">
        <f t="shared" si="4"/>
        <v>0</v>
      </c>
      <c r="M322" s="13">
        <f>VLOOKUP(A322,'04.07.24'!$A$2:$M$500,4,0)</f>
        <v>1048860</v>
      </c>
      <c r="N322" s="34">
        <f>VLOOKUP(A322,'Actual scan'!$A$2:$M$419,4,0)</f>
        <v>1048860</v>
      </c>
      <c r="O322" s="38">
        <f t="shared" si="5"/>
        <v>0</v>
      </c>
      <c r="P322" s="13">
        <f>VLOOKUP(A322,'04.07.24'!$A$2:$M$500,10,0)</f>
        <v>2660206</v>
      </c>
      <c r="Q322" s="39">
        <f>VLOOKUP(A322,'Actual scan'!$A$2:$M$419,10,0)</f>
        <v>2660206</v>
      </c>
      <c r="R322" s="38">
        <f t="shared" si="6"/>
        <v>0</v>
      </c>
      <c r="S322" s="13">
        <f>VLOOKUP(A322,'04.07.24'!$A$2:$M$500,9,0)</f>
        <v>92911</v>
      </c>
      <c r="T322" s="39">
        <f>VLOOKUP(A322,'Actual scan'!$A$2:$M$419,9,0)</f>
        <v>92911</v>
      </c>
      <c r="U322" s="38">
        <f t="shared" si="7"/>
        <v>0</v>
      </c>
      <c r="V322" s="13">
        <f>VLOOKUP(A322,'04.07.24'!$A$2:$M$500,8,0)</f>
        <v>599218</v>
      </c>
      <c r="W322" s="39">
        <f>VLOOKUP(A322,'Actual scan'!$A$2:$M$419,8,0)</f>
        <v>599218</v>
      </c>
      <c r="X322" s="38">
        <f t="shared" si="8"/>
        <v>0</v>
      </c>
      <c r="Y322" s="13">
        <f>VLOOKUP(A322,'04.07.24'!$A$2:$M$500,11,0)</f>
        <v>10409735</v>
      </c>
      <c r="Z322" s="39">
        <f>VLOOKUP(A322,'Actual scan'!$A$2:$M$419,11,0)</f>
        <v>10409735</v>
      </c>
      <c r="AA322" s="38">
        <f t="shared" si="9"/>
        <v>0</v>
      </c>
      <c r="AB322" s="40">
        <f t="shared" si="10"/>
        <v>0</v>
      </c>
      <c r="AC322" s="40">
        <f t="shared" si="11"/>
        <v>0</v>
      </c>
      <c r="AD322" s="40">
        <f t="shared" si="12"/>
        <v>0</v>
      </c>
      <c r="AE322" s="40">
        <f t="shared" si="13"/>
        <v>0</v>
      </c>
      <c r="AF322" s="41">
        <f t="shared" si="14"/>
        <v>0</v>
      </c>
      <c r="AG322" s="40">
        <f>IFERROR(__xludf.DUMMYFUNCTION("IFNA(VLOOKUP(A322,IMPORTRANGE(""https://docs.google.com/spreadsheets/d/13sIiIFxtnWDUMYwzYXOCUL9Pdssb8PBqcbIkNBBCaZM/edit?resourcekey#gid=2083474367"",""Responses!$B$2:$N$500""),10,0),0)"),0.0)</f>
        <v>0</v>
      </c>
      <c r="AH322" s="40">
        <f>IFERROR(__xludf.DUMMYFUNCTION("IFNA(VLOOKUP(A322,IMPORTRANGE(""https://docs.google.com/spreadsheets/d/13sIiIFxtnWDUMYwzYXOCUL9Pdssb8PBqcbIkNBBCaZM/edit?resourcekey#gid=2083474367"",""Responses!$B$2:$N$500""),9,0),0)"),0.0)</f>
        <v>0</v>
      </c>
      <c r="AI322" s="41">
        <f t="shared" si="15"/>
        <v>0</v>
      </c>
      <c r="AJ322" s="41">
        <f t="shared" si="16"/>
        <v>0</v>
      </c>
      <c r="AK322" s="42" t="str">
        <f t="shared" si="17"/>
        <v>#DIV/0!</v>
      </c>
      <c r="AL322" s="42" t="str">
        <f t="shared" si="18"/>
        <v>#DIV/0!</v>
      </c>
    </row>
    <row r="323" ht="15.75" customHeight="1">
      <c r="A323" s="6">
        <v>1.47285056E8</v>
      </c>
      <c r="B323" s="7" t="s">
        <v>355</v>
      </c>
      <c r="C323" s="20">
        <f>VLOOKUP(A323,'04.07.24'!$A$2:$W$500,17,0)</f>
        <v>0</v>
      </c>
      <c r="D323" s="33">
        <f t="shared" si="1"/>
        <v>0</v>
      </c>
      <c r="E323" s="20">
        <f>VLOOKUP(A323,'04.07.24'!$A$2:$W$500,18,0)</f>
        <v>0</v>
      </c>
      <c r="F323" s="33">
        <f t="shared" si="2"/>
        <v>0</v>
      </c>
      <c r="G323" s="13">
        <f>VLOOKUP(A323,'04.07.24'!$A$2:$C$500,3,0)</f>
        <v>31894150</v>
      </c>
      <c r="H323" s="34">
        <f>VLOOKUP(A323,'Actual scan'!$A$2:$C$419,3,0)</f>
        <v>31894150</v>
      </c>
      <c r="I323" s="35">
        <f t="shared" si="3"/>
        <v>0</v>
      </c>
      <c r="J323" s="20">
        <f>VLOOKUP(A323,'04.07.24'!$A$2:$M$500,13,0)</f>
        <v>23491942</v>
      </c>
      <c r="K323" s="36">
        <f>VLOOKUP(A323,'Actual scan'!$A$2:$M$419,13,0)</f>
        <v>23491942</v>
      </c>
      <c r="L323" s="37">
        <f t="shared" si="4"/>
        <v>0</v>
      </c>
      <c r="M323" s="13">
        <f>VLOOKUP(A323,'04.07.24'!$A$2:$M$500,4,0)</f>
        <v>1673646</v>
      </c>
      <c r="N323" s="34">
        <f>VLOOKUP(A323,'Actual scan'!$A$2:$M$419,4,0)</f>
        <v>1673646</v>
      </c>
      <c r="O323" s="38">
        <f t="shared" si="5"/>
        <v>0</v>
      </c>
      <c r="P323" s="13">
        <f>VLOOKUP(A323,'04.07.24'!$A$2:$M$500,10,0)</f>
        <v>5625134</v>
      </c>
      <c r="Q323" s="39">
        <f>VLOOKUP(A323,'Actual scan'!$A$2:$M$419,10,0)</f>
        <v>5625134</v>
      </c>
      <c r="R323" s="38">
        <f t="shared" si="6"/>
        <v>0</v>
      </c>
      <c r="S323" s="13">
        <f>VLOOKUP(A323,'04.07.24'!$A$2:$M$500,9,0)</f>
        <v>766645</v>
      </c>
      <c r="T323" s="39">
        <f>VLOOKUP(A323,'Actual scan'!$A$2:$M$419,9,0)</f>
        <v>766645</v>
      </c>
      <c r="U323" s="38">
        <f t="shared" si="7"/>
        <v>0</v>
      </c>
      <c r="V323" s="13">
        <f>VLOOKUP(A323,'04.07.24'!$A$2:$M$500,8,0)</f>
        <v>789396</v>
      </c>
      <c r="W323" s="39">
        <f>VLOOKUP(A323,'Actual scan'!$A$2:$M$419,8,0)</f>
        <v>789396</v>
      </c>
      <c r="X323" s="38">
        <f t="shared" si="8"/>
        <v>0</v>
      </c>
      <c r="Y323" s="13">
        <f>VLOOKUP(A323,'04.07.24'!$A$2:$M$500,11,0)</f>
        <v>746328174</v>
      </c>
      <c r="Z323" s="39">
        <f>VLOOKUP(A323,'Actual scan'!$A$2:$M$419,11,0)</f>
        <v>746328174</v>
      </c>
      <c r="AA323" s="38">
        <f t="shared" si="9"/>
        <v>0</v>
      </c>
      <c r="AB323" s="40">
        <f t="shared" si="10"/>
        <v>0</v>
      </c>
      <c r="AC323" s="40">
        <f t="shared" si="11"/>
        <v>0</v>
      </c>
      <c r="AD323" s="40">
        <f t="shared" si="12"/>
        <v>0</v>
      </c>
      <c r="AE323" s="40">
        <f t="shared" si="13"/>
        <v>0</v>
      </c>
      <c r="AF323" s="41">
        <f t="shared" si="14"/>
        <v>0</v>
      </c>
      <c r="AG323" s="40">
        <f>IFERROR(__xludf.DUMMYFUNCTION("IFNA(VLOOKUP(A323,IMPORTRANGE(""https://docs.google.com/spreadsheets/d/13sIiIFxtnWDUMYwzYXOCUL9Pdssb8PBqcbIkNBBCaZM/edit?resourcekey#gid=2083474367"",""Responses!$B$2:$N$500""),10,0),0)"),0.0)</f>
        <v>0</v>
      </c>
      <c r="AH323" s="40">
        <f>IFERROR(__xludf.DUMMYFUNCTION("IFNA(VLOOKUP(A323,IMPORTRANGE(""https://docs.google.com/spreadsheets/d/13sIiIFxtnWDUMYwzYXOCUL9Pdssb8PBqcbIkNBBCaZM/edit?resourcekey#gid=2083474367"",""Responses!$B$2:$N$500""),9,0),0)"),0.0)</f>
        <v>0</v>
      </c>
      <c r="AI323" s="41">
        <f t="shared" si="15"/>
        <v>0</v>
      </c>
      <c r="AJ323" s="41">
        <f t="shared" si="16"/>
        <v>0</v>
      </c>
      <c r="AK323" s="42" t="str">
        <f t="shared" si="17"/>
        <v>#DIV/0!</v>
      </c>
      <c r="AL323" s="42" t="str">
        <f t="shared" si="18"/>
        <v>#DIV/0!</v>
      </c>
    </row>
    <row r="324" ht="15.75" customHeight="1">
      <c r="A324" s="6">
        <v>1.54955643E8</v>
      </c>
      <c r="B324" s="7" t="s">
        <v>356</v>
      </c>
      <c r="C324" s="20">
        <f>VLOOKUP(A324,'04.07.24'!$A$2:$W$500,17,0)</f>
        <v>0</v>
      </c>
      <c r="D324" s="33">
        <f t="shared" si="1"/>
        <v>0</v>
      </c>
      <c r="E324" s="20">
        <f>VLOOKUP(A324,'04.07.24'!$A$2:$W$500,18,0)</f>
        <v>0</v>
      </c>
      <c r="F324" s="33">
        <f t="shared" si="2"/>
        <v>0</v>
      </c>
      <c r="G324" s="13">
        <f>VLOOKUP(A324,'04.07.24'!$A$2:$C$500,3,0)</f>
        <v>31892300</v>
      </c>
      <c r="H324" s="34">
        <f>VLOOKUP(A324,'Actual scan'!$A$2:$C$419,3,0)</f>
        <v>31892300</v>
      </c>
      <c r="I324" s="35">
        <f t="shared" si="3"/>
        <v>0</v>
      </c>
      <c r="J324" s="20">
        <f>VLOOKUP(A324,'04.07.24'!$A$2:$M$500,13,0)</f>
        <v>7586044.4</v>
      </c>
      <c r="K324" s="36">
        <f>VLOOKUP(A324,'Actual scan'!$A$2:$M$419,13,0)</f>
        <v>7586044.4</v>
      </c>
      <c r="L324" s="37">
        <f t="shared" si="4"/>
        <v>0</v>
      </c>
      <c r="M324" s="13">
        <f>VLOOKUP(A324,'04.07.24'!$A$2:$M$500,4,0)</f>
        <v>823277</v>
      </c>
      <c r="N324" s="34">
        <f>VLOOKUP(A324,'Actual scan'!$A$2:$M$419,4,0)</f>
        <v>823277</v>
      </c>
      <c r="O324" s="38">
        <f t="shared" si="5"/>
        <v>0</v>
      </c>
      <c r="P324" s="13">
        <f>VLOOKUP(A324,'04.07.24'!$A$2:$M$500,10,0)</f>
        <v>629983</v>
      </c>
      <c r="Q324" s="39">
        <f>VLOOKUP(A324,'Actual scan'!$A$2:$M$419,10,0)</f>
        <v>629983</v>
      </c>
      <c r="R324" s="38">
        <f t="shared" si="6"/>
        <v>0</v>
      </c>
      <c r="S324" s="13">
        <f>VLOOKUP(A324,'04.07.24'!$A$2:$M$500,9,0)</f>
        <v>121809</v>
      </c>
      <c r="T324" s="39">
        <f>VLOOKUP(A324,'Actual scan'!$A$2:$M$419,9,0)</f>
        <v>121809</v>
      </c>
      <c r="U324" s="38">
        <f t="shared" si="7"/>
        <v>0</v>
      </c>
      <c r="V324" s="13">
        <f>VLOOKUP(A324,'04.07.24'!$A$2:$M$500,8,0)</f>
        <v>472016</v>
      </c>
      <c r="W324" s="39">
        <f>VLOOKUP(A324,'Actual scan'!$A$2:$M$419,8,0)</f>
        <v>472016</v>
      </c>
      <c r="X324" s="38">
        <f t="shared" si="8"/>
        <v>0</v>
      </c>
      <c r="Y324" s="13">
        <f>VLOOKUP(A324,'04.07.24'!$A$2:$M$500,11,0)</f>
        <v>2007202464</v>
      </c>
      <c r="Z324" s="39">
        <f>VLOOKUP(A324,'Actual scan'!$A$2:$M$419,11,0)</f>
        <v>2007202464</v>
      </c>
      <c r="AA324" s="38">
        <f t="shared" si="9"/>
        <v>0</v>
      </c>
      <c r="AB324" s="40">
        <f t="shared" si="10"/>
        <v>0</v>
      </c>
      <c r="AC324" s="40">
        <f t="shared" si="11"/>
        <v>0</v>
      </c>
      <c r="AD324" s="40">
        <f t="shared" si="12"/>
        <v>0</v>
      </c>
      <c r="AE324" s="40">
        <f t="shared" si="13"/>
        <v>0</v>
      </c>
      <c r="AF324" s="41">
        <f t="shared" si="14"/>
        <v>0</v>
      </c>
      <c r="AG324" s="40">
        <f>IFERROR(__xludf.DUMMYFUNCTION("IFNA(VLOOKUP(A324,IMPORTRANGE(""https://docs.google.com/spreadsheets/d/13sIiIFxtnWDUMYwzYXOCUL9Pdssb8PBqcbIkNBBCaZM/edit?resourcekey#gid=2083474367"",""Responses!$B$2:$N$500""),10,0),0)"),0.0)</f>
        <v>0</v>
      </c>
      <c r="AH324" s="40">
        <f>IFERROR(__xludf.DUMMYFUNCTION("IFNA(VLOOKUP(A324,IMPORTRANGE(""https://docs.google.com/spreadsheets/d/13sIiIFxtnWDUMYwzYXOCUL9Pdssb8PBqcbIkNBBCaZM/edit?resourcekey#gid=2083474367"",""Responses!$B$2:$N$500""),9,0),0)"),0.0)</f>
        <v>0</v>
      </c>
      <c r="AI324" s="41">
        <f t="shared" si="15"/>
        <v>0</v>
      </c>
      <c r="AJ324" s="41">
        <f t="shared" si="16"/>
        <v>0</v>
      </c>
      <c r="AK324" s="42" t="str">
        <f t="shared" si="17"/>
        <v>#DIV/0!</v>
      </c>
      <c r="AL324" s="42" t="str">
        <f t="shared" si="18"/>
        <v>#DIV/0!</v>
      </c>
    </row>
    <row r="325" ht="15.75" customHeight="1">
      <c r="A325" s="6">
        <v>9.057216E7</v>
      </c>
      <c r="B325" s="7" t="s">
        <v>357</v>
      </c>
      <c r="C325" s="20">
        <f>VLOOKUP(A325,'04.07.24'!$A$2:$W$500,17,0)</f>
        <v>0</v>
      </c>
      <c r="D325" s="33">
        <f t="shared" si="1"/>
        <v>0</v>
      </c>
      <c r="E325" s="20">
        <f>VLOOKUP(A325,'04.07.24'!$A$2:$W$500,18,0)</f>
        <v>0</v>
      </c>
      <c r="F325" s="33">
        <f t="shared" si="2"/>
        <v>0</v>
      </c>
      <c r="G325" s="13">
        <f>VLOOKUP(A325,'04.07.24'!$A$2:$C$500,3,0)</f>
        <v>31776970</v>
      </c>
      <c r="H325" s="34">
        <f>VLOOKUP(A325,'Actual scan'!$A$2:$C$419,3,0)</f>
        <v>31776970</v>
      </c>
      <c r="I325" s="35">
        <f t="shared" si="3"/>
        <v>0</v>
      </c>
      <c r="J325" s="20">
        <f>VLOOKUP(A325,'04.07.24'!$A$2:$M$500,13,0)</f>
        <v>5641883.4</v>
      </c>
      <c r="K325" s="36">
        <f>VLOOKUP(A325,'Actual scan'!$A$2:$M$419,13,0)</f>
        <v>5641883.4</v>
      </c>
      <c r="L325" s="37">
        <f t="shared" si="4"/>
        <v>0</v>
      </c>
      <c r="M325" s="13">
        <f>VLOOKUP(A325,'04.07.24'!$A$2:$M$500,4,0)</f>
        <v>453697</v>
      </c>
      <c r="N325" s="34">
        <f>VLOOKUP(A325,'Actual scan'!$A$2:$M$419,4,0)</f>
        <v>453697</v>
      </c>
      <c r="O325" s="38">
        <f t="shared" si="5"/>
        <v>0</v>
      </c>
      <c r="P325" s="13">
        <f>VLOOKUP(A325,'04.07.24'!$A$2:$M$500,10,0)</f>
        <v>1659796</v>
      </c>
      <c r="Q325" s="39">
        <f>VLOOKUP(A325,'Actual scan'!$A$2:$M$419,10,0)</f>
        <v>1659796</v>
      </c>
      <c r="R325" s="38">
        <f t="shared" si="6"/>
        <v>0</v>
      </c>
      <c r="S325" s="13">
        <f>VLOOKUP(A325,'04.07.24'!$A$2:$M$500,9,0)</f>
        <v>154604</v>
      </c>
      <c r="T325" s="39">
        <f>VLOOKUP(A325,'Actual scan'!$A$2:$M$419,9,0)</f>
        <v>154604</v>
      </c>
      <c r="U325" s="38">
        <f t="shared" si="7"/>
        <v>0</v>
      </c>
      <c r="V325" s="13">
        <f>VLOOKUP(A325,'04.07.24'!$A$2:$M$500,8,0)</f>
        <v>234458</v>
      </c>
      <c r="W325" s="39">
        <f>VLOOKUP(A325,'Actual scan'!$A$2:$M$419,8,0)</f>
        <v>234458</v>
      </c>
      <c r="X325" s="38">
        <f t="shared" si="8"/>
        <v>0</v>
      </c>
      <c r="Y325" s="13">
        <f>VLOOKUP(A325,'04.07.24'!$A$2:$M$500,11,0)</f>
        <v>134932761</v>
      </c>
      <c r="Z325" s="39">
        <f>VLOOKUP(A325,'Actual scan'!$A$2:$M$419,11,0)</f>
        <v>134932761</v>
      </c>
      <c r="AA325" s="38">
        <f t="shared" si="9"/>
        <v>0</v>
      </c>
      <c r="AB325" s="40">
        <f t="shared" si="10"/>
        <v>0</v>
      </c>
      <c r="AC325" s="40">
        <f t="shared" si="11"/>
        <v>0</v>
      </c>
      <c r="AD325" s="40">
        <f t="shared" si="12"/>
        <v>0</v>
      </c>
      <c r="AE325" s="40">
        <f t="shared" si="13"/>
        <v>0</v>
      </c>
      <c r="AF325" s="41">
        <f t="shared" si="14"/>
        <v>0</v>
      </c>
      <c r="AG325" s="40">
        <f>IFERROR(__xludf.DUMMYFUNCTION("IFNA(VLOOKUP(A325,IMPORTRANGE(""https://docs.google.com/spreadsheets/d/13sIiIFxtnWDUMYwzYXOCUL9Pdssb8PBqcbIkNBBCaZM/edit?resourcekey#gid=2083474367"",""Responses!$B$2:$N$500""),10,0),0)"),0.0)</f>
        <v>0</v>
      </c>
      <c r="AH325" s="40">
        <f>IFERROR(__xludf.DUMMYFUNCTION("IFNA(VLOOKUP(A325,IMPORTRANGE(""https://docs.google.com/spreadsheets/d/13sIiIFxtnWDUMYwzYXOCUL9Pdssb8PBqcbIkNBBCaZM/edit?resourcekey#gid=2083474367"",""Responses!$B$2:$N$500""),9,0),0)"),0.0)</f>
        <v>0</v>
      </c>
      <c r="AI325" s="41">
        <f t="shared" si="15"/>
        <v>0</v>
      </c>
      <c r="AJ325" s="41">
        <f t="shared" si="16"/>
        <v>0</v>
      </c>
      <c r="AK325" s="42" t="str">
        <f t="shared" si="17"/>
        <v>#DIV/0!</v>
      </c>
      <c r="AL325" s="42" t="str">
        <f t="shared" si="18"/>
        <v>#DIV/0!</v>
      </c>
    </row>
    <row r="326" ht="15.75" customHeight="1">
      <c r="A326" s="6">
        <v>1.24366462E8</v>
      </c>
      <c r="B326" s="7" t="s">
        <v>358</v>
      </c>
      <c r="C326" s="20">
        <f>VLOOKUP(A326,'04.07.24'!$A$2:$W$500,17,0)</f>
        <v>0</v>
      </c>
      <c r="D326" s="33">
        <f t="shared" si="1"/>
        <v>0</v>
      </c>
      <c r="E326" s="20">
        <f>VLOOKUP(A326,'04.07.24'!$A$2:$W$500,18,0)</f>
        <v>0</v>
      </c>
      <c r="F326" s="33">
        <f t="shared" si="2"/>
        <v>0</v>
      </c>
      <c r="G326" s="13">
        <f>VLOOKUP(A326,'04.07.24'!$A$2:$C$500,3,0)</f>
        <v>31719846</v>
      </c>
      <c r="H326" s="34">
        <f>VLOOKUP(A326,'Actual scan'!$A$2:$C$419,3,0)</f>
        <v>31719846</v>
      </c>
      <c r="I326" s="35">
        <f t="shared" si="3"/>
        <v>0</v>
      </c>
      <c r="J326" s="20">
        <f>VLOOKUP(A326,'04.07.24'!$A$2:$M$500,13,0)</f>
        <v>43860719.6</v>
      </c>
      <c r="K326" s="36">
        <f>VLOOKUP(A326,'Actual scan'!$A$2:$M$419,13,0)</f>
        <v>43860719.6</v>
      </c>
      <c r="L326" s="37">
        <f t="shared" si="4"/>
        <v>0</v>
      </c>
      <c r="M326" s="13">
        <f>VLOOKUP(A326,'04.07.24'!$A$2:$M$500,4,0)</f>
        <v>5432821</v>
      </c>
      <c r="N326" s="34">
        <f>VLOOKUP(A326,'Actual scan'!$A$2:$M$419,4,0)</f>
        <v>5432821</v>
      </c>
      <c r="O326" s="38">
        <f t="shared" si="5"/>
        <v>0</v>
      </c>
      <c r="P326" s="13">
        <f>VLOOKUP(A326,'04.07.24'!$A$2:$M$500,10,0)</f>
        <v>6898921</v>
      </c>
      <c r="Q326" s="39">
        <f>VLOOKUP(A326,'Actual scan'!$A$2:$M$419,10,0)</f>
        <v>6898921</v>
      </c>
      <c r="R326" s="38">
        <f t="shared" si="6"/>
        <v>0</v>
      </c>
      <c r="S326" s="13">
        <f>VLOOKUP(A326,'04.07.24'!$A$2:$M$500,9,0)</f>
        <v>458996</v>
      </c>
      <c r="T326" s="39">
        <f>VLOOKUP(A326,'Actual scan'!$A$2:$M$419,9,0)</f>
        <v>458996</v>
      </c>
      <c r="U326" s="38">
        <f t="shared" si="7"/>
        <v>0</v>
      </c>
      <c r="V326" s="13">
        <f>VLOOKUP(A326,'04.07.24'!$A$2:$M$500,8,0)</f>
        <v>3098665</v>
      </c>
      <c r="W326" s="39">
        <f>VLOOKUP(A326,'Actual scan'!$A$2:$M$419,8,0)</f>
        <v>3098665</v>
      </c>
      <c r="X326" s="38">
        <f t="shared" si="8"/>
        <v>0</v>
      </c>
      <c r="Y326" s="13">
        <f>VLOOKUP(A326,'04.07.24'!$A$2:$M$500,11,0)</f>
        <v>6163595</v>
      </c>
      <c r="Z326" s="39">
        <f>VLOOKUP(A326,'Actual scan'!$A$2:$M$419,11,0)</f>
        <v>6163595</v>
      </c>
      <c r="AA326" s="38">
        <f t="shared" si="9"/>
        <v>0</v>
      </c>
      <c r="AB326" s="40">
        <f t="shared" si="10"/>
        <v>0</v>
      </c>
      <c r="AC326" s="40">
        <f t="shared" si="11"/>
        <v>0</v>
      </c>
      <c r="AD326" s="40">
        <f t="shared" si="12"/>
        <v>0</v>
      </c>
      <c r="AE326" s="40">
        <f t="shared" si="13"/>
        <v>0</v>
      </c>
      <c r="AF326" s="41">
        <f t="shared" si="14"/>
        <v>0</v>
      </c>
      <c r="AG326" s="40">
        <f>IFERROR(__xludf.DUMMYFUNCTION("IFNA(VLOOKUP(A326,IMPORTRANGE(""https://docs.google.com/spreadsheets/d/13sIiIFxtnWDUMYwzYXOCUL9Pdssb8PBqcbIkNBBCaZM/edit?resourcekey#gid=2083474367"",""Responses!$B$2:$N$500""),10,0),0)"),0.0)</f>
        <v>0</v>
      </c>
      <c r="AH326" s="40">
        <f>IFERROR(__xludf.DUMMYFUNCTION("IFNA(VLOOKUP(A326,IMPORTRANGE(""https://docs.google.com/spreadsheets/d/13sIiIFxtnWDUMYwzYXOCUL9Pdssb8PBqcbIkNBBCaZM/edit?resourcekey#gid=2083474367"",""Responses!$B$2:$N$500""),9,0),0)"),0.0)</f>
        <v>0</v>
      </c>
      <c r="AI326" s="41">
        <f t="shared" si="15"/>
        <v>0</v>
      </c>
      <c r="AJ326" s="41">
        <f t="shared" si="16"/>
        <v>0</v>
      </c>
      <c r="AK326" s="42" t="str">
        <f t="shared" si="17"/>
        <v>#DIV/0!</v>
      </c>
      <c r="AL326" s="42" t="str">
        <f t="shared" si="18"/>
        <v>#DIV/0!</v>
      </c>
    </row>
    <row r="327" ht="15.75" customHeight="1">
      <c r="A327" s="6">
        <v>8.8396034E7</v>
      </c>
      <c r="B327" s="7" t="s">
        <v>359</v>
      </c>
      <c r="C327" s="20">
        <f>VLOOKUP(A327,'04.07.24'!$A$2:$W$500,17,0)</f>
        <v>0</v>
      </c>
      <c r="D327" s="33">
        <f t="shared" si="1"/>
        <v>0</v>
      </c>
      <c r="E327" s="20">
        <f>VLOOKUP(A327,'04.07.24'!$A$2:$W$500,18,0)</f>
        <v>0</v>
      </c>
      <c r="F327" s="33">
        <f t="shared" si="2"/>
        <v>0</v>
      </c>
      <c r="G327" s="13">
        <f>VLOOKUP(A327,'04.07.24'!$A$2:$C$500,3,0)</f>
        <v>31571868</v>
      </c>
      <c r="H327" s="34">
        <f>VLOOKUP(A327,'Actual scan'!$A$2:$C$419,3,0)</f>
        <v>31571868</v>
      </c>
      <c r="I327" s="35">
        <f t="shared" si="3"/>
        <v>0</v>
      </c>
      <c r="J327" s="20">
        <f>VLOOKUP(A327,'04.07.24'!$A$2:$M$500,13,0)</f>
        <v>38504219.8</v>
      </c>
      <c r="K327" s="36">
        <f>VLOOKUP(A327,'Actual scan'!$A$2:$M$419,13,0)</f>
        <v>38504219.8</v>
      </c>
      <c r="L327" s="37">
        <f t="shared" si="4"/>
        <v>0</v>
      </c>
      <c r="M327" s="13">
        <f>VLOOKUP(A327,'04.07.24'!$A$2:$M$500,4,0)</f>
        <v>2915723</v>
      </c>
      <c r="N327" s="34">
        <f>VLOOKUP(A327,'Actual scan'!$A$2:$M$419,4,0)</f>
        <v>2915723</v>
      </c>
      <c r="O327" s="38">
        <f t="shared" si="5"/>
        <v>0</v>
      </c>
      <c r="P327" s="13">
        <f>VLOOKUP(A327,'04.07.24'!$A$2:$M$500,10,0)</f>
        <v>4459877</v>
      </c>
      <c r="Q327" s="39">
        <f>VLOOKUP(A327,'Actual scan'!$A$2:$M$419,10,0)</f>
        <v>4459877</v>
      </c>
      <c r="R327" s="38">
        <f t="shared" si="6"/>
        <v>0</v>
      </c>
      <c r="S327" s="13">
        <f>VLOOKUP(A327,'04.07.24'!$A$2:$M$500,9,0)</f>
        <v>1110331</v>
      </c>
      <c r="T327" s="39">
        <f>VLOOKUP(A327,'Actual scan'!$A$2:$M$419,9,0)</f>
        <v>1110331</v>
      </c>
      <c r="U327" s="38">
        <f t="shared" si="7"/>
        <v>0</v>
      </c>
      <c r="V327" s="13">
        <f>VLOOKUP(A327,'04.07.24'!$A$2:$M$500,8,0)</f>
        <v>1546225</v>
      </c>
      <c r="W327" s="39">
        <f>VLOOKUP(A327,'Actual scan'!$A$2:$M$419,8,0)</f>
        <v>1546225</v>
      </c>
      <c r="X327" s="38">
        <f t="shared" si="8"/>
        <v>0</v>
      </c>
      <c r="Y327" s="13">
        <f>VLOOKUP(A327,'04.07.24'!$A$2:$M$500,11,0)</f>
        <v>2107597917</v>
      </c>
      <c r="Z327" s="39">
        <f>VLOOKUP(A327,'Actual scan'!$A$2:$M$419,11,0)</f>
        <v>2107597917</v>
      </c>
      <c r="AA327" s="38">
        <f t="shared" si="9"/>
        <v>0</v>
      </c>
      <c r="AB327" s="40">
        <f t="shared" si="10"/>
        <v>0</v>
      </c>
      <c r="AC327" s="40">
        <f t="shared" si="11"/>
        <v>0</v>
      </c>
      <c r="AD327" s="40">
        <f t="shared" si="12"/>
        <v>0</v>
      </c>
      <c r="AE327" s="40">
        <f t="shared" si="13"/>
        <v>0</v>
      </c>
      <c r="AF327" s="41">
        <f t="shared" si="14"/>
        <v>0</v>
      </c>
      <c r="AG327" s="40">
        <f>IFERROR(__xludf.DUMMYFUNCTION("IFNA(VLOOKUP(A327,IMPORTRANGE(""https://docs.google.com/spreadsheets/d/13sIiIFxtnWDUMYwzYXOCUL9Pdssb8PBqcbIkNBBCaZM/edit?resourcekey#gid=2083474367"",""Responses!$B$2:$N$500""),10,0),0)"),0.0)</f>
        <v>0</v>
      </c>
      <c r="AH327" s="40">
        <f>IFERROR(__xludf.DUMMYFUNCTION("IFNA(VLOOKUP(A327,IMPORTRANGE(""https://docs.google.com/spreadsheets/d/13sIiIFxtnWDUMYwzYXOCUL9Pdssb8PBqcbIkNBBCaZM/edit?resourcekey#gid=2083474367"",""Responses!$B$2:$N$500""),9,0),0)"),0.0)</f>
        <v>0</v>
      </c>
      <c r="AI327" s="41">
        <f t="shared" si="15"/>
        <v>0</v>
      </c>
      <c r="AJ327" s="41">
        <f t="shared" si="16"/>
        <v>0</v>
      </c>
      <c r="AK327" s="42" t="str">
        <f t="shared" si="17"/>
        <v>#DIV/0!</v>
      </c>
      <c r="AL327" s="42" t="str">
        <f t="shared" si="18"/>
        <v>#DIV/0!</v>
      </c>
    </row>
    <row r="328" ht="15.75" customHeight="1">
      <c r="A328" s="6">
        <v>1.24509692E8</v>
      </c>
      <c r="B328" s="7" t="s">
        <v>360</v>
      </c>
      <c r="C328" s="20">
        <f>VLOOKUP(A328,'04.07.24'!$A$2:$W$500,17,0)</f>
        <v>0</v>
      </c>
      <c r="D328" s="33">
        <f t="shared" si="1"/>
        <v>0</v>
      </c>
      <c r="E328" s="20">
        <f>VLOOKUP(A328,'04.07.24'!$A$2:$W$500,18,0)</f>
        <v>0</v>
      </c>
      <c r="F328" s="33">
        <f t="shared" si="2"/>
        <v>0</v>
      </c>
      <c r="G328" s="13">
        <f>VLOOKUP(A328,'04.07.24'!$A$2:$C$500,3,0)</f>
        <v>31547847</v>
      </c>
      <c r="H328" s="34">
        <f>VLOOKUP(A328,'Actual scan'!$A$2:$C$419,3,0)</f>
        <v>31547847</v>
      </c>
      <c r="I328" s="35">
        <f t="shared" si="3"/>
        <v>0</v>
      </c>
      <c r="J328" s="20">
        <f>VLOOKUP(A328,'04.07.24'!$A$2:$M$500,13,0)</f>
        <v>3941889.6</v>
      </c>
      <c r="K328" s="36">
        <f>VLOOKUP(A328,'Actual scan'!$A$2:$M$419,13,0)</f>
        <v>3941889.6</v>
      </c>
      <c r="L328" s="37">
        <f t="shared" si="4"/>
        <v>0</v>
      </c>
      <c r="M328" s="13">
        <f>VLOOKUP(A328,'04.07.24'!$A$2:$M$500,4,0)</f>
        <v>501616</v>
      </c>
      <c r="N328" s="34">
        <f>VLOOKUP(A328,'Actual scan'!$A$2:$M$419,4,0)</f>
        <v>501616</v>
      </c>
      <c r="O328" s="38">
        <f t="shared" si="5"/>
        <v>0</v>
      </c>
      <c r="P328" s="13">
        <f>VLOOKUP(A328,'04.07.24'!$A$2:$M$500,10,0)</f>
        <v>1600055</v>
      </c>
      <c r="Q328" s="39">
        <f>VLOOKUP(A328,'Actual scan'!$A$2:$M$419,10,0)</f>
        <v>1600055</v>
      </c>
      <c r="R328" s="38">
        <f t="shared" si="6"/>
        <v>0</v>
      </c>
      <c r="S328" s="13">
        <f>VLOOKUP(A328,'04.07.24'!$A$2:$M$500,9,0)</f>
        <v>94037</v>
      </c>
      <c r="T328" s="39">
        <f>VLOOKUP(A328,'Actual scan'!$A$2:$M$419,9,0)</f>
        <v>94037</v>
      </c>
      <c r="U328" s="38">
        <f t="shared" si="7"/>
        <v>0</v>
      </c>
      <c r="V328" s="13">
        <f>VLOOKUP(A328,'04.07.24'!$A$2:$M$500,8,0)</f>
        <v>122950</v>
      </c>
      <c r="W328" s="39">
        <f>VLOOKUP(A328,'Actual scan'!$A$2:$M$419,8,0)</f>
        <v>122950</v>
      </c>
      <c r="X328" s="38">
        <f t="shared" si="8"/>
        <v>0</v>
      </c>
      <c r="Y328" s="13">
        <f>VLOOKUP(A328,'04.07.24'!$A$2:$M$500,11,0)</f>
        <v>251101</v>
      </c>
      <c r="Z328" s="39">
        <f>VLOOKUP(A328,'Actual scan'!$A$2:$M$419,11,0)</f>
        <v>251101</v>
      </c>
      <c r="AA328" s="38">
        <f t="shared" si="9"/>
        <v>0</v>
      </c>
      <c r="AB328" s="40">
        <f t="shared" si="10"/>
        <v>0</v>
      </c>
      <c r="AC328" s="40">
        <f t="shared" si="11"/>
        <v>0</v>
      </c>
      <c r="AD328" s="40">
        <f t="shared" si="12"/>
        <v>0</v>
      </c>
      <c r="AE328" s="40">
        <f t="shared" si="13"/>
        <v>0</v>
      </c>
      <c r="AF328" s="41">
        <f t="shared" si="14"/>
        <v>0</v>
      </c>
      <c r="AG328" s="40">
        <f>IFERROR(__xludf.DUMMYFUNCTION("IFNA(VLOOKUP(A328,IMPORTRANGE(""https://docs.google.com/spreadsheets/d/13sIiIFxtnWDUMYwzYXOCUL9Pdssb8PBqcbIkNBBCaZM/edit?resourcekey#gid=2083474367"",""Responses!$B$2:$N$500""),10,0),0)"),0.0)</f>
        <v>0</v>
      </c>
      <c r="AH328" s="40">
        <f>IFERROR(__xludf.DUMMYFUNCTION("IFNA(VLOOKUP(A328,IMPORTRANGE(""https://docs.google.com/spreadsheets/d/13sIiIFxtnWDUMYwzYXOCUL9Pdssb8PBqcbIkNBBCaZM/edit?resourcekey#gid=2083474367"",""Responses!$B$2:$N$500""),9,0),0)"),0.0)</f>
        <v>0</v>
      </c>
      <c r="AI328" s="41">
        <f t="shared" si="15"/>
        <v>0</v>
      </c>
      <c r="AJ328" s="41">
        <f t="shared" si="16"/>
        <v>0</v>
      </c>
      <c r="AK328" s="42" t="str">
        <f t="shared" si="17"/>
        <v>#DIV/0!</v>
      </c>
      <c r="AL328" s="42" t="str">
        <f t="shared" si="18"/>
        <v>#DIV/0!</v>
      </c>
    </row>
    <row r="329" ht="15.75" customHeight="1">
      <c r="A329" s="6">
        <v>1.34348638E8</v>
      </c>
      <c r="B329" s="7" t="s">
        <v>361</v>
      </c>
      <c r="C329" s="20">
        <f>VLOOKUP(A329,'04.07.24'!$A$2:$W$500,17,0)</f>
        <v>0</v>
      </c>
      <c r="D329" s="33">
        <f t="shared" si="1"/>
        <v>0</v>
      </c>
      <c r="E329" s="20">
        <f>VLOOKUP(A329,'04.07.24'!$A$2:$W$500,18,0)</f>
        <v>0</v>
      </c>
      <c r="F329" s="33">
        <f t="shared" si="2"/>
        <v>0</v>
      </c>
      <c r="G329" s="13">
        <f>VLOOKUP(A329,'04.07.24'!$A$2:$C$500,3,0)</f>
        <v>31477951</v>
      </c>
      <c r="H329" s="34">
        <f>VLOOKUP(A329,'Actual scan'!$A$2:$C$419,3,0)</f>
        <v>31477951</v>
      </c>
      <c r="I329" s="35">
        <f t="shared" si="3"/>
        <v>0</v>
      </c>
      <c r="J329" s="20">
        <f>VLOOKUP(A329,'04.07.24'!$A$2:$M$500,13,0)</f>
        <v>38681792</v>
      </c>
      <c r="K329" s="36">
        <f>VLOOKUP(A329,'Actual scan'!$A$2:$M$419,13,0)</f>
        <v>38681792</v>
      </c>
      <c r="L329" s="37">
        <f t="shared" si="4"/>
        <v>0</v>
      </c>
      <c r="M329" s="13">
        <f>VLOOKUP(A329,'04.07.24'!$A$2:$M$500,4,0)</f>
        <v>10975493</v>
      </c>
      <c r="N329" s="34">
        <f>VLOOKUP(A329,'Actual scan'!$A$2:$M$419,4,0)</f>
        <v>10975493</v>
      </c>
      <c r="O329" s="38">
        <f t="shared" si="5"/>
        <v>0</v>
      </c>
      <c r="P329" s="13">
        <f>VLOOKUP(A329,'04.07.24'!$A$2:$M$500,10,0)</f>
        <v>5984641</v>
      </c>
      <c r="Q329" s="39">
        <f>VLOOKUP(A329,'Actual scan'!$A$2:$M$419,10,0)</f>
        <v>5984641</v>
      </c>
      <c r="R329" s="38">
        <f t="shared" si="6"/>
        <v>0</v>
      </c>
      <c r="S329" s="13">
        <f>VLOOKUP(A329,'04.07.24'!$A$2:$M$500,9,0)</f>
        <v>833686</v>
      </c>
      <c r="T329" s="39">
        <f>VLOOKUP(A329,'Actual scan'!$A$2:$M$419,9,0)</f>
        <v>833686</v>
      </c>
      <c r="U329" s="38">
        <f t="shared" si="7"/>
        <v>0</v>
      </c>
      <c r="V329" s="13">
        <f>VLOOKUP(A329,'04.07.24'!$A$2:$M$500,8,0)</f>
        <v>1813045</v>
      </c>
      <c r="W329" s="39">
        <f>VLOOKUP(A329,'Actual scan'!$A$2:$M$419,8,0)</f>
        <v>1813045</v>
      </c>
      <c r="X329" s="38">
        <f t="shared" si="8"/>
        <v>0</v>
      </c>
      <c r="Y329" s="13">
        <f>VLOOKUP(A329,'04.07.24'!$A$2:$M$500,11,0)</f>
        <v>503299242</v>
      </c>
      <c r="Z329" s="39">
        <f>VLOOKUP(A329,'Actual scan'!$A$2:$M$419,11,0)</f>
        <v>503299242</v>
      </c>
      <c r="AA329" s="38">
        <f t="shared" si="9"/>
        <v>0</v>
      </c>
      <c r="AB329" s="40">
        <f t="shared" si="10"/>
        <v>0</v>
      </c>
      <c r="AC329" s="40">
        <f t="shared" si="11"/>
        <v>0</v>
      </c>
      <c r="AD329" s="40">
        <f t="shared" si="12"/>
        <v>0</v>
      </c>
      <c r="AE329" s="40">
        <f t="shared" si="13"/>
        <v>0</v>
      </c>
      <c r="AF329" s="41">
        <f t="shared" si="14"/>
        <v>0</v>
      </c>
      <c r="AG329" s="40">
        <f>IFERROR(__xludf.DUMMYFUNCTION("IFNA(VLOOKUP(A329,IMPORTRANGE(""https://docs.google.com/spreadsheets/d/13sIiIFxtnWDUMYwzYXOCUL9Pdssb8PBqcbIkNBBCaZM/edit?resourcekey#gid=2083474367"",""Responses!$B$2:$N$500""),10,0),0)"),0.0)</f>
        <v>0</v>
      </c>
      <c r="AH329" s="40">
        <f>IFERROR(__xludf.DUMMYFUNCTION("IFNA(VLOOKUP(A329,IMPORTRANGE(""https://docs.google.com/spreadsheets/d/13sIiIFxtnWDUMYwzYXOCUL9Pdssb8PBqcbIkNBBCaZM/edit?resourcekey#gid=2083474367"",""Responses!$B$2:$N$500""),9,0),0)"),0.0)</f>
        <v>0</v>
      </c>
      <c r="AI329" s="41">
        <f t="shared" si="15"/>
        <v>0</v>
      </c>
      <c r="AJ329" s="41">
        <f t="shared" si="16"/>
        <v>0</v>
      </c>
      <c r="AK329" s="42" t="str">
        <f t="shared" si="17"/>
        <v>#DIV/0!</v>
      </c>
      <c r="AL329" s="42" t="str">
        <f t="shared" si="18"/>
        <v>#DIV/0!</v>
      </c>
    </row>
    <row r="330" ht="15.75" customHeight="1">
      <c r="A330" s="6">
        <v>1.2439736E8</v>
      </c>
      <c r="B330" s="7" t="s">
        <v>362</v>
      </c>
      <c r="C330" s="20">
        <f>VLOOKUP(A330,'04.07.24'!$A$2:$W$500,17,0)</f>
        <v>0</v>
      </c>
      <c r="D330" s="33">
        <f t="shared" si="1"/>
        <v>0</v>
      </c>
      <c r="E330" s="20">
        <f>VLOOKUP(A330,'04.07.24'!$A$2:$W$500,18,0)</f>
        <v>0</v>
      </c>
      <c r="F330" s="33">
        <f t="shared" si="2"/>
        <v>0</v>
      </c>
      <c r="G330" s="13">
        <f>VLOOKUP(A330,'04.07.24'!$A$2:$C$500,3,0)</f>
        <v>31286011</v>
      </c>
      <c r="H330" s="34">
        <f>VLOOKUP(A330,'Actual scan'!$A$2:$C$419,3,0)</f>
        <v>31286011</v>
      </c>
      <c r="I330" s="35">
        <f t="shared" si="3"/>
        <v>0</v>
      </c>
      <c r="J330" s="20">
        <f>VLOOKUP(A330,'04.07.24'!$A$2:$M$500,13,0)</f>
        <v>1815825.6</v>
      </c>
      <c r="K330" s="36">
        <f>VLOOKUP(A330,'Actual scan'!$A$2:$M$419,13,0)</f>
        <v>1815825.6</v>
      </c>
      <c r="L330" s="37">
        <f t="shared" si="4"/>
        <v>0</v>
      </c>
      <c r="M330" s="13">
        <f>VLOOKUP(A330,'04.07.24'!$A$2:$M$500,4,0)</f>
        <v>141461</v>
      </c>
      <c r="N330" s="34">
        <f>VLOOKUP(A330,'Actual scan'!$A$2:$M$419,4,0)</f>
        <v>141461</v>
      </c>
      <c r="O330" s="38">
        <f t="shared" si="5"/>
        <v>0</v>
      </c>
      <c r="P330" s="13">
        <f>VLOOKUP(A330,'04.07.24'!$A$2:$M$500,10,0)</f>
        <v>1887715</v>
      </c>
      <c r="Q330" s="39">
        <f>VLOOKUP(A330,'Actual scan'!$A$2:$M$419,10,0)</f>
        <v>1887715</v>
      </c>
      <c r="R330" s="38">
        <f t="shared" si="6"/>
        <v>0</v>
      </c>
      <c r="S330" s="13">
        <f>VLOOKUP(A330,'04.07.24'!$A$2:$M$500,9,0)</f>
        <v>74189</v>
      </c>
      <c r="T330" s="39">
        <f>VLOOKUP(A330,'Actual scan'!$A$2:$M$419,9,0)</f>
        <v>74189</v>
      </c>
      <c r="U330" s="38">
        <f t="shared" si="7"/>
        <v>0</v>
      </c>
      <c r="V330" s="13">
        <f>VLOOKUP(A330,'04.07.24'!$A$2:$M$500,8,0)</f>
        <v>20882</v>
      </c>
      <c r="W330" s="39">
        <f>VLOOKUP(A330,'Actual scan'!$A$2:$M$419,8,0)</f>
        <v>20882</v>
      </c>
      <c r="X330" s="38">
        <f t="shared" si="8"/>
        <v>0</v>
      </c>
      <c r="Y330" s="13">
        <f>VLOOKUP(A330,'04.07.24'!$A$2:$M$500,11,0)</f>
        <v>10831448</v>
      </c>
      <c r="Z330" s="39">
        <f>VLOOKUP(A330,'Actual scan'!$A$2:$M$419,11,0)</f>
        <v>10831448</v>
      </c>
      <c r="AA330" s="38">
        <f t="shared" si="9"/>
        <v>0</v>
      </c>
      <c r="AB330" s="40">
        <f t="shared" si="10"/>
        <v>0</v>
      </c>
      <c r="AC330" s="40">
        <f t="shared" si="11"/>
        <v>0</v>
      </c>
      <c r="AD330" s="40">
        <f t="shared" si="12"/>
        <v>0</v>
      </c>
      <c r="AE330" s="40">
        <f t="shared" si="13"/>
        <v>0</v>
      </c>
      <c r="AF330" s="41">
        <f t="shared" si="14"/>
        <v>0</v>
      </c>
      <c r="AG330" s="40">
        <f>IFERROR(__xludf.DUMMYFUNCTION("IFNA(VLOOKUP(A330,IMPORTRANGE(""https://docs.google.com/spreadsheets/d/13sIiIFxtnWDUMYwzYXOCUL9Pdssb8PBqcbIkNBBCaZM/edit?resourcekey#gid=2083474367"",""Responses!$B$2:$N$500""),10,0),0)"),0.0)</f>
        <v>0</v>
      </c>
      <c r="AH330" s="40">
        <f>IFERROR(__xludf.DUMMYFUNCTION("IFNA(VLOOKUP(A330,IMPORTRANGE(""https://docs.google.com/spreadsheets/d/13sIiIFxtnWDUMYwzYXOCUL9Pdssb8PBqcbIkNBBCaZM/edit?resourcekey#gid=2083474367"",""Responses!$B$2:$N$500""),9,0),0)"),0.0)</f>
        <v>0</v>
      </c>
      <c r="AI330" s="41">
        <f t="shared" si="15"/>
        <v>0</v>
      </c>
      <c r="AJ330" s="41">
        <f t="shared" si="16"/>
        <v>0</v>
      </c>
      <c r="AK330" s="42" t="str">
        <f t="shared" si="17"/>
        <v>#DIV/0!</v>
      </c>
      <c r="AL330" s="42" t="str">
        <f t="shared" si="18"/>
        <v>#DIV/0!</v>
      </c>
    </row>
    <row r="331" ht="15.75" customHeight="1">
      <c r="A331" s="6">
        <v>1.21950268E8</v>
      </c>
      <c r="B331" s="7" t="s">
        <v>363</v>
      </c>
      <c r="C331" s="20">
        <f>VLOOKUP(A331,'04.07.24'!$A$2:$W$500,17,0)</f>
        <v>0</v>
      </c>
      <c r="D331" s="33">
        <f t="shared" si="1"/>
        <v>0</v>
      </c>
      <c r="E331" s="20">
        <f>VLOOKUP(A331,'04.07.24'!$A$2:$W$500,18,0)</f>
        <v>0</v>
      </c>
      <c r="F331" s="33">
        <f t="shared" si="2"/>
        <v>0</v>
      </c>
      <c r="G331" s="13">
        <f>VLOOKUP(A331,'04.07.24'!$A$2:$C$500,3,0)</f>
        <v>31261983</v>
      </c>
      <c r="H331" s="34">
        <f>VLOOKUP(A331,'Actual scan'!$A$2:$C$419,3,0)</f>
        <v>31261983</v>
      </c>
      <c r="I331" s="35">
        <f t="shared" si="3"/>
        <v>0</v>
      </c>
      <c r="J331" s="20">
        <f>VLOOKUP(A331,'04.07.24'!$A$2:$M$500,13,0)</f>
        <v>10611757.2</v>
      </c>
      <c r="K331" s="36">
        <f>VLOOKUP(A331,'Actual scan'!$A$2:$M$419,13,0)</f>
        <v>10611757.2</v>
      </c>
      <c r="L331" s="37">
        <f t="shared" si="4"/>
        <v>0</v>
      </c>
      <c r="M331" s="13">
        <f>VLOOKUP(A331,'04.07.24'!$A$2:$M$500,4,0)</f>
        <v>2705414</v>
      </c>
      <c r="N331" s="34">
        <f>VLOOKUP(A331,'Actual scan'!$A$2:$M$419,4,0)</f>
        <v>2705414</v>
      </c>
      <c r="O331" s="38">
        <f t="shared" si="5"/>
        <v>0</v>
      </c>
      <c r="P331" s="13">
        <f>VLOOKUP(A331,'04.07.24'!$A$2:$M$500,10,0)</f>
        <v>5539643</v>
      </c>
      <c r="Q331" s="39">
        <f>VLOOKUP(A331,'Actual scan'!$A$2:$M$419,10,0)</f>
        <v>5539643</v>
      </c>
      <c r="R331" s="38">
        <f t="shared" si="6"/>
        <v>0</v>
      </c>
      <c r="S331" s="13">
        <f>VLOOKUP(A331,'04.07.24'!$A$2:$M$500,9,0)</f>
        <v>93469</v>
      </c>
      <c r="T331" s="39">
        <f>VLOOKUP(A331,'Actual scan'!$A$2:$M$419,9,0)</f>
        <v>93469</v>
      </c>
      <c r="U331" s="38">
        <f t="shared" si="7"/>
        <v>0</v>
      </c>
      <c r="V331" s="13">
        <f>VLOOKUP(A331,'04.07.24'!$A$2:$M$500,8,0)</f>
        <v>524291</v>
      </c>
      <c r="W331" s="39">
        <f>VLOOKUP(A331,'Actual scan'!$A$2:$M$419,8,0)</f>
        <v>524291</v>
      </c>
      <c r="X331" s="38">
        <f t="shared" si="8"/>
        <v>0</v>
      </c>
      <c r="Y331" s="13">
        <f>VLOOKUP(A331,'04.07.24'!$A$2:$M$500,11,0)</f>
        <v>1275000</v>
      </c>
      <c r="Z331" s="39">
        <f>VLOOKUP(A331,'Actual scan'!$A$2:$M$419,11,0)</f>
        <v>1275000</v>
      </c>
      <c r="AA331" s="38">
        <f t="shared" si="9"/>
        <v>0</v>
      </c>
      <c r="AB331" s="40">
        <f t="shared" si="10"/>
        <v>0</v>
      </c>
      <c r="AC331" s="40">
        <f t="shared" si="11"/>
        <v>0</v>
      </c>
      <c r="AD331" s="40">
        <f t="shared" si="12"/>
        <v>0</v>
      </c>
      <c r="AE331" s="40">
        <f t="shared" si="13"/>
        <v>0</v>
      </c>
      <c r="AF331" s="41">
        <f t="shared" si="14"/>
        <v>0</v>
      </c>
      <c r="AG331" s="40">
        <f>IFERROR(__xludf.DUMMYFUNCTION("IFNA(VLOOKUP(A331,IMPORTRANGE(""https://docs.google.com/spreadsheets/d/13sIiIFxtnWDUMYwzYXOCUL9Pdssb8PBqcbIkNBBCaZM/edit?resourcekey#gid=2083474367"",""Responses!$B$2:$N$500""),10,0),0)"),0.0)</f>
        <v>0</v>
      </c>
      <c r="AH331" s="40">
        <f>IFERROR(__xludf.DUMMYFUNCTION("IFNA(VLOOKUP(A331,IMPORTRANGE(""https://docs.google.com/spreadsheets/d/13sIiIFxtnWDUMYwzYXOCUL9Pdssb8PBqcbIkNBBCaZM/edit?resourcekey#gid=2083474367"",""Responses!$B$2:$N$500""),9,0),0)"),0.0)</f>
        <v>0</v>
      </c>
      <c r="AI331" s="41">
        <f t="shared" si="15"/>
        <v>0</v>
      </c>
      <c r="AJ331" s="41">
        <f t="shared" si="16"/>
        <v>0</v>
      </c>
      <c r="AK331" s="42" t="str">
        <f t="shared" si="17"/>
        <v>#DIV/0!</v>
      </c>
      <c r="AL331" s="42" t="str">
        <f t="shared" si="18"/>
        <v>#DIV/0!</v>
      </c>
    </row>
    <row r="332" ht="15.75" customHeight="1">
      <c r="A332" s="6">
        <v>1.22121541E8</v>
      </c>
      <c r="B332" s="7" t="s">
        <v>364</v>
      </c>
      <c r="C332" s="20">
        <f>VLOOKUP(A332,'04.07.24'!$A$2:$W$500,17,0)</f>
        <v>0</v>
      </c>
      <c r="D332" s="33">
        <f t="shared" si="1"/>
        <v>0</v>
      </c>
      <c r="E332" s="20">
        <f>VLOOKUP(A332,'04.07.24'!$A$2:$W$500,18,0)</f>
        <v>0</v>
      </c>
      <c r="F332" s="33">
        <f t="shared" si="2"/>
        <v>0</v>
      </c>
      <c r="G332" s="13">
        <f>VLOOKUP(A332,'04.07.24'!$A$2:$C$500,3,0)</f>
        <v>31198025</v>
      </c>
      <c r="H332" s="34">
        <f>VLOOKUP(A332,'Actual scan'!$A$2:$C$419,3,0)</f>
        <v>31198025</v>
      </c>
      <c r="I332" s="35">
        <f t="shared" si="3"/>
        <v>0</v>
      </c>
      <c r="J332" s="20">
        <f>VLOOKUP(A332,'04.07.24'!$A$2:$M$500,13,0)</f>
        <v>59627094.6</v>
      </c>
      <c r="K332" s="36">
        <f>VLOOKUP(A332,'Actual scan'!$A$2:$M$419,13,0)</f>
        <v>59627094.6</v>
      </c>
      <c r="L332" s="37">
        <f t="shared" si="4"/>
        <v>0</v>
      </c>
      <c r="M332" s="13">
        <f>VLOOKUP(A332,'04.07.24'!$A$2:$M$500,4,0)</f>
        <v>3933393</v>
      </c>
      <c r="N332" s="34">
        <f>VLOOKUP(A332,'Actual scan'!$A$2:$M$419,4,0)</f>
        <v>3933393</v>
      </c>
      <c r="O332" s="38">
        <f t="shared" si="5"/>
        <v>0</v>
      </c>
      <c r="P332" s="13">
        <f>VLOOKUP(A332,'04.07.24'!$A$2:$M$500,10,0)</f>
        <v>5068637</v>
      </c>
      <c r="Q332" s="39">
        <f>VLOOKUP(A332,'Actual scan'!$A$2:$M$419,10,0)</f>
        <v>5068637</v>
      </c>
      <c r="R332" s="38">
        <f t="shared" si="6"/>
        <v>0</v>
      </c>
      <c r="S332" s="13">
        <f>VLOOKUP(A332,'04.07.24'!$A$2:$M$500,9,0)</f>
        <v>2117868</v>
      </c>
      <c r="T332" s="39">
        <f>VLOOKUP(A332,'Actual scan'!$A$2:$M$419,9,0)</f>
        <v>2117868</v>
      </c>
      <c r="U332" s="38">
        <f t="shared" si="7"/>
        <v>0</v>
      </c>
      <c r="V332" s="13">
        <f>VLOOKUP(A332,'04.07.24'!$A$2:$M$500,8,0)</f>
        <v>1681413</v>
      </c>
      <c r="W332" s="39">
        <f>VLOOKUP(A332,'Actual scan'!$A$2:$M$419,8,0)</f>
        <v>1681413</v>
      </c>
      <c r="X332" s="38">
        <f t="shared" si="8"/>
        <v>0</v>
      </c>
      <c r="Y332" s="13">
        <f>VLOOKUP(A332,'04.07.24'!$A$2:$M$500,11,0)</f>
        <v>12716654269</v>
      </c>
      <c r="Z332" s="39">
        <f>VLOOKUP(A332,'Actual scan'!$A$2:$M$419,11,0)</f>
        <v>12716654269</v>
      </c>
      <c r="AA332" s="38">
        <f t="shared" si="9"/>
        <v>0</v>
      </c>
      <c r="AB332" s="40">
        <f t="shared" si="10"/>
        <v>0</v>
      </c>
      <c r="AC332" s="40">
        <f t="shared" si="11"/>
        <v>0</v>
      </c>
      <c r="AD332" s="40">
        <f t="shared" si="12"/>
        <v>0</v>
      </c>
      <c r="AE332" s="40">
        <f t="shared" si="13"/>
        <v>0</v>
      </c>
      <c r="AF332" s="41">
        <f t="shared" si="14"/>
        <v>0</v>
      </c>
      <c r="AG332" s="40">
        <f>IFERROR(__xludf.DUMMYFUNCTION("IFNA(VLOOKUP(A332,IMPORTRANGE(""https://docs.google.com/spreadsheets/d/13sIiIFxtnWDUMYwzYXOCUL9Pdssb8PBqcbIkNBBCaZM/edit?resourcekey#gid=2083474367"",""Responses!$B$2:$N$500""),10,0),0)"),0.0)</f>
        <v>0</v>
      </c>
      <c r="AH332" s="40">
        <f>IFERROR(__xludf.DUMMYFUNCTION("IFNA(VLOOKUP(A332,IMPORTRANGE(""https://docs.google.com/spreadsheets/d/13sIiIFxtnWDUMYwzYXOCUL9Pdssb8PBqcbIkNBBCaZM/edit?resourcekey#gid=2083474367"",""Responses!$B$2:$N$500""),9,0),0)"),0.0)</f>
        <v>0</v>
      </c>
      <c r="AI332" s="41">
        <f t="shared" si="15"/>
        <v>0</v>
      </c>
      <c r="AJ332" s="41">
        <f t="shared" si="16"/>
        <v>0</v>
      </c>
      <c r="AK332" s="42" t="str">
        <f t="shared" si="17"/>
        <v>#DIV/0!</v>
      </c>
      <c r="AL332" s="42" t="str">
        <f t="shared" si="18"/>
        <v>#DIV/0!</v>
      </c>
    </row>
    <row r="333" ht="15.75" customHeight="1">
      <c r="A333" s="6">
        <v>1.24493021E8</v>
      </c>
      <c r="B333" s="7" t="s">
        <v>365</v>
      </c>
      <c r="C333" s="20">
        <f>VLOOKUP(A333,'04.07.24'!$A$2:$W$500,17,0)</f>
        <v>0</v>
      </c>
      <c r="D333" s="33">
        <f t="shared" si="1"/>
        <v>0</v>
      </c>
      <c r="E333" s="20">
        <f>VLOOKUP(A333,'04.07.24'!$A$2:$W$500,18,0)</f>
        <v>0</v>
      </c>
      <c r="F333" s="33">
        <f t="shared" si="2"/>
        <v>0</v>
      </c>
      <c r="G333" s="13">
        <f>VLOOKUP(A333,'04.07.24'!$A$2:$C$500,3,0)</f>
        <v>31098934</v>
      </c>
      <c r="H333" s="34">
        <f>VLOOKUP(A333,'Actual scan'!$A$2:$C$419,3,0)</f>
        <v>31098934</v>
      </c>
      <c r="I333" s="35">
        <f t="shared" si="3"/>
        <v>0</v>
      </c>
      <c r="J333" s="20">
        <f>VLOOKUP(A333,'04.07.24'!$A$2:$M$500,13,0)</f>
        <v>7467395.6</v>
      </c>
      <c r="K333" s="36">
        <f>VLOOKUP(A333,'Actual scan'!$A$2:$M$419,13,0)</f>
        <v>7467395.6</v>
      </c>
      <c r="L333" s="37">
        <f t="shared" si="4"/>
        <v>0</v>
      </c>
      <c r="M333" s="13">
        <f>VLOOKUP(A333,'04.07.24'!$A$2:$M$500,4,0)</f>
        <v>654969</v>
      </c>
      <c r="N333" s="34">
        <f>VLOOKUP(A333,'Actual scan'!$A$2:$M$419,4,0)</f>
        <v>654969</v>
      </c>
      <c r="O333" s="38">
        <f t="shared" si="5"/>
        <v>0</v>
      </c>
      <c r="P333" s="13">
        <f>VLOOKUP(A333,'04.07.24'!$A$2:$M$500,10,0)</f>
        <v>6246421</v>
      </c>
      <c r="Q333" s="39">
        <f>VLOOKUP(A333,'Actual scan'!$A$2:$M$419,10,0)</f>
        <v>6246421</v>
      </c>
      <c r="R333" s="38">
        <f t="shared" si="6"/>
        <v>0</v>
      </c>
      <c r="S333" s="13">
        <f>VLOOKUP(A333,'04.07.24'!$A$2:$M$500,9,0)</f>
        <v>201843</v>
      </c>
      <c r="T333" s="39">
        <f>VLOOKUP(A333,'Actual scan'!$A$2:$M$419,9,0)</f>
        <v>201843</v>
      </c>
      <c r="U333" s="38">
        <f t="shared" si="7"/>
        <v>0</v>
      </c>
      <c r="V333" s="13">
        <f>VLOOKUP(A333,'04.07.24'!$A$2:$M$500,8,0)</f>
        <v>305026</v>
      </c>
      <c r="W333" s="39">
        <f>VLOOKUP(A333,'Actual scan'!$A$2:$M$419,8,0)</f>
        <v>305026</v>
      </c>
      <c r="X333" s="38">
        <f t="shared" si="8"/>
        <v>0</v>
      </c>
      <c r="Y333" s="13">
        <f>VLOOKUP(A333,'04.07.24'!$A$2:$M$500,11,0)</f>
        <v>12311978</v>
      </c>
      <c r="Z333" s="39">
        <f>VLOOKUP(A333,'Actual scan'!$A$2:$M$419,11,0)</f>
        <v>12311978</v>
      </c>
      <c r="AA333" s="38">
        <f t="shared" si="9"/>
        <v>0</v>
      </c>
      <c r="AB333" s="40">
        <f t="shared" si="10"/>
        <v>0</v>
      </c>
      <c r="AC333" s="40">
        <f t="shared" si="11"/>
        <v>0</v>
      </c>
      <c r="AD333" s="40">
        <f t="shared" si="12"/>
        <v>0</v>
      </c>
      <c r="AE333" s="40">
        <f t="shared" si="13"/>
        <v>0</v>
      </c>
      <c r="AF333" s="41">
        <f t="shared" si="14"/>
        <v>0</v>
      </c>
      <c r="AG333" s="40">
        <f>IFERROR(__xludf.DUMMYFUNCTION("IFNA(VLOOKUP(A333,IMPORTRANGE(""https://docs.google.com/spreadsheets/d/13sIiIFxtnWDUMYwzYXOCUL9Pdssb8PBqcbIkNBBCaZM/edit?resourcekey#gid=2083474367"",""Responses!$B$2:$N$500""),10,0),0)"),0.0)</f>
        <v>0</v>
      </c>
      <c r="AH333" s="40">
        <f>IFERROR(__xludf.DUMMYFUNCTION("IFNA(VLOOKUP(A333,IMPORTRANGE(""https://docs.google.com/spreadsheets/d/13sIiIFxtnWDUMYwzYXOCUL9Pdssb8PBqcbIkNBBCaZM/edit?resourcekey#gid=2083474367"",""Responses!$B$2:$N$500""),9,0),0)"),0.0)</f>
        <v>0</v>
      </c>
      <c r="AI333" s="41">
        <f t="shared" si="15"/>
        <v>0</v>
      </c>
      <c r="AJ333" s="41">
        <f t="shared" si="16"/>
        <v>0</v>
      </c>
      <c r="AK333" s="42" t="str">
        <f t="shared" si="17"/>
        <v>#DIV/0!</v>
      </c>
      <c r="AL333" s="42" t="str">
        <f t="shared" si="18"/>
        <v>#DIV/0!</v>
      </c>
    </row>
    <row r="334" ht="15.75" customHeight="1">
      <c r="A334" s="6">
        <v>1.22525429E8</v>
      </c>
      <c r="B334" s="7" t="s">
        <v>366</v>
      </c>
      <c r="C334" s="20">
        <f>VLOOKUP(A334,'04.07.24'!$A$2:$W$500,17,0)</f>
        <v>0</v>
      </c>
      <c r="D334" s="33">
        <f t="shared" si="1"/>
        <v>0</v>
      </c>
      <c r="E334" s="20">
        <f>VLOOKUP(A334,'04.07.24'!$A$2:$W$500,18,0)</f>
        <v>0</v>
      </c>
      <c r="F334" s="33">
        <f t="shared" si="2"/>
        <v>0</v>
      </c>
      <c r="G334" s="13">
        <f>VLOOKUP(A334,'04.07.24'!$A$2:$C$500,3,0)</f>
        <v>31018856</v>
      </c>
      <c r="H334" s="34">
        <f>VLOOKUP(A334,'Actual scan'!$A$2:$C$419,3,0)</f>
        <v>31018856</v>
      </c>
      <c r="I334" s="35">
        <f t="shared" si="3"/>
        <v>0</v>
      </c>
      <c r="J334" s="20">
        <f>VLOOKUP(A334,'04.07.24'!$A$2:$M$500,13,0)</f>
        <v>33723210.8</v>
      </c>
      <c r="K334" s="36">
        <f>VLOOKUP(A334,'Actual scan'!$A$2:$M$419,13,0)</f>
        <v>33723210.8</v>
      </c>
      <c r="L334" s="37">
        <f t="shared" si="4"/>
        <v>0</v>
      </c>
      <c r="M334" s="13">
        <f>VLOOKUP(A334,'04.07.24'!$A$2:$M$500,4,0)</f>
        <v>2718455</v>
      </c>
      <c r="N334" s="34">
        <f>VLOOKUP(A334,'Actual scan'!$A$2:$M$419,4,0)</f>
        <v>2718455</v>
      </c>
      <c r="O334" s="38">
        <f t="shared" si="5"/>
        <v>0</v>
      </c>
      <c r="P334" s="13">
        <f>VLOOKUP(A334,'04.07.24'!$A$2:$M$500,10,0)</f>
        <v>2454263</v>
      </c>
      <c r="Q334" s="39">
        <f>VLOOKUP(A334,'Actual scan'!$A$2:$M$419,10,0)</f>
        <v>2454263</v>
      </c>
      <c r="R334" s="38">
        <f t="shared" si="6"/>
        <v>0</v>
      </c>
      <c r="S334" s="13">
        <f>VLOOKUP(A334,'04.07.24'!$A$2:$M$500,9,0)</f>
        <v>710136</v>
      </c>
      <c r="T334" s="39">
        <f>VLOOKUP(A334,'Actual scan'!$A$2:$M$419,9,0)</f>
        <v>710136</v>
      </c>
      <c r="U334" s="38">
        <f t="shared" si="7"/>
        <v>0</v>
      </c>
      <c r="V334" s="13">
        <f>VLOOKUP(A334,'04.07.24'!$A$2:$M$500,8,0)</f>
        <v>1933151</v>
      </c>
      <c r="W334" s="39">
        <f>VLOOKUP(A334,'Actual scan'!$A$2:$M$419,8,0)</f>
        <v>1933151</v>
      </c>
      <c r="X334" s="38">
        <f t="shared" si="8"/>
        <v>0</v>
      </c>
      <c r="Y334" s="13">
        <f>VLOOKUP(A334,'04.07.24'!$A$2:$M$500,11,0)</f>
        <v>2907769384</v>
      </c>
      <c r="Z334" s="39">
        <f>VLOOKUP(A334,'Actual scan'!$A$2:$M$419,11,0)</f>
        <v>2907769384</v>
      </c>
      <c r="AA334" s="38">
        <f t="shared" si="9"/>
        <v>0</v>
      </c>
      <c r="AB334" s="40">
        <f t="shared" si="10"/>
        <v>0</v>
      </c>
      <c r="AC334" s="40">
        <f t="shared" si="11"/>
        <v>0</v>
      </c>
      <c r="AD334" s="40">
        <f t="shared" si="12"/>
        <v>0</v>
      </c>
      <c r="AE334" s="40">
        <f t="shared" si="13"/>
        <v>0</v>
      </c>
      <c r="AF334" s="41">
        <f t="shared" si="14"/>
        <v>0</v>
      </c>
      <c r="AG334" s="40">
        <f>IFERROR(__xludf.DUMMYFUNCTION("IFNA(VLOOKUP(A334,IMPORTRANGE(""https://docs.google.com/spreadsheets/d/13sIiIFxtnWDUMYwzYXOCUL9Pdssb8PBqcbIkNBBCaZM/edit?resourcekey#gid=2083474367"",""Responses!$B$2:$N$500""),10,0),0)"),0.0)</f>
        <v>0</v>
      </c>
      <c r="AH334" s="40">
        <f>IFERROR(__xludf.DUMMYFUNCTION("IFNA(VLOOKUP(A334,IMPORTRANGE(""https://docs.google.com/spreadsheets/d/13sIiIFxtnWDUMYwzYXOCUL9Pdssb8PBqcbIkNBBCaZM/edit?resourcekey#gid=2083474367"",""Responses!$B$2:$N$500""),9,0),0)"),0.0)</f>
        <v>0</v>
      </c>
      <c r="AI334" s="41">
        <f t="shared" si="15"/>
        <v>0</v>
      </c>
      <c r="AJ334" s="41">
        <f t="shared" si="16"/>
        <v>0</v>
      </c>
      <c r="AK334" s="42" t="str">
        <f t="shared" si="17"/>
        <v>#DIV/0!</v>
      </c>
      <c r="AL334" s="42" t="str">
        <f t="shared" si="18"/>
        <v>#DIV/0!</v>
      </c>
    </row>
    <row r="335" ht="15.75" customHeight="1">
      <c r="A335" s="6">
        <v>9.3064548E7</v>
      </c>
      <c r="B335" s="7" t="s">
        <v>367</v>
      </c>
      <c r="C335" s="20">
        <f>VLOOKUP(A335,'04.07.24'!$A$2:$W$500,17,0)</f>
        <v>0</v>
      </c>
      <c r="D335" s="33">
        <f t="shared" si="1"/>
        <v>0</v>
      </c>
      <c r="E335" s="20">
        <f>VLOOKUP(A335,'04.07.24'!$A$2:$W$500,18,0)</f>
        <v>0</v>
      </c>
      <c r="F335" s="33">
        <f t="shared" si="2"/>
        <v>0</v>
      </c>
      <c r="G335" s="13">
        <f>VLOOKUP(A335,'04.07.24'!$A$2:$C$500,3,0)</f>
        <v>31016963</v>
      </c>
      <c r="H335" s="34">
        <f>VLOOKUP(A335,'Actual scan'!$A$2:$C$419,3,0)</f>
        <v>31016963</v>
      </c>
      <c r="I335" s="35">
        <f t="shared" si="3"/>
        <v>0</v>
      </c>
      <c r="J335" s="20">
        <f>VLOOKUP(A335,'04.07.24'!$A$2:$M$500,13,0)</f>
        <v>6241985.4</v>
      </c>
      <c r="K335" s="36">
        <f>VLOOKUP(A335,'Actual scan'!$A$2:$M$419,13,0)</f>
        <v>6241985.4</v>
      </c>
      <c r="L335" s="37">
        <f t="shared" si="4"/>
        <v>0</v>
      </c>
      <c r="M335" s="13">
        <f>VLOOKUP(A335,'04.07.24'!$A$2:$M$500,4,0)</f>
        <v>827680</v>
      </c>
      <c r="N335" s="34">
        <f>VLOOKUP(A335,'Actual scan'!$A$2:$M$419,4,0)</f>
        <v>827680</v>
      </c>
      <c r="O335" s="38">
        <f t="shared" si="5"/>
        <v>0</v>
      </c>
      <c r="P335" s="13">
        <f>VLOOKUP(A335,'04.07.24'!$A$2:$M$500,10,0)</f>
        <v>937000</v>
      </c>
      <c r="Q335" s="39">
        <f>VLOOKUP(A335,'Actual scan'!$A$2:$M$419,10,0)</f>
        <v>937000</v>
      </c>
      <c r="R335" s="38">
        <f t="shared" si="6"/>
        <v>0</v>
      </c>
      <c r="S335" s="13">
        <f>VLOOKUP(A335,'04.07.24'!$A$2:$M$500,9,0)</f>
        <v>202986</v>
      </c>
      <c r="T335" s="39">
        <f>VLOOKUP(A335,'Actual scan'!$A$2:$M$419,9,0)</f>
        <v>202986</v>
      </c>
      <c r="U335" s="38">
        <f t="shared" si="7"/>
        <v>0</v>
      </c>
      <c r="V335" s="13">
        <f>VLOOKUP(A335,'04.07.24'!$A$2:$M$500,8,0)</f>
        <v>150625</v>
      </c>
      <c r="W335" s="39">
        <f>VLOOKUP(A335,'Actual scan'!$A$2:$M$419,8,0)</f>
        <v>150625</v>
      </c>
      <c r="X335" s="38">
        <f t="shared" si="8"/>
        <v>0</v>
      </c>
      <c r="Y335" s="13">
        <f>VLOOKUP(A335,'04.07.24'!$A$2:$M$500,11,0)</f>
        <v>4103220858</v>
      </c>
      <c r="Z335" s="39">
        <f>VLOOKUP(A335,'Actual scan'!$A$2:$M$419,11,0)</f>
        <v>4103220858</v>
      </c>
      <c r="AA335" s="38">
        <f t="shared" si="9"/>
        <v>0</v>
      </c>
      <c r="AB335" s="40">
        <f t="shared" si="10"/>
        <v>0</v>
      </c>
      <c r="AC335" s="40">
        <f t="shared" si="11"/>
        <v>0</v>
      </c>
      <c r="AD335" s="40">
        <f t="shared" si="12"/>
        <v>0</v>
      </c>
      <c r="AE335" s="40">
        <f t="shared" si="13"/>
        <v>0</v>
      </c>
      <c r="AF335" s="41">
        <f t="shared" si="14"/>
        <v>0</v>
      </c>
      <c r="AG335" s="40">
        <f>IFERROR(__xludf.DUMMYFUNCTION("IFNA(VLOOKUP(A335,IMPORTRANGE(""https://docs.google.com/spreadsheets/d/13sIiIFxtnWDUMYwzYXOCUL9Pdssb8PBqcbIkNBBCaZM/edit?resourcekey#gid=2083474367"",""Responses!$B$2:$N$500""),10,0),0)"),0.0)</f>
        <v>0</v>
      </c>
      <c r="AH335" s="40">
        <f>IFERROR(__xludf.DUMMYFUNCTION("IFNA(VLOOKUP(A335,IMPORTRANGE(""https://docs.google.com/spreadsheets/d/13sIiIFxtnWDUMYwzYXOCUL9Pdssb8PBqcbIkNBBCaZM/edit?resourcekey#gid=2083474367"",""Responses!$B$2:$N$500""),9,0),0)"),0.0)</f>
        <v>0</v>
      </c>
      <c r="AI335" s="41">
        <f t="shared" si="15"/>
        <v>0</v>
      </c>
      <c r="AJ335" s="41">
        <f t="shared" si="16"/>
        <v>0</v>
      </c>
      <c r="AK335" s="42" t="str">
        <f t="shared" si="17"/>
        <v>#DIV/0!</v>
      </c>
      <c r="AL335" s="42" t="str">
        <f t="shared" si="18"/>
        <v>#DIV/0!</v>
      </c>
    </row>
    <row r="336" ht="15.75" customHeight="1">
      <c r="A336" s="6">
        <v>1.23750052E8</v>
      </c>
      <c r="B336" s="7" t="s">
        <v>368</v>
      </c>
      <c r="C336" s="20">
        <f>VLOOKUP(A336,'04.07.24'!$A$2:$W$500,17,0)</f>
        <v>0</v>
      </c>
      <c r="D336" s="33">
        <f t="shared" si="1"/>
        <v>0</v>
      </c>
      <c r="E336" s="20">
        <f>VLOOKUP(A336,'04.07.24'!$A$2:$W$500,18,0)</f>
        <v>0</v>
      </c>
      <c r="F336" s="33">
        <f t="shared" si="2"/>
        <v>0</v>
      </c>
      <c r="G336" s="13">
        <f>VLOOKUP(A336,'04.07.24'!$A$2:$C$500,3,0)</f>
        <v>30940381</v>
      </c>
      <c r="H336" s="34">
        <f>VLOOKUP(A336,'Actual scan'!$A$2:$C$419,3,0)</f>
        <v>30940381</v>
      </c>
      <c r="I336" s="35">
        <f t="shared" si="3"/>
        <v>0</v>
      </c>
      <c r="J336" s="20">
        <f>VLOOKUP(A336,'04.07.24'!$A$2:$M$500,13,0)</f>
        <v>27909683.2</v>
      </c>
      <c r="K336" s="36">
        <f>VLOOKUP(A336,'Actual scan'!$A$2:$M$419,13,0)</f>
        <v>27909683.2</v>
      </c>
      <c r="L336" s="37">
        <f t="shared" si="4"/>
        <v>0</v>
      </c>
      <c r="M336" s="13">
        <f>VLOOKUP(A336,'04.07.24'!$A$2:$M$500,4,0)</f>
        <v>3103739</v>
      </c>
      <c r="N336" s="34">
        <f>VLOOKUP(A336,'Actual scan'!$A$2:$M$419,4,0)</f>
        <v>3103739</v>
      </c>
      <c r="O336" s="38">
        <f t="shared" si="5"/>
        <v>0</v>
      </c>
      <c r="P336" s="13">
        <f>VLOOKUP(A336,'04.07.24'!$A$2:$M$500,10,0)</f>
        <v>6312701</v>
      </c>
      <c r="Q336" s="39">
        <f>VLOOKUP(A336,'Actual scan'!$A$2:$M$419,10,0)</f>
        <v>6312701</v>
      </c>
      <c r="R336" s="38">
        <f t="shared" si="6"/>
        <v>0</v>
      </c>
      <c r="S336" s="13">
        <f>VLOOKUP(A336,'04.07.24'!$A$2:$M$500,9,0)</f>
        <v>885929</v>
      </c>
      <c r="T336" s="39">
        <f>VLOOKUP(A336,'Actual scan'!$A$2:$M$419,9,0)</f>
        <v>885929</v>
      </c>
      <c r="U336" s="38">
        <f t="shared" si="7"/>
        <v>0</v>
      </c>
      <c r="V336" s="13">
        <f>VLOOKUP(A336,'04.07.24'!$A$2:$M$500,8,0)</f>
        <v>870911</v>
      </c>
      <c r="W336" s="39">
        <f>VLOOKUP(A336,'Actual scan'!$A$2:$M$419,8,0)</f>
        <v>870911</v>
      </c>
      <c r="X336" s="38">
        <f t="shared" si="8"/>
        <v>0</v>
      </c>
      <c r="Y336" s="13">
        <f>VLOOKUP(A336,'04.07.24'!$A$2:$M$500,11,0)</f>
        <v>11351804235</v>
      </c>
      <c r="Z336" s="39">
        <f>VLOOKUP(A336,'Actual scan'!$A$2:$M$419,11,0)</f>
        <v>11351804235</v>
      </c>
      <c r="AA336" s="38">
        <f t="shared" si="9"/>
        <v>0</v>
      </c>
      <c r="AB336" s="40">
        <f t="shared" si="10"/>
        <v>0</v>
      </c>
      <c r="AC336" s="40">
        <f t="shared" si="11"/>
        <v>0</v>
      </c>
      <c r="AD336" s="40">
        <f t="shared" si="12"/>
        <v>0</v>
      </c>
      <c r="AE336" s="40">
        <f t="shared" si="13"/>
        <v>0</v>
      </c>
      <c r="AF336" s="41">
        <f t="shared" si="14"/>
        <v>0</v>
      </c>
      <c r="AG336" s="40">
        <f>IFERROR(__xludf.DUMMYFUNCTION("IFNA(VLOOKUP(A336,IMPORTRANGE(""https://docs.google.com/spreadsheets/d/13sIiIFxtnWDUMYwzYXOCUL9Pdssb8PBqcbIkNBBCaZM/edit?resourcekey#gid=2083474367"",""Responses!$B$2:$N$500""),10,0),0)"),0.0)</f>
        <v>0</v>
      </c>
      <c r="AH336" s="40">
        <f>IFERROR(__xludf.DUMMYFUNCTION("IFNA(VLOOKUP(A336,IMPORTRANGE(""https://docs.google.com/spreadsheets/d/13sIiIFxtnWDUMYwzYXOCUL9Pdssb8PBqcbIkNBBCaZM/edit?resourcekey#gid=2083474367"",""Responses!$B$2:$N$500""),9,0),0)"),0.0)</f>
        <v>0</v>
      </c>
      <c r="AI336" s="41">
        <f t="shared" si="15"/>
        <v>0</v>
      </c>
      <c r="AJ336" s="41">
        <f t="shared" si="16"/>
        <v>0</v>
      </c>
      <c r="AK336" s="42" t="str">
        <f t="shared" si="17"/>
        <v>#DIV/0!</v>
      </c>
      <c r="AL336" s="42" t="str">
        <f t="shared" si="18"/>
        <v>#DIV/0!</v>
      </c>
    </row>
    <row r="337" ht="15.75" customHeight="1">
      <c r="A337" s="6">
        <v>1.18248041E8</v>
      </c>
      <c r="B337" s="7" t="s">
        <v>369</v>
      </c>
      <c r="C337" s="20">
        <f>VLOOKUP(A337,'04.07.24'!$A$2:$W$500,17,0)</f>
        <v>0</v>
      </c>
      <c r="D337" s="33">
        <f t="shared" si="1"/>
        <v>0</v>
      </c>
      <c r="E337" s="20">
        <f>VLOOKUP(A337,'04.07.24'!$A$2:$W$500,18,0)</f>
        <v>0</v>
      </c>
      <c r="F337" s="33">
        <f t="shared" si="2"/>
        <v>0</v>
      </c>
      <c r="G337" s="13">
        <f>VLOOKUP(A337,'04.07.24'!$A$2:$C$500,3,0)</f>
        <v>30897639</v>
      </c>
      <c r="H337" s="34">
        <f>VLOOKUP(A337,'Actual scan'!$A$2:$C$419,3,0)</f>
        <v>30897639</v>
      </c>
      <c r="I337" s="35">
        <f t="shared" si="3"/>
        <v>0</v>
      </c>
      <c r="J337" s="20">
        <f>VLOOKUP(A337,'04.07.24'!$A$2:$M$500,13,0)</f>
        <v>12375950.8</v>
      </c>
      <c r="K337" s="36">
        <f>VLOOKUP(A337,'Actual scan'!$A$2:$M$419,13,0)</f>
        <v>12375950.8</v>
      </c>
      <c r="L337" s="37">
        <f t="shared" si="4"/>
        <v>0</v>
      </c>
      <c r="M337" s="13">
        <f>VLOOKUP(A337,'04.07.24'!$A$2:$M$500,4,0)</f>
        <v>1570779</v>
      </c>
      <c r="N337" s="34">
        <f>VLOOKUP(A337,'Actual scan'!$A$2:$M$419,4,0)</f>
        <v>1570779</v>
      </c>
      <c r="O337" s="38">
        <f t="shared" si="5"/>
        <v>0</v>
      </c>
      <c r="P337" s="13">
        <f>VLOOKUP(A337,'04.07.24'!$A$2:$M$500,10,0)</f>
        <v>4785721</v>
      </c>
      <c r="Q337" s="39">
        <f>VLOOKUP(A337,'Actual scan'!$A$2:$M$419,10,0)</f>
        <v>4785721</v>
      </c>
      <c r="R337" s="38">
        <f t="shared" si="6"/>
        <v>0</v>
      </c>
      <c r="S337" s="13">
        <f>VLOOKUP(A337,'04.07.24'!$A$2:$M$500,9,0)</f>
        <v>97249</v>
      </c>
      <c r="T337" s="39">
        <f>VLOOKUP(A337,'Actual scan'!$A$2:$M$419,9,0)</f>
        <v>97249</v>
      </c>
      <c r="U337" s="38">
        <f t="shared" si="7"/>
        <v>0</v>
      </c>
      <c r="V337" s="13">
        <f>VLOOKUP(A337,'04.07.24'!$A$2:$M$500,8,0)</f>
        <v>898759</v>
      </c>
      <c r="W337" s="39">
        <f>VLOOKUP(A337,'Actual scan'!$A$2:$M$419,8,0)</f>
        <v>898759</v>
      </c>
      <c r="X337" s="38">
        <f t="shared" si="8"/>
        <v>0</v>
      </c>
      <c r="Y337" s="13">
        <f>VLOOKUP(A337,'04.07.24'!$A$2:$M$500,11,0)</f>
        <v>11095414493</v>
      </c>
      <c r="Z337" s="39">
        <f>VLOOKUP(A337,'Actual scan'!$A$2:$M$419,11,0)</f>
        <v>11095414493</v>
      </c>
      <c r="AA337" s="38">
        <f t="shared" si="9"/>
        <v>0</v>
      </c>
      <c r="AB337" s="40">
        <f t="shared" si="10"/>
        <v>0</v>
      </c>
      <c r="AC337" s="40">
        <f t="shared" si="11"/>
        <v>0</v>
      </c>
      <c r="AD337" s="40">
        <f t="shared" si="12"/>
        <v>0</v>
      </c>
      <c r="AE337" s="40">
        <f t="shared" si="13"/>
        <v>0</v>
      </c>
      <c r="AF337" s="41">
        <f t="shared" si="14"/>
        <v>0</v>
      </c>
      <c r="AG337" s="40">
        <f>IFERROR(__xludf.DUMMYFUNCTION("IFNA(VLOOKUP(A337,IMPORTRANGE(""https://docs.google.com/spreadsheets/d/13sIiIFxtnWDUMYwzYXOCUL9Pdssb8PBqcbIkNBBCaZM/edit?resourcekey#gid=2083474367"",""Responses!$B$2:$N$500""),10,0),0)"),0.0)</f>
        <v>0</v>
      </c>
      <c r="AH337" s="40">
        <f>IFERROR(__xludf.DUMMYFUNCTION("IFNA(VLOOKUP(A337,IMPORTRANGE(""https://docs.google.com/spreadsheets/d/13sIiIFxtnWDUMYwzYXOCUL9Pdssb8PBqcbIkNBBCaZM/edit?resourcekey#gid=2083474367"",""Responses!$B$2:$N$500""),9,0),0)"),0.0)</f>
        <v>0</v>
      </c>
      <c r="AI337" s="41">
        <f t="shared" si="15"/>
        <v>0</v>
      </c>
      <c r="AJ337" s="41">
        <f t="shared" si="16"/>
        <v>0</v>
      </c>
      <c r="AK337" s="42" t="str">
        <f t="shared" si="17"/>
        <v>#DIV/0!</v>
      </c>
      <c r="AL337" s="42" t="str">
        <f t="shared" si="18"/>
        <v>#DIV/0!</v>
      </c>
    </row>
    <row r="338" ht="15.75" customHeight="1">
      <c r="A338" s="6">
        <v>1.2439556E8</v>
      </c>
      <c r="B338" s="7" t="s">
        <v>370</v>
      </c>
      <c r="C338" s="20">
        <f>VLOOKUP(A338,'04.07.24'!$A$2:$W$500,17,0)</f>
        <v>0</v>
      </c>
      <c r="D338" s="33">
        <f t="shared" si="1"/>
        <v>0</v>
      </c>
      <c r="E338" s="20">
        <f>VLOOKUP(A338,'04.07.24'!$A$2:$W$500,18,0)</f>
        <v>0</v>
      </c>
      <c r="F338" s="33">
        <f t="shared" si="2"/>
        <v>0</v>
      </c>
      <c r="G338" s="13">
        <f>VLOOKUP(A338,'04.07.24'!$A$2:$C$500,3,0)</f>
        <v>30825891</v>
      </c>
      <c r="H338" s="34">
        <f>VLOOKUP(A338,'Actual scan'!$A$2:$C$419,3,0)</f>
        <v>30825891</v>
      </c>
      <c r="I338" s="35">
        <f t="shared" si="3"/>
        <v>0</v>
      </c>
      <c r="J338" s="20">
        <f>VLOOKUP(A338,'04.07.24'!$A$2:$M$500,13,0)</f>
        <v>7147134.6</v>
      </c>
      <c r="K338" s="36">
        <f>VLOOKUP(A338,'Actual scan'!$A$2:$M$419,13,0)</f>
        <v>7147134.6</v>
      </c>
      <c r="L338" s="37">
        <f t="shared" si="4"/>
        <v>0</v>
      </c>
      <c r="M338" s="13">
        <f>VLOOKUP(A338,'04.07.24'!$A$2:$M$500,4,0)</f>
        <v>706250</v>
      </c>
      <c r="N338" s="34">
        <f>VLOOKUP(A338,'Actual scan'!$A$2:$M$419,4,0)</f>
        <v>706250</v>
      </c>
      <c r="O338" s="38">
        <f t="shared" si="5"/>
        <v>0</v>
      </c>
      <c r="P338" s="13">
        <f>VLOOKUP(A338,'04.07.24'!$A$2:$M$500,10,0)</f>
        <v>5550703</v>
      </c>
      <c r="Q338" s="39">
        <f>VLOOKUP(A338,'Actual scan'!$A$2:$M$419,10,0)</f>
        <v>5550703</v>
      </c>
      <c r="R338" s="38">
        <f t="shared" si="6"/>
        <v>0</v>
      </c>
      <c r="S338" s="13">
        <f>VLOOKUP(A338,'04.07.24'!$A$2:$M$500,9,0)</f>
        <v>285425</v>
      </c>
      <c r="T338" s="39">
        <f>VLOOKUP(A338,'Actual scan'!$A$2:$M$419,9,0)</f>
        <v>285425</v>
      </c>
      <c r="U338" s="38">
        <f t="shared" si="7"/>
        <v>0</v>
      </c>
      <c r="V338" s="13">
        <f>VLOOKUP(A338,'04.07.24'!$A$2:$M$500,8,0)</f>
        <v>92928</v>
      </c>
      <c r="W338" s="39">
        <f>VLOOKUP(A338,'Actual scan'!$A$2:$M$419,8,0)</f>
        <v>92928</v>
      </c>
      <c r="X338" s="38">
        <f t="shared" si="8"/>
        <v>0</v>
      </c>
      <c r="Y338" s="13">
        <f>VLOOKUP(A338,'04.07.24'!$A$2:$M$500,11,0)</f>
        <v>0</v>
      </c>
      <c r="Z338" s="39">
        <f>VLOOKUP(A338,'Actual scan'!$A$2:$M$419,11,0)</f>
        <v>0</v>
      </c>
      <c r="AA338" s="38">
        <f t="shared" si="9"/>
        <v>0</v>
      </c>
      <c r="AB338" s="40">
        <f t="shared" si="10"/>
        <v>0</v>
      </c>
      <c r="AC338" s="40">
        <f t="shared" si="11"/>
        <v>0</v>
      </c>
      <c r="AD338" s="40">
        <f t="shared" si="12"/>
        <v>0</v>
      </c>
      <c r="AE338" s="40">
        <f t="shared" si="13"/>
        <v>0</v>
      </c>
      <c r="AF338" s="41">
        <f t="shared" si="14"/>
        <v>0</v>
      </c>
      <c r="AG338" s="40">
        <f>IFERROR(__xludf.DUMMYFUNCTION("IFNA(VLOOKUP(A338,IMPORTRANGE(""https://docs.google.com/spreadsheets/d/13sIiIFxtnWDUMYwzYXOCUL9Pdssb8PBqcbIkNBBCaZM/edit?resourcekey#gid=2083474367"",""Responses!$B$2:$N$500""),10,0),0)"),0.0)</f>
        <v>0</v>
      </c>
      <c r="AH338" s="40">
        <f>IFERROR(__xludf.DUMMYFUNCTION("IFNA(VLOOKUP(A338,IMPORTRANGE(""https://docs.google.com/spreadsheets/d/13sIiIFxtnWDUMYwzYXOCUL9Pdssb8PBqcbIkNBBCaZM/edit?resourcekey#gid=2083474367"",""Responses!$B$2:$N$500""),9,0),0)"),0.0)</f>
        <v>0</v>
      </c>
      <c r="AI338" s="41">
        <f t="shared" si="15"/>
        <v>0</v>
      </c>
      <c r="AJ338" s="41">
        <f t="shared" si="16"/>
        <v>0</v>
      </c>
      <c r="AK338" s="42" t="str">
        <f t="shared" si="17"/>
        <v>#DIV/0!</v>
      </c>
      <c r="AL338" s="42" t="str">
        <f t="shared" si="18"/>
        <v>#DIV/0!</v>
      </c>
    </row>
    <row r="339" ht="15.75" customHeight="1">
      <c r="A339" s="6">
        <v>5.3288087E7</v>
      </c>
      <c r="B339" s="7" t="s">
        <v>371</v>
      </c>
      <c r="C339" s="20">
        <f>VLOOKUP(A339,'04.07.24'!$A$2:$W$500,17,0)</f>
        <v>0</v>
      </c>
      <c r="D339" s="33">
        <f t="shared" si="1"/>
        <v>0</v>
      </c>
      <c r="E339" s="20">
        <f>VLOOKUP(A339,'04.07.24'!$A$2:$W$500,18,0)</f>
        <v>0</v>
      </c>
      <c r="F339" s="33">
        <f t="shared" si="2"/>
        <v>0</v>
      </c>
      <c r="G339" s="13">
        <f>VLOOKUP(A339,'04.07.24'!$A$2:$C$500,3,0)</f>
        <v>30547568</v>
      </c>
      <c r="H339" s="34">
        <f>VLOOKUP(A339,'Actual scan'!$A$2:$C$419,3,0)</f>
        <v>30547568</v>
      </c>
      <c r="I339" s="35">
        <f t="shared" si="3"/>
        <v>0</v>
      </c>
      <c r="J339" s="20">
        <f>VLOOKUP(A339,'04.07.24'!$A$2:$M$500,13,0)</f>
        <v>164625736.6</v>
      </c>
      <c r="K339" s="36">
        <f>VLOOKUP(A339,'Actual scan'!$A$2:$M$419,13,0)</f>
        <v>164625736.6</v>
      </c>
      <c r="L339" s="37">
        <f t="shared" si="4"/>
        <v>0</v>
      </c>
      <c r="M339" s="13">
        <f>VLOOKUP(A339,'04.07.24'!$A$2:$M$500,4,0)</f>
        <v>33980879</v>
      </c>
      <c r="N339" s="34">
        <f>VLOOKUP(A339,'Actual scan'!$A$2:$M$419,4,0)</f>
        <v>33980879</v>
      </c>
      <c r="O339" s="38">
        <f t="shared" si="5"/>
        <v>0</v>
      </c>
      <c r="P339" s="13">
        <f>VLOOKUP(A339,'04.07.24'!$A$2:$M$500,10,0)</f>
        <v>1712452</v>
      </c>
      <c r="Q339" s="39">
        <f>VLOOKUP(A339,'Actual scan'!$A$2:$M$419,10,0)</f>
        <v>1712452</v>
      </c>
      <c r="R339" s="38">
        <f t="shared" si="6"/>
        <v>0</v>
      </c>
      <c r="S339" s="13">
        <f>VLOOKUP(A339,'04.07.24'!$A$2:$M$500,9,0)</f>
        <v>469483</v>
      </c>
      <c r="T339" s="39">
        <f>VLOOKUP(A339,'Actual scan'!$A$2:$M$419,9,0)</f>
        <v>469483</v>
      </c>
      <c r="U339" s="38">
        <f t="shared" si="7"/>
        <v>0</v>
      </c>
      <c r="V339" s="13">
        <f>VLOOKUP(A339,'04.07.24'!$A$2:$M$500,8,0)</f>
        <v>11671116</v>
      </c>
      <c r="W339" s="39">
        <f>VLOOKUP(A339,'Actual scan'!$A$2:$M$419,8,0)</f>
        <v>11671116</v>
      </c>
      <c r="X339" s="38">
        <f t="shared" si="8"/>
        <v>0</v>
      </c>
      <c r="Y339" s="13">
        <f>VLOOKUP(A339,'04.07.24'!$A$2:$M$500,11,0)</f>
        <v>184524240</v>
      </c>
      <c r="Z339" s="39">
        <f>VLOOKUP(A339,'Actual scan'!$A$2:$M$419,11,0)</f>
        <v>184524240</v>
      </c>
      <c r="AA339" s="38">
        <f t="shared" si="9"/>
        <v>0</v>
      </c>
      <c r="AB339" s="40">
        <f t="shared" si="10"/>
        <v>0</v>
      </c>
      <c r="AC339" s="40">
        <f t="shared" si="11"/>
        <v>0</v>
      </c>
      <c r="AD339" s="40">
        <f t="shared" si="12"/>
        <v>0</v>
      </c>
      <c r="AE339" s="40">
        <f t="shared" si="13"/>
        <v>0</v>
      </c>
      <c r="AF339" s="41">
        <f t="shared" si="14"/>
        <v>0</v>
      </c>
      <c r="AG339" s="40">
        <f>IFERROR(__xludf.DUMMYFUNCTION("IFNA(VLOOKUP(A339,IMPORTRANGE(""https://docs.google.com/spreadsheets/d/13sIiIFxtnWDUMYwzYXOCUL9Pdssb8PBqcbIkNBBCaZM/edit?resourcekey#gid=2083474367"",""Responses!$B$2:$N$500""),10,0),0)"),0.0)</f>
        <v>0</v>
      </c>
      <c r="AH339" s="40">
        <f>IFERROR(__xludf.DUMMYFUNCTION("IFNA(VLOOKUP(A339,IMPORTRANGE(""https://docs.google.com/spreadsheets/d/13sIiIFxtnWDUMYwzYXOCUL9Pdssb8PBqcbIkNBBCaZM/edit?resourcekey#gid=2083474367"",""Responses!$B$2:$N$500""),9,0),0)"),0.0)</f>
        <v>0</v>
      </c>
      <c r="AI339" s="41">
        <f t="shared" si="15"/>
        <v>0</v>
      </c>
      <c r="AJ339" s="41">
        <f t="shared" si="16"/>
        <v>0</v>
      </c>
      <c r="AK339" s="42" t="str">
        <f t="shared" si="17"/>
        <v>#DIV/0!</v>
      </c>
      <c r="AL339" s="42" t="str">
        <f t="shared" si="18"/>
        <v>#DIV/0!</v>
      </c>
    </row>
    <row r="340" ht="15.75" customHeight="1">
      <c r="A340" s="6">
        <v>1.13933497E8</v>
      </c>
      <c r="B340" s="7" t="s">
        <v>372</v>
      </c>
      <c r="C340" s="20">
        <f>VLOOKUP(A340,'04.07.24'!$A$2:$W$500,17,0)</f>
        <v>0</v>
      </c>
      <c r="D340" s="33">
        <f t="shared" si="1"/>
        <v>0</v>
      </c>
      <c r="E340" s="20">
        <f>VLOOKUP(A340,'04.07.24'!$A$2:$W$500,18,0)</f>
        <v>0</v>
      </c>
      <c r="F340" s="33">
        <f t="shared" si="2"/>
        <v>0</v>
      </c>
      <c r="G340" s="13">
        <f>VLOOKUP(A340,'04.07.24'!$A$2:$C$500,3,0)</f>
        <v>30412800</v>
      </c>
      <c r="H340" s="34">
        <f>VLOOKUP(A340,'Actual scan'!$A$2:$C$419,3,0)</f>
        <v>30412800</v>
      </c>
      <c r="I340" s="35">
        <f t="shared" si="3"/>
        <v>0</v>
      </c>
      <c r="J340" s="20">
        <f>VLOOKUP(A340,'04.07.24'!$A$2:$M$500,13,0)</f>
        <v>12083390</v>
      </c>
      <c r="K340" s="36">
        <f>VLOOKUP(A340,'Actual scan'!$A$2:$M$419,13,0)</f>
        <v>12083390</v>
      </c>
      <c r="L340" s="37">
        <f t="shared" si="4"/>
        <v>0</v>
      </c>
      <c r="M340" s="13">
        <f>VLOOKUP(A340,'04.07.24'!$A$2:$M$500,4,0)</f>
        <v>2233579</v>
      </c>
      <c r="N340" s="34">
        <f>VLOOKUP(A340,'Actual scan'!$A$2:$M$419,4,0)</f>
        <v>2233579</v>
      </c>
      <c r="O340" s="38">
        <f t="shared" si="5"/>
        <v>0</v>
      </c>
      <c r="P340" s="13">
        <f>VLOOKUP(A340,'04.07.24'!$A$2:$M$500,10,0)</f>
        <v>8215679</v>
      </c>
      <c r="Q340" s="39">
        <f>VLOOKUP(A340,'Actual scan'!$A$2:$M$419,10,0)</f>
        <v>8215679</v>
      </c>
      <c r="R340" s="38">
        <f t="shared" si="6"/>
        <v>0</v>
      </c>
      <c r="S340" s="13">
        <f>VLOOKUP(A340,'04.07.24'!$A$2:$M$500,9,0)</f>
        <v>321820</v>
      </c>
      <c r="T340" s="39">
        <f>VLOOKUP(A340,'Actual scan'!$A$2:$M$419,9,0)</f>
        <v>321820</v>
      </c>
      <c r="U340" s="38">
        <f t="shared" si="7"/>
        <v>0</v>
      </c>
      <c r="V340" s="13">
        <f>VLOOKUP(A340,'04.07.24'!$A$2:$M$500,8,0)</f>
        <v>378876</v>
      </c>
      <c r="W340" s="39">
        <f>VLOOKUP(A340,'Actual scan'!$A$2:$M$419,8,0)</f>
        <v>378876</v>
      </c>
      <c r="X340" s="38">
        <f t="shared" si="8"/>
        <v>0</v>
      </c>
      <c r="Y340" s="13">
        <f>VLOOKUP(A340,'04.07.24'!$A$2:$M$500,11,0)</f>
        <v>973012570</v>
      </c>
      <c r="Z340" s="39">
        <f>VLOOKUP(A340,'Actual scan'!$A$2:$M$419,11,0)</f>
        <v>973012570</v>
      </c>
      <c r="AA340" s="38">
        <f t="shared" si="9"/>
        <v>0</v>
      </c>
      <c r="AB340" s="40">
        <f t="shared" si="10"/>
        <v>0</v>
      </c>
      <c r="AC340" s="40">
        <f t="shared" si="11"/>
        <v>0</v>
      </c>
      <c r="AD340" s="40">
        <f t="shared" si="12"/>
        <v>0</v>
      </c>
      <c r="AE340" s="40">
        <f t="shared" si="13"/>
        <v>0</v>
      </c>
      <c r="AF340" s="41">
        <f t="shared" si="14"/>
        <v>0</v>
      </c>
      <c r="AG340" s="40">
        <f>IFERROR(__xludf.DUMMYFUNCTION("IFNA(VLOOKUP(A340,IMPORTRANGE(""https://docs.google.com/spreadsheets/d/13sIiIFxtnWDUMYwzYXOCUL9Pdssb8PBqcbIkNBBCaZM/edit?resourcekey#gid=2083474367"",""Responses!$B$2:$N$500""),10,0),0)"),0.0)</f>
        <v>0</v>
      </c>
      <c r="AH340" s="40">
        <f>IFERROR(__xludf.DUMMYFUNCTION("IFNA(VLOOKUP(A340,IMPORTRANGE(""https://docs.google.com/spreadsheets/d/13sIiIFxtnWDUMYwzYXOCUL9Pdssb8PBqcbIkNBBCaZM/edit?resourcekey#gid=2083474367"",""Responses!$B$2:$N$500""),9,0),0)"),0.0)</f>
        <v>0</v>
      </c>
      <c r="AI340" s="41">
        <f t="shared" si="15"/>
        <v>0</v>
      </c>
      <c r="AJ340" s="41">
        <f t="shared" si="16"/>
        <v>0</v>
      </c>
      <c r="AK340" s="42" t="str">
        <f t="shared" si="17"/>
        <v>#DIV/0!</v>
      </c>
      <c r="AL340" s="42" t="str">
        <f t="shared" si="18"/>
        <v>#DIV/0!</v>
      </c>
    </row>
    <row r="341" ht="15.75" customHeight="1">
      <c r="A341" s="6">
        <v>1.24481513E8</v>
      </c>
      <c r="B341" s="7" t="s">
        <v>373</v>
      </c>
      <c r="C341" s="20">
        <f>VLOOKUP(A341,'04.07.24'!$A$2:$W$500,17,0)</f>
        <v>0</v>
      </c>
      <c r="D341" s="33">
        <f t="shared" si="1"/>
        <v>0</v>
      </c>
      <c r="E341" s="20">
        <f>VLOOKUP(A341,'04.07.24'!$A$2:$W$500,18,0)</f>
        <v>0</v>
      </c>
      <c r="F341" s="33">
        <f t="shared" si="2"/>
        <v>0</v>
      </c>
      <c r="G341" s="13">
        <f>VLOOKUP(A341,'04.07.24'!$A$2:$C$500,3,0)</f>
        <v>30304930</v>
      </c>
      <c r="H341" s="34">
        <f>VLOOKUP(A341,'Actual scan'!$A$2:$C$419,3,0)</f>
        <v>30304930</v>
      </c>
      <c r="I341" s="35">
        <f t="shared" si="3"/>
        <v>0</v>
      </c>
      <c r="J341" s="20">
        <f>VLOOKUP(A341,'04.07.24'!$A$2:$M$500,13,0)</f>
        <v>9757925.6</v>
      </c>
      <c r="K341" s="36">
        <f>VLOOKUP(A341,'Actual scan'!$A$2:$M$419,13,0)</f>
        <v>9757925.6</v>
      </c>
      <c r="L341" s="37">
        <f t="shared" si="4"/>
        <v>0</v>
      </c>
      <c r="M341" s="13">
        <f>VLOOKUP(A341,'04.07.24'!$A$2:$M$500,4,0)</f>
        <v>966903</v>
      </c>
      <c r="N341" s="34">
        <f>VLOOKUP(A341,'Actual scan'!$A$2:$M$419,4,0)</f>
        <v>966903</v>
      </c>
      <c r="O341" s="38">
        <f t="shared" si="5"/>
        <v>0</v>
      </c>
      <c r="P341" s="13">
        <f>VLOOKUP(A341,'04.07.24'!$A$2:$M$500,10,0)</f>
        <v>3894521</v>
      </c>
      <c r="Q341" s="39">
        <f>VLOOKUP(A341,'Actual scan'!$A$2:$M$419,10,0)</f>
        <v>3894521</v>
      </c>
      <c r="R341" s="38">
        <f t="shared" si="6"/>
        <v>0</v>
      </c>
      <c r="S341" s="13">
        <f>VLOOKUP(A341,'04.07.24'!$A$2:$M$500,9,0)</f>
        <v>240369</v>
      </c>
      <c r="T341" s="39">
        <f>VLOOKUP(A341,'Actual scan'!$A$2:$M$419,9,0)</f>
        <v>240369</v>
      </c>
      <c r="U341" s="38">
        <f t="shared" si="7"/>
        <v>0</v>
      </c>
      <c r="V341" s="13">
        <f>VLOOKUP(A341,'04.07.24'!$A$2:$M$500,8,0)</f>
        <v>442051</v>
      </c>
      <c r="W341" s="39">
        <f>VLOOKUP(A341,'Actual scan'!$A$2:$M$419,8,0)</f>
        <v>442051</v>
      </c>
      <c r="X341" s="38">
        <f t="shared" si="8"/>
        <v>0</v>
      </c>
      <c r="Y341" s="13">
        <f>VLOOKUP(A341,'04.07.24'!$A$2:$M$500,11,0)</f>
        <v>0</v>
      </c>
      <c r="Z341" s="39">
        <f>VLOOKUP(A341,'Actual scan'!$A$2:$M$419,11,0)</f>
        <v>0</v>
      </c>
      <c r="AA341" s="38">
        <f t="shared" si="9"/>
        <v>0</v>
      </c>
      <c r="AB341" s="40">
        <f t="shared" si="10"/>
        <v>0</v>
      </c>
      <c r="AC341" s="40">
        <f t="shared" si="11"/>
        <v>0</v>
      </c>
      <c r="AD341" s="40">
        <f t="shared" si="12"/>
        <v>0</v>
      </c>
      <c r="AE341" s="40">
        <f t="shared" si="13"/>
        <v>0</v>
      </c>
      <c r="AF341" s="41">
        <f t="shared" si="14"/>
        <v>0</v>
      </c>
      <c r="AG341" s="40">
        <f>IFERROR(__xludf.DUMMYFUNCTION("IFNA(VLOOKUP(A341,IMPORTRANGE(""https://docs.google.com/spreadsheets/d/13sIiIFxtnWDUMYwzYXOCUL9Pdssb8PBqcbIkNBBCaZM/edit?resourcekey#gid=2083474367"",""Responses!$B$2:$N$500""),10,0),0)"),0.0)</f>
        <v>0</v>
      </c>
      <c r="AH341" s="40">
        <f>IFERROR(__xludf.DUMMYFUNCTION("IFNA(VLOOKUP(A341,IMPORTRANGE(""https://docs.google.com/spreadsheets/d/13sIiIFxtnWDUMYwzYXOCUL9Pdssb8PBqcbIkNBBCaZM/edit?resourcekey#gid=2083474367"",""Responses!$B$2:$N$500""),9,0),0)"),0.0)</f>
        <v>0</v>
      </c>
      <c r="AI341" s="41">
        <f t="shared" si="15"/>
        <v>0</v>
      </c>
      <c r="AJ341" s="41">
        <f t="shared" si="16"/>
        <v>0</v>
      </c>
      <c r="AK341" s="42" t="str">
        <f t="shared" si="17"/>
        <v>#DIV/0!</v>
      </c>
      <c r="AL341" s="42" t="str">
        <f t="shared" si="18"/>
        <v>#DIV/0!</v>
      </c>
    </row>
    <row r="342" ht="15.75" customHeight="1">
      <c r="A342" s="6">
        <v>1.42200839E8</v>
      </c>
      <c r="B342" s="7" t="s">
        <v>374</v>
      </c>
      <c r="C342" s="20">
        <f>VLOOKUP(A342,'04.07.24'!$A$2:$W$500,17,0)</f>
        <v>0</v>
      </c>
      <c r="D342" s="33">
        <f t="shared" si="1"/>
        <v>0</v>
      </c>
      <c r="E342" s="20">
        <f>VLOOKUP(A342,'04.07.24'!$A$2:$W$500,18,0)</f>
        <v>0</v>
      </c>
      <c r="F342" s="33">
        <f t="shared" si="2"/>
        <v>0</v>
      </c>
      <c r="G342" s="13">
        <f>VLOOKUP(A342,'04.07.24'!$A$2:$C$500,3,0)</f>
        <v>29998197</v>
      </c>
      <c r="H342" s="34">
        <f>VLOOKUP(A342,'Actual scan'!$A$2:$C$419,3,0)</f>
        <v>29998197</v>
      </c>
      <c r="I342" s="35">
        <f t="shared" si="3"/>
        <v>0</v>
      </c>
      <c r="J342" s="20">
        <f>VLOOKUP(A342,'04.07.24'!$A$2:$M$500,13,0)</f>
        <v>8162472.4</v>
      </c>
      <c r="K342" s="36">
        <f>VLOOKUP(A342,'Actual scan'!$A$2:$M$419,13,0)</f>
        <v>8162472.4</v>
      </c>
      <c r="L342" s="37">
        <f t="shared" si="4"/>
        <v>0</v>
      </c>
      <c r="M342" s="13">
        <f>VLOOKUP(A342,'04.07.24'!$A$2:$M$500,4,0)</f>
        <v>932346</v>
      </c>
      <c r="N342" s="34">
        <f>VLOOKUP(A342,'Actual scan'!$A$2:$M$419,4,0)</f>
        <v>932346</v>
      </c>
      <c r="O342" s="38">
        <f t="shared" si="5"/>
        <v>0</v>
      </c>
      <c r="P342" s="13">
        <f>VLOOKUP(A342,'04.07.24'!$A$2:$M$500,10,0)</f>
        <v>316547</v>
      </c>
      <c r="Q342" s="39">
        <f>VLOOKUP(A342,'Actual scan'!$A$2:$M$419,10,0)</f>
        <v>316547</v>
      </c>
      <c r="R342" s="38">
        <f t="shared" si="6"/>
        <v>0</v>
      </c>
      <c r="S342" s="13">
        <f>VLOOKUP(A342,'04.07.24'!$A$2:$M$500,9,0)</f>
        <v>3247</v>
      </c>
      <c r="T342" s="39">
        <f>VLOOKUP(A342,'Actual scan'!$A$2:$M$419,9,0)</f>
        <v>3247</v>
      </c>
      <c r="U342" s="38">
        <f t="shared" si="7"/>
        <v>0</v>
      </c>
      <c r="V342" s="13">
        <f>VLOOKUP(A342,'04.07.24'!$A$2:$M$500,8,0)</f>
        <v>762301</v>
      </c>
      <c r="W342" s="39">
        <f>VLOOKUP(A342,'Actual scan'!$A$2:$M$419,8,0)</f>
        <v>762301</v>
      </c>
      <c r="X342" s="38">
        <f t="shared" si="8"/>
        <v>0</v>
      </c>
      <c r="Y342" s="13">
        <f>VLOOKUP(A342,'04.07.24'!$A$2:$M$500,11,0)</f>
        <v>647003771</v>
      </c>
      <c r="Z342" s="39">
        <f>VLOOKUP(A342,'Actual scan'!$A$2:$M$419,11,0)</f>
        <v>647003771</v>
      </c>
      <c r="AA342" s="38">
        <f t="shared" si="9"/>
        <v>0</v>
      </c>
      <c r="AB342" s="40">
        <f t="shared" si="10"/>
        <v>0</v>
      </c>
      <c r="AC342" s="40">
        <f t="shared" si="11"/>
        <v>0</v>
      </c>
      <c r="AD342" s="40">
        <f t="shared" si="12"/>
        <v>0</v>
      </c>
      <c r="AE342" s="40">
        <f t="shared" si="13"/>
        <v>0</v>
      </c>
      <c r="AF342" s="41">
        <f t="shared" si="14"/>
        <v>0</v>
      </c>
      <c r="AG342" s="40">
        <f>IFERROR(__xludf.DUMMYFUNCTION("IFNA(VLOOKUP(A342,IMPORTRANGE(""https://docs.google.com/spreadsheets/d/13sIiIFxtnWDUMYwzYXOCUL9Pdssb8PBqcbIkNBBCaZM/edit?resourcekey#gid=2083474367"",""Responses!$B$2:$N$500""),10,0),0)"),0.0)</f>
        <v>0</v>
      </c>
      <c r="AH342" s="40">
        <f>IFERROR(__xludf.DUMMYFUNCTION("IFNA(VLOOKUP(A342,IMPORTRANGE(""https://docs.google.com/spreadsheets/d/13sIiIFxtnWDUMYwzYXOCUL9Pdssb8PBqcbIkNBBCaZM/edit?resourcekey#gid=2083474367"",""Responses!$B$2:$N$500""),9,0),0)"),0.0)</f>
        <v>0</v>
      </c>
      <c r="AI342" s="41">
        <f t="shared" si="15"/>
        <v>0</v>
      </c>
      <c r="AJ342" s="41">
        <f t="shared" si="16"/>
        <v>0</v>
      </c>
      <c r="AK342" s="42" t="str">
        <f t="shared" si="17"/>
        <v>#DIV/0!</v>
      </c>
      <c r="AL342" s="42" t="str">
        <f t="shared" si="18"/>
        <v>#DIV/0!</v>
      </c>
    </row>
    <row r="343" ht="15.75" customHeight="1">
      <c r="A343" s="6">
        <v>1.24807159E8</v>
      </c>
      <c r="B343" s="7" t="s">
        <v>375</v>
      </c>
      <c r="C343" s="20">
        <f>VLOOKUP(A343,'04.07.24'!$A$2:$W$500,17,0)</f>
        <v>0</v>
      </c>
      <c r="D343" s="33">
        <f t="shared" si="1"/>
        <v>0</v>
      </c>
      <c r="E343" s="20">
        <f>VLOOKUP(A343,'04.07.24'!$A$2:$W$500,18,0)</f>
        <v>0</v>
      </c>
      <c r="F343" s="33">
        <f t="shared" si="2"/>
        <v>0</v>
      </c>
      <c r="G343" s="13">
        <f>VLOOKUP(A343,'04.07.24'!$A$2:$C$500,3,0)</f>
        <v>29983332</v>
      </c>
      <c r="H343" s="34">
        <f>VLOOKUP(A343,'Actual scan'!$A$2:$C$419,3,0)</f>
        <v>29983332</v>
      </c>
      <c r="I343" s="35">
        <f t="shared" si="3"/>
        <v>0</v>
      </c>
      <c r="J343" s="20">
        <f>VLOOKUP(A343,'04.07.24'!$A$2:$M$500,13,0)</f>
        <v>8209665.6</v>
      </c>
      <c r="K343" s="36">
        <f>VLOOKUP(A343,'Actual scan'!$A$2:$M$419,13,0)</f>
        <v>8209665.6</v>
      </c>
      <c r="L343" s="37">
        <f t="shared" si="4"/>
        <v>0</v>
      </c>
      <c r="M343" s="13">
        <f>VLOOKUP(A343,'04.07.24'!$A$2:$M$500,4,0)</f>
        <v>1074224</v>
      </c>
      <c r="N343" s="34">
        <f>VLOOKUP(A343,'Actual scan'!$A$2:$M$419,4,0)</f>
        <v>1074224</v>
      </c>
      <c r="O343" s="38">
        <f t="shared" si="5"/>
        <v>0</v>
      </c>
      <c r="P343" s="13">
        <f>VLOOKUP(A343,'04.07.24'!$A$2:$M$500,10,0)</f>
        <v>733077</v>
      </c>
      <c r="Q343" s="39">
        <f>VLOOKUP(A343,'Actual scan'!$A$2:$M$419,10,0)</f>
        <v>733077</v>
      </c>
      <c r="R343" s="38">
        <f t="shared" si="6"/>
        <v>0</v>
      </c>
      <c r="S343" s="13">
        <f>VLOOKUP(A343,'04.07.24'!$A$2:$M$500,9,0)</f>
        <v>14757</v>
      </c>
      <c r="T343" s="39">
        <f>VLOOKUP(A343,'Actual scan'!$A$2:$M$419,9,0)</f>
        <v>14757</v>
      </c>
      <c r="U343" s="38">
        <f t="shared" si="7"/>
        <v>0</v>
      </c>
      <c r="V343" s="13">
        <f>VLOOKUP(A343,'04.07.24'!$A$2:$M$500,8,0)</f>
        <v>699918</v>
      </c>
      <c r="W343" s="39">
        <f>VLOOKUP(A343,'Actual scan'!$A$2:$M$419,8,0)</f>
        <v>699918</v>
      </c>
      <c r="X343" s="38">
        <f t="shared" si="8"/>
        <v>0</v>
      </c>
      <c r="Y343" s="13">
        <f>VLOOKUP(A343,'04.07.24'!$A$2:$M$500,11,0)</f>
        <v>12124398111</v>
      </c>
      <c r="Z343" s="39">
        <f>VLOOKUP(A343,'Actual scan'!$A$2:$M$419,11,0)</f>
        <v>12124398111</v>
      </c>
      <c r="AA343" s="38">
        <f t="shared" si="9"/>
        <v>0</v>
      </c>
      <c r="AB343" s="40">
        <f t="shared" si="10"/>
        <v>0</v>
      </c>
      <c r="AC343" s="40">
        <f t="shared" si="11"/>
        <v>0</v>
      </c>
      <c r="AD343" s="40">
        <f t="shared" si="12"/>
        <v>0</v>
      </c>
      <c r="AE343" s="40">
        <f t="shared" si="13"/>
        <v>0</v>
      </c>
      <c r="AF343" s="41">
        <f t="shared" si="14"/>
        <v>0</v>
      </c>
      <c r="AG343" s="40">
        <f>IFERROR(__xludf.DUMMYFUNCTION("IFNA(VLOOKUP(A343,IMPORTRANGE(""https://docs.google.com/spreadsheets/d/13sIiIFxtnWDUMYwzYXOCUL9Pdssb8PBqcbIkNBBCaZM/edit?resourcekey#gid=2083474367"",""Responses!$B$2:$N$500""),10,0),0)"),0.0)</f>
        <v>0</v>
      </c>
      <c r="AH343" s="40">
        <f>IFERROR(__xludf.DUMMYFUNCTION("IFNA(VLOOKUP(A343,IMPORTRANGE(""https://docs.google.com/spreadsheets/d/13sIiIFxtnWDUMYwzYXOCUL9Pdssb8PBqcbIkNBBCaZM/edit?resourcekey#gid=2083474367"",""Responses!$B$2:$N$500""),9,0),0)"),0.0)</f>
        <v>0</v>
      </c>
      <c r="AI343" s="41">
        <f t="shared" si="15"/>
        <v>0</v>
      </c>
      <c r="AJ343" s="41">
        <f t="shared" si="16"/>
        <v>0</v>
      </c>
      <c r="AK343" s="42" t="str">
        <f t="shared" si="17"/>
        <v>#DIV/0!</v>
      </c>
      <c r="AL343" s="42" t="str">
        <f t="shared" si="18"/>
        <v>#DIV/0!</v>
      </c>
    </row>
    <row r="344" ht="15.75" customHeight="1">
      <c r="A344" s="6">
        <v>1.29935703E8</v>
      </c>
      <c r="B344" s="7" t="s">
        <v>376</v>
      </c>
      <c r="C344" s="20">
        <f>VLOOKUP(A344,'04.07.24'!$A$2:$W$500,17,0)</f>
        <v>0</v>
      </c>
      <c r="D344" s="33">
        <f t="shared" si="1"/>
        <v>0</v>
      </c>
      <c r="E344" s="20">
        <f>VLOOKUP(A344,'04.07.24'!$A$2:$W$500,18,0)</f>
        <v>0</v>
      </c>
      <c r="F344" s="33">
        <f t="shared" si="2"/>
        <v>0</v>
      </c>
      <c r="G344" s="13">
        <f>VLOOKUP(A344,'04.07.24'!$A$2:$C$500,3,0)</f>
        <v>29944342</v>
      </c>
      <c r="H344" s="34">
        <f>VLOOKUP(A344,'Actual scan'!$A$2:$C$419,3,0)</f>
        <v>29944342</v>
      </c>
      <c r="I344" s="35">
        <f t="shared" si="3"/>
        <v>0</v>
      </c>
      <c r="J344" s="20">
        <f>VLOOKUP(A344,'04.07.24'!$A$2:$M$500,13,0)</f>
        <v>17158234.2</v>
      </c>
      <c r="K344" s="36">
        <f>VLOOKUP(A344,'Actual scan'!$A$2:$M$419,13,0)</f>
        <v>17158234.2</v>
      </c>
      <c r="L344" s="37">
        <f t="shared" si="4"/>
        <v>0</v>
      </c>
      <c r="M344" s="13">
        <f>VLOOKUP(A344,'04.07.24'!$A$2:$M$500,4,0)</f>
        <v>2089488</v>
      </c>
      <c r="N344" s="34">
        <f>VLOOKUP(A344,'Actual scan'!$A$2:$M$419,4,0)</f>
        <v>2089488</v>
      </c>
      <c r="O344" s="38">
        <f t="shared" si="5"/>
        <v>0</v>
      </c>
      <c r="P344" s="13">
        <f>VLOOKUP(A344,'04.07.24'!$A$2:$M$500,10,0)</f>
        <v>2720119</v>
      </c>
      <c r="Q344" s="39">
        <f>VLOOKUP(A344,'Actual scan'!$A$2:$M$419,10,0)</f>
        <v>2720119</v>
      </c>
      <c r="R344" s="38">
        <f t="shared" si="6"/>
        <v>0</v>
      </c>
      <c r="S344" s="13">
        <f>VLOOKUP(A344,'04.07.24'!$A$2:$M$500,9,0)</f>
        <v>390756</v>
      </c>
      <c r="T344" s="39">
        <f>VLOOKUP(A344,'Actual scan'!$A$2:$M$419,9,0)</f>
        <v>390756</v>
      </c>
      <c r="U344" s="38">
        <f t="shared" si="7"/>
        <v>0</v>
      </c>
      <c r="V344" s="13">
        <f>VLOOKUP(A344,'04.07.24'!$A$2:$M$500,8,0)</f>
        <v>676749</v>
      </c>
      <c r="W344" s="39">
        <f>VLOOKUP(A344,'Actual scan'!$A$2:$M$419,8,0)</f>
        <v>676749</v>
      </c>
      <c r="X344" s="38">
        <f t="shared" si="8"/>
        <v>0</v>
      </c>
      <c r="Y344" s="13">
        <f>VLOOKUP(A344,'04.07.24'!$A$2:$M$500,11,0)</f>
        <v>123033350</v>
      </c>
      <c r="Z344" s="39">
        <f>VLOOKUP(A344,'Actual scan'!$A$2:$M$419,11,0)</f>
        <v>123033350</v>
      </c>
      <c r="AA344" s="38">
        <f t="shared" si="9"/>
        <v>0</v>
      </c>
      <c r="AB344" s="40">
        <f t="shared" si="10"/>
        <v>0</v>
      </c>
      <c r="AC344" s="40">
        <f t="shared" si="11"/>
        <v>0</v>
      </c>
      <c r="AD344" s="40">
        <f t="shared" si="12"/>
        <v>0</v>
      </c>
      <c r="AE344" s="40">
        <f t="shared" si="13"/>
        <v>0</v>
      </c>
      <c r="AF344" s="41">
        <f t="shared" si="14"/>
        <v>0</v>
      </c>
      <c r="AG344" s="40">
        <f>IFERROR(__xludf.DUMMYFUNCTION("IFNA(VLOOKUP(A344,IMPORTRANGE(""https://docs.google.com/spreadsheets/d/13sIiIFxtnWDUMYwzYXOCUL9Pdssb8PBqcbIkNBBCaZM/edit?resourcekey#gid=2083474367"",""Responses!$B$2:$N$500""),10,0),0)"),0.0)</f>
        <v>0</v>
      </c>
      <c r="AH344" s="40">
        <f>IFERROR(__xludf.DUMMYFUNCTION("IFNA(VLOOKUP(A344,IMPORTRANGE(""https://docs.google.com/spreadsheets/d/13sIiIFxtnWDUMYwzYXOCUL9Pdssb8PBqcbIkNBBCaZM/edit?resourcekey#gid=2083474367"",""Responses!$B$2:$N$500""),9,0),0)"),0.0)</f>
        <v>0</v>
      </c>
      <c r="AI344" s="41">
        <f t="shared" si="15"/>
        <v>0</v>
      </c>
      <c r="AJ344" s="41">
        <f t="shared" si="16"/>
        <v>0</v>
      </c>
      <c r="AK344" s="42" t="str">
        <f t="shared" si="17"/>
        <v>#DIV/0!</v>
      </c>
      <c r="AL344" s="42" t="str">
        <f t="shared" si="18"/>
        <v>#DIV/0!</v>
      </c>
    </row>
    <row r="345" ht="15.75" customHeight="1">
      <c r="A345" s="6">
        <v>1.14297736E8</v>
      </c>
      <c r="B345" s="7" t="s">
        <v>377</v>
      </c>
      <c r="C345" s="20">
        <f>VLOOKUP(A345,'04.07.24'!$A$2:$W$500,17,0)</f>
        <v>0</v>
      </c>
      <c r="D345" s="33">
        <f t="shared" si="1"/>
        <v>0</v>
      </c>
      <c r="E345" s="20">
        <f>VLOOKUP(A345,'04.07.24'!$A$2:$W$500,18,0)</f>
        <v>0</v>
      </c>
      <c r="F345" s="33">
        <f t="shared" si="2"/>
        <v>0</v>
      </c>
      <c r="G345" s="13">
        <f>VLOOKUP(A345,'04.07.24'!$A$2:$C$500,3,0)</f>
        <v>29887035</v>
      </c>
      <c r="H345" s="34">
        <f>VLOOKUP(A345,'Actual scan'!$A$2:$C$419,3,0)</f>
        <v>29887035</v>
      </c>
      <c r="I345" s="35">
        <f t="shared" si="3"/>
        <v>0</v>
      </c>
      <c r="J345" s="20">
        <f>VLOOKUP(A345,'04.07.24'!$A$2:$M$500,13,0)</f>
        <v>13171983.8</v>
      </c>
      <c r="K345" s="36">
        <f>VLOOKUP(A345,'Actual scan'!$A$2:$M$419,13,0)</f>
        <v>13171983.8</v>
      </c>
      <c r="L345" s="37">
        <f t="shared" si="4"/>
        <v>0</v>
      </c>
      <c r="M345" s="13">
        <f>VLOOKUP(A345,'04.07.24'!$A$2:$M$500,4,0)</f>
        <v>1505746</v>
      </c>
      <c r="N345" s="34">
        <f>VLOOKUP(A345,'Actual scan'!$A$2:$M$419,4,0)</f>
        <v>1505746</v>
      </c>
      <c r="O345" s="38">
        <f t="shared" si="5"/>
        <v>0</v>
      </c>
      <c r="P345" s="13">
        <f>VLOOKUP(A345,'04.07.24'!$A$2:$M$500,10,0)</f>
        <v>2390444</v>
      </c>
      <c r="Q345" s="39">
        <f>VLOOKUP(A345,'Actual scan'!$A$2:$M$419,10,0)</f>
        <v>2390444</v>
      </c>
      <c r="R345" s="38">
        <f t="shared" si="6"/>
        <v>0</v>
      </c>
      <c r="S345" s="13">
        <f>VLOOKUP(A345,'04.07.24'!$A$2:$M$500,9,0)</f>
        <v>186500</v>
      </c>
      <c r="T345" s="39">
        <f>VLOOKUP(A345,'Actual scan'!$A$2:$M$419,9,0)</f>
        <v>186500</v>
      </c>
      <c r="U345" s="38">
        <f t="shared" si="7"/>
        <v>0</v>
      </c>
      <c r="V345" s="13">
        <f>VLOOKUP(A345,'04.07.24'!$A$2:$M$500,8,0)</f>
        <v>831481</v>
      </c>
      <c r="W345" s="39">
        <f>VLOOKUP(A345,'Actual scan'!$A$2:$M$419,8,0)</f>
        <v>831481</v>
      </c>
      <c r="X345" s="38">
        <f t="shared" si="8"/>
        <v>0</v>
      </c>
      <c r="Y345" s="13">
        <f>VLOOKUP(A345,'04.07.24'!$A$2:$M$500,11,0)</f>
        <v>14573935619</v>
      </c>
      <c r="Z345" s="39">
        <f>VLOOKUP(A345,'Actual scan'!$A$2:$M$419,11,0)</f>
        <v>14573935619</v>
      </c>
      <c r="AA345" s="38">
        <f t="shared" si="9"/>
        <v>0</v>
      </c>
      <c r="AB345" s="40">
        <f t="shared" si="10"/>
        <v>0</v>
      </c>
      <c r="AC345" s="40">
        <f t="shared" si="11"/>
        <v>0</v>
      </c>
      <c r="AD345" s="40">
        <f t="shared" si="12"/>
        <v>0</v>
      </c>
      <c r="AE345" s="40">
        <f t="shared" si="13"/>
        <v>0</v>
      </c>
      <c r="AF345" s="41">
        <f t="shared" si="14"/>
        <v>0</v>
      </c>
      <c r="AG345" s="40">
        <f>IFERROR(__xludf.DUMMYFUNCTION("IFNA(VLOOKUP(A345,IMPORTRANGE(""https://docs.google.com/spreadsheets/d/13sIiIFxtnWDUMYwzYXOCUL9Pdssb8PBqcbIkNBBCaZM/edit?resourcekey#gid=2083474367"",""Responses!$B$2:$N$500""),10,0),0)"),0.0)</f>
        <v>0</v>
      </c>
      <c r="AH345" s="40">
        <f>IFERROR(__xludf.DUMMYFUNCTION("IFNA(VLOOKUP(A345,IMPORTRANGE(""https://docs.google.com/spreadsheets/d/13sIiIFxtnWDUMYwzYXOCUL9Pdssb8PBqcbIkNBBCaZM/edit?resourcekey#gid=2083474367"",""Responses!$B$2:$N$500""),9,0),0)"),0.0)</f>
        <v>0</v>
      </c>
      <c r="AI345" s="41">
        <f t="shared" si="15"/>
        <v>0</v>
      </c>
      <c r="AJ345" s="41">
        <f t="shared" si="16"/>
        <v>0</v>
      </c>
      <c r="AK345" s="42" t="str">
        <f t="shared" si="17"/>
        <v>#DIV/0!</v>
      </c>
      <c r="AL345" s="42" t="str">
        <f t="shared" si="18"/>
        <v>#DIV/0!</v>
      </c>
    </row>
    <row r="346" ht="15.75" customHeight="1">
      <c r="A346" s="6">
        <v>1.49860675E8</v>
      </c>
      <c r="B346" s="7" t="s">
        <v>378</v>
      </c>
      <c r="C346" s="20">
        <f>VLOOKUP(A346,'04.07.24'!$A$2:$W$500,17,0)</f>
        <v>0</v>
      </c>
      <c r="D346" s="33">
        <f t="shared" si="1"/>
        <v>0</v>
      </c>
      <c r="E346" s="20">
        <f>VLOOKUP(A346,'04.07.24'!$A$2:$W$500,18,0)</f>
        <v>0</v>
      </c>
      <c r="F346" s="33">
        <f t="shared" si="2"/>
        <v>0</v>
      </c>
      <c r="G346" s="13">
        <f>VLOOKUP(A346,'04.07.24'!$A$2:$C$500,3,0)</f>
        <v>29663162</v>
      </c>
      <c r="H346" s="34">
        <f>VLOOKUP(A346,'Actual scan'!$A$2:$C$419,3,0)</f>
        <v>29663162</v>
      </c>
      <c r="I346" s="35">
        <f t="shared" si="3"/>
        <v>0</v>
      </c>
      <c r="J346" s="20">
        <f>VLOOKUP(A346,'04.07.24'!$A$2:$M$500,13,0)</f>
        <v>27437961.2</v>
      </c>
      <c r="K346" s="36">
        <f>VLOOKUP(A346,'Actual scan'!$A$2:$M$419,13,0)</f>
        <v>27437961.2</v>
      </c>
      <c r="L346" s="37">
        <f t="shared" si="4"/>
        <v>0</v>
      </c>
      <c r="M346" s="13">
        <f>VLOOKUP(A346,'04.07.24'!$A$2:$M$500,4,0)</f>
        <v>4384637</v>
      </c>
      <c r="N346" s="34">
        <f>VLOOKUP(A346,'Actual scan'!$A$2:$M$419,4,0)</f>
        <v>4384637</v>
      </c>
      <c r="O346" s="38">
        <f t="shared" si="5"/>
        <v>0</v>
      </c>
      <c r="P346" s="13">
        <f>VLOOKUP(A346,'04.07.24'!$A$2:$M$500,10,0)</f>
        <v>1665018</v>
      </c>
      <c r="Q346" s="39">
        <f>VLOOKUP(A346,'Actual scan'!$A$2:$M$419,10,0)</f>
        <v>1665018</v>
      </c>
      <c r="R346" s="38">
        <f t="shared" si="6"/>
        <v>0</v>
      </c>
      <c r="S346" s="13">
        <f>VLOOKUP(A346,'04.07.24'!$A$2:$M$500,9,0)</f>
        <v>366601</v>
      </c>
      <c r="T346" s="39">
        <f>VLOOKUP(A346,'Actual scan'!$A$2:$M$419,9,0)</f>
        <v>366601</v>
      </c>
      <c r="U346" s="38">
        <f t="shared" si="7"/>
        <v>0</v>
      </c>
      <c r="V346" s="13">
        <f>VLOOKUP(A346,'04.07.24'!$A$2:$M$500,8,0)</f>
        <v>1504747</v>
      </c>
      <c r="W346" s="39">
        <f>VLOOKUP(A346,'Actual scan'!$A$2:$M$419,8,0)</f>
        <v>1504747</v>
      </c>
      <c r="X346" s="38">
        <f t="shared" si="8"/>
        <v>0</v>
      </c>
      <c r="Y346" s="13">
        <f>VLOOKUP(A346,'04.07.24'!$A$2:$M$500,11,0)</f>
        <v>2643333026</v>
      </c>
      <c r="Z346" s="39">
        <f>VLOOKUP(A346,'Actual scan'!$A$2:$M$419,11,0)</f>
        <v>2643333026</v>
      </c>
      <c r="AA346" s="38">
        <f t="shared" si="9"/>
        <v>0</v>
      </c>
      <c r="AB346" s="40">
        <f t="shared" si="10"/>
        <v>0</v>
      </c>
      <c r="AC346" s="40">
        <f t="shared" si="11"/>
        <v>0</v>
      </c>
      <c r="AD346" s="40">
        <f t="shared" si="12"/>
        <v>0</v>
      </c>
      <c r="AE346" s="40">
        <f t="shared" si="13"/>
        <v>0</v>
      </c>
      <c r="AF346" s="41">
        <f t="shared" si="14"/>
        <v>0</v>
      </c>
      <c r="AG346" s="40">
        <f>IFERROR(__xludf.DUMMYFUNCTION("IFNA(VLOOKUP(A346,IMPORTRANGE(""https://docs.google.com/spreadsheets/d/13sIiIFxtnWDUMYwzYXOCUL9Pdssb8PBqcbIkNBBCaZM/edit?resourcekey#gid=2083474367"",""Responses!$B$2:$N$500""),10,0),0)"),0.0)</f>
        <v>0</v>
      </c>
      <c r="AH346" s="40">
        <f>IFERROR(__xludf.DUMMYFUNCTION("IFNA(VLOOKUP(A346,IMPORTRANGE(""https://docs.google.com/spreadsheets/d/13sIiIFxtnWDUMYwzYXOCUL9Pdssb8PBqcbIkNBBCaZM/edit?resourcekey#gid=2083474367"",""Responses!$B$2:$N$500""),9,0),0)"),0.0)</f>
        <v>0</v>
      </c>
      <c r="AI346" s="41">
        <f t="shared" si="15"/>
        <v>0</v>
      </c>
      <c r="AJ346" s="41">
        <f t="shared" si="16"/>
        <v>0</v>
      </c>
      <c r="AK346" s="42" t="str">
        <f t="shared" si="17"/>
        <v>#DIV/0!</v>
      </c>
      <c r="AL346" s="42" t="str">
        <f t="shared" si="18"/>
        <v>#DIV/0!</v>
      </c>
    </row>
    <row r="347" ht="15.75" customHeight="1">
      <c r="A347" s="6">
        <v>1.2684526E8</v>
      </c>
      <c r="B347" s="7" t="s">
        <v>379</v>
      </c>
      <c r="C347" s="20">
        <f>VLOOKUP(A347,'04.07.24'!$A$2:$W$500,17,0)</f>
        <v>0</v>
      </c>
      <c r="D347" s="33">
        <f t="shared" si="1"/>
        <v>0</v>
      </c>
      <c r="E347" s="20">
        <f>VLOOKUP(A347,'04.07.24'!$A$2:$W$500,18,0)</f>
        <v>0</v>
      </c>
      <c r="F347" s="33">
        <f t="shared" si="2"/>
        <v>0</v>
      </c>
      <c r="G347" s="13">
        <f>VLOOKUP(A347,'04.07.24'!$A$2:$C$500,3,0)</f>
        <v>29632345</v>
      </c>
      <c r="H347" s="34">
        <f>VLOOKUP(A347,'Actual scan'!$A$2:$C$419,3,0)</f>
        <v>29632345</v>
      </c>
      <c r="I347" s="35">
        <f t="shared" si="3"/>
        <v>0</v>
      </c>
      <c r="J347" s="20">
        <f>VLOOKUP(A347,'04.07.24'!$A$2:$M$500,13,0)</f>
        <v>7430426.4</v>
      </c>
      <c r="K347" s="36">
        <f>VLOOKUP(A347,'Actual scan'!$A$2:$M$419,13,0)</f>
        <v>7430426.4</v>
      </c>
      <c r="L347" s="37">
        <f t="shared" si="4"/>
        <v>0</v>
      </c>
      <c r="M347" s="13">
        <f>VLOOKUP(A347,'04.07.24'!$A$2:$M$500,4,0)</f>
        <v>632228</v>
      </c>
      <c r="N347" s="34">
        <f>VLOOKUP(A347,'Actual scan'!$A$2:$M$419,4,0)</f>
        <v>632228</v>
      </c>
      <c r="O347" s="38">
        <f t="shared" si="5"/>
        <v>0</v>
      </c>
      <c r="P347" s="13">
        <f>VLOOKUP(A347,'04.07.24'!$A$2:$M$500,10,0)</f>
        <v>3302745</v>
      </c>
      <c r="Q347" s="39">
        <f>VLOOKUP(A347,'Actual scan'!$A$2:$M$419,10,0)</f>
        <v>3302745</v>
      </c>
      <c r="R347" s="38">
        <f t="shared" si="6"/>
        <v>0</v>
      </c>
      <c r="S347" s="13">
        <f>VLOOKUP(A347,'04.07.24'!$A$2:$M$500,9,0)</f>
        <v>162480</v>
      </c>
      <c r="T347" s="39">
        <f>VLOOKUP(A347,'Actual scan'!$A$2:$M$419,9,0)</f>
        <v>162480</v>
      </c>
      <c r="U347" s="38">
        <f t="shared" si="7"/>
        <v>0</v>
      </c>
      <c r="V347" s="13">
        <f>VLOOKUP(A347,'04.07.24'!$A$2:$M$500,8,0)</f>
        <v>411495</v>
      </c>
      <c r="W347" s="39">
        <f>VLOOKUP(A347,'Actual scan'!$A$2:$M$419,8,0)</f>
        <v>411495</v>
      </c>
      <c r="X347" s="38">
        <f t="shared" si="8"/>
        <v>0</v>
      </c>
      <c r="Y347" s="13">
        <f>VLOOKUP(A347,'04.07.24'!$A$2:$M$500,11,0)</f>
        <v>880961610</v>
      </c>
      <c r="Z347" s="39">
        <f>VLOOKUP(A347,'Actual scan'!$A$2:$M$419,11,0)</f>
        <v>880961610</v>
      </c>
      <c r="AA347" s="38">
        <f t="shared" si="9"/>
        <v>0</v>
      </c>
      <c r="AB347" s="40">
        <f t="shared" si="10"/>
        <v>0</v>
      </c>
      <c r="AC347" s="40">
        <f t="shared" si="11"/>
        <v>0</v>
      </c>
      <c r="AD347" s="40">
        <f t="shared" si="12"/>
        <v>0</v>
      </c>
      <c r="AE347" s="40">
        <f t="shared" si="13"/>
        <v>0</v>
      </c>
      <c r="AF347" s="41">
        <f t="shared" si="14"/>
        <v>0</v>
      </c>
      <c r="AG347" s="40">
        <f>IFERROR(__xludf.DUMMYFUNCTION("IFNA(VLOOKUP(A347,IMPORTRANGE(""https://docs.google.com/spreadsheets/d/13sIiIFxtnWDUMYwzYXOCUL9Pdssb8PBqcbIkNBBCaZM/edit?resourcekey#gid=2083474367"",""Responses!$B$2:$N$500""),10,0),0)"),0.0)</f>
        <v>0</v>
      </c>
      <c r="AH347" s="40">
        <f>IFERROR(__xludf.DUMMYFUNCTION("IFNA(VLOOKUP(A347,IMPORTRANGE(""https://docs.google.com/spreadsheets/d/13sIiIFxtnWDUMYwzYXOCUL9Pdssb8PBqcbIkNBBCaZM/edit?resourcekey#gid=2083474367"",""Responses!$B$2:$N$500""),9,0),0)"),0.0)</f>
        <v>0</v>
      </c>
      <c r="AI347" s="41">
        <f t="shared" si="15"/>
        <v>0</v>
      </c>
      <c r="AJ347" s="41">
        <f t="shared" si="16"/>
        <v>0</v>
      </c>
      <c r="AK347" s="42" t="str">
        <f t="shared" si="17"/>
        <v>#DIV/0!</v>
      </c>
      <c r="AL347" s="42" t="str">
        <f t="shared" si="18"/>
        <v>#DIV/0!</v>
      </c>
    </row>
    <row r="348" ht="15.75" customHeight="1">
      <c r="A348" s="6">
        <v>1.35112567E8</v>
      </c>
      <c r="B348" s="7" t="s">
        <v>380</v>
      </c>
      <c r="C348" s="20">
        <f>VLOOKUP(A348,'04.07.24'!$A$2:$W$500,17,0)</f>
        <v>0</v>
      </c>
      <c r="D348" s="33">
        <f t="shared" si="1"/>
        <v>0</v>
      </c>
      <c r="E348" s="20">
        <f>VLOOKUP(A348,'04.07.24'!$A$2:$W$500,18,0)</f>
        <v>0</v>
      </c>
      <c r="F348" s="33">
        <f t="shared" si="2"/>
        <v>0</v>
      </c>
      <c r="G348" s="13">
        <f>VLOOKUP(A348,'04.07.24'!$A$2:$C$500,3,0)</f>
        <v>29611456</v>
      </c>
      <c r="H348" s="34">
        <f>VLOOKUP(A348,'Actual scan'!$A$2:$C$419,3,0)</f>
        <v>29611456</v>
      </c>
      <c r="I348" s="35">
        <f t="shared" si="3"/>
        <v>0</v>
      </c>
      <c r="J348" s="20">
        <f>VLOOKUP(A348,'04.07.24'!$A$2:$M$500,13,0)</f>
        <v>6114533.6</v>
      </c>
      <c r="K348" s="36">
        <f>VLOOKUP(A348,'Actual scan'!$A$2:$M$419,13,0)</f>
        <v>6114533.6</v>
      </c>
      <c r="L348" s="37">
        <f t="shared" si="4"/>
        <v>0</v>
      </c>
      <c r="M348" s="13">
        <f>VLOOKUP(A348,'04.07.24'!$A$2:$M$500,4,0)</f>
        <v>1214496</v>
      </c>
      <c r="N348" s="34">
        <f>VLOOKUP(A348,'Actual scan'!$A$2:$M$419,4,0)</f>
        <v>1214496</v>
      </c>
      <c r="O348" s="38">
        <f t="shared" si="5"/>
        <v>0</v>
      </c>
      <c r="P348" s="13">
        <f>VLOOKUP(A348,'04.07.24'!$A$2:$M$500,10,0)</f>
        <v>794793</v>
      </c>
      <c r="Q348" s="39">
        <f>VLOOKUP(A348,'Actual scan'!$A$2:$M$419,10,0)</f>
        <v>794793</v>
      </c>
      <c r="R348" s="38">
        <f t="shared" si="6"/>
        <v>0</v>
      </c>
      <c r="S348" s="13">
        <f>VLOOKUP(A348,'04.07.24'!$A$2:$M$500,9,0)</f>
        <v>211567</v>
      </c>
      <c r="T348" s="39">
        <f>VLOOKUP(A348,'Actual scan'!$A$2:$M$419,9,0)</f>
        <v>211567</v>
      </c>
      <c r="U348" s="38">
        <f t="shared" si="7"/>
        <v>0</v>
      </c>
      <c r="V348" s="13">
        <f>VLOOKUP(A348,'04.07.24'!$A$2:$M$500,8,0)</f>
        <v>160519</v>
      </c>
      <c r="W348" s="39">
        <f>VLOOKUP(A348,'Actual scan'!$A$2:$M$419,8,0)</f>
        <v>160519</v>
      </c>
      <c r="X348" s="38">
        <f t="shared" si="8"/>
        <v>0</v>
      </c>
      <c r="Y348" s="13">
        <f>VLOOKUP(A348,'04.07.24'!$A$2:$M$500,11,0)</f>
        <v>5336961582</v>
      </c>
      <c r="Z348" s="39">
        <f>VLOOKUP(A348,'Actual scan'!$A$2:$M$419,11,0)</f>
        <v>5336961582</v>
      </c>
      <c r="AA348" s="38">
        <f t="shared" si="9"/>
        <v>0</v>
      </c>
      <c r="AB348" s="40">
        <f t="shared" si="10"/>
        <v>0</v>
      </c>
      <c r="AC348" s="40">
        <f t="shared" si="11"/>
        <v>0</v>
      </c>
      <c r="AD348" s="40">
        <f t="shared" si="12"/>
        <v>0</v>
      </c>
      <c r="AE348" s="40">
        <f t="shared" si="13"/>
        <v>0</v>
      </c>
      <c r="AF348" s="41">
        <f t="shared" si="14"/>
        <v>0</v>
      </c>
      <c r="AG348" s="40">
        <f>IFERROR(__xludf.DUMMYFUNCTION("IFNA(VLOOKUP(A348,IMPORTRANGE(""https://docs.google.com/spreadsheets/d/13sIiIFxtnWDUMYwzYXOCUL9Pdssb8PBqcbIkNBBCaZM/edit?resourcekey#gid=2083474367"",""Responses!$B$2:$N$500""),10,0),0)"),0.0)</f>
        <v>0</v>
      </c>
      <c r="AH348" s="40">
        <f>IFERROR(__xludf.DUMMYFUNCTION("IFNA(VLOOKUP(A348,IMPORTRANGE(""https://docs.google.com/spreadsheets/d/13sIiIFxtnWDUMYwzYXOCUL9Pdssb8PBqcbIkNBBCaZM/edit?resourcekey#gid=2083474367"",""Responses!$B$2:$N$500""),9,0),0)"),0.0)</f>
        <v>0</v>
      </c>
      <c r="AI348" s="41">
        <f t="shared" si="15"/>
        <v>0</v>
      </c>
      <c r="AJ348" s="41">
        <f t="shared" si="16"/>
        <v>0</v>
      </c>
      <c r="AK348" s="42" t="str">
        <f t="shared" si="17"/>
        <v>#DIV/0!</v>
      </c>
      <c r="AL348" s="42" t="str">
        <f t="shared" si="18"/>
        <v>#DIV/0!</v>
      </c>
    </row>
    <row r="349" ht="15.75" customHeight="1">
      <c r="A349" s="6">
        <v>1.24398399E8</v>
      </c>
      <c r="B349" s="7" t="s">
        <v>381</v>
      </c>
      <c r="C349" s="20">
        <f>VLOOKUP(A349,'04.07.24'!$A$2:$W$500,17,0)</f>
        <v>0</v>
      </c>
      <c r="D349" s="33">
        <f t="shared" si="1"/>
        <v>0</v>
      </c>
      <c r="E349" s="20">
        <f>VLOOKUP(A349,'04.07.24'!$A$2:$W$500,18,0)</f>
        <v>0</v>
      </c>
      <c r="F349" s="33">
        <f t="shared" si="2"/>
        <v>0</v>
      </c>
      <c r="G349" s="13">
        <f>VLOOKUP(A349,'04.07.24'!$A$2:$C$500,3,0)</f>
        <v>29428708</v>
      </c>
      <c r="H349" s="34">
        <f>VLOOKUP(A349,'Actual scan'!$A$2:$C$419,3,0)</f>
        <v>29428708</v>
      </c>
      <c r="I349" s="35">
        <f t="shared" si="3"/>
        <v>0</v>
      </c>
      <c r="J349" s="20">
        <f>VLOOKUP(A349,'04.07.24'!$A$2:$M$500,13,0)</f>
        <v>117326816.4</v>
      </c>
      <c r="K349" s="36">
        <f>VLOOKUP(A349,'Actual scan'!$A$2:$M$419,13,0)</f>
        <v>117326816.4</v>
      </c>
      <c r="L349" s="37">
        <f t="shared" si="4"/>
        <v>0</v>
      </c>
      <c r="M349" s="13">
        <f>VLOOKUP(A349,'04.07.24'!$A$2:$M$500,4,0)</f>
        <v>23231459</v>
      </c>
      <c r="N349" s="34">
        <f>VLOOKUP(A349,'Actual scan'!$A$2:$M$419,4,0)</f>
        <v>23231459</v>
      </c>
      <c r="O349" s="38">
        <f t="shared" si="5"/>
        <v>0</v>
      </c>
      <c r="P349" s="13">
        <f>VLOOKUP(A349,'04.07.24'!$A$2:$M$500,10,0)</f>
        <v>3246862</v>
      </c>
      <c r="Q349" s="39">
        <f>VLOOKUP(A349,'Actual scan'!$A$2:$M$419,10,0)</f>
        <v>3246862</v>
      </c>
      <c r="R349" s="38">
        <f t="shared" si="6"/>
        <v>0</v>
      </c>
      <c r="S349" s="13">
        <f>VLOOKUP(A349,'04.07.24'!$A$2:$M$500,9,0)</f>
        <v>941720</v>
      </c>
      <c r="T349" s="39">
        <f>VLOOKUP(A349,'Actual scan'!$A$2:$M$419,9,0)</f>
        <v>941720</v>
      </c>
      <c r="U349" s="38">
        <f t="shared" si="7"/>
        <v>0</v>
      </c>
      <c r="V349" s="13">
        <f>VLOOKUP(A349,'04.07.24'!$A$2:$M$500,8,0)</f>
        <v>6910115</v>
      </c>
      <c r="W349" s="39">
        <f>VLOOKUP(A349,'Actual scan'!$A$2:$M$419,8,0)</f>
        <v>6910115</v>
      </c>
      <c r="X349" s="38">
        <f t="shared" si="8"/>
        <v>0</v>
      </c>
      <c r="Y349" s="13">
        <f>VLOOKUP(A349,'04.07.24'!$A$2:$M$500,11,0)</f>
        <v>3092054052</v>
      </c>
      <c r="Z349" s="39">
        <f>VLOOKUP(A349,'Actual scan'!$A$2:$M$419,11,0)</f>
        <v>3092054052</v>
      </c>
      <c r="AA349" s="38">
        <f t="shared" si="9"/>
        <v>0</v>
      </c>
      <c r="AB349" s="40">
        <f t="shared" si="10"/>
        <v>0</v>
      </c>
      <c r="AC349" s="40">
        <f t="shared" si="11"/>
        <v>0</v>
      </c>
      <c r="AD349" s="40">
        <f t="shared" si="12"/>
        <v>0</v>
      </c>
      <c r="AE349" s="40">
        <f t="shared" si="13"/>
        <v>0</v>
      </c>
      <c r="AF349" s="41">
        <f t="shared" si="14"/>
        <v>0</v>
      </c>
      <c r="AG349" s="40">
        <f>IFERROR(__xludf.DUMMYFUNCTION("IFNA(VLOOKUP(A349,IMPORTRANGE(""https://docs.google.com/spreadsheets/d/13sIiIFxtnWDUMYwzYXOCUL9Pdssb8PBqcbIkNBBCaZM/edit?resourcekey#gid=2083474367"",""Responses!$B$2:$N$500""),10,0),0)"),0.0)</f>
        <v>0</v>
      </c>
      <c r="AH349" s="40">
        <f>IFERROR(__xludf.DUMMYFUNCTION("IFNA(VLOOKUP(A349,IMPORTRANGE(""https://docs.google.com/spreadsheets/d/13sIiIFxtnWDUMYwzYXOCUL9Pdssb8PBqcbIkNBBCaZM/edit?resourcekey#gid=2083474367"",""Responses!$B$2:$N$500""),9,0),0)"),0.0)</f>
        <v>0</v>
      </c>
      <c r="AI349" s="41">
        <f t="shared" si="15"/>
        <v>0</v>
      </c>
      <c r="AJ349" s="41">
        <f t="shared" si="16"/>
        <v>0</v>
      </c>
      <c r="AK349" s="42" t="str">
        <f t="shared" si="17"/>
        <v>#DIV/0!</v>
      </c>
      <c r="AL349" s="42" t="str">
        <f t="shared" si="18"/>
        <v>#DIV/0!</v>
      </c>
    </row>
    <row r="350" ht="15.75" customHeight="1">
      <c r="A350" s="6">
        <v>1.24477093E8</v>
      </c>
      <c r="B350" s="7" t="s">
        <v>382</v>
      </c>
      <c r="C350" s="20">
        <f>VLOOKUP(A350,'04.07.24'!$A$2:$W$500,17,0)</f>
        <v>0</v>
      </c>
      <c r="D350" s="33">
        <f t="shared" si="1"/>
        <v>0</v>
      </c>
      <c r="E350" s="20">
        <f>VLOOKUP(A350,'04.07.24'!$A$2:$W$500,18,0)</f>
        <v>0</v>
      </c>
      <c r="F350" s="33">
        <f t="shared" si="2"/>
        <v>0</v>
      </c>
      <c r="G350" s="13">
        <f>VLOOKUP(A350,'04.07.24'!$A$2:$C$500,3,0)</f>
        <v>29409342</v>
      </c>
      <c r="H350" s="34">
        <f>VLOOKUP(A350,'Actual scan'!$A$2:$C$419,3,0)</f>
        <v>29409342</v>
      </c>
      <c r="I350" s="35">
        <f t="shared" si="3"/>
        <v>0</v>
      </c>
      <c r="J350" s="20">
        <f>VLOOKUP(A350,'04.07.24'!$A$2:$M$500,13,0)</f>
        <v>12317696.6</v>
      </c>
      <c r="K350" s="36">
        <f>VLOOKUP(A350,'Actual scan'!$A$2:$M$419,13,0)</f>
        <v>12317696.6</v>
      </c>
      <c r="L350" s="37">
        <f t="shared" si="4"/>
        <v>0</v>
      </c>
      <c r="M350" s="13">
        <f>VLOOKUP(A350,'04.07.24'!$A$2:$M$500,4,0)</f>
        <v>1940710</v>
      </c>
      <c r="N350" s="34">
        <f>VLOOKUP(A350,'Actual scan'!$A$2:$M$419,4,0)</f>
        <v>1940710</v>
      </c>
      <c r="O350" s="38">
        <f t="shared" si="5"/>
        <v>0</v>
      </c>
      <c r="P350" s="13">
        <f>VLOOKUP(A350,'04.07.24'!$A$2:$M$500,10,0)</f>
        <v>3761485</v>
      </c>
      <c r="Q350" s="39">
        <f>VLOOKUP(A350,'Actual scan'!$A$2:$M$419,10,0)</f>
        <v>3761485</v>
      </c>
      <c r="R350" s="38">
        <f t="shared" si="6"/>
        <v>0</v>
      </c>
      <c r="S350" s="13">
        <f>VLOOKUP(A350,'04.07.24'!$A$2:$M$500,9,0)</f>
        <v>270286</v>
      </c>
      <c r="T350" s="39">
        <f>VLOOKUP(A350,'Actual scan'!$A$2:$M$419,9,0)</f>
        <v>270286</v>
      </c>
      <c r="U350" s="38">
        <f t="shared" si="7"/>
        <v>0</v>
      </c>
      <c r="V350" s="13">
        <f>VLOOKUP(A350,'04.07.24'!$A$2:$M$500,8,0)</f>
        <v>508990</v>
      </c>
      <c r="W350" s="39">
        <f>VLOOKUP(A350,'Actual scan'!$A$2:$M$419,8,0)</f>
        <v>508990</v>
      </c>
      <c r="X350" s="38">
        <f t="shared" si="8"/>
        <v>0</v>
      </c>
      <c r="Y350" s="13">
        <f>VLOOKUP(A350,'04.07.24'!$A$2:$M$500,11,0)</f>
        <v>121516000</v>
      </c>
      <c r="Z350" s="39">
        <f>VLOOKUP(A350,'Actual scan'!$A$2:$M$419,11,0)</f>
        <v>121516000</v>
      </c>
      <c r="AA350" s="38">
        <f t="shared" si="9"/>
        <v>0</v>
      </c>
      <c r="AB350" s="40">
        <f t="shared" si="10"/>
        <v>0</v>
      </c>
      <c r="AC350" s="40">
        <f t="shared" si="11"/>
        <v>0</v>
      </c>
      <c r="AD350" s="40">
        <f t="shared" si="12"/>
        <v>0</v>
      </c>
      <c r="AE350" s="40">
        <f t="shared" si="13"/>
        <v>0</v>
      </c>
      <c r="AF350" s="41">
        <f t="shared" si="14"/>
        <v>0</v>
      </c>
      <c r="AG350" s="40">
        <f>IFERROR(__xludf.DUMMYFUNCTION("IFNA(VLOOKUP(A350,IMPORTRANGE(""https://docs.google.com/spreadsheets/d/13sIiIFxtnWDUMYwzYXOCUL9Pdssb8PBqcbIkNBBCaZM/edit?resourcekey#gid=2083474367"",""Responses!$B$2:$N$500""),10,0),0)"),0.0)</f>
        <v>0</v>
      </c>
      <c r="AH350" s="40">
        <f>IFERROR(__xludf.DUMMYFUNCTION("IFNA(VLOOKUP(A350,IMPORTRANGE(""https://docs.google.com/spreadsheets/d/13sIiIFxtnWDUMYwzYXOCUL9Pdssb8PBqcbIkNBBCaZM/edit?resourcekey#gid=2083474367"",""Responses!$B$2:$N$500""),9,0),0)"),0.0)</f>
        <v>0</v>
      </c>
      <c r="AI350" s="41">
        <f t="shared" si="15"/>
        <v>0</v>
      </c>
      <c r="AJ350" s="41">
        <f t="shared" si="16"/>
        <v>0</v>
      </c>
      <c r="AK350" s="42" t="str">
        <f t="shared" si="17"/>
        <v>#DIV/0!</v>
      </c>
      <c r="AL350" s="42" t="str">
        <f t="shared" si="18"/>
        <v>#DIV/0!</v>
      </c>
    </row>
    <row r="351" ht="15.75" customHeight="1">
      <c r="A351" s="6">
        <v>1.31300761E8</v>
      </c>
      <c r="B351" s="7" t="s">
        <v>383</v>
      </c>
      <c r="C351" s="20">
        <f>VLOOKUP(A351,'04.07.24'!$A$2:$W$500,17,0)</f>
        <v>0</v>
      </c>
      <c r="D351" s="33">
        <f t="shared" si="1"/>
        <v>0</v>
      </c>
      <c r="E351" s="20">
        <f>VLOOKUP(A351,'04.07.24'!$A$2:$W$500,18,0)</f>
        <v>0</v>
      </c>
      <c r="F351" s="33">
        <f t="shared" si="2"/>
        <v>0</v>
      </c>
      <c r="G351" s="13">
        <f>VLOOKUP(A351,'04.07.24'!$A$2:$C$500,3,0)</f>
        <v>29219742</v>
      </c>
      <c r="H351" s="34">
        <f>VLOOKUP(A351,'Actual scan'!$A$2:$C$419,3,0)</f>
        <v>29219742</v>
      </c>
      <c r="I351" s="35">
        <f t="shared" si="3"/>
        <v>0</v>
      </c>
      <c r="J351" s="20">
        <f>VLOOKUP(A351,'04.07.24'!$A$2:$M$500,13,0)</f>
        <v>20899914</v>
      </c>
      <c r="K351" s="36">
        <f>VLOOKUP(A351,'Actual scan'!$A$2:$M$419,13,0)</f>
        <v>20899914</v>
      </c>
      <c r="L351" s="37">
        <f t="shared" si="4"/>
        <v>0</v>
      </c>
      <c r="M351" s="13">
        <f>VLOOKUP(A351,'04.07.24'!$A$2:$M$500,4,0)</f>
        <v>4617208</v>
      </c>
      <c r="N351" s="34">
        <f>VLOOKUP(A351,'Actual scan'!$A$2:$M$419,4,0)</f>
        <v>4617208</v>
      </c>
      <c r="O351" s="38">
        <f t="shared" si="5"/>
        <v>0</v>
      </c>
      <c r="P351" s="13">
        <f>VLOOKUP(A351,'04.07.24'!$A$2:$M$500,10,0)</f>
        <v>1068756</v>
      </c>
      <c r="Q351" s="39">
        <f>VLOOKUP(A351,'Actual scan'!$A$2:$M$419,10,0)</f>
        <v>1068756</v>
      </c>
      <c r="R351" s="38">
        <f t="shared" si="6"/>
        <v>0</v>
      </c>
      <c r="S351" s="13">
        <f>VLOOKUP(A351,'04.07.24'!$A$2:$M$500,9,0)</f>
        <v>51936</v>
      </c>
      <c r="T351" s="39">
        <f>VLOOKUP(A351,'Actual scan'!$A$2:$M$419,9,0)</f>
        <v>51936</v>
      </c>
      <c r="U351" s="38">
        <f t="shared" si="7"/>
        <v>0</v>
      </c>
      <c r="V351" s="13">
        <f>VLOOKUP(A351,'04.07.24'!$A$2:$M$500,8,0)</f>
        <v>1497085</v>
      </c>
      <c r="W351" s="39">
        <f>VLOOKUP(A351,'Actual scan'!$A$2:$M$419,8,0)</f>
        <v>1497085</v>
      </c>
      <c r="X351" s="38">
        <f t="shared" si="8"/>
        <v>0</v>
      </c>
      <c r="Y351" s="13">
        <f>VLOOKUP(A351,'04.07.24'!$A$2:$M$500,11,0)</f>
        <v>2061128063</v>
      </c>
      <c r="Z351" s="39">
        <f>VLOOKUP(A351,'Actual scan'!$A$2:$M$419,11,0)</f>
        <v>2061128063</v>
      </c>
      <c r="AA351" s="38">
        <f t="shared" si="9"/>
        <v>0</v>
      </c>
      <c r="AB351" s="40">
        <f t="shared" si="10"/>
        <v>0</v>
      </c>
      <c r="AC351" s="40">
        <f t="shared" si="11"/>
        <v>0</v>
      </c>
      <c r="AD351" s="40">
        <f t="shared" si="12"/>
        <v>0</v>
      </c>
      <c r="AE351" s="40">
        <f t="shared" si="13"/>
        <v>0</v>
      </c>
      <c r="AF351" s="41">
        <f t="shared" si="14"/>
        <v>0</v>
      </c>
      <c r="AG351" s="40">
        <f>IFERROR(__xludf.DUMMYFUNCTION("IFNA(VLOOKUP(A351,IMPORTRANGE(""https://docs.google.com/spreadsheets/d/13sIiIFxtnWDUMYwzYXOCUL9Pdssb8PBqcbIkNBBCaZM/edit?resourcekey#gid=2083474367"",""Responses!$B$2:$N$500""),10,0),0)"),0.0)</f>
        <v>0</v>
      </c>
      <c r="AH351" s="40">
        <f>IFERROR(__xludf.DUMMYFUNCTION("IFNA(VLOOKUP(A351,IMPORTRANGE(""https://docs.google.com/spreadsheets/d/13sIiIFxtnWDUMYwzYXOCUL9Pdssb8PBqcbIkNBBCaZM/edit?resourcekey#gid=2083474367"",""Responses!$B$2:$N$500""),9,0),0)"),0.0)</f>
        <v>0</v>
      </c>
      <c r="AI351" s="41">
        <f t="shared" si="15"/>
        <v>0</v>
      </c>
      <c r="AJ351" s="41">
        <f t="shared" si="16"/>
        <v>0</v>
      </c>
      <c r="AK351" s="42" t="str">
        <f t="shared" si="17"/>
        <v>#DIV/0!</v>
      </c>
      <c r="AL351" s="42" t="str">
        <f t="shared" si="18"/>
        <v>#DIV/0!</v>
      </c>
    </row>
    <row r="352" ht="15.75" customHeight="1">
      <c r="A352" s="6">
        <v>1.44769096E8</v>
      </c>
      <c r="B352" s="7" t="s">
        <v>384</v>
      </c>
      <c r="C352" s="20">
        <f>VLOOKUP(A352,'04.07.24'!$A$2:$W$500,17,0)</f>
        <v>0</v>
      </c>
      <c r="D352" s="33">
        <f t="shared" si="1"/>
        <v>0</v>
      </c>
      <c r="E352" s="20">
        <f>VLOOKUP(A352,'04.07.24'!$A$2:$W$500,18,0)</f>
        <v>0</v>
      </c>
      <c r="F352" s="33">
        <f t="shared" si="2"/>
        <v>0</v>
      </c>
      <c r="G352" s="13">
        <f>VLOOKUP(A352,'04.07.24'!$A$2:$C$500,3,0)</f>
        <v>29166905</v>
      </c>
      <c r="H352" s="34">
        <f>VLOOKUP(A352,'Actual scan'!$A$2:$C$419,3,0)</f>
        <v>29166905</v>
      </c>
      <c r="I352" s="35">
        <f t="shared" si="3"/>
        <v>0</v>
      </c>
      <c r="J352" s="20">
        <f>VLOOKUP(A352,'04.07.24'!$A$2:$M$500,13,0)</f>
        <v>4232964.2</v>
      </c>
      <c r="K352" s="36">
        <f>VLOOKUP(A352,'Actual scan'!$A$2:$M$419,13,0)</f>
        <v>4232964.2</v>
      </c>
      <c r="L352" s="37">
        <f t="shared" si="4"/>
        <v>0</v>
      </c>
      <c r="M352" s="13">
        <f>VLOOKUP(A352,'04.07.24'!$A$2:$M$500,4,0)</f>
        <v>551110</v>
      </c>
      <c r="N352" s="34">
        <f>VLOOKUP(A352,'Actual scan'!$A$2:$M$419,4,0)</f>
        <v>551110</v>
      </c>
      <c r="O352" s="38">
        <f t="shared" si="5"/>
        <v>0</v>
      </c>
      <c r="P352" s="13">
        <f>VLOOKUP(A352,'04.07.24'!$A$2:$M$500,10,0)</f>
        <v>1253677</v>
      </c>
      <c r="Q352" s="39">
        <f>VLOOKUP(A352,'Actual scan'!$A$2:$M$419,10,0)</f>
        <v>1253677</v>
      </c>
      <c r="R352" s="38">
        <f t="shared" si="6"/>
        <v>0</v>
      </c>
      <c r="S352" s="13">
        <f>VLOOKUP(A352,'04.07.24'!$A$2:$M$500,9,0)</f>
        <v>14690</v>
      </c>
      <c r="T352" s="39">
        <f>VLOOKUP(A352,'Actual scan'!$A$2:$M$419,9,0)</f>
        <v>14690</v>
      </c>
      <c r="U352" s="38">
        <f t="shared" si="7"/>
        <v>0</v>
      </c>
      <c r="V352" s="13">
        <f>VLOOKUP(A352,'04.07.24'!$A$2:$M$500,8,0)</f>
        <v>338544</v>
      </c>
      <c r="W352" s="39">
        <f>VLOOKUP(A352,'Actual scan'!$A$2:$M$419,8,0)</f>
        <v>338544</v>
      </c>
      <c r="X352" s="38">
        <f t="shared" si="8"/>
        <v>0</v>
      </c>
      <c r="Y352" s="13">
        <f>VLOOKUP(A352,'04.07.24'!$A$2:$M$500,11,0)</f>
        <v>164000000</v>
      </c>
      <c r="Z352" s="39">
        <f>VLOOKUP(A352,'Actual scan'!$A$2:$M$419,11,0)</f>
        <v>164000000</v>
      </c>
      <c r="AA352" s="38">
        <f t="shared" si="9"/>
        <v>0</v>
      </c>
      <c r="AB352" s="40">
        <f t="shared" si="10"/>
        <v>0</v>
      </c>
      <c r="AC352" s="40">
        <f t="shared" si="11"/>
        <v>0</v>
      </c>
      <c r="AD352" s="40">
        <f t="shared" si="12"/>
        <v>0</v>
      </c>
      <c r="AE352" s="40">
        <f t="shared" si="13"/>
        <v>0</v>
      </c>
      <c r="AF352" s="41">
        <f t="shared" si="14"/>
        <v>0</v>
      </c>
      <c r="AG352" s="40">
        <f>IFERROR(__xludf.DUMMYFUNCTION("IFNA(VLOOKUP(A352,IMPORTRANGE(""https://docs.google.com/spreadsheets/d/13sIiIFxtnWDUMYwzYXOCUL9Pdssb8PBqcbIkNBBCaZM/edit?resourcekey#gid=2083474367"",""Responses!$B$2:$N$500""),10,0),0)"),0.0)</f>
        <v>0</v>
      </c>
      <c r="AH352" s="40">
        <f>IFERROR(__xludf.DUMMYFUNCTION("IFNA(VLOOKUP(A352,IMPORTRANGE(""https://docs.google.com/spreadsheets/d/13sIiIFxtnWDUMYwzYXOCUL9Pdssb8PBqcbIkNBBCaZM/edit?resourcekey#gid=2083474367"",""Responses!$B$2:$N$500""),9,0),0)"),0.0)</f>
        <v>0</v>
      </c>
      <c r="AI352" s="41">
        <f t="shared" si="15"/>
        <v>0</v>
      </c>
      <c r="AJ352" s="41">
        <f t="shared" si="16"/>
        <v>0</v>
      </c>
      <c r="AK352" s="42" t="str">
        <f t="shared" si="17"/>
        <v>#DIV/0!</v>
      </c>
      <c r="AL352" s="42" t="str">
        <f t="shared" si="18"/>
        <v>#DIV/0!</v>
      </c>
    </row>
    <row r="353" ht="15.75" customHeight="1">
      <c r="A353" s="6">
        <v>1.27334932E8</v>
      </c>
      <c r="B353" s="7" t="s">
        <v>385</v>
      </c>
      <c r="C353" s="20">
        <f>VLOOKUP(A353,'04.07.24'!$A$2:$W$500,17,0)</f>
        <v>0</v>
      </c>
      <c r="D353" s="33">
        <f t="shared" si="1"/>
        <v>0</v>
      </c>
      <c r="E353" s="20">
        <f>VLOOKUP(A353,'04.07.24'!$A$2:$W$500,18,0)</f>
        <v>0</v>
      </c>
      <c r="F353" s="33">
        <f t="shared" si="2"/>
        <v>0</v>
      </c>
      <c r="G353" s="13">
        <f>VLOOKUP(A353,'04.07.24'!$A$2:$C$500,3,0)</f>
        <v>29124187</v>
      </c>
      <c r="H353" s="34">
        <f>VLOOKUP(A353,'Actual scan'!$A$2:$C$419,3,0)</f>
        <v>29124187</v>
      </c>
      <c r="I353" s="35">
        <f t="shared" si="3"/>
        <v>0</v>
      </c>
      <c r="J353" s="20">
        <f>VLOOKUP(A353,'04.07.24'!$A$2:$M$500,13,0)</f>
        <v>10060514</v>
      </c>
      <c r="K353" s="36">
        <f>VLOOKUP(A353,'Actual scan'!$A$2:$M$419,13,0)</f>
        <v>10060514</v>
      </c>
      <c r="L353" s="37">
        <f t="shared" si="4"/>
        <v>0</v>
      </c>
      <c r="M353" s="13">
        <f>VLOOKUP(A353,'04.07.24'!$A$2:$M$500,4,0)</f>
        <v>1382375</v>
      </c>
      <c r="N353" s="34">
        <f>VLOOKUP(A353,'Actual scan'!$A$2:$M$419,4,0)</f>
        <v>1382375</v>
      </c>
      <c r="O353" s="38">
        <f t="shared" si="5"/>
        <v>0</v>
      </c>
      <c r="P353" s="13">
        <f>VLOOKUP(A353,'04.07.24'!$A$2:$M$500,10,0)</f>
        <v>183205</v>
      </c>
      <c r="Q353" s="39">
        <f>VLOOKUP(A353,'Actual scan'!$A$2:$M$419,10,0)</f>
        <v>183205</v>
      </c>
      <c r="R353" s="38">
        <f t="shared" si="6"/>
        <v>0</v>
      </c>
      <c r="S353" s="13">
        <f>VLOOKUP(A353,'04.07.24'!$A$2:$M$500,9,0)</f>
        <v>222945</v>
      </c>
      <c r="T353" s="39">
        <f>VLOOKUP(A353,'Actual scan'!$A$2:$M$419,9,0)</f>
        <v>222945</v>
      </c>
      <c r="U353" s="38">
        <f t="shared" si="7"/>
        <v>0</v>
      </c>
      <c r="V353" s="13">
        <f>VLOOKUP(A353,'04.07.24'!$A$2:$M$500,8,0)</f>
        <v>518897</v>
      </c>
      <c r="W353" s="39">
        <f>VLOOKUP(A353,'Actual scan'!$A$2:$M$419,8,0)</f>
        <v>518897</v>
      </c>
      <c r="X353" s="38">
        <f t="shared" si="8"/>
        <v>0</v>
      </c>
      <c r="Y353" s="13">
        <f>VLOOKUP(A353,'04.07.24'!$A$2:$M$500,11,0)</f>
        <v>8815443436</v>
      </c>
      <c r="Z353" s="39">
        <f>VLOOKUP(A353,'Actual scan'!$A$2:$M$419,11,0)</f>
        <v>8815443436</v>
      </c>
      <c r="AA353" s="38">
        <f t="shared" si="9"/>
        <v>0</v>
      </c>
      <c r="AB353" s="40">
        <f t="shared" si="10"/>
        <v>0</v>
      </c>
      <c r="AC353" s="40">
        <f t="shared" si="11"/>
        <v>0</v>
      </c>
      <c r="AD353" s="40">
        <f t="shared" si="12"/>
        <v>0</v>
      </c>
      <c r="AE353" s="40">
        <f t="shared" si="13"/>
        <v>0</v>
      </c>
      <c r="AF353" s="41">
        <f t="shared" si="14"/>
        <v>0</v>
      </c>
      <c r="AG353" s="40">
        <f>IFERROR(__xludf.DUMMYFUNCTION("IFNA(VLOOKUP(A353,IMPORTRANGE(""https://docs.google.com/spreadsheets/d/13sIiIFxtnWDUMYwzYXOCUL9Pdssb8PBqcbIkNBBCaZM/edit?resourcekey#gid=2083474367"",""Responses!$B$2:$N$500""),10,0),0)"),0.0)</f>
        <v>0</v>
      </c>
      <c r="AH353" s="40">
        <f>IFERROR(__xludf.DUMMYFUNCTION("IFNA(VLOOKUP(A353,IMPORTRANGE(""https://docs.google.com/spreadsheets/d/13sIiIFxtnWDUMYwzYXOCUL9Pdssb8PBqcbIkNBBCaZM/edit?resourcekey#gid=2083474367"",""Responses!$B$2:$N$500""),9,0),0)"),0.0)</f>
        <v>0</v>
      </c>
      <c r="AI353" s="41">
        <f t="shared" si="15"/>
        <v>0</v>
      </c>
      <c r="AJ353" s="41">
        <f t="shared" si="16"/>
        <v>0</v>
      </c>
      <c r="AK353" s="42" t="str">
        <f t="shared" si="17"/>
        <v>#DIV/0!</v>
      </c>
      <c r="AL353" s="42" t="str">
        <f t="shared" si="18"/>
        <v>#DIV/0!</v>
      </c>
    </row>
    <row r="354" ht="15.75" customHeight="1">
      <c r="A354" s="6">
        <v>1.25127297E8</v>
      </c>
      <c r="B354" s="7" t="s">
        <v>386</v>
      </c>
      <c r="C354" s="20">
        <f>VLOOKUP(A354,'04.07.24'!$A$2:$W$500,17,0)</f>
        <v>0</v>
      </c>
      <c r="D354" s="33">
        <f t="shared" si="1"/>
        <v>0</v>
      </c>
      <c r="E354" s="20">
        <f>VLOOKUP(A354,'04.07.24'!$A$2:$W$500,18,0)</f>
        <v>0</v>
      </c>
      <c r="F354" s="33">
        <f t="shared" si="2"/>
        <v>0</v>
      </c>
      <c r="G354" s="13">
        <f>VLOOKUP(A354,'04.07.24'!$A$2:$C$500,3,0)</f>
        <v>29115239</v>
      </c>
      <c r="H354" s="34">
        <f>VLOOKUP(A354,'Actual scan'!$A$2:$C$419,3,0)</f>
        <v>29115239</v>
      </c>
      <c r="I354" s="35">
        <f t="shared" si="3"/>
        <v>0</v>
      </c>
      <c r="J354" s="20">
        <f>VLOOKUP(A354,'04.07.24'!$A$2:$M$500,13,0)</f>
        <v>29303322.2</v>
      </c>
      <c r="K354" s="36">
        <f>VLOOKUP(A354,'Actual scan'!$A$2:$M$419,13,0)</f>
        <v>29303322.2</v>
      </c>
      <c r="L354" s="37">
        <f t="shared" si="4"/>
        <v>0</v>
      </c>
      <c r="M354" s="13">
        <f>VLOOKUP(A354,'04.07.24'!$A$2:$M$500,4,0)</f>
        <v>4128630</v>
      </c>
      <c r="N354" s="34">
        <f>VLOOKUP(A354,'Actual scan'!$A$2:$M$419,4,0)</f>
        <v>4128630</v>
      </c>
      <c r="O354" s="38">
        <f t="shared" si="5"/>
        <v>0</v>
      </c>
      <c r="P354" s="13">
        <f>VLOOKUP(A354,'04.07.24'!$A$2:$M$500,10,0)</f>
        <v>891725</v>
      </c>
      <c r="Q354" s="39">
        <f>VLOOKUP(A354,'Actual scan'!$A$2:$M$419,10,0)</f>
        <v>891725</v>
      </c>
      <c r="R354" s="38">
        <f t="shared" si="6"/>
        <v>0</v>
      </c>
      <c r="S354" s="13">
        <f>VLOOKUP(A354,'04.07.24'!$A$2:$M$500,9,0)</f>
        <v>186993</v>
      </c>
      <c r="T354" s="39">
        <f>VLOOKUP(A354,'Actual scan'!$A$2:$M$419,9,0)</f>
        <v>186993</v>
      </c>
      <c r="U354" s="38">
        <f t="shared" si="7"/>
        <v>0</v>
      </c>
      <c r="V354" s="13">
        <f>VLOOKUP(A354,'04.07.24'!$A$2:$M$500,8,0)</f>
        <v>2158999</v>
      </c>
      <c r="W354" s="39">
        <f>VLOOKUP(A354,'Actual scan'!$A$2:$M$419,8,0)</f>
        <v>2158999</v>
      </c>
      <c r="X354" s="38">
        <f t="shared" si="8"/>
        <v>0</v>
      </c>
      <c r="Y354" s="13">
        <f>VLOOKUP(A354,'04.07.24'!$A$2:$M$500,11,0)</f>
        <v>4380199864</v>
      </c>
      <c r="Z354" s="39">
        <f>VLOOKUP(A354,'Actual scan'!$A$2:$M$419,11,0)</f>
        <v>4380199864</v>
      </c>
      <c r="AA354" s="38">
        <f t="shared" si="9"/>
        <v>0</v>
      </c>
      <c r="AB354" s="40">
        <f t="shared" si="10"/>
        <v>0</v>
      </c>
      <c r="AC354" s="40">
        <f t="shared" si="11"/>
        <v>0</v>
      </c>
      <c r="AD354" s="40">
        <f t="shared" si="12"/>
        <v>0</v>
      </c>
      <c r="AE354" s="40">
        <f t="shared" si="13"/>
        <v>0</v>
      </c>
      <c r="AF354" s="41">
        <f t="shared" si="14"/>
        <v>0</v>
      </c>
      <c r="AG354" s="40">
        <f>IFERROR(__xludf.DUMMYFUNCTION("IFNA(VLOOKUP(A354,IMPORTRANGE(""https://docs.google.com/spreadsheets/d/13sIiIFxtnWDUMYwzYXOCUL9Pdssb8PBqcbIkNBBCaZM/edit?resourcekey#gid=2083474367"",""Responses!$B$2:$N$500""),10,0),0)"),0.0)</f>
        <v>0</v>
      </c>
      <c r="AH354" s="40">
        <f>IFERROR(__xludf.DUMMYFUNCTION("IFNA(VLOOKUP(A354,IMPORTRANGE(""https://docs.google.com/spreadsheets/d/13sIiIFxtnWDUMYwzYXOCUL9Pdssb8PBqcbIkNBBCaZM/edit?resourcekey#gid=2083474367"",""Responses!$B$2:$N$500""),9,0),0)"),0.0)</f>
        <v>0</v>
      </c>
      <c r="AI354" s="41">
        <f t="shared" si="15"/>
        <v>0</v>
      </c>
      <c r="AJ354" s="41">
        <f t="shared" si="16"/>
        <v>0</v>
      </c>
      <c r="AK354" s="42" t="str">
        <f t="shared" si="17"/>
        <v>#DIV/0!</v>
      </c>
      <c r="AL354" s="42" t="str">
        <f t="shared" si="18"/>
        <v>#DIV/0!</v>
      </c>
    </row>
    <row r="355" ht="15.75" customHeight="1">
      <c r="A355" s="6">
        <v>7.6417899E7</v>
      </c>
      <c r="B355" s="7" t="s">
        <v>387</v>
      </c>
      <c r="C355" s="20">
        <f>VLOOKUP(A355,'04.07.24'!$A$2:$W$500,17,0)</f>
        <v>0</v>
      </c>
      <c r="D355" s="33">
        <f t="shared" si="1"/>
        <v>0</v>
      </c>
      <c r="E355" s="20">
        <f>VLOOKUP(A355,'04.07.24'!$A$2:$W$500,18,0)</f>
        <v>0</v>
      </c>
      <c r="F355" s="33">
        <f t="shared" si="2"/>
        <v>0</v>
      </c>
      <c r="G355" s="13">
        <f>VLOOKUP(A355,'04.07.24'!$A$2:$C$500,3,0)</f>
        <v>29101019</v>
      </c>
      <c r="H355" s="34">
        <f>VLOOKUP(A355,'Actual scan'!$A$2:$C$419,3,0)</f>
        <v>29101019</v>
      </c>
      <c r="I355" s="35">
        <f t="shared" si="3"/>
        <v>0</v>
      </c>
      <c r="J355" s="20">
        <f>VLOOKUP(A355,'04.07.24'!$A$2:$M$500,13,0)</f>
        <v>3275815.6</v>
      </c>
      <c r="K355" s="36">
        <f>VLOOKUP(A355,'Actual scan'!$A$2:$M$419,13,0)</f>
        <v>3275815.6</v>
      </c>
      <c r="L355" s="37">
        <f t="shared" si="4"/>
        <v>0</v>
      </c>
      <c r="M355" s="13">
        <f>VLOOKUP(A355,'04.07.24'!$A$2:$M$500,4,0)</f>
        <v>595636</v>
      </c>
      <c r="N355" s="34">
        <f>VLOOKUP(A355,'Actual scan'!$A$2:$M$419,4,0)</f>
        <v>595636</v>
      </c>
      <c r="O355" s="38">
        <f t="shared" si="5"/>
        <v>0</v>
      </c>
      <c r="P355" s="13">
        <f>VLOOKUP(A355,'04.07.24'!$A$2:$M$500,10,0)</f>
        <v>978969</v>
      </c>
      <c r="Q355" s="39">
        <f>VLOOKUP(A355,'Actual scan'!$A$2:$M$419,10,0)</f>
        <v>978969</v>
      </c>
      <c r="R355" s="38">
        <f t="shared" si="6"/>
        <v>0</v>
      </c>
      <c r="S355" s="13">
        <f>VLOOKUP(A355,'04.07.24'!$A$2:$M$500,9,0)</f>
        <v>100497</v>
      </c>
      <c r="T355" s="39">
        <f>VLOOKUP(A355,'Actual scan'!$A$2:$M$419,9,0)</f>
        <v>100497</v>
      </c>
      <c r="U355" s="38">
        <f t="shared" si="7"/>
        <v>0</v>
      </c>
      <c r="V355" s="13">
        <f>VLOOKUP(A355,'04.07.24'!$A$2:$M$500,8,0)</f>
        <v>16663</v>
      </c>
      <c r="W355" s="39">
        <f>VLOOKUP(A355,'Actual scan'!$A$2:$M$419,8,0)</f>
        <v>16663</v>
      </c>
      <c r="X355" s="38">
        <f t="shared" si="8"/>
        <v>0</v>
      </c>
      <c r="Y355" s="13">
        <f>VLOOKUP(A355,'04.07.24'!$A$2:$M$500,11,0)</f>
        <v>15745264568</v>
      </c>
      <c r="Z355" s="39">
        <f>VLOOKUP(A355,'Actual scan'!$A$2:$M$419,11,0)</f>
        <v>15745264568</v>
      </c>
      <c r="AA355" s="38">
        <f t="shared" si="9"/>
        <v>0</v>
      </c>
      <c r="AB355" s="40">
        <f t="shared" si="10"/>
        <v>0</v>
      </c>
      <c r="AC355" s="40">
        <f t="shared" si="11"/>
        <v>0</v>
      </c>
      <c r="AD355" s="40">
        <f t="shared" si="12"/>
        <v>0</v>
      </c>
      <c r="AE355" s="40">
        <f t="shared" si="13"/>
        <v>0</v>
      </c>
      <c r="AF355" s="41">
        <f t="shared" si="14"/>
        <v>0</v>
      </c>
      <c r="AG355" s="40">
        <f>IFERROR(__xludf.DUMMYFUNCTION("IFNA(VLOOKUP(A355,IMPORTRANGE(""https://docs.google.com/spreadsheets/d/13sIiIFxtnWDUMYwzYXOCUL9Pdssb8PBqcbIkNBBCaZM/edit?resourcekey#gid=2083474367"",""Responses!$B$2:$N$500""),10,0),0)"),0.0)</f>
        <v>0</v>
      </c>
      <c r="AH355" s="40">
        <f>IFERROR(__xludf.DUMMYFUNCTION("IFNA(VLOOKUP(A355,IMPORTRANGE(""https://docs.google.com/spreadsheets/d/13sIiIFxtnWDUMYwzYXOCUL9Pdssb8PBqcbIkNBBCaZM/edit?resourcekey#gid=2083474367"",""Responses!$B$2:$N$500""),9,0),0)"),0.0)</f>
        <v>0</v>
      </c>
      <c r="AI355" s="41">
        <f t="shared" si="15"/>
        <v>0</v>
      </c>
      <c r="AJ355" s="41">
        <f t="shared" si="16"/>
        <v>0</v>
      </c>
      <c r="AK355" s="42" t="str">
        <f t="shared" si="17"/>
        <v>#DIV/0!</v>
      </c>
      <c r="AL355" s="42" t="str">
        <f t="shared" si="18"/>
        <v>#DIV/0!</v>
      </c>
    </row>
    <row r="356" ht="15.75" customHeight="1">
      <c r="A356" s="6">
        <v>1.24283265E8</v>
      </c>
      <c r="B356" s="7" t="s">
        <v>388</v>
      </c>
      <c r="C356" s="20">
        <f>VLOOKUP(A356,'04.07.24'!$A$2:$W$500,17,0)</f>
        <v>0</v>
      </c>
      <c r="D356" s="33">
        <f t="shared" si="1"/>
        <v>0</v>
      </c>
      <c r="E356" s="20">
        <f>VLOOKUP(A356,'04.07.24'!$A$2:$W$500,18,0)</f>
        <v>0</v>
      </c>
      <c r="F356" s="33">
        <f t="shared" si="2"/>
        <v>0</v>
      </c>
      <c r="G356" s="13">
        <f>VLOOKUP(A356,'04.07.24'!$A$2:$C$500,3,0)</f>
        <v>29062072</v>
      </c>
      <c r="H356" s="34">
        <f>VLOOKUP(A356,'Actual scan'!$A$2:$C$419,3,0)</f>
        <v>29062072</v>
      </c>
      <c r="I356" s="35">
        <f t="shared" si="3"/>
        <v>0</v>
      </c>
      <c r="J356" s="20">
        <f>VLOOKUP(A356,'04.07.24'!$A$2:$M$500,13,0)</f>
        <v>71428032</v>
      </c>
      <c r="K356" s="36">
        <f>VLOOKUP(A356,'Actual scan'!$A$2:$M$419,13,0)</f>
        <v>71428032</v>
      </c>
      <c r="L356" s="37">
        <f t="shared" si="4"/>
        <v>0</v>
      </c>
      <c r="M356" s="13">
        <f>VLOOKUP(A356,'04.07.24'!$A$2:$M$500,4,0)</f>
        <v>7567652</v>
      </c>
      <c r="N356" s="34">
        <f>VLOOKUP(A356,'Actual scan'!$A$2:$M$419,4,0)</f>
        <v>7567652</v>
      </c>
      <c r="O356" s="38">
        <f t="shared" si="5"/>
        <v>0</v>
      </c>
      <c r="P356" s="13">
        <f>VLOOKUP(A356,'04.07.24'!$A$2:$M$500,10,0)</f>
        <v>4238192</v>
      </c>
      <c r="Q356" s="39">
        <f>VLOOKUP(A356,'Actual scan'!$A$2:$M$419,10,0)</f>
        <v>4238192</v>
      </c>
      <c r="R356" s="38">
        <f t="shared" si="6"/>
        <v>0</v>
      </c>
      <c r="S356" s="13">
        <f>VLOOKUP(A356,'04.07.24'!$A$2:$M$500,9,0)</f>
        <v>1105067</v>
      </c>
      <c r="T356" s="39">
        <f>VLOOKUP(A356,'Actual scan'!$A$2:$M$419,9,0)</f>
        <v>1105067</v>
      </c>
      <c r="U356" s="38">
        <f t="shared" si="7"/>
        <v>0</v>
      </c>
      <c r="V356" s="13">
        <f>VLOOKUP(A356,'04.07.24'!$A$2:$M$500,8,0)</f>
        <v>4419985</v>
      </c>
      <c r="W356" s="39">
        <f>VLOOKUP(A356,'Actual scan'!$A$2:$M$419,8,0)</f>
        <v>4419985</v>
      </c>
      <c r="X356" s="38">
        <f t="shared" si="8"/>
        <v>0</v>
      </c>
      <c r="Y356" s="13">
        <f>VLOOKUP(A356,'04.07.24'!$A$2:$M$500,11,0)</f>
        <v>500017174</v>
      </c>
      <c r="Z356" s="39">
        <f>VLOOKUP(A356,'Actual scan'!$A$2:$M$419,11,0)</f>
        <v>500017174</v>
      </c>
      <c r="AA356" s="38">
        <f t="shared" si="9"/>
        <v>0</v>
      </c>
      <c r="AB356" s="40">
        <f t="shared" si="10"/>
        <v>0</v>
      </c>
      <c r="AC356" s="40">
        <f t="shared" si="11"/>
        <v>0</v>
      </c>
      <c r="AD356" s="40">
        <f t="shared" si="12"/>
        <v>0</v>
      </c>
      <c r="AE356" s="40">
        <f t="shared" si="13"/>
        <v>0</v>
      </c>
      <c r="AF356" s="41">
        <f t="shared" si="14"/>
        <v>0</v>
      </c>
      <c r="AG356" s="40">
        <f>IFERROR(__xludf.DUMMYFUNCTION("IFNA(VLOOKUP(A356,IMPORTRANGE(""https://docs.google.com/spreadsheets/d/13sIiIFxtnWDUMYwzYXOCUL9Pdssb8PBqcbIkNBBCaZM/edit?resourcekey#gid=2083474367"",""Responses!$B$2:$N$500""),10,0),0)"),0.0)</f>
        <v>0</v>
      </c>
      <c r="AH356" s="40">
        <f>IFERROR(__xludf.DUMMYFUNCTION("IFNA(VLOOKUP(A356,IMPORTRANGE(""https://docs.google.com/spreadsheets/d/13sIiIFxtnWDUMYwzYXOCUL9Pdssb8PBqcbIkNBBCaZM/edit?resourcekey#gid=2083474367"",""Responses!$B$2:$N$500""),9,0),0)"),0.0)</f>
        <v>0</v>
      </c>
      <c r="AI356" s="41">
        <f t="shared" si="15"/>
        <v>0</v>
      </c>
      <c r="AJ356" s="41">
        <f t="shared" si="16"/>
        <v>0</v>
      </c>
      <c r="AK356" s="42" t="str">
        <f t="shared" si="17"/>
        <v>#DIV/0!</v>
      </c>
      <c r="AL356" s="42" t="str">
        <f t="shared" si="18"/>
        <v>#DIV/0!</v>
      </c>
    </row>
    <row r="357" ht="15.75" customHeight="1">
      <c r="A357" s="6">
        <v>1.29332964E8</v>
      </c>
      <c r="B357" s="7" t="s">
        <v>389</v>
      </c>
      <c r="C357" s="20">
        <f>VLOOKUP(A357,'04.07.24'!$A$2:$W$500,17,0)</f>
        <v>0</v>
      </c>
      <c r="D357" s="33">
        <f t="shared" si="1"/>
        <v>0</v>
      </c>
      <c r="E357" s="20">
        <f>VLOOKUP(A357,'04.07.24'!$A$2:$W$500,18,0)</f>
        <v>0</v>
      </c>
      <c r="F357" s="33">
        <f t="shared" si="2"/>
        <v>0</v>
      </c>
      <c r="G357" s="13">
        <f>VLOOKUP(A357,'04.07.24'!$A$2:$C$500,3,0)</f>
        <v>28987945</v>
      </c>
      <c r="H357" s="34">
        <f>VLOOKUP(A357,'Actual scan'!$A$2:$C$419,3,0)</f>
        <v>28987945</v>
      </c>
      <c r="I357" s="35">
        <f t="shared" si="3"/>
        <v>0</v>
      </c>
      <c r="J357" s="20">
        <f>VLOOKUP(A357,'04.07.24'!$A$2:$M$500,13,0)</f>
        <v>7195474.8</v>
      </c>
      <c r="K357" s="36">
        <f>VLOOKUP(A357,'Actual scan'!$A$2:$M$419,13,0)</f>
        <v>7195474.8</v>
      </c>
      <c r="L357" s="37">
        <f t="shared" si="4"/>
        <v>0</v>
      </c>
      <c r="M357" s="13">
        <f>VLOOKUP(A357,'04.07.24'!$A$2:$M$500,4,0)</f>
        <v>885251</v>
      </c>
      <c r="N357" s="34">
        <f>VLOOKUP(A357,'Actual scan'!$A$2:$M$419,4,0)</f>
        <v>885251</v>
      </c>
      <c r="O357" s="38">
        <f t="shared" si="5"/>
        <v>0</v>
      </c>
      <c r="P357" s="13">
        <f>VLOOKUP(A357,'04.07.24'!$A$2:$M$500,10,0)</f>
        <v>399904</v>
      </c>
      <c r="Q357" s="39">
        <f>VLOOKUP(A357,'Actual scan'!$A$2:$M$419,10,0)</f>
        <v>399904</v>
      </c>
      <c r="R357" s="38">
        <f t="shared" si="6"/>
        <v>0</v>
      </c>
      <c r="S357" s="13">
        <f>VLOOKUP(A357,'04.07.24'!$A$2:$M$500,9,0)</f>
        <v>5200</v>
      </c>
      <c r="T357" s="39">
        <f>VLOOKUP(A357,'Actual scan'!$A$2:$M$419,9,0)</f>
        <v>5200</v>
      </c>
      <c r="U357" s="38">
        <f t="shared" si="7"/>
        <v>0</v>
      </c>
      <c r="V357" s="13">
        <f>VLOOKUP(A357,'04.07.24'!$A$2:$M$500,8,0)</f>
        <v>700731</v>
      </c>
      <c r="W357" s="39">
        <f>VLOOKUP(A357,'Actual scan'!$A$2:$M$419,8,0)</f>
        <v>700731</v>
      </c>
      <c r="X357" s="38">
        <f t="shared" si="8"/>
        <v>0</v>
      </c>
      <c r="Y357" s="13">
        <f>VLOOKUP(A357,'04.07.24'!$A$2:$M$500,11,0)</f>
        <v>8848208686</v>
      </c>
      <c r="Z357" s="39">
        <f>VLOOKUP(A357,'Actual scan'!$A$2:$M$419,11,0)</f>
        <v>8848208686</v>
      </c>
      <c r="AA357" s="38">
        <f t="shared" si="9"/>
        <v>0</v>
      </c>
      <c r="AB357" s="40">
        <f t="shared" si="10"/>
        <v>0</v>
      </c>
      <c r="AC357" s="40">
        <f t="shared" si="11"/>
        <v>0</v>
      </c>
      <c r="AD357" s="40">
        <f t="shared" si="12"/>
        <v>0</v>
      </c>
      <c r="AE357" s="40">
        <f t="shared" si="13"/>
        <v>0</v>
      </c>
      <c r="AF357" s="41">
        <f t="shared" si="14"/>
        <v>0</v>
      </c>
      <c r="AG357" s="40">
        <f>IFERROR(__xludf.DUMMYFUNCTION("IFNA(VLOOKUP(A357,IMPORTRANGE(""https://docs.google.com/spreadsheets/d/13sIiIFxtnWDUMYwzYXOCUL9Pdssb8PBqcbIkNBBCaZM/edit?resourcekey#gid=2083474367"",""Responses!$B$2:$N$500""),10,0),0)"),0.0)</f>
        <v>0</v>
      </c>
      <c r="AH357" s="40">
        <f>IFERROR(__xludf.DUMMYFUNCTION("IFNA(VLOOKUP(A357,IMPORTRANGE(""https://docs.google.com/spreadsheets/d/13sIiIFxtnWDUMYwzYXOCUL9Pdssb8PBqcbIkNBBCaZM/edit?resourcekey#gid=2083474367"",""Responses!$B$2:$N$500""),9,0),0)"),0.0)</f>
        <v>0</v>
      </c>
      <c r="AI357" s="41">
        <f t="shared" si="15"/>
        <v>0</v>
      </c>
      <c r="AJ357" s="41">
        <f t="shared" si="16"/>
        <v>0</v>
      </c>
      <c r="AK357" s="42" t="str">
        <f t="shared" si="17"/>
        <v>#DIV/0!</v>
      </c>
      <c r="AL357" s="42" t="str">
        <f t="shared" si="18"/>
        <v>#DIV/0!</v>
      </c>
    </row>
    <row r="358" ht="15.75" customHeight="1">
      <c r="A358" s="6">
        <v>1.02565912E8</v>
      </c>
      <c r="B358" s="7" t="s">
        <v>390</v>
      </c>
      <c r="C358" s="20">
        <f>VLOOKUP(A358,'04.07.24'!$A$2:$W$500,17,0)</f>
        <v>0</v>
      </c>
      <c r="D358" s="33">
        <f t="shared" si="1"/>
        <v>0</v>
      </c>
      <c r="E358" s="20">
        <f>VLOOKUP(A358,'04.07.24'!$A$2:$W$500,18,0)</f>
        <v>0</v>
      </c>
      <c r="F358" s="33">
        <f t="shared" si="2"/>
        <v>0</v>
      </c>
      <c r="G358" s="13">
        <f>VLOOKUP(A358,'04.07.24'!$A$2:$C$500,3,0)</f>
        <v>28787820</v>
      </c>
      <c r="H358" s="34">
        <f>VLOOKUP(A358,'Actual scan'!$A$2:$C$419,3,0)</f>
        <v>28787820</v>
      </c>
      <c r="I358" s="35">
        <f t="shared" si="3"/>
        <v>0</v>
      </c>
      <c r="J358" s="20">
        <f>VLOOKUP(A358,'04.07.24'!$A$2:$M$500,13,0)</f>
        <v>4665609.2</v>
      </c>
      <c r="K358" s="36">
        <f>VLOOKUP(A358,'Actual scan'!$A$2:$M$419,13,0)</f>
        <v>4665609.2</v>
      </c>
      <c r="L358" s="37">
        <f t="shared" si="4"/>
        <v>0</v>
      </c>
      <c r="M358" s="13">
        <f>VLOOKUP(A358,'04.07.24'!$A$2:$M$500,4,0)</f>
        <v>945249</v>
      </c>
      <c r="N358" s="34">
        <f>VLOOKUP(A358,'Actual scan'!$A$2:$M$419,4,0)</f>
        <v>945249</v>
      </c>
      <c r="O358" s="38">
        <f t="shared" si="5"/>
        <v>0</v>
      </c>
      <c r="P358" s="13">
        <f>VLOOKUP(A358,'04.07.24'!$A$2:$M$500,10,0)</f>
        <v>546455</v>
      </c>
      <c r="Q358" s="39">
        <f>VLOOKUP(A358,'Actual scan'!$A$2:$M$419,10,0)</f>
        <v>546455</v>
      </c>
      <c r="R358" s="38">
        <f t="shared" si="6"/>
        <v>0</v>
      </c>
      <c r="S358" s="13">
        <f>VLOOKUP(A358,'04.07.24'!$A$2:$M$500,9,0)</f>
        <v>106651</v>
      </c>
      <c r="T358" s="39">
        <f>VLOOKUP(A358,'Actual scan'!$A$2:$M$419,9,0)</f>
        <v>106651</v>
      </c>
      <c r="U358" s="38">
        <f t="shared" si="7"/>
        <v>0</v>
      </c>
      <c r="V358" s="13">
        <f>VLOOKUP(A358,'04.07.24'!$A$2:$M$500,8,0)</f>
        <v>130260</v>
      </c>
      <c r="W358" s="39">
        <f>VLOOKUP(A358,'Actual scan'!$A$2:$M$419,8,0)</f>
        <v>130260</v>
      </c>
      <c r="X358" s="38">
        <f t="shared" si="8"/>
        <v>0</v>
      </c>
      <c r="Y358" s="13">
        <f>VLOOKUP(A358,'04.07.24'!$A$2:$M$500,11,0)</f>
        <v>7371370517</v>
      </c>
      <c r="Z358" s="39">
        <f>VLOOKUP(A358,'Actual scan'!$A$2:$M$419,11,0)</f>
        <v>7371370517</v>
      </c>
      <c r="AA358" s="38">
        <f t="shared" si="9"/>
        <v>0</v>
      </c>
      <c r="AB358" s="40">
        <f t="shared" si="10"/>
        <v>0</v>
      </c>
      <c r="AC358" s="40">
        <f t="shared" si="11"/>
        <v>0</v>
      </c>
      <c r="AD358" s="40">
        <f t="shared" si="12"/>
        <v>0</v>
      </c>
      <c r="AE358" s="40">
        <f t="shared" si="13"/>
        <v>0</v>
      </c>
      <c r="AF358" s="41">
        <f t="shared" si="14"/>
        <v>0</v>
      </c>
      <c r="AG358" s="40">
        <f>IFERROR(__xludf.DUMMYFUNCTION("IFNA(VLOOKUP(A358,IMPORTRANGE(""https://docs.google.com/spreadsheets/d/13sIiIFxtnWDUMYwzYXOCUL9Pdssb8PBqcbIkNBBCaZM/edit?resourcekey#gid=2083474367"",""Responses!$B$2:$N$500""),10,0),0)"),0.0)</f>
        <v>0</v>
      </c>
      <c r="AH358" s="40">
        <f>IFERROR(__xludf.DUMMYFUNCTION("IFNA(VLOOKUP(A358,IMPORTRANGE(""https://docs.google.com/spreadsheets/d/13sIiIFxtnWDUMYwzYXOCUL9Pdssb8PBqcbIkNBBCaZM/edit?resourcekey#gid=2083474367"",""Responses!$B$2:$N$500""),9,0),0)"),0.0)</f>
        <v>0</v>
      </c>
      <c r="AI358" s="41">
        <f t="shared" si="15"/>
        <v>0</v>
      </c>
      <c r="AJ358" s="41">
        <f t="shared" si="16"/>
        <v>0</v>
      </c>
      <c r="AK358" s="42" t="str">
        <f t="shared" si="17"/>
        <v>#DIV/0!</v>
      </c>
      <c r="AL358" s="42" t="str">
        <f t="shared" si="18"/>
        <v>#DIV/0!</v>
      </c>
    </row>
    <row r="359" ht="15.75" customHeight="1">
      <c r="A359" s="6">
        <v>1.20582392E8</v>
      </c>
      <c r="B359" s="7" t="s">
        <v>391</v>
      </c>
      <c r="C359" s="20">
        <f>VLOOKUP(A359,'04.07.24'!$A$2:$W$500,17,0)</f>
        <v>0</v>
      </c>
      <c r="D359" s="33">
        <f t="shared" si="1"/>
        <v>0</v>
      </c>
      <c r="E359" s="20">
        <f>VLOOKUP(A359,'04.07.24'!$A$2:$W$500,18,0)</f>
        <v>0</v>
      </c>
      <c r="F359" s="33">
        <f t="shared" si="2"/>
        <v>0</v>
      </c>
      <c r="G359" s="13">
        <f>VLOOKUP(A359,'04.07.24'!$A$2:$C$500,3,0)</f>
        <v>28402036</v>
      </c>
      <c r="H359" s="34">
        <f>VLOOKUP(A359,'Actual scan'!$A$2:$C$419,3,0)</f>
        <v>28402036</v>
      </c>
      <c r="I359" s="35">
        <f t="shared" si="3"/>
        <v>0</v>
      </c>
      <c r="J359" s="20">
        <f>VLOOKUP(A359,'04.07.24'!$A$2:$M$500,13,0)</f>
        <v>21328250.6</v>
      </c>
      <c r="K359" s="36">
        <f>VLOOKUP(A359,'Actual scan'!$A$2:$M$419,13,0)</f>
        <v>21328250.6</v>
      </c>
      <c r="L359" s="37">
        <f t="shared" si="4"/>
        <v>0</v>
      </c>
      <c r="M359" s="13">
        <f>VLOOKUP(A359,'04.07.24'!$A$2:$M$500,4,0)</f>
        <v>2356638</v>
      </c>
      <c r="N359" s="34">
        <f>VLOOKUP(A359,'Actual scan'!$A$2:$M$419,4,0)</f>
        <v>2356638</v>
      </c>
      <c r="O359" s="38">
        <f t="shared" si="5"/>
        <v>0</v>
      </c>
      <c r="P359" s="13">
        <f>VLOOKUP(A359,'04.07.24'!$A$2:$M$500,10,0)</f>
        <v>5558119</v>
      </c>
      <c r="Q359" s="39">
        <f>VLOOKUP(A359,'Actual scan'!$A$2:$M$419,10,0)</f>
        <v>5558119</v>
      </c>
      <c r="R359" s="38">
        <f t="shared" si="6"/>
        <v>0</v>
      </c>
      <c r="S359" s="13">
        <f>VLOOKUP(A359,'04.07.24'!$A$2:$M$500,9,0)</f>
        <v>346434</v>
      </c>
      <c r="T359" s="39">
        <f>VLOOKUP(A359,'Actual scan'!$A$2:$M$419,9,0)</f>
        <v>346434</v>
      </c>
      <c r="U359" s="38">
        <f t="shared" si="7"/>
        <v>0</v>
      </c>
      <c r="V359" s="13">
        <f>VLOOKUP(A359,'04.07.24'!$A$2:$M$500,8,0)</f>
        <v>1412987</v>
      </c>
      <c r="W359" s="39">
        <f>VLOOKUP(A359,'Actual scan'!$A$2:$M$419,8,0)</f>
        <v>1412987</v>
      </c>
      <c r="X359" s="38">
        <f t="shared" si="8"/>
        <v>0</v>
      </c>
      <c r="Y359" s="13">
        <f>VLOOKUP(A359,'04.07.24'!$A$2:$M$500,11,0)</f>
        <v>11939167523</v>
      </c>
      <c r="Z359" s="39">
        <f>VLOOKUP(A359,'Actual scan'!$A$2:$M$419,11,0)</f>
        <v>11939167523</v>
      </c>
      <c r="AA359" s="38">
        <f t="shared" si="9"/>
        <v>0</v>
      </c>
      <c r="AB359" s="40">
        <f t="shared" si="10"/>
        <v>0</v>
      </c>
      <c r="AC359" s="40">
        <f t="shared" si="11"/>
        <v>0</v>
      </c>
      <c r="AD359" s="40">
        <f t="shared" si="12"/>
        <v>0</v>
      </c>
      <c r="AE359" s="40">
        <f t="shared" si="13"/>
        <v>0</v>
      </c>
      <c r="AF359" s="41">
        <f t="shared" si="14"/>
        <v>0</v>
      </c>
      <c r="AG359" s="40">
        <f>IFERROR(__xludf.DUMMYFUNCTION("IFNA(VLOOKUP(A359,IMPORTRANGE(""https://docs.google.com/spreadsheets/d/13sIiIFxtnWDUMYwzYXOCUL9Pdssb8PBqcbIkNBBCaZM/edit?resourcekey#gid=2083474367"",""Responses!$B$2:$N$500""),10,0),0)"),0.0)</f>
        <v>0</v>
      </c>
      <c r="AH359" s="40">
        <f>IFERROR(__xludf.DUMMYFUNCTION("IFNA(VLOOKUP(A359,IMPORTRANGE(""https://docs.google.com/spreadsheets/d/13sIiIFxtnWDUMYwzYXOCUL9Pdssb8PBqcbIkNBBCaZM/edit?resourcekey#gid=2083474367"",""Responses!$B$2:$N$500""),9,0),0)"),0.0)</f>
        <v>0</v>
      </c>
      <c r="AI359" s="41">
        <f t="shared" si="15"/>
        <v>0</v>
      </c>
      <c r="AJ359" s="41">
        <f t="shared" si="16"/>
        <v>0</v>
      </c>
      <c r="AK359" s="42" t="str">
        <f t="shared" si="17"/>
        <v>#DIV/0!</v>
      </c>
      <c r="AL359" s="42" t="str">
        <f t="shared" si="18"/>
        <v>#DIV/0!</v>
      </c>
    </row>
    <row r="360" ht="15.75" customHeight="1">
      <c r="A360" s="6">
        <v>1.40035E8</v>
      </c>
      <c r="B360" s="7" t="s">
        <v>392</v>
      </c>
      <c r="C360" s="20">
        <f>VLOOKUP(A360,'04.07.24'!$A$2:$W$500,17,0)</f>
        <v>0</v>
      </c>
      <c r="D360" s="33">
        <f t="shared" si="1"/>
        <v>0</v>
      </c>
      <c r="E360" s="20">
        <f>VLOOKUP(A360,'04.07.24'!$A$2:$W$500,18,0)</f>
        <v>0</v>
      </c>
      <c r="F360" s="33">
        <f t="shared" si="2"/>
        <v>0</v>
      </c>
      <c r="G360" s="13">
        <f>VLOOKUP(A360,'04.07.24'!$A$2:$C$500,3,0)</f>
        <v>28363306</v>
      </c>
      <c r="H360" s="34">
        <f>VLOOKUP(A360,'Actual scan'!$A$2:$C$419,3,0)</f>
        <v>28363306</v>
      </c>
      <c r="I360" s="35">
        <f t="shared" si="3"/>
        <v>0</v>
      </c>
      <c r="J360" s="20">
        <f>VLOOKUP(A360,'04.07.24'!$A$2:$M$500,13,0)</f>
        <v>59915941</v>
      </c>
      <c r="K360" s="36">
        <f>VLOOKUP(A360,'Actual scan'!$A$2:$M$419,13,0)</f>
        <v>59915941</v>
      </c>
      <c r="L360" s="37">
        <f t="shared" si="4"/>
        <v>0</v>
      </c>
      <c r="M360" s="13">
        <f>VLOOKUP(A360,'04.07.24'!$A$2:$M$500,4,0)</f>
        <v>6895680</v>
      </c>
      <c r="N360" s="34">
        <f>VLOOKUP(A360,'Actual scan'!$A$2:$M$419,4,0)</f>
        <v>6895680</v>
      </c>
      <c r="O360" s="38">
        <f t="shared" si="5"/>
        <v>0</v>
      </c>
      <c r="P360" s="13">
        <f>VLOOKUP(A360,'04.07.24'!$A$2:$M$500,10,0)</f>
        <v>2669163</v>
      </c>
      <c r="Q360" s="39">
        <f>VLOOKUP(A360,'Actual scan'!$A$2:$M$419,10,0)</f>
        <v>2669163</v>
      </c>
      <c r="R360" s="38">
        <f t="shared" si="6"/>
        <v>0</v>
      </c>
      <c r="S360" s="13">
        <f>VLOOKUP(A360,'04.07.24'!$A$2:$M$500,9,0)</f>
        <v>117439</v>
      </c>
      <c r="T360" s="39">
        <f>VLOOKUP(A360,'Actual scan'!$A$2:$M$419,9,0)</f>
        <v>117439</v>
      </c>
      <c r="U360" s="38">
        <f t="shared" si="7"/>
        <v>0</v>
      </c>
      <c r="V360" s="13">
        <f>VLOOKUP(A360,'04.07.24'!$A$2:$M$500,8,0)</f>
        <v>5470359</v>
      </c>
      <c r="W360" s="39">
        <f>VLOOKUP(A360,'Actual scan'!$A$2:$M$419,8,0)</f>
        <v>5470359</v>
      </c>
      <c r="X360" s="38">
        <f t="shared" si="8"/>
        <v>0</v>
      </c>
      <c r="Y360" s="13">
        <f>VLOOKUP(A360,'04.07.24'!$A$2:$M$500,11,0)</f>
        <v>1613157679</v>
      </c>
      <c r="Z360" s="39">
        <f>VLOOKUP(A360,'Actual scan'!$A$2:$M$419,11,0)</f>
        <v>1613157679</v>
      </c>
      <c r="AA360" s="38">
        <f t="shared" si="9"/>
        <v>0</v>
      </c>
      <c r="AB360" s="40">
        <f t="shared" si="10"/>
        <v>0</v>
      </c>
      <c r="AC360" s="40">
        <f t="shared" si="11"/>
        <v>0</v>
      </c>
      <c r="AD360" s="40">
        <f t="shared" si="12"/>
        <v>0</v>
      </c>
      <c r="AE360" s="40">
        <f t="shared" si="13"/>
        <v>0</v>
      </c>
      <c r="AF360" s="41">
        <f t="shared" si="14"/>
        <v>0</v>
      </c>
      <c r="AG360" s="40">
        <f>IFERROR(__xludf.DUMMYFUNCTION("IFNA(VLOOKUP(A360,IMPORTRANGE(""https://docs.google.com/spreadsheets/d/13sIiIFxtnWDUMYwzYXOCUL9Pdssb8PBqcbIkNBBCaZM/edit?resourcekey#gid=2083474367"",""Responses!$B$2:$N$500""),10,0),0)"),0.0)</f>
        <v>0</v>
      </c>
      <c r="AH360" s="40">
        <f>IFERROR(__xludf.DUMMYFUNCTION("IFNA(VLOOKUP(A360,IMPORTRANGE(""https://docs.google.com/spreadsheets/d/13sIiIFxtnWDUMYwzYXOCUL9Pdssb8PBqcbIkNBBCaZM/edit?resourcekey#gid=2083474367"",""Responses!$B$2:$N$500""),9,0),0)"),0.0)</f>
        <v>0</v>
      </c>
      <c r="AI360" s="41">
        <f t="shared" si="15"/>
        <v>0</v>
      </c>
      <c r="AJ360" s="41">
        <f t="shared" si="16"/>
        <v>0</v>
      </c>
      <c r="AK360" s="42" t="str">
        <f t="shared" si="17"/>
        <v>#DIV/0!</v>
      </c>
      <c r="AL360" s="42" t="str">
        <f t="shared" si="18"/>
        <v>#DIV/0!</v>
      </c>
    </row>
    <row r="361" ht="15.75" customHeight="1">
      <c r="A361" s="6">
        <v>1.1924282E8</v>
      </c>
      <c r="B361" s="7" t="s">
        <v>393</v>
      </c>
      <c r="C361" s="20">
        <f>VLOOKUP(A361,'04.07.24'!$A$2:$W$500,17,0)</f>
        <v>0</v>
      </c>
      <c r="D361" s="33">
        <f t="shared" si="1"/>
        <v>0</v>
      </c>
      <c r="E361" s="20">
        <f>VLOOKUP(A361,'04.07.24'!$A$2:$W$500,18,0)</f>
        <v>0</v>
      </c>
      <c r="F361" s="33">
        <f t="shared" si="2"/>
        <v>0</v>
      </c>
      <c r="G361" s="13">
        <f>VLOOKUP(A361,'04.07.24'!$A$2:$C$500,3,0)</f>
        <v>28324156</v>
      </c>
      <c r="H361" s="34">
        <f>VLOOKUP(A361,'Actual scan'!$A$2:$C$419,3,0)</f>
        <v>28324156</v>
      </c>
      <c r="I361" s="35">
        <f t="shared" si="3"/>
        <v>0</v>
      </c>
      <c r="J361" s="20">
        <f>VLOOKUP(A361,'04.07.24'!$A$2:$M$500,13,0)</f>
        <v>4815890.4</v>
      </c>
      <c r="K361" s="36">
        <f>VLOOKUP(A361,'Actual scan'!$A$2:$M$419,13,0)</f>
        <v>4815890.4</v>
      </c>
      <c r="L361" s="37">
        <f t="shared" si="4"/>
        <v>0</v>
      </c>
      <c r="M361" s="13">
        <f>VLOOKUP(A361,'04.07.24'!$A$2:$M$500,4,0)</f>
        <v>831353</v>
      </c>
      <c r="N361" s="34">
        <f>VLOOKUP(A361,'Actual scan'!$A$2:$M$419,4,0)</f>
        <v>831353</v>
      </c>
      <c r="O361" s="38">
        <f t="shared" si="5"/>
        <v>0</v>
      </c>
      <c r="P361" s="13">
        <f>VLOOKUP(A361,'04.07.24'!$A$2:$M$500,10,0)</f>
        <v>312321</v>
      </c>
      <c r="Q361" s="39">
        <f>VLOOKUP(A361,'Actual scan'!$A$2:$M$419,10,0)</f>
        <v>312321</v>
      </c>
      <c r="R361" s="38">
        <f t="shared" si="6"/>
        <v>0</v>
      </c>
      <c r="S361" s="13">
        <f>VLOOKUP(A361,'04.07.24'!$A$2:$M$500,9,0)</f>
        <v>69786</v>
      </c>
      <c r="T361" s="39">
        <f>VLOOKUP(A361,'Actual scan'!$A$2:$M$419,9,0)</f>
        <v>69786</v>
      </c>
      <c r="U361" s="38">
        <f t="shared" si="7"/>
        <v>0</v>
      </c>
      <c r="V361" s="13">
        <f>VLOOKUP(A361,'04.07.24'!$A$2:$M$500,8,0)</f>
        <v>318473</v>
      </c>
      <c r="W361" s="39">
        <f>VLOOKUP(A361,'Actual scan'!$A$2:$M$419,8,0)</f>
        <v>318473</v>
      </c>
      <c r="X361" s="38">
        <f t="shared" si="8"/>
        <v>0</v>
      </c>
      <c r="Y361" s="13">
        <f>VLOOKUP(A361,'04.07.24'!$A$2:$M$500,11,0)</f>
        <v>12783832175</v>
      </c>
      <c r="Z361" s="39">
        <f>VLOOKUP(A361,'Actual scan'!$A$2:$M$419,11,0)</f>
        <v>12783832175</v>
      </c>
      <c r="AA361" s="38">
        <f t="shared" si="9"/>
        <v>0</v>
      </c>
      <c r="AB361" s="40">
        <f t="shared" si="10"/>
        <v>0</v>
      </c>
      <c r="AC361" s="40">
        <f t="shared" si="11"/>
        <v>0</v>
      </c>
      <c r="AD361" s="40">
        <f t="shared" si="12"/>
        <v>0</v>
      </c>
      <c r="AE361" s="40">
        <f t="shared" si="13"/>
        <v>0</v>
      </c>
      <c r="AF361" s="41">
        <f t="shared" si="14"/>
        <v>0</v>
      </c>
      <c r="AG361" s="40">
        <f>IFERROR(__xludf.DUMMYFUNCTION("IFNA(VLOOKUP(A361,IMPORTRANGE(""https://docs.google.com/spreadsheets/d/13sIiIFxtnWDUMYwzYXOCUL9Pdssb8PBqcbIkNBBCaZM/edit?resourcekey#gid=2083474367"",""Responses!$B$2:$N$500""),10,0),0)"),0.0)</f>
        <v>0</v>
      </c>
      <c r="AH361" s="40">
        <f>IFERROR(__xludf.DUMMYFUNCTION("IFNA(VLOOKUP(A361,IMPORTRANGE(""https://docs.google.com/spreadsheets/d/13sIiIFxtnWDUMYwzYXOCUL9Pdssb8PBqcbIkNBBCaZM/edit?resourcekey#gid=2083474367"",""Responses!$B$2:$N$500""),9,0),0)"),0.0)</f>
        <v>0</v>
      </c>
      <c r="AI361" s="41">
        <f t="shared" si="15"/>
        <v>0</v>
      </c>
      <c r="AJ361" s="41">
        <f t="shared" si="16"/>
        <v>0</v>
      </c>
      <c r="AK361" s="42" t="str">
        <f t="shared" si="17"/>
        <v>#DIV/0!</v>
      </c>
      <c r="AL361" s="42" t="str">
        <f t="shared" si="18"/>
        <v>#DIV/0!</v>
      </c>
    </row>
    <row r="362" ht="15.75" customHeight="1">
      <c r="A362" s="6">
        <v>1.24379251E8</v>
      </c>
      <c r="B362" s="7" t="s">
        <v>394</v>
      </c>
      <c r="C362" s="20">
        <f>VLOOKUP(A362,'04.07.24'!$A$2:$W$500,17,0)</f>
        <v>0</v>
      </c>
      <c r="D362" s="33">
        <f t="shared" si="1"/>
        <v>0</v>
      </c>
      <c r="E362" s="20">
        <f>VLOOKUP(A362,'04.07.24'!$A$2:$W$500,18,0)</f>
        <v>0</v>
      </c>
      <c r="F362" s="33">
        <f t="shared" si="2"/>
        <v>0</v>
      </c>
      <c r="G362" s="13">
        <f>VLOOKUP(A362,'04.07.24'!$A$2:$C$500,3,0)</f>
        <v>27552535</v>
      </c>
      <c r="H362" s="34">
        <f>VLOOKUP(A362,'Actual scan'!$A$2:$C$419,3,0)</f>
        <v>27552535</v>
      </c>
      <c r="I362" s="35">
        <f t="shared" si="3"/>
        <v>0</v>
      </c>
      <c r="J362" s="20">
        <f>VLOOKUP(A362,'04.07.24'!$A$2:$M$500,13,0)</f>
        <v>2637547.2</v>
      </c>
      <c r="K362" s="36">
        <f>VLOOKUP(A362,'Actual scan'!$A$2:$M$419,13,0)</f>
        <v>2637547.2</v>
      </c>
      <c r="L362" s="37">
        <f t="shared" si="4"/>
        <v>0</v>
      </c>
      <c r="M362" s="13">
        <f>VLOOKUP(A362,'04.07.24'!$A$2:$M$500,4,0)</f>
        <v>232203</v>
      </c>
      <c r="N362" s="34">
        <f>VLOOKUP(A362,'Actual scan'!$A$2:$M$419,4,0)</f>
        <v>232203</v>
      </c>
      <c r="O362" s="38">
        <f t="shared" si="5"/>
        <v>0</v>
      </c>
      <c r="P362" s="13">
        <f>VLOOKUP(A362,'04.07.24'!$A$2:$M$500,10,0)</f>
        <v>1436361</v>
      </c>
      <c r="Q362" s="39">
        <f>VLOOKUP(A362,'Actual scan'!$A$2:$M$419,10,0)</f>
        <v>1436361</v>
      </c>
      <c r="R362" s="38">
        <f t="shared" si="6"/>
        <v>0</v>
      </c>
      <c r="S362" s="13">
        <f>VLOOKUP(A362,'04.07.24'!$A$2:$M$500,9,0)</f>
        <v>80591</v>
      </c>
      <c r="T362" s="39">
        <f>VLOOKUP(A362,'Actual scan'!$A$2:$M$419,9,0)</f>
        <v>80591</v>
      </c>
      <c r="U362" s="38">
        <f t="shared" si="7"/>
        <v>0</v>
      </c>
      <c r="V362" s="13">
        <f>VLOOKUP(A362,'04.07.24'!$A$2:$M$500,8,0)</f>
        <v>84819</v>
      </c>
      <c r="W362" s="39">
        <f>VLOOKUP(A362,'Actual scan'!$A$2:$M$419,8,0)</f>
        <v>84819</v>
      </c>
      <c r="X362" s="38">
        <f t="shared" si="8"/>
        <v>0</v>
      </c>
      <c r="Y362" s="13">
        <f>VLOOKUP(A362,'04.07.24'!$A$2:$M$500,11,0)</f>
        <v>16000000</v>
      </c>
      <c r="Z362" s="39">
        <f>VLOOKUP(A362,'Actual scan'!$A$2:$M$419,11,0)</f>
        <v>16000000</v>
      </c>
      <c r="AA362" s="38">
        <f t="shared" si="9"/>
        <v>0</v>
      </c>
      <c r="AB362" s="40">
        <f t="shared" si="10"/>
        <v>0</v>
      </c>
      <c r="AC362" s="40">
        <f t="shared" si="11"/>
        <v>0</v>
      </c>
      <c r="AD362" s="40">
        <f t="shared" si="12"/>
        <v>0</v>
      </c>
      <c r="AE362" s="40">
        <f t="shared" si="13"/>
        <v>0</v>
      </c>
      <c r="AF362" s="41">
        <f t="shared" si="14"/>
        <v>0</v>
      </c>
      <c r="AG362" s="40">
        <f>IFERROR(__xludf.DUMMYFUNCTION("IFNA(VLOOKUP(A362,IMPORTRANGE(""https://docs.google.com/spreadsheets/d/13sIiIFxtnWDUMYwzYXOCUL9Pdssb8PBqcbIkNBBCaZM/edit?resourcekey#gid=2083474367"",""Responses!$B$2:$N$500""),10,0),0)"),0.0)</f>
        <v>0</v>
      </c>
      <c r="AH362" s="40">
        <f>IFERROR(__xludf.DUMMYFUNCTION("IFNA(VLOOKUP(A362,IMPORTRANGE(""https://docs.google.com/spreadsheets/d/13sIiIFxtnWDUMYwzYXOCUL9Pdssb8PBqcbIkNBBCaZM/edit?resourcekey#gid=2083474367"",""Responses!$B$2:$N$500""),9,0),0)"),0.0)</f>
        <v>0</v>
      </c>
      <c r="AI362" s="41">
        <f t="shared" si="15"/>
        <v>0</v>
      </c>
      <c r="AJ362" s="41">
        <f t="shared" si="16"/>
        <v>0</v>
      </c>
      <c r="AK362" s="42" t="str">
        <f t="shared" si="17"/>
        <v>#DIV/0!</v>
      </c>
      <c r="AL362" s="42" t="str">
        <f t="shared" si="18"/>
        <v>#DIV/0!</v>
      </c>
    </row>
    <row r="363" ht="15.75" customHeight="1">
      <c r="A363" s="6">
        <v>1.24294301E8</v>
      </c>
      <c r="B363" s="7" t="s">
        <v>395</v>
      </c>
      <c r="C363" s="20">
        <f>VLOOKUP(A363,'04.07.24'!$A$2:$W$500,17,0)</f>
        <v>0</v>
      </c>
      <c r="D363" s="33">
        <f t="shared" si="1"/>
        <v>0</v>
      </c>
      <c r="E363" s="20">
        <f>VLOOKUP(A363,'04.07.24'!$A$2:$W$500,18,0)</f>
        <v>0</v>
      </c>
      <c r="F363" s="33">
        <f t="shared" si="2"/>
        <v>0</v>
      </c>
      <c r="G363" s="13">
        <f>VLOOKUP(A363,'04.07.24'!$A$2:$C$500,3,0)</f>
        <v>27525514</v>
      </c>
      <c r="H363" s="34">
        <f>VLOOKUP(A363,'Actual scan'!$A$2:$C$419,3,0)</f>
        <v>27525514</v>
      </c>
      <c r="I363" s="35">
        <f t="shared" si="3"/>
        <v>0</v>
      </c>
      <c r="J363" s="20">
        <f>VLOOKUP(A363,'04.07.24'!$A$2:$M$500,13,0)</f>
        <v>5721918</v>
      </c>
      <c r="K363" s="36">
        <f>VLOOKUP(A363,'Actual scan'!$A$2:$M$419,13,0)</f>
        <v>5721918</v>
      </c>
      <c r="L363" s="37">
        <f t="shared" si="4"/>
        <v>0</v>
      </c>
      <c r="M363" s="13">
        <f>VLOOKUP(A363,'04.07.24'!$A$2:$M$500,4,0)</f>
        <v>760775</v>
      </c>
      <c r="N363" s="34">
        <f>VLOOKUP(A363,'Actual scan'!$A$2:$M$419,4,0)</f>
        <v>760775</v>
      </c>
      <c r="O363" s="38">
        <f t="shared" si="5"/>
        <v>0</v>
      </c>
      <c r="P363" s="13">
        <f>VLOOKUP(A363,'04.07.24'!$A$2:$M$500,10,0)</f>
        <v>2157975</v>
      </c>
      <c r="Q363" s="39">
        <f>VLOOKUP(A363,'Actual scan'!$A$2:$M$419,10,0)</f>
        <v>2157975</v>
      </c>
      <c r="R363" s="38">
        <f t="shared" si="6"/>
        <v>0</v>
      </c>
      <c r="S363" s="13">
        <f>VLOOKUP(A363,'04.07.24'!$A$2:$M$500,9,0)</f>
        <v>27193</v>
      </c>
      <c r="T363" s="39">
        <f>VLOOKUP(A363,'Actual scan'!$A$2:$M$419,9,0)</f>
        <v>27193</v>
      </c>
      <c r="U363" s="38">
        <f t="shared" si="7"/>
        <v>0</v>
      </c>
      <c r="V363" s="13">
        <f>VLOOKUP(A363,'04.07.24'!$A$2:$M$500,8,0)</f>
        <v>425203</v>
      </c>
      <c r="W363" s="39">
        <f>VLOOKUP(A363,'Actual scan'!$A$2:$M$419,8,0)</f>
        <v>425203</v>
      </c>
      <c r="X363" s="38">
        <f t="shared" si="8"/>
        <v>0</v>
      </c>
      <c r="Y363" s="13">
        <f>VLOOKUP(A363,'04.07.24'!$A$2:$M$500,11,0)</f>
        <v>1835673</v>
      </c>
      <c r="Z363" s="39">
        <f>VLOOKUP(A363,'Actual scan'!$A$2:$M$419,11,0)</f>
        <v>1835673</v>
      </c>
      <c r="AA363" s="38">
        <f t="shared" si="9"/>
        <v>0</v>
      </c>
      <c r="AB363" s="40">
        <f t="shared" si="10"/>
        <v>0</v>
      </c>
      <c r="AC363" s="40">
        <f t="shared" si="11"/>
        <v>0</v>
      </c>
      <c r="AD363" s="40">
        <f t="shared" si="12"/>
        <v>0</v>
      </c>
      <c r="AE363" s="40">
        <f t="shared" si="13"/>
        <v>0</v>
      </c>
      <c r="AF363" s="41">
        <f t="shared" si="14"/>
        <v>0</v>
      </c>
      <c r="AG363" s="40">
        <f>IFERROR(__xludf.DUMMYFUNCTION("IFNA(VLOOKUP(A363,IMPORTRANGE(""https://docs.google.com/spreadsheets/d/13sIiIFxtnWDUMYwzYXOCUL9Pdssb8PBqcbIkNBBCaZM/edit?resourcekey#gid=2083474367"",""Responses!$B$2:$N$500""),10,0),0)"),0.0)</f>
        <v>0</v>
      </c>
      <c r="AH363" s="40">
        <f>IFERROR(__xludf.DUMMYFUNCTION("IFNA(VLOOKUP(A363,IMPORTRANGE(""https://docs.google.com/spreadsheets/d/13sIiIFxtnWDUMYwzYXOCUL9Pdssb8PBqcbIkNBBCaZM/edit?resourcekey#gid=2083474367"",""Responses!$B$2:$N$500""),9,0),0)"),0.0)</f>
        <v>0</v>
      </c>
      <c r="AI363" s="41">
        <f t="shared" si="15"/>
        <v>0</v>
      </c>
      <c r="AJ363" s="41">
        <f t="shared" si="16"/>
        <v>0</v>
      </c>
      <c r="AK363" s="42" t="str">
        <f t="shared" si="17"/>
        <v>#DIV/0!</v>
      </c>
      <c r="AL363" s="42" t="str">
        <f t="shared" si="18"/>
        <v>#DIV/0!</v>
      </c>
    </row>
    <row r="364" ht="15.75" customHeight="1">
      <c r="A364" s="6">
        <v>1.05654986E8</v>
      </c>
      <c r="B364" s="7" t="s">
        <v>396</v>
      </c>
      <c r="C364" s="20">
        <f>VLOOKUP(A364,'04.07.24'!$A$2:$W$500,17,0)</f>
        <v>0</v>
      </c>
      <c r="D364" s="33">
        <f t="shared" si="1"/>
        <v>0</v>
      </c>
      <c r="E364" s="20">
        <f>VLOOKUP(A364,'04.07.24'!$A$2:$W$500,18,0)</f>
        <v>0</v>
      </c>
      <c r="F364" s="33">
        <f t="shared" si="2"/>
        <v>0</v>
      </c>
      <c r="G364" s="13">
        <f>VLOOKUP(A364,'04.07.24'!$A$2:$C$500,3,0)</f>
        <v>27336440</v>
      </c>
      <c r="H364" s="34">
        <f>VLOOKUP(A364,'Actual scan'!$A$2:$C$419,3,0)</f>
        <v>27336440</v>
      </c>
      <c r="I364" s="35">
        <f t="shared" si="3"/>
        <v>0</v>
      </c>
      <c r="J364" s="20">
        <f>VLOOKUP(A364,'04.07.24'!$A$2:$M$500,13,0)</f>
        <v>2841385.6</v>
      </c>
      <c r="K364" s="36">
        <f>VLOOKUP(A364,'Actual scan'!$A$2:$M$419,13,0)</f>
        <v>2841385.6</v>
      </c>
      <c r="L364" s="37">
        <f t="shared" si="4"/>
        <v>0</v>
      </c>
      <c r="M364" s="13">
        <f>VLOOKUP(A364,'04.07.24'!$A$2:$M$500,4,0)</f>
        <v>1344673</v>
      </c>
      <c r="N364" s="34">
        <f>VLOOKUP(A364,'Actual scan'!$A$2:$M$419,4,0)</f>
        <v>1344673</v>
      </c>
      <c r="O364" s="38">
        <f t="shared" si="5"/>
        <v>0</v>
      </c>
      <c r="P364" s="13">
        <f>VLOOKUP(A364,'04.07.24'!$A$2:$M$500,10,0)</f>
        <v>517778</v>
      </c>
      <c r="Q364" s="39">
        <f>VLOOKUP(A364,'Actual scan'!$A$2:$M$419,10,0)</f>
        <v>517778</v>
      </c>
      <c r="R364" s="38">
        <f t="shared" si="6"/>
        <v>0</v>
      </c>
      <c r="S364" s="13">
        <f>VLOOKUP(A364,'04.07.24'!$A$2:$M$500,9,0)</f>
        <v>2047</v>
      </c>
      <c r="T364" s="39">
        <f>VLOOKUP(A364,'Actual scan'!$A$2:$M$419,9,0)</f>
        <v>2047</v>
      </c>
      <c r="U364" s="38">
        <f t="shared" si="7"/>
        <v>0</v>
      </c>
      <c r="V364" s="13">
        <f>VLOOKUP(A364,'04.07.24'!$A$2:$M$500,8,0)</f>
        <v>59383</v>
      </c>
      <c r="W364" s="39">
        <f>VLOOKUP(A364,'Actual scan'!$A$2:$M$419,8,0)</f>
        <v>59383</v>
      </c>
      <c r="X364" s="38">
        <f t="shared" si="8"/>
        <v>0</v>
      </c>
      <c r="Y364" s="13">
        <f>VLOOKUP(A364,'04.07.24'!$A$2:$M$500,11,0)</f>
        <v>10513687674</v>
      </c>
      <c r="Z364" s="39">
        <f>VLOOKUP(A364,'Actual scan'!$A$2:$M$419,11,0)</f>
        <v>10513687674</v>
      </c>
      <c r="AA364" s="38">
        <f t="shared" si="9"/>
        <v>0</v>
      </c>
      <c r="AB364" s="40">
        <f t="shared" si="10"/>
        <v>0</v>
      </c>
      <c r="AC364" s="40">
        <f t="shared" si="11"/>
        <v>0</v>
      </c>
      <c r="AD364" s="40">
        <f t="shared" si="12"/>
        <v>0</v>
      </c>
      <c r="AE364" s="40">
        <f t="shared" si="13"/>
        <v>0</v>
      </c>
      <c r="AF364" s="41">
        <f t="shared" si="14"/>
        <v>0</v>
      </c>
      <c r="AG364" s="40">
        <f>IFERROR(__xludf.DUMMYFUNCTION("IFNA(VLOOKUP(A364,IMPORTRANGE(""https://docs.google.com/spreadsheets/d/13sIiIFxtnWDUMYwzYXOCUL9Pdssb8PBqcbIkNBBCaZM/edit?resourcekey#gid=2083474367"",""Responses!$B$2:$N$500""),10,0),0)"),0.0)</f>
        <v>0</v>
      </c>
      <c r="AH364" s="40">
        <f>IFERROR(__xludf.DUMMYFUNCTION("IFNA(VLOOKUP(A364,IMPORTRANGE(""https://docs.google.com/spreadsheets/d/13sIiIFxtnWDUMYwzYXOCUL9Pdssb8PBqcbIkNBBCaZM/edit?resourcekey#gid=2083474367"",""Responses!$B$2:$N$500""),9,0),0)"),0.0)</f>
        <v>0</v>
      </c>
      <c r="AI364" s="41">
        <f t="shared" si="15"/>
        <v>0</v>
      </c>
      <c r="AJ364" s="41">
        <f t="shared" si="16"/>
        <v>0</v>
      </c>
      <c r="AK364" s="42" t="str">
        <f t="shared" si="17"/>
        <v>#DIV/0!</v>
      </c>
      <c r="AL364" s="42" t="str">
        <f t="shared" si="18"/>
        <v>#DIV/0!</v>
      </c>
    </row>
    <row r="365" ht="15.75" customHeight="1">
      <c r="A365" s="6">
        <v>1.07603379E8</v>
      </c>
      <c r="B365" s="7" t="s">
        <v>397</v>
      </c>
      <c r="C365" s="20">
        <f>VLOOKUP(A365,'04.07.24'!$A$2:$W$500,17,0)</f>
        <v>0</v>
      </c>
      <c r="D365" s="33">
        <f t="shared" si="1"/>
        <v>0</v>
      </c>
      <c r="E365" s="20">
        <f>VLOOKUP(A365,'04.07.24'!$A$2:$W$500,18,0)</f>
        <v>0</v>
      </c>
      <c r="F365" s="33">
        <f t="shared" si="2"/>
        <v>0</v>
      </c>
      <c r="G365" s="13">
        <f>VLOOKUP(A365,'04.07.24'!$A$2:$C$500,3,0)</f>
        <v>27328789</v>
      </c>
      <c r="H365" s="34">
        <f>VLOOKUP(A365,'Actual scan'!$A$2:$C$419,3,0)</f>
        <v>27328789</v>
      </c>
      <c r="I365" s="35">
        <f t="shared" si="3"/>
        <v>0</v>
      </c>
      <c r="J365" s="20">
        <f>VLOOKUP(A365,'04.07.24'!$A$2:$M$500,13,0)</f>
        <v>17973682.6</v>
      </c>
      <c r="K365" s="36">
        <f>VLOOKUP(A365,'Actual scan'!$A$2:$M$419,13,0)</f>
        <v>17973682.6</v>
      </c>
      <c r="L365" s="37">
        <f t="shared" si="4"/>
        <v>0</v>
      </c>
      <c r="M365" s="13">
        <f>VLOOKUP(A365,'04.07.24'!$A$2:$M$500,4,0)</f>
        <v>2182769</v>
      </c>
      <c r="N365" s="34">
        <f>VLOOKUP(A365,'Actual scan'!$A$2:$M$419,4,0)</f>
        <v>2182769</v>
      </c>
      <c r="O365" s="38">
        <f t="shared" si="5"/>
        <v>0</v>
      </c>
      <c r="P365" s="13">
        <f>VLOOKUP(A365,'04.07.24'!$A$2:$M$500,10,0)</f>
        <v>2159842</v>
      </c>
      <c r="Q365" s="39">
        <f>VLOOKUP(A365,'Actual scan'!$A$2:$M$419,10,0)</f>
        <v>2159842</v>
      </c>
      <c r="R365" s="38">
        <f t="shared" si="6"/>
        <v>0</v>
      </c>
      <c r="S365" s="13">
        <f>VLOOKUP(A365,'04.07.24'!$A$2:$M$500,9,0)</f>
        <v>6071</v>
      </c>
      <c r="T365" s="39">
        <f>VLOOKUP(A365,'Actual scan'!$A$2:$M$419,9,0)</f>
        <v>6071</v>
      </c>
      <c r="U365" s="38">
        <f t="shared" si="7"/>
        <v>0</v>
      </c>
      <c r="V365" s="13">
        <f>VLOOKUP(A365,'04.07.24'!$A$2:$M$500,8,0)</f>
        <v>1705701</v>
      </c>
      <c r="W365" s="39">
        <f>VLOOKUP(A365,'Actual scan'!$A$2:$M$419,8,0)</f>
        <v>1705701</v>
      </c>
      <c r="X365" s="38">
        <f t="shared" si="8"/>
        <v>0</v>
      </c>
      <c r="Y365" s="13">
        <f>VLOOKUP(A365,'04.07.24'!$A$2:$M$500,11,0)</f>
        <v>13290253901</v>
      </c>
      <c r="Z365" s="39">
        <f>VLOOKUP(A365,'Actual scan'!$A$2:$M$419,11,0)</f>
        <v>13290253901</v>
      </c>
      <c r="AA365" s="38">
        <f t="shared" si="9"/>
        <v>0</v>
      </c>
      <c r="AB365" s="40">
        <f t="shared" si="10"/>
        <v>0</v>
      </c>
      <c r="AC365" s="40">
        <f t="shared" si="11"/>
        <v>0</v>
      </c>
      <c r="AD365" s="40">
        <f t="shared" si="12"/>
        <v>0</v>
      </c>
      <c r="AE365" s="40">
        <f t="shared" si="13"/>
        <v>0</v>
      </c>
      <c r="AF365" s="41">
        <f t="shared" si="14"/>
        <v>0</v>
      </c>
      <c r="AG365" s="40">
        <f>IFERROR(__xludf.DUMMYFUNCTION("IFNA(VLOOKUP(A365,IMPORTRANGE(""https://docs.google.com/spreadsheets/d/13sIiIFxtnWDUMYwzYXOCUL9Pdssb8PBqcbIkNBBCaZM/edit?resourcekey#gid=2083474367"",""Responses!$B$2:$N$500""),10,0),0)"),0.0)</f>
        <v>0</v>
      </c>
      <c r="AH365" s="40">
        <f>IFERROR(__xludf.DUMMYFUNCTION("IFNA(VLOOKUP(A365,IMPORTRANGE(""https://docs.google.com/spreadsheets/d/13sIiIFxtnWDUMYwzYXOCUL9Pdssb8PBqcbIkNBBCaZM/edit?resourcekey#gid=2083474367"",""Responses!$B$2:$N$500""),9,0),0)"),0.0)</f>
        <v>0</v>
      </c>
      <c r="AI365" s="41">
        <f t="shared" si="15"/>
        <v>0</v>
      </c>
      <c r="AJ365" s="41">
        <f t="shared" si="16"/>
        <v>0</v>
      </c>
      <c r="AK365" s="42" t="str">
        <f t="shared" si="17"/>
        <v>#DIV/0!</v>
      </c>
      <c r="AL365" s="42" t="str">
        <f t="shared" si="18"/>
        <v>#DIV/0!</v>
      </c>
    </row>
    <row r="366" ht="15.75" customHeight="1">
      <c r="A366" s="6">
        <v>1.28136792E8</v>
      </c>
      <c r="B366" s="7" t="s">
        <v>398</v>
      </c>
      <c r="C366" s="20">
        <f>VLOOKUP(A366,'04.07.24'!$A$2:$W$500,17,0)</f>
        <v>0</v>
      </c>
      <c r="D366" s="33">
        <f t="shared" si="1"/>
        <v>0</v>
      </c>
      <c r="E366" s="20">
        <f>VLOOKUP(A366,'04.07.24'!$A$2:$W$500,18,0)</f>
        <v>0</v>
      </c>
      <c r="F366" s="33">
        <f t="shared" si="2"/>
        <v>0</v>
      </c>
      <c r="G366" s="13">
        <f>VLOOKUP(A366,'04.07.24'!$A$2:$C$500,3,0)</f>
        <v>27104776</v>
      </c>
      <c r="H366" s="34">
        <f>VLOOKUP(A366,'Actual scan'!$A$2:$C$419,3,0)</f>
        <v>27104776</v>
      </c>
      <c r="I366" s="35">
        <f t="shared" si="3"/>
        <v>0</v>
      </c>
      <c r="J366" s="20">
        <f>VLOOKUP(A366,'04.07.24'!$A$2:$M$500,13,0)</f>
        <v>11190840.4</v>
      </c>
      <c r="K366" s="36">
        <f>VLOOKUP(A366,'Actual scan'!$A$2:$M$419,13,0)</f>
        <v>11190840.4</v>
      </c>
      <c r="L366" s="37">
        <f t="shared" si="4"/>
        <v>0</v>
      </c>
      <c r="M366" s="13">
        <f>VLOOKUP(A366,'04.07.24'!$A$2:$M$500,4,0)</f>
        <v>1074642</v>
      </c>
      <c r="N366" s="34">
        <f>VLOOKUP(A366,'Actual scan'!$A$2:$M$419,4,0)</f>
        <v>1074642</v>
      </c>
      <c r="O366" s="38">
        <f t="shared" si="5"/>
        <v>0</v>
      </c>
      <c r="P366" s="13">
        <f>VLOOKUP(A366,'04.07.24'!$A$2:$M$500,10,0)</f>
        <v>4020032</v>
      </c>
      <c r="Q366" s="39">
        <f>VLOOKUP(A366,'Actual scan'!$A$2:$M$419,10,0)</f>
        <v>4020032</v>
      </c>
      <c r="R366" s="38">
        <f t="shared" si="6"/>
        <v>0</v>
      </c>
      <c r="S366" s="13">
        <f>VLOOKUP(A366,'04.07.24'!$A$2:$M$500,9,0)</f>
        <v>125639</v>
      </c>
      <c r="T366" s="39">
        <f>VLOOKUP(A366,'Actual scan'!$A$2:$M$419,9,0)</f>
        <v>125639</v>
      </c>
      <c r="U366" s="38">
        <f t="shared" si="7"/>
        <v>0</v>
      </c>
      <c r="V366" s="13">
        <f>VLOOKUP(A366,'04.07.24'!$A$2:$M$500,8,0)</f>
        <v>836409</v>
      </c>
      <c r="W366" s="39">
        <f>VLOOKUP(A366,'Actual scan'!$A$2:$M$419,8,0)</f>
        <v>836409</v>
      </c>
      <c r="X366" s="38">
        <f t="shared" si="8"/>
        <v>0</v>
      </c>
      <c r="Y366" s="13">
        <f>VLOOKUP(A366,'04.07.24'!$A$2:$M$500,11,0)</f>
        <v>220227776</v>
      </c>
      <c r="Z366" s="39">
        <f>VLOOKUP(A366,'Actual scan'!$A$2:$M$419,11,0)</f>
        <v>220227776</v>
      </c>
      <c r="AA366" s="38">
        <f t="shared" si="9"/>
        <v>0</v>
      </c>
      <c r="AB366" s="40">
        <f t="shared" si="10"/>
        <v>0</v>
      </c>
      <c r="AC366" s="40">
        <f t="shared" si="11"/>
        <v>0</v>
      </c>
      <c r="AD366" s="40">
        <f t="shared" si="12"/>
        <v>0</v>
      </c>
      <c r="AE366" s="40">
        <f t="shared" si="13"/>
        <v>0</v>
      </c>
      <c r="AF366" s="41">
        <f t="shared" si="14"/>
        <v>0</v>
      </c>
      <c r="AG366" s="40">
        <f>IFERROR(__xludf.DUMMYFUNCTION("IFNA(VLOOKUP(A366,IMPORTRANGE(""https://docs.google.com/spreadsheets/d/13sIiIFxtnWDUMYwzYXOCUL9Pdssb8PBqcbIkNBBCaZM/edit?resourcekey#gid=2083474367"",""Responses!$B$2:$N$500""),10,0),0)"),0.0)</f>
        <v>0</v>
      </c>
      <c r="AH366" s="40">
        <f>IFERROR(__xludf.DUMMYFUNCTION("IFNA(VLOOKUP(A366,IMPORTRANGE(""https://docs.google.com/spreadsheets/d/13sIiIFxtnWDUMYwzYXOCUL9Pdssb8PBqcbIkNBBCaZM/edit?resourcekey#gid=2083474367"",""Responses!$B$2:$N$500""),9,0),0)"),0.0)</f>
        <v>0</v>
      </c>
      <c r="AI366" s="41">
        <f t="shared" si="15"/>
        <v>0</v>
      </c>
      <c r="AJ366" s="41">
        <f t="shared" si="16"/>
        <v>0</v>
      </c>
      <c r="AK366" s="42" t="str">
        <f t="shared" si="17"/>
        <v>#DIV/0!</v>
      </c>
      <c r="AL366" s="42" t="str">
        <f t="shared" si="18"/>
        <v>#DIV/0!</v>
      </c>
    </row>
    <row r="367" ht="15.75" customHeight="1">
      <c r="A367" s="6">
        <v>1.18067896E8</v>
      </c>
      <c r="B367" s="7" t="s">
        <v>399</v>
      </c>
      <c r="C367" s="20">
        <f>VLOOKUP(A367,'04.07.24'!$A$2:$W$500,17,0)</f>
        <v>0</v>
      </c>
      <c r="D367" s="33">
        <f t="shared" si="1"/>
        <v>0</v>
      </c>
      <c r="E367" s="20">
        <f>VLOOKUP(A367,'04.07.24'!$A$2:$W$500,18,0)</f>
        <v>0</v>
      </c>
      <c r="F367" s="33">
        <f t="shared" si="2"/>
        <v>0</v>
      </c>
      <c r="G367" s="13">
        <f>VLOOKUP(A367,'04.07.24'!$A$2:$C$500,3,0)</f>
        <v>26899315</v>
      </c>
      <c r="H367" s="34">
        <f>VLOOKUP(A367,'Actual scan'!$A$2:$C$419,3,0)</f>
        <v>26899315</v>
      </c>
      <c r="I367" s="35">
        <f t="shared" si="3"/>
        <v>0</v>
      </c>
      <c r="J367" s="20">
        <f>VLOOKUP(A367,'04.07.24'!$A$2:$M$500,13,0)</f>
        <v>3581814.2</v>
      </c>
      <c r="K367" s="36">
        <f>VLOOKUP(A367,'Actual scan'!$A$2:$M$419,13,0)</f>
        <v>3581814.2</v>
      </c>
      <c r="L367" s="37">
        <f t="shared" si="4"/>
        <v>0</v>
      </c>
      <c r="M367" s="13">
        <f>VLOOKUP(A367,'04.07.24'!$A$2:$M$500,4,0)</f>
        <v>518676</v>
      </c>
      <c r="N367" s="34">
        <f>VLOOKUP(A367,'Actual scan'!$A$2:$M$419,4,0)</f>
        <v>518676</v>
      </c>
      <c r="O367" s="38">
        <f t="shared" si="5"/>
        <v>0</v>
      </c>
      <c r="P367" s="13">
        <f>VLOOKUP(A367,'04.07.24'!$A$2:$M$500,10,0)</f>
        <v>118112</v>
      </c>
      <c r="Q367" s="39">
        <f>VLOOKUP(A367,'Actual scan'!$A$2:$M$419,10,0)</f>
        <v>118112</v>
      </c>
      <c r="R367" s="38">
        <f t="shared" si="6"/>
        <v>0</v>
      </c>
      <c r="S367" s="13">
        <f>VLOOKUP(A367,'04.07.24'!$A$2:$M$500,9,0)</f>
        <v>0</v>
      </c>
      <c r="T367" s="39">
        <f>VLOOKUP(A367,'Actual scan'!$A$2:$M$419,9,0)</f>
        <v>0</v>
      </c>
      <c r="U367" s="38">
        <f t="shared" si="7"/>
        <v>0</v>
      </c>
      <c r="V367" s="13">
        <f>VLOOKUP(A367,'04.07.24'!$A$2:$M$500,8,0)</f>
        <v>291879</v>
      </c>
      <c r="W367" s="39">
        <f>VLOOKUP(A367,'Actual scan'!$A$2:$M$419,8,0)</f>
        <v>291879</v>
      </c>
      <c r="X367" s="38">
        <f t="shared" si="8"/>
        <v>0</v>
      </c>
      <c r="Y367" s="13">
        <f>VLOOKUP(A367,'04.07.24'!$A$2:$M$500,11,0)</f>
        <v>959839430</v>
      </c>
      <c r="Z367" s="39">
        <f>VLOOKUP(A367,'Actual scan'!$A$2:$M$419,11,0)</f>
        <v>959839430</v>
      </c>
      <c r="AA367" s="38">
        <f t="shared" si="9"/>
        <v>0</v>
      </c>
      <c r="AB367" s="40">
        <f t="shared" si="10"/>
        <v>0</v>
      </c>
      <c r="AC367" s="40">
        <f t="shared" si="11"/>
        <v>0</v>
      </c>
      <c r="AD367" s="40">
        <f t="shared" si="12"/>
        <v>0</v>
      </c>
      <c r="AE367" s="40">
        <f t="shared" si="13"/>
        <v>0</v>
      </c>
      <c r="AF367" s="41">
        <f t="shared" si="14"/>
        <v>0</v>
      </c>
      <c r="AG367" s="40">
        <f>IFERROR(__xludf.DUMMYFUNCTION("IFNA(VLOOKUP(A367,IMPORTRANGE(""https://docs.google.com/spreadsheets/d/13sIiIFxtnWDUMYwzYXOCUL9Pdssb8PBqcbIkNBBCaZM/edit?resourcekey#gid=2083474367"",""Responses!$B$2:$N$500""),10,0),0)"),0.0)</f>
        <v>0</v>
      </c>
      <c r="AH367" s="40">
        <f>IFERROR(__xludf.DUMMYFUNCTION("IFNA(VLOOKUP(A367,IMPORTRANGE(""https://docs.google.com/spreadsheets/d/13sIiIFxtnWDUMYwzYXOCUL9Pdssb8PBqcbIkNBBCaZM/edit?resourcekey#gid=2083474367"",""Responses!$B$2:$N$500""),9,0),0)"),0.0)</f>
        <v>0</v>
      </c>
      <c r="AI367" s="41">
        <f t="shared" si="15"/>
        <v>0</v>
      </c>
      <c r="AJ367" s="41">
        <f t="shared" si="16"/>
        <v>0</v>
      </c>
      <c r="AK367" s="42" t="str">
        <f t="shared" si="17"/>
        <v>#DIV/0!</v>
      </c>
      <c r="AL367" s="42" t="str">
        <f t="shared" si="18"/>
        <v>#DIV/0!</v>
      </c>
    </row>
    <row r="368" ht="15.75" customHeight="1">
      <c r="A368" s="6">
        <v>1.36369761E8</v>
      </c>
      <c r="B368" s="7" t="s">
        <v>400</v>
      </c>
      <c r="C368" s="20">
        <f>VLOOKUP(A368,'04.07.24'!$A$2:$W$500,17,0)</f>
        <v>0</v>
      </c>
      <c r="D368" s="33">
        <f t="shared" si="1"/>
        <v>0</v>
      </c>
      <c r="E368" s="20">
        <f>VLOOKUP(A368,'04.07.24'!$A$2:$W$500,18,0)</f>
        <v>0</v>
      </c>
      <c r="F368" s="33">
        <f t="shared" si="2"/>
        <v>0</v>
      </c>
      <c r="G368" s="13">
        <f>VLOOKUP(A368,'04.07.24'!$A$2:$C$500,3,0)</f>
        <v>26720014</v>
      </c>
      <c r="H368" s="34">
        <f>VLOOKUP(A368,'Actual scan'!$A$2:$C$419,3,0)</f>
        <v>26720014</v>
      </c>
      <c r="I368" s="35">
        <f t="shared" si="3"/>
        <v>0</v>
      </c>
      <c r="J368" s="20">
        <f>VLOOKUP(A368,'04.07.24'!$A$2:$M$500,13,0)</f>
        <v>3601242</v>
      </c>
      <c r="K368" s="36">
        <f>VLOOKUP(A368,'Actual scan'!$A$2:$M$419,13,0)</f>
        <v>3601242</v>
      </c>
      <c r="L368" s="37">
        <f t="shared" si="4"/>
        <v>0</v>
      </c>
      <c r="M368" s="13">
        <f>VLOOKUP(A368,'04.07.24'!$A$2:$M$500,4,0)</f>
        <v>331355</v>
      </c>
      <c r="N368" s="34">
        <f>VLOOKUP(A368,'Actual scan'!$A$2:$M$419,4,0)</f>
        <v>331355</v>
      </c>
      <c r="O368" s="38">
        <f t="shared" si="5"/>
        <v>0</v>
      </c>
      <c r="P368" s="13">
        <f>VLOOKUP(A368,'04.07.24'!$A$2:$M$500,10,0)</f>
        <v>1873261</v>
      </c>
      <c r="Q368" s="39">
        <f>VLOOKUP(A368,'Actual scan'!$A$2:$M$419,10,0)</f>
        <v>1873261</v>
      </c>
      <c r="R368" s="38">
        <f t="shared" si="6"/>
        <v>0</v>
      </c>
      <c r="S368" s="13">
        <f>VLOOKUP(A368,'04.07.24'!$A$2:$M$500,9,0)</f>
        <v>34597</v>
      </c>
      <c r="T368" s="39">
        <f>VLOOKUP(A368,'Actual scan'!$A$2:$M$419,9,0)</f>
        <v>34597</v>
      </c>
      <c r="U368" s="38">
        <f t="shared" si="7"/>
        <v>0</v>
      </c>
      <c r="V368" s="13">
        <f>VLOOKUP(A368,'04.07.24'!$A$2:$M$500,8,0)</f>
        <v>289412</v>
      </c>
      <c r="W368" s="39">
        <f>VLOOKUP(A368,'Actual scan'!$A$2:$M$419,8,0)</f>
        <v>289412</v>
      </c>
      <c r="X368" s="38">
        <f t="shared" si="8"/>
        <v>0</v>
      </c>
      <c r="Y368" s="13">
        <f>VLOOKUP(A368,'04.07.24'!$A$2:$M$500,11,0)</f>
        <v>635668497</v>
      </c>
      <c r="Z368" s="39">
        <f>VLOOKUP(A368,'Actual scan'!$A$2:$M$419,11,0)</f>
        <v>635668497</v>
      </c>
      <c r="AA368" s="38">
        <f t="shared" si="9"/>
        <v>0</v>
      </c>
      <c r="AB368" s="40">
        <f t="shared" si="10"/>
        <v>0</v>
      </c>
      <c r="AC368" s="40">
        <f t="shared" si="11"/>
        <v>0</v>
      </c>
      <c r="AD368" s="40">
        <f t="shared" si="12"/>
        <v>0</v>
      </c>
      <c r="AE368" s="40">
        <f t="shared" si="13"/>
        <v>0</v>
      </c>
      <c r="AF368" s="41">
        <f t="shared" si="14"/>
        <v>0</v>
      </c>
      <c r="AG368" s="40">
        <f>IFERROR(__xludf.DUMMYFUNCTION("IFNA(VLOOKUP(A368,IMPORTRANGE(""https://docs.google.com/spreadsheets/d/13sIiIFxtnWDUMYwzYXOCUL9Pdssb8PBqcbIkNBBCaZM/edit?resourcekey#gid=2083474367"",""Responses!$B$2:$N$500""),10,0),0)"),0.0)</f>
        <v>0</v>
      </c>
      <c r="AH368" s="40">
        <f>IFERROR(__xludf.DUMMYFUNCTION("IFNA(VLOOKUP(A368,IMPORTRANGE(""https://docs.google.com/spreadsheets/d/13sIiIFxtnWDUMYwzYXOCUL9Pdssb8PBqcbIkNBBCaZM/edit?resourcekey#gid=2083474367"",""Responses!$B$2:$N$500""),9,0),0)"),0.0)</f>
        <v>0</v>
      </c>
      <c r="AI368" s="41">
        <f t="shared" si="15"/>
        <v>0</v>
      </c>
      <c r="AJ368" s="41">
        <f t="shared" si="16"/>
        <v>0</v>
      </c>
      <c r="AK368" s="42" t="str">
        <f t="shared" si="17"/>
        <v>#DIV/0!</v>
      </c>
      <c r="AL368" s="42" t="str">
        <f t="shared" si="18"/>
        <v>#DIV/0!</v>
      </c>
    </row>
    <row r="369" ht="15.75" customHeight="1">
      <c r="A369" s="6">
        <v>1.24502085E8</v>
      </c>
      <c r="B369" s="7" t="s">
        <v>401</v>
      </c>
      <c r="C369" s="20">
        <f>VLOOKUP(A369,'04.07.24'!$A$2:$W$500,17,0)</f>
        <v>0</v>
      </c>
      <c r="D369" s="33">
        <f t="shared" si="1"/>
        <v>0</v>
      </c>
      <c r="E369" s="20">
        <f>VLOOKUP(A369,'04.07.24'!$A$2:$W$500,18,0)</f>
        <v>0</v>
      </c>
      <c r="F369" s="33">
        <f t="shared" si="2"/>
        <v>0</v>
      </c>
      <c r="G369" s="13">
        <f>VLOOKUP(A369,'04.07.24'!$A$2:$C$500,3,0)</f>
        <v>26608963</v>
      </c>
      <c r="H369" s="34">
        <f>VLOOKUP(A369,'Actual scan'!$A$2:$C$419,3,0)</f>
        <v>26608963</v>
      </c>
      <c r="I369" s="35">
        <f t="shared" si="3"/>
        <v>0</v>
      </c>
      <c r="J369" s="20">
        <f>VLOOKUP(A369,'04.07.24'!$A$2:$M$500,13,0)</f>
        <v>11429314.2</v>
      </c>
      <c r="K369" s="36">
        <f>VLOOKUP(A369,'Actual scan'!$A$2:$M$419,13,0)</f>
        <v>11429314.2</v>
      </c>
      <c r="L369" s="37">
        <f t="shared" si="4"/>
        <v>0</v>
      </c>
      <c r="M369" s="13">
        <f>VLOOKUP(A369,'04.07.24'!$A$2:$M$500,4,0)</f>
        <v>1158721</v>
      </c>
      <c r="N369" s="34">
        <f>VLOOKUP(A369,'Actual scan'!$A$2:$M$419,4,0)</f>
        <v>1158721</v>
      </c>
      <c r="O369" s="38">
        <f t="shared" si="5"/>
        <v>0</v>
      </c>
      <c r="P369" s="13">
        <f>VLOOKUP(A369,'04.07.24'!$A$2:$M$500,10,0)</f>
        <v>3879635</v>
      </c>
      <c r="Q369" s="39">
        <f>VLOOKUP(A369,'Actual scan'!$A$2:$M$419,10,0)</f>
        <v>3879635</v>
      </c>
      <c r="R369" s="38">
        <f t="shared" si="6"/>
        <v>0</v>
      </c>
      <c r="S369" s="13">
        <f>VLOOKUP(A369,'04.07.24'!$A$2:$M$500,9,0)</f>
        <v>156403</v>
      </c>
      <c r="T369" s="39">
        <f>VLOOKUP(A369,'Actual scan'!$A$2:$M$419,9,0)</f>
        <v>156403</v>
      </c>
      <c r="U369" s="38">
        <f t="shared" si="7"/>
        <v>0</v>
      </c>
      <c r="V369" s="13">
        <f>VLOOKUP(A369,'04.07.24'!$A$2:$M$500,8,0)</f>
        <v>794482</v>
      </c>
      <c r="W369" s="39">
        <f>VLOOKUP(A369,'Actual scan'!$A$2:$M$419,8,0)</f>
        <v>794482</v>
      </c>
      <c r="X369" s="38">
        <f t="shared" si="8"/>
        <v>0</v>
      </c>
      <c r="Y369" s="13">
        <f>VLOOKUP(A369,'04.07.24'!$A$2:$M$500,11,0)</f>
        <v>1541127</v>
      </c>
      <c r="Z369" s="39">
        <f>VLOOKUP(A369,'Actual scan'!$A$2:$M$419,11,0)</f>
        <v>1541127</v>
      </c>
      <c r="AA369" s="38">
        <f t="shared" si="9"/>
        <v>0</v>
      </c>
      <c r="AB369" s="40">
        <f t="shared" si="10"/>
        <v>0</v>
      </c>
      <c r="AC369" s="40">
        <f t="shared" si="11"/>
        <v>0</v>
      </c>
      <c r="AD369" s="40">
        <f t="shared" si="12"/>
        <v>0</v>
      </c>
      <c r="AE369" s="40">
        <f t="shared" si="13"/>
        <v>0</v>
      </c>
      <c r="AF369" s="41">
        <f t="shared" si="14"/>
        <v>0</v>
      </c>
      <c r="AG369" s="40">
        <f>IFERROR(__xludf.DUMMYFUNCTION("IFNA(VLOOKUP(A369,IMPORTRANGE(""https://docs.google.com/spreadsheets/d/13sIiIFxtnWDUMYwzYXOCUL9Pdssb8PBqcbIkNBBCaZM/edit?resourcekey#gid=2083474367"",""Responses!$B$2:$N$500""),10,0),0)"),0.0)</f>
        <v>0</v>
      </c>
      <c r="AH369" s="40">
        <f>IFERROR(__xludf.DUMMYFUNCTION("IFNA(VLOOKUP(A369,IMPORTRANGE(""https://docs.google.com/spreadsheets/d/13sIiIFxtnWDUMYwzYXOCUL9Pdssb8PBqcbIkNBBCaZM/edit?resourcekey#gid=2083474367"",""Responses!$B$2:$N$500""),9,0),0)"),0.0)</f>
        <v>0</v>
      </c>
      <c r="AI369" s="41">
        <f t="shared" si="15"/>
        <v>0</v>
      </c>
      <c r="AJ369" s="41">
        <f t="shared" si="16"/>
        <v>0</v>
      </c>
      <c r="AK369" s="42" t="str">
        <f t="shared" si="17"/>
        <v>#DIV/0!</v>
      </c>
      <c r="AL369" s="42" t="str">
        <f t="shared" si="18"/>
        <v>#DIV/0!</v>
      </c>
    </row>
    <row r="370" ht="15.75" customHeight="1">
      <c r="A370" s="6">
        <v>1.48558293E8</v>
      </c>
      <c r="B370" s="7" t="s">
        <v>402</v>
      </c>
      <c r="C370" s="20">
        <f>VLOOKUP(A370,'04.07.24'!$A$2:$W$500,17,0)</f>
        <v>0</v>
      </c>
      <c r="D370" s="33">
        <f t="shared" si="1"/>
        <v>0</v>
      </c>
      <c r="E370" s="20">
        <f>VLOOKUP(A370,'04.07.24'!$A$2:$W$500,18,0)</f>
        <v>0</v>
      </c>
      <c r="F370" s="33">
        <f t="shared" si="2"/>
        <v>0</v>
      </c>
      <c r="G370" s="13">
        <f>VLOOKUP(A370,'04.07.24'!$A$2:$C$500,3,0)</f>
        <v>26561120</v>
      </c>
      <c r="H370" s="34">
        <f>VLOOKUP(A370,'Actual scan'!$A$2:$C$419,3,0)</f>
        <v>26561120</v>
      </c>
      <c r="I370" s="35">
        <f t="shared" si="3"/>
        <v>0</v>
      </c>
      <c r="J370" s="20">
        <f>VLOOKUP(A370,'04.07.24'!$A$2:$M$500,13,0)</f>
        <v>889328</v>
      </c>
      <c r="K370" s="36">
        <f>VLOOKUP(A370,'Actual scan'!$A$2:$M$419,13,0)</f>
        <v>889328</v>
      </c>
      <c r="L370" s="37">
        <f t="shared" si="4"/>
        <v>0</v>
      </c>
      <c r="M370" s="13">
        <f>VLOOKUP(A370,'04.07.24'!$A$2:$M$500,4,0)</f>
        <v>135556</v>
      </c>
      <c r="N370" s="34">
        <f>VLOOKUP(A370,'Actual scan'!$A$2:$M$419,4,0)</f>
        <v>135556</v>
      </c>
      <c r="O370" s="38">
        <f t="shared" si="5"/>
        <v>0</v>
      </c>
      <c r="P370" s="13">
        <f>VLOOKUP(A370,'04.07.24'!$A$2:$M$500,10,0)</f>
        <v>595843</v>
      </c>
      <c r="Q370" s="39">
        <f>VLOOKUP(A370,'Actual scan'!$A$2:$M$419,10,0)</f>
        <v>595843</v>
      </c>
      <c r="R370" s="38">
        <f t="shared" si="6"/>
        <v>0</v>
      </c>
      <c r="S370" s="13">
        <f>VLOOKUP(A370,'04.07.24'!$A$2:$M$500,9,0)</f>
        <v>10458</v>
      </c>
      <c r="T370" s="39">
        <f>VLOOKUP(A370,'Actual scan'!$A$2:$M$419,9,0)</f>
        <v>10458</v>
      </c>
      <c r="U370" s="38">
        <f t="shared" si="7"/>
        <v>0</v>
      </c>
      <c r="V370" s="13">
        <f>VLOOKUP(A370,'04.07.24'!$A$2:$M$500,8,0)</f>
        <v>30958</v>
      </c>
      <c r="W370" s="39">
        <f>VLOOKUP(A370,'Actual scan'!$A$2:$M$419,8,0)</f>
        <v>30958</v>
      </c>
      <c r="X370" s="38">
        <f t="shared" si="8"/>
        <v>0</v>
      </c>
      <c r="Y370" s="13">
        <f>VLOOKUP(A370,'04.07.24'!$A$2:$M$500,11,0)</f>
        <v>82959461</v>
      </c>
      <c r="Z370" s="39">
        <f>VLOOKUP(A370,'Actual scan'!$A$2:$M$419,11,0)</f>
        <v>82959461</v>
      </c>
      <c r="AA370" s="38">
        <f t="shared" si="9"/>
        <v>0</v>
      </c>
      <c r="AB370" s="40">
        <f t="shared" si="10"/>
        <v>0</v>
      </c>
      <c r="AC370" s="40">
        <f t="shared" si="11"/>
        <v>0</v>
      </c>
      <c r="AD370" s="40">
        <f t="shared" si="12"/>
        <v>0</v>
      </c>
      <c r="AE370" s="40">
        <f t="shared" si="13"/>
        <v>0</v>
      </c>
      <c r="AF370" s="41">
        <f t="shared" si="14"/>
        <v>0</v>
      </c>
      <c r="AG370" s="40">
        <f>IFERROR(__xludf.DUMMYFUNCTION("IFNA(VLOOKUP(A370,IMPORTRANGE(""https://docs.google.com/spreadsheets/d/13sIiIFxtnWDUMYwzYXOCUL9Pdssb8PBqcbIkNBBCaZM/edit?resourcekey#gid=2083474367"",""Responses!$B$2:$N$500""),10,0),0)"),0.0)</f>
        <v>0</v>
      </c>
      <c r="AH370" s="40">
        <f>IFERROR(__xludf.DUMMYFUNCTION("IFNA(VLOOKUP(A370,IMPORTRANGE(""https://docs.google.com/spreadsheets/d/13sIiIFxtnWDUMYwzYXOCUL9Pdssb8PBqcbIkNBBCaZM/edit?resourcekey#gid=2083474367"",""Responses!$B$2:$N$500""),9,0),0)"),0.0)</f>
        <v>0</v>
      </c>
      <c r="AI370" s="41">
        <f t="shared" si="15"/>
        <v>0</v>
      </c>
      <c r="AJ370" s="41">
        <f t="shared" si="16"/>
        <v>0</v>
      </c>
      <c r="AK370" s="42" t="str">
        <f t="shared" si="17"/>
        <v>#DIV/0!</v>
      </c>
      <c r="AL370" s="42" t="str">
        <f t="shared" si="18"/>
        <v>#DIV/0!</v>
      </c>
    </row>
    <row r="371" ht="15.75" customHeight="1">
      <c r="A371" s="6">
        <v>8.6890653E7</v>
      </c>
      <c r="B371" s="7" t="s">
        <v>403</v>
      </c>
      <c r="C371" s="20">
        <f>VLOOKUP(A371,'04.07.24'!$A$2:$W$500,17,0)</f>
        <v>0</v>
      </c>
      <c r="D371" s="33">
        <f t="shared" si="1"/>
        <v>0</v>
      </c>
      <c r="E371" s="20">
        <f>VLOOKUP(A371,'04.07.24'!$A$2:$W$500,18,0)</f>
        <v>0</v>
      </c>
      <c r="F371" s="33">
        <f t="shared" si="2"/>
        <v>0</v>
      </c>
      <c r="G371" s="13">
        <f>VLOOKUP(A371,'04.07.24'!$A$2:$C$500,3,0)</f>
        <v>26505737</v>
      </c>
      <c r="H371" s="34">
        <f>VLOOKUP(A371,'Actual scan'!$A$2:$C$419,3,0)</f>
        <v>26505737</v>
      </c>
      <c r="I371" s="35">
        <f t="shared" si="3"/>
        <v>0</v>
      </c>
      <c r="J371" s="20">
        <f>VLOOKUP(A371,'04.07.24'!$A$2:$M$500,13,0)</f>
        <v>12650574</v>
      </c>
      <c r="K371" s="36">
        <f>VLOOKUP(A371,'Actual scan'!$A$2:$M$419,13,0)</f>
        <v>12650574</v>
      </c>
      <c r="L371" s="37">
        <f t="shared" si="4"/>
        <v>0</v>
      </c>
      <c r="M371" s="13">
        <f>VLOOKUP(A371,'04.07.24'!$A$2:$M$500,4,0)</f>
        <v>2032739</v>
      </c>
      <c r="N371" s="34">
        <f>VLOOKUP(A371,'Actual scan'!$A$2:$M$419,4,0)</f>
        <v>2032739</v>
      </c>
      <c r="O371" s="38">
        <f t="shared" si="5"/>
        <v>0</v>
      </c>
      <c r="P371" s="13">
        <f>VLOOKUP(A371,'04.07.24'!$A$2:$M$500,10,0)</f>
        <v>1620259</v>
      </c>
      <c r="Q371" s="39">
        <f>VLOOKUP(A371,'Actual scan'!$A$2:$M$419,10,0)</f>
        <v>1620259</v>
      </c>
      <c r="R371" s="38">
        <f t="shared" si="6"/>
        <v>0</v>
      </c>
      <c r="S371" s="13">
        <f>VLOOKUP(A371,'04.07.24'!$A$2:$M$500,9,0)</f>
        <v>152649</v>
      </c>
      <c r="T371" s="39">
        <f>VLOOKUP(A371,'Actual scan'!$A$2:$M$419,9,0)</f>
        <v>152649</v>
      </c>
      <c r="U371" s="38">
        <f t="shared" si="7"/>
        <v>0</v>
      </c>
      <c r="V371" s="13">
        <f>VLOOKUP(A371,'04.07.24'!$A$2:$M$500,8,0)</f>
        <v>699255</v>
      </c>
      <c r="W371" s="39">
        <f>VLOOKUP(A371,'Actual scan'!$A$2:$M$419,8,0)</f>
        <v>699255</v>
      </c>
      <c r="X371" s="38">
        <f t="shared" si="8"/>
        <v>0</v>
      </c>
      <c r="Y371" s="13">
        <f>VLOOKUP(A371,'04.07.24'!$A$2:$M$500,11,0)</f>
        <v>2466017679</v>
      </c>
      <c r="Z371" s="39">
        <f>VLOOKUP(A371,'Actual scan'!$A$2:$M$419,11,0)</f>
        <v>2466017679</v>
      </c>
      <c r="AA371" s="38">
        <f t="shared" si="9"/>
        <v>0</v>
      </c>
      <c r="AB371" s="40">
        <f t="shared" si="10"/>
        <v>0</v>
      </c>
      <c r="AC371" s="40">
        <f t="shared" si="11"/>
        <v>0</v>
      </c>
      <c r="AD371" s="40">
        <f t="shared" si="12"/>
        <v>0</v>
      </c>
      <c r="AE371" s="40">
        <f t="shared" si="13"/>
        <v>0</v>
      </c>
      <c r="AF371" s="41">
        <f t="shared" si="14"/>
        <v>0</v>
      </c>
      <c r="AG371" s="40">
        <f>IFERROR(__xludf.DUMMYFUNCTION("IFNA(VLOOKUP(A371,IMPORTRANGE(""https://docs.google.com/spreadsheets/d/13sIiIFxtnWDUMYwzYXOCUL9Pdssb8PBqcbIkNBBCaZM/edit?resourcekey#gid=2083474367"",""Responses!$B$2:$N$500""),10,0),0)"),0.0)</f>
        <v>0</v>
      </c>
      <c r="AH371" s="40">
        <f>IFERROR(__xludf.DUMMYFUNCTION("IFNA(VLOOKUP(A371,IMPORTRANGE(""https://docs.google.com/spreadsheets/d/13sIiIFxtnWDUMYwzYXOCUL9Pdssb8PBqcbIkNBBCaZM/edit?resourcekey#gid=2083474367"",""Responses!$B$2:$N$500""),9,0),0)"),0.0)</f>
        <v>0</v>
      </c>
      <c r="AI371" s="41">
        <f t="shared" si="15"/>
        <v>0</v>
      </c>
      <c r="AJ371" s="41">
        <f t="shared" si="16"/>
        <v>0</v>
      </c>
      <c r="AK371" s="42" t="str">
        <f t="shared" si="17"/>
        <v>#DIV/0!</v>
      </c>
      <c r="AL371" s="42" t="str">
        <f t="shared" si="18"/>
        <v>#DIV/0!</v>
      </c>
    </row>
    <row r="372" ht="15.75" customHeight="1">
      <c r="A372" s="6">
        <v>1.33390176E8</v>
      </c>
      <c r="B372" s="7" t="s">
        <v>404</v>
      </c>
      <c r="C372" s="20">
        <f>VLOOKUP(A372,'04.07.24'!$A$2:$W$500,17,0)</f>
        <v>0</v>
      </c>
      <c r="D372" s="33">
        <f t="shared" si="1"/>
        <v>0</v>
      </c>
      <c r="E372" s="20">
        <f>VLOOKUP(A372,'04.07.24'!$A$2:$W$500,18,0)</f>
        <v>0</v>
      </c>
      <c r="F372" s="33">
        <f t="shared" si="2"/>
        <v>0</v>
      </c>
      <c r="G372" s="13">
        <f>VLOOKUP(A372,'04.07.24'!$A$2:$C$500,3,0)</f>
        <v>26418473</v>
      </c>
      <c r="H372" s="34">
        <f>VLOOKUP(A372,'Actual scan'!$A$2:$C$419,3,0)</f>
        <v>26418473</v>
      </c>
      <c r="I372" s="35">
        <f t="shared" si="3"/>
        <v>0</v>
      </c>
      <c r="J372" s="20">
        <f>VLOOKUP(A372,'04.07.24'!$A$2:$M$500,13,0)</f>
        <v>6045088.6</v>
      </c>
      <c r="K372" s="36">
        <f>VLOOKUP(A372,'Actual scan'!$A$2:$M$419,13,0)</f>
        <v>6045088.6</v>
      </c>
      <c r="L372" s="37">
        <f t="shared" si="4"/>
        <v>0</v>
      </c>
      <c r="M372" s="13">
        <f>VLOOKUP(A372,'04.07.24'!$A$2:$M$500,4,0)</f>
        <v>2619495</v>
      </c>
      <c r="N372" s="34">
        <f>VLOOKUP(A372,'Actual scan'!$A$2:$M$419,4,0)</f>
        <v>2619495</v>
      </c>
      <c r="O372" s="38">
        <f t="shared" si="5"/>
        <v>0</v>
      </c>
      <c r="P372" s="13">
        <f>VLOOKUP(A372,'04.07.24'!$A$2:$M$500,10,0)</f>
        <v>1006392</v>
      </c>
      <c r="Q372" s="39">
        <f>VLOOKUP(A372,'Actual scan'!$A$2:$M$419,10,0)</f>
        <v>1006392</v>
      </c>
      <c r="R372" s="38">
        <f t="shared" si="6"/>
        <v>0</v>
      </c>
      <c r="S372" s="13">
        <f>VLOOKUP(A372,'04.07.24'!$A$2:$M$500,9,0)</f>
        <v>61533</v>
      </c>
      <c r="T372" s="39">
        <f>VLOOKUP(A372,'Actual scan'!$A$2:$M$419,9,0)</f>
        <v>61533</v>
      </c>
      <c r="U372" s="38">
        <f t="shared" si="7"/>
        <v>0</v>
      </c>
      <c r="V372" s="13">
        <f>VLOOKUP(A372,'04.07.24'!$A$2:$M$500,8,0)</f>
        <v>147782</v>
      </c>
      <c r="W372" s="39">
        <f>VLOOKUP(A372,'Actual scan'!$A$2:$M$419,8,0)</f>
        <v>147782</v>
      </c>
      <c r="X372" s="38">
        <f t="shared" si="8"/>
        <v>0</v>
      </c>
      <c r="Y372" s="13">
        <f>VLOOKUP(A372,'04.07.24'!$A$2:$M$500,11,0)</f>
        <v>4853758151</v>
      </c>
      <c r="Z372" s="39">
        <f>VLOOKUP(A372,'Actual scan'!$A$2:$M$419,11,0)</f>
        <v>4853758151</v>
      </c>
      <c r="AA372" s="38">
        <f t="shared" si="9"/>
        <v>0</v>
      </c>
      <c r="AB372" s="40">
        <f t="shared" si="10"/>
        <v>0</v>
      </c>
      <c r="AC372" s="40">
        <f t="shared" si="11"/>
        <v>0</v>
      </c>
      <c r="AD372" s="40">
        <f t="shared" si="12"/>
        <v>0</v>
      </c>
      <c r="AE372" s="40">
        <f t="shared" si="13"/>
        <v>0</v>
      </c>
      <c r="AF372" s="41">
        <f t="shared" si="14"/>
        <v>0</v>
      </c>
      <c r="AG372" s="40">
        <f>IFERROR(__xludf.DUMMYFUNCTION("IFNA(VLOOKUP(A372,IMPORTRANGE(""https://docs.google.com/spreadsheets/d/13sIiIFxtnWDUMYwzYXOCUL9Pdssb8PBqcbIkNBBCaZM/edit?resourcekey#gid=2083474367"",""Responses!$B$2:$N$500""),10,0),0)"),0.0)</f>
        <v>0</v>
      </c>
      <c r="AH372" s="40">
        <f>IFERROR(__xludf.DUMMYFUNCTION("IFNA(VLOOKUP(A372,IMPORTRANGE(""https://docs.google.com/spreadsheets/d/13sIiIFxtnWDUMYwzYXOCUL9Pdssb8PBqcbIkNBBCaZM/edit?resourcekey#gid=2083474367"",""Responses!$B$2:$N$500""),9,0),0)"),0.0)</f>
        <v>0</v>
      </c>
      <c r="AI372" s="41">
        <f t="shared" si="15"/>
        <v>0</v>
      </c>
      <c r="AJ372" s="41">
        <f t="shared" si="16"/>
        <v>0</v>
      </c>
      <c r="AK372" s="42" t="str">
        <f t="shared" si="17"/>
        <v>#DIV/0!</v>
      </c>
      <c r="AL372" s="42" t="str">
        <f t="shared" si="18"/>
        <v>#DIV/0!</v>
      </c>
    </row>
    <row r="373" ht="15.75" customHeight="1">
      <c r="A373" s="6">
        <v>1.02787348E8</v>
      </c>
      <c r="B373" s="7" t="s">
        <v>405</v>
      </c>
      <c r="C373" s="20">
        <f>VLOOKUP(A373,'04.07.24'!$A$2:$W$500,17,0)</f>
        <v>0</v>
      </c>
      <c r="D373" s="33">
        <f t="shared" si="1"/>
        <v>0</v>
      </c>
      <c r="E373" s="20">
        <f>VLOOKUP(A373,'04.07.24'!$A$2:$W$500,18,0)</f>
        <v>0</v>
      </c>
      <c r="F373" s="33">
        <f t="shared" si="2"/>
        <v>0</v>
      </c>
      <c r="G373" s="13">
        <f>VLOOKUP(A373,'04.07.24'!$A$2:$C$500,3,0)</f>
        <v>26353384</v>
      </c>
      <c r="H373" s="34">
        <f>VLOOKUP(A373,'Actual scan'!$A$2:$C$419,3,0)</f>
        <v>26353384</v>
      </c>
      <c r="I373" s="35">
        <f t="shared" si="3"/>
        <v>0</v>
      </c>
      <c r="J373" s="20">
        <f>VLOOKUP(A373,'04.07.24'!$A$2:$M$500,13,0)</f>
        <v>83394047.4</v>
      </c>
      <c r="K373" s="36">
        <f>VLOOKUP(A373,'Actual scan'!$A$2:$M$419,13,0)</f>
        <v>83394047.4</v>
      </c>
      <c r="L373" s="37">
        <f t="shared" si="4"/>
        <v>0</v>
      </c>
      <c r="M373" s="13">
        <f>VLOOKUP(A373,'04.07.24'!$A$2:$M$500,4,0)</f>
        <v>16315545</v>
      </c>
      <c r="N373" s="34">
        <f>VLOOKUP(A373,'Actual scan'!$A$2:$M$419,4,0)</f>
        <v>16315545</v>
      </c>
      <c r="O373" s="38">
        <f t="shared" si="5"/>
        <v>0</v>
      </c>
      <c r="P373" s="13">
        <f>VLOOKUP(A373,'04.07.24'!$A$2:$M$500,10,0)</f>
        <v>3089976</v>
      </c>
      <c r="Q373" s="39">
        <f>VLOOKUP(A373,'Actual scan'!$A$2:$M$419,10,0)</f>
        <v>3089976</v>
      </c>
      <c r="R373" s="38">
        <f t="shared" si="6"/>
        <v>0</v>
      </c>
      <c r="S373" s="13">
        <f>VLOOKUP(A373,'04.07.24'!$A$2:$M$500,9,0)</f>
        <v>971008</v>
      </c>
      <c r="T373" s="39">
        <f>VLOOKUP(A373,'Actual scan'!$A$2:$M$419,9,0)</f>
        <v>971008</v>
      </c>
      <c r="U373" s="38">
        <f t="shared" si="7"/>
        <v>0</v>
      </c>
      <c r="V373" s="13">
        <f>VLOOKUP(A373,'04.07.24'!$A$2:$M$500,8,0)</f>
        <v>4563503</v>
      </c>
      <c r="W373" s="39">
        <f>VLOOKUP(A373,'Actual scan'!$A$2:$M$419,8,0)</f>
        <v>4563503</v>
      </c>
      <c r="X373" s="38">
        <f t="shared" si="8"/>
        <v>0</v>
      </c>
      <c r="Y373" s="13">
        <f>VLOOKUP(A373,'04.07.24'!$A$2:$M$500,11,0)</f>
        <v>1790090795</v>
      </c>
      <c r="Z373" s="39">
        <f>VLOOKUP(A373,'Actual scan'!$A$2:$M$419,11,0)</f>
        <v>1790090795</v>
      </c>
      <c r="AA373" s="38">
        <f t="shared" si="9"/>
        <v>0</v>
      </c>
      <c r="AB373" s="40">
        <f t="shared" si="10"/>
        <v>0</v>
      </c>
      <c r="AC373" s="40">
        <f t="shared" si="11"/>
        <v>0</v>
      </c>
      <c r="AD373" s="40">
        <f t="shared" si="12"/>
        <v>0</v>
      </c>
      <c r="AE373" s="40">
        <f t="shared" si="13"/>
        <v>0</v>
      </c>
      <c r="AF373" s="41">
        <f t="shared" si="14"/>
        <v>0</v>
      </c>
      <c r="AG373" s="40">
        <f>IFERROR(__xludf.DUMMYFUNCTION("IFNA(VLOOKUP(A373,IMPORTRANGE(""https://docs.google.com/spreadsheets/d/13sIiIFxtnWDUMYwzYXOCUL9Pdssb8PBqcbIkNBBCaZM/edit?resourcekey#gid=2083474367"",""Responses!$B$2:$N$500""),10,0),0)"),0.0)</f>
        <v>0</v>
      </c>
      <c r="AH373" s="40">
        <f>IFERROR(__xludf.DUMMYFUNCTION("IFNA(VLOOKUP(A373,IMPORTRANGE(""https://docs.google.com/spreadsheets/d/13sIiIFxtnWDUMYwzYXOCUL9Pdssb8PBqcbIkNBBCaZM/edit?resourcekey#gid=2083474367"",""Responses!$B$2:$N$500""),9,0),0)"),0.0)</f>
        <v>0</v>
      </c>
      <c r="AI373" s="41">
        <f t="shared" si="15"/>
        <v>0</v>
      </c>
      <c r="AJ373" s="41">
        <f t="shared" si="16"/>
        <v>0</v>
      </c>
      <c r="AK373" s="42" t="str">
        <f t="shared" si="17"/>
        <v>#DIV/0!</v>
      </c>
      <c r="AL373" s="42" t="str">
        <f t="shared" si="18"/>
        <v>#DIV/0!</v>
      </c>
    </row>
    <row r="374" ht="15.75" customHeight="1">
      <c r="A374" s="6">
        <v>1.808582E7</v>
      </c>
      <c r="B374" s="7" t="s">
        <v>406</v>
      </c>
      <c r="C374" s="20">
        <f>VLOOKUP(A374,'04.07.24'!$A$2:$W$500,17,0)</f>
        <v>0</v>
      </c>
      <c r="D374" s="33">
        <f t="shared" si="1"/>
        <v>0</v>
      </c>
      <c r="E374" s="20">
        <f>VLOOKUP(A374,'04.07.24'!$A$2:$W$500,18,0)</f>
        <v>0</v>
      </c>
      <c r="F374" s="33">
        <f t="shared" si="2"/>
        <v>0</v>
      </c>
      <c r="G374" s="13">
        <f>VLOOKUP(A374,'04.07.24'!$A$2:$C$500,3,0)</f>
        <v>26282285</v>
      </c>
      <c r="H374" s="34">
        <f>VLOOKUP(A374,'Actual scan'!$A$2:$C$419,3,0)</f>
        <v>26282285</v>
      </c>
      <c r="I374" s="35">
        <f t="shared" si="3"/>
        <v>0</v>
      </c>
      <c r="J374" s="20">
        <f>VLOOKUP(A374,'04.07.24'!$A$2:$M$500,13,0)</f>
        <v>36367500.2</v>
      </c>
      <c r="K374" s="36">
        <f>VLOOKUP(A374,'Actual scan'!$A$2:$M$419,13,0)</f>
        <v>36367500.2</v>
      </c>
      <c r="L374" s="37">
        <f t="shared" si="4"/>
        <v>0</v>
      </c>
      <c r="M374" s="13">
        <f>VLOOKUP(A374,'04.07.24'!$A$2:$M$500,4,0)</f>
        <v>3668274</v>
      </c>
      <c r="N374" s="34">
        <f>VLOOKUP(A374,'Actual scan'!$A$2:$M$419,4,0)</f>
        <v>3668274</v>
      </c>
      <c r="O374" s="38">
        <f t="shared" si="5"/>
        <v>0</v>
      </c>
      <c r="P374" s="13">
        <f>VLOOKUP(A374,'04.07.24'!$A$2:$M$500,10,0)</f>
        <v>4639166</v>
      </c>
      <c r="Q374" s="39">
        <f>VLOOKUP(A374,'Actual scan'!$A$2:$M$419,10,0)</f>
        <v>4639166</v>
      </c>
      <c r="R374" s="38">
        <f t="shared" si="6"/>
        <v>0</v>
      </c>
      <c r="S374" s="13">
        <f>VLOOKUP(A374,'04.07.24'!$A$2:$M$500,9,0)</f>
        <v>602638</v>
      </c>
      <c r="T374" s="39">
        <f>VLOOKUP(A374,'Actual scan'!$A$2:$M$419,9,0)</f>
        <v>602638</v>
      </c>
      <c r="U374" s="38">
        <f t="shared" si="7"/>
        <v>0</v>
      </c>
      <c r="V374" s="13">
        <f>VLOOKUP(A374,'04.07.24'!$A$2:$M$500,8,0)</f>
        <v>2324555</v>
      </c>
      <c r="W374" s="39">
        <f>VLOOKUP(A374,'Actual scan'!$A$2:$M$419,8,0)</f>
        <v>2324555</v>
      </c>
      <c r="X374" s="38">
        <f t="shared" si="8"/>
        <v>0</v>
      </c>
      <c r="Y374" s="13">
        <f>VLOOKUP(A374,'04.07.24'!$A$2:$M$500,11,0)</f>
        <v>6442751359</v>
      </c>
      <c r="Z374" s="39">
        <f>VLOOKUP(A374,'Actual scan'!$A$2:$M$419,11,0)</f>
        <v>6442751359</v>
      </c>
      <c r="AA374" s="38">
        <f t="shared" si="9"/>
        <v>0</v>
      </c>
      <c r="AB374" s="40">
        <f t="shared" si="10"/>
        <v>0</v>
      </c>
      <c r="AC374" s="40">
        <f t="shared" si="11"/>
        <v>0</v>
      </c>
      <c r="AD374" s="40">
        <f t="shared" si="12"/>
        <v>0</v>
      </c>
      <c r="AE374" s="40">
        <f t="shared" si="13"/>
        <v>0</v>
      </c>
      <c r="AF374" s="41">
        <f t="shared" si="14"/>
        <v>0</v>
      </c>
      <c r="AG374" s="40">
        <f>IFERROR(__xludf.DUMMYFUNCTION("IFNA(VLOOKUP(A374,IMPORTRANGE(""https://docs.google.com/spreadsheets/d/13sIiIFxtnWDUMYwzYXOCUL9Pdssb8PBqcbIkNBBCaZM/edit?resourcekey#gid=2083474367"",""Responses!$B$2:$N$500""),10,0),0)"),0.0)</f>
        <v>0</v>
      </c>
      <c r="AH374" s="40">
        <f>IFERROR(__xludf.DUMMYFUNCTION("IFNA(VLOOKUP(A374,IMPORTRANGE(""https://docs.google.com/spreadsheets/d/13sIiIFxtnWDUMYwzYXOCUL9Pdssb8PBqcbIkNBBCaZM/edit?resourcekey#gid=2083474367"",""Responses!$B$2:$N$500""),9,0),0)"),0.0)</f>
        <v>0</v>
      </c>
      <c r="AI374" s="41">
        <f t="shared" si="15"/>
        <v>0</v>
      </c>
      <c r="AJ374" s="41">
        <f t="shared" si="16"/>
        <v>0</v>
      </c>
      <c r="AK374" s="42" t="str">
        <f t="shared" si="17"/>
        <v>#DIV/0!</v>
      </c>
      <c r="AL374" s="42" t="str">
        <f t="shared" si="18"/>
        <v>#DIV/0!</v>
      </c>
    </row>
    <row r="375" ht="15.75" customHeight="1">
      <c r="A375" s="6">
        <v>1.0937341E8</v>
      </c>
      <c r="B375" s="7" t="s">
        <v>407</v>
      </c>
      <c r="C375" s="20">
        <f>VLOOKUP(A375,'04.07.24'!$A$2:$W$500,17,0)</f>
        <v>0</v>
      </c>
      <c r="D375" s="33">
        <f t="shared" si="1"/>
        <v>0</v>
      </c>
      <c r="E375" s="20">
        <f>VLOOKUP(A375,'04.07.24'!$A$2:$W$500,18,0)</f>
        <v>0</v>
      </c>
      <c r="F375" s="33">
        <f t="shared" si="2"/>
        <v>0</v>
      </c>
      <c r="G375" s="13">
        <f>VLOOKUP(A375,'04.07.24'!$A$2:$C$500,3,0)</f>
        <v>26275006</v>
      </c>
      <c r="H375" s="34">
        <f>VLOOKUP(A375,'Actual scan'!$A$2:$C$419,3,0)</f>
        <v>26275006</v>
      </c>
      <c r="I375" s="35">
        <f t="shared" si="3"/>
        <v>0</v>
      </c>
      <c r="J375" s="20">
        <f>VLOOKUP(A375,'04.07.24'!$A$2:$M$500,13,0)</f>
        <v>10204101.4</v>
      </c>
      <c r="K375" s="36">
        <f>VLOOKUP(A375,'Actual scan'!$A$2:$M$419,13,0)</f>
        <v>10204101.4</v>
      </c>
      <c r="L375" s="37">
        <f t="shared" si="4"/>
        <v>0</v>
      </c>
      <c r="M375" s="13">
        <f>VLOOKUP(A375,'04.07.24'!$A$2:$M$500,4,0)</f>
        <v>1543597</v>
      </c>
      <c r="N375" s="34">
        <f>VLOOKUP(A375,'Actual scan'!$A$2:$M$419,4,0)</f>
        <v>1543597</v>
      </c>
      <c r="O375" s="38">
        <f t="shared" si="5"/>
        <v>0</v>
      </c>
      <c r="P375" s="13">
        <f>VLOOKUP(A375,'04.07.24'!$A$2:$M$500,10,0)</f>
        <v>2638016</v>
      </c>
      <c r="Q375" s="39">
        <f>VLOOKUP(A375,'Actual scan'!$A$2:$M$419,10,0)</f>
        <v>2638016</v>
      </c>
      <c r="R375" s="38">
        <f t="shared" si="6"/>
        <v>0</v>
      </c>
      <c r="S375" s="13">
        <f>VLOOKUP(A375,'04.07.24'!$A$2:$M$500,9,0)</f>
        <v>315285</v>
      </c>
      <c r="T375" s="39">
        <f>VLOOKUP(A375,'Actual scan'!$A$2:$M$419,9,0)</f>
        <v>315285</v>
      </c>
      <c r="U375" s="38">
        <f t="shared" si="7"/>
        <v>0</v>
      </c>
      <c r="V375" s="13">
        <f>VLOOKUP(A375,'04.07.24'!$A$2:$M$500,8,0)</f>
        <v>219026</v>
      </c>
      <c r="W375" s="39">
        <f>VLOOKUP(A375,'Actual scan'!$A$2:$M$419,8,0)</f>
        <v>219026</v>
      </c>
      <c r="X375" s="38">
        <f t="shared" si="8"/>
        <v>0</v>
      </c>
      <c r="Y375" s="13">
        <f>VLOOKUP(A375,'04.07.24'!$A$2:$M$500,11,0)</f>
        <v>25341917</v>
      </c>
      <c r="Z375" s="39">
        <f>VLOOKUP(A375,'Actual scan'!$A$2:$M$419,11,0)</f>
        <v>25341917</v>
      </c>
      <c r="AA375" s="38">
        <f t="shared" si="9"/>
        <v>0</v>
      </c>
      <c r="AB375" s="40">
        <f t="shared" si="10"/>
        <v>0</v>
      </c>
      <c r="AC375" s="40">
        <f t="shared" si="11"/>
        <v>0</v>
      </c>
      <c r="AD375" s="40">
        <f t="shared" si="12"/>
        <v>0</v>
      </c>
      <c r="AE375" s="40">
        <f t="shared" si="13"/>
        <v>0</v>
      </c>
      <c r="AF375" s="41">
        <f t="shared" si="14"/>
        <v>0</v>
      </c>
      <c r="AG375" s="40">
        <f>IFERROR(__xludf.DUMMYFUNCTION("IFNA(VLOOKUP(A375,IMPORTRANGE(""https://docs.google.com/spreadsheets/d/13sIiIFxtnWDUMYwzYXOCUL9Pdssb8PBqcbIkNBBCaZM/edit?resourcekey#gid=2083474367"",""Responses!$B$2:$N$500""),10,0),0)"),0.0)</f>
        <v>0</v>
      </c>
      <c r="AH375" s="40">
        <f>IFERROR(__xludf.DUMMYFUNCTION("IFNA(VLOOKUP(A375,IMPORTRANGE(""https://docs.google.com/spreadsheets/d/13sIiIFxtnWDUMYwzYXOCUL9Pdssb8PBqcbIkNBBCaZM/edit?resourcekey#gid=2083474367"",""Responses!$B$2:$N$500""),9,0),0)"),0.0)</f>
        <v>0</v>
      </c>
      <c r="AI375" s="41">
        <f t="shared" si="15"/>
        <v>0</v>
      </c>
      <c r="AJ375" s="41">
        <f t="shared" si="16"/>
        <v>0</v>
      </c>
      <c r="AK375" s="42" t="str">
        <f t="shared" si="17"/>
        <v>#DIV/0!</v>
      </c>
      <c r="AL375" s="42" t="str">
        <f t="shared" si="18"/>
        <v>#DIV/0!</v>
      </c>
    </row>
    <row r="376" ht="15.75" customHeight="1">
      <c r="A376" s="6">
        <v>1.23910588E8</v>
      </c>
      <c r="B376" s="7" t="s">
        <v>408</v>
      </c>
      <c r="C376" s="20">
        <f>VLOOKUP(A376,'04.07.24'!$A$2:$W$500,17,0)</f>
        <v>0</v>
      </c>
      <c r="D376" s="33">
        <f t="shared" si="1"/>
        <v>0</v>
      </c>
      <c r="E376" s="20">
        <f>VLOOKUP(A376,'04.07.24'!$A$2:$W$500,18,0)</f>
        <v>0</v>
      </c>
      <c r="F376" s="33">
        <f t="shared" si="2"/>
        <v>0</v>
      </c>
      <c r="G376" s="13">
        <f>VLOOKUP(A376,'04.07.24'!$A$2:$C$500,3,0)</f>
        <v>26271213</v>
      </c>
      <c r="H376" s="34">
        <f>VLOOKUP(A376,'Actual scan'!$A$2:$C$419,3,0)</f>
        <v>26271213</v>
      </c>
      <c r="I376" s="35">
        <f t="shared" si="3"/>
        <v>0</v>
      </c>
      <c r="J376" s="20">
        <f>VLOOKUP(A376,'04.07.24'!$A$2:$M$500,13,0)</f>
        <v>18519814.6</v>
      </c>
      <c r="K376" s="36">
        <f>VLOOKUP(A376,'Actual scan'!$A$2:$M$419,13,0)</f>
        <v>18519814.6</v>
      </c>
      <c r="L376" s="37">
        <f t="shared" si="4"/>
        <v>0</v>
      </c>
      <c r="M376" s="13">
        <f>VLOOKUP(A376,'04.07.24'!$A$2:$M$500,4,0)</f>
        <v>2165609</v>
      </c>
      <c r="N376" s="34">
        <f>VLOOKUP(A376,'Actual scan'!$A$2:$M$419,4,0)</f>
        <v>2165609</v>
      </c>
      <c r="O376" s="38">
        <f t="shared" si="5"/>
        <v>0</v>
      </c>
      <c r="P376" s="13">
        <f>VLOOKUP(A376,'04.07.24'!$A$2:$M$500,10,0)</f>
        <v>3358278</v>
      </c>
      <c r="Q376" s="39">
        <f>VLOOKUP(A376,'Actual scan'!$A$2:$M$419,10,0)</f>
        <v>3358278</v>
      </c>
      <c r="R376" s="38">
        <f t="shared" si="6"/>
        <v>0</v>
      </c>
      <c r="S376" s="13">
        <f>VLOOKUP(A376,'04.07.24'!$A$2:$M$500,9,0)</f>
        <v>175881</v>
      </c>
      <c r="T376" s="39">
        <f>VLOOKUP(A376,'Actual scan'!$A$2:$M$419,9,0)</f>
        <v>175881</v>
      </c>
      <c r="U376" s="38">
        <f t="shared" si="7"/>
        <v>0</v>
      </c>
      <c r="V376" s="13">
        <f>VLOOKUP(A376,'04.07.24'!$A$2:$M$500,8,0)</f>
        <v>1298852</v>
      </c>
      <c r="W376" s="39">
        <f>VLOOKUP(A376,'Actual scan'!$A$2:$M$419,8,0)</f>
        <v>1298852</v>
      </c>
      <c r="X376" s="38">
        <f t="shared" si="8"/>
        <v>0</v>
      </c>
      <c r="Y376" s="13">
        <f>VLOOKUP(A376,'04.07.24'!$A$2:$M$500,11,0)</f>
        <v>1330155</v>
      </c>
      <c r="Z376" s="39">
        <f>VLOOKUP(A376,'Actual scan'!$A$2:$M$419,11,0)</f>
        <v>1330155</v>
      </c>
      <c r="AA376" s="38">
        <f t="shared" si="9"/>
        <v>0</v>
      </c>
      <c r="AB376" s="40">
        <f t="shared" si="10"/>
        <v>0</v>
      </c>
      <c r="AC376" s="40">
        <f t="shared" si="11"/>
        <v>0</v>
      </c>
      <c r="AD376" s="40">
        <f t="shared" si="12"/>
        <v>0</v>
      </c>
      <c r="AE376" s="40">
        <f t="shared" si="13"/>
        <v>0</v>
      </c>
      <c r="AF376" s="41">
        <f t="shared" si="14"/>
        <v>0</v>
      </c>
      <c r="AG376" s="40">
        <f>IFERROR(__xludf.DUMMYFUNCTION("IFNA(VLOOKUP(A376,IMPORTRANGE(""https://docs.google.com/spreadsheets/d/13sIiIFxtnWDUMYwzYXOCUL9Pdssb8PBqcbIkNBBCaZM/edit?resourcekey#gid=2083474367"",""Responses!$B$2:$N$500""),10,0),0)"),0.0)</f>
        <v>0</v>
      </c>
      <c r="AH376" s="40">
        <f>IFERROR(__xludf.DUMMYFUNCTION("IFNA(VLOOKUP(A376,IMPORTRANGE(""https://docs.google.com/spreadsheets/d/13sIiIFxtnWDUMYwzYXOCUL9Pdssb8PBqcbIkNBBCaZM/edit?resourcekey#gid=2083474367"",""Responses!$B$2:$N$500""),9,0),0)"),0.0)</f>
        <v>0</v>
      </c>
      <c r="AI376" s="41">
        <f t="shared" si="15"/>
        <v>0</v>
      </c>
      <c r="AJ376" s="41">
        <f t="shared" si="16"/>
        <v>0</v>
      </c>
      <c r="AK376" s="42" t="str">
        <f t="shared" si="17"/>
        <v>#DIV/0!</v>
      </c>
      <c r="AL376" s="42" t="str">
        <f t="shared" si="18"/>
        <v>#DIV/0!</v>
      </c>
    </row>
    <row r="377" ht="15.75" customHeight="1">
      <c r="A377" s="6">
        <v>1.24468823E8</v>
      </c>
      <c r="B377" s="7" t="s">
        <v>409</v>
      </c>
      <c r="C377" s="20">
        <f>VLOOKUP(A377,'04.07.24'!$A$2:$W$500,17,0)</f>
        <v>0</v>
      </c>
      <c r="D377" s="33">
        <f t="shared" si="1"/>
        <v>0</v>
      </c>
      <c r="E377" s="20">
        <f>VLOOKUP(A377,'04.07.24'!$A$2:$W$500,18,0)</f>
        <v>0</v>
      </c>
      <c r="F377" s="33">
        <f t="shared" si="2"/>
        <v>0</v>
      </c>
      <c r="G377" s="13">
        <f>VLOOKUP(A377,'04.07.24'!$A$2:$C$500,3,0)</f>
        <v>26218651</v>
      </c>
      <c r="H377" s="34">
        <f>VLOOKUP(A377,'Actual scan'!$A$2:$C$419,3,0)</f>
        <v>26218651</v>
      </c>
      <c r="I377" s="35">
        <f t="shared" si="3"/>
        <v>0</v>
      </c>
      <c r="J377" s="20">
        <f>VLOOKUP(A377,'04.07.24'!$A$2:$M$500,13,0)</f>
        <v>4694544.2</v>
      </c>
      <c r="K377" s="36">
        <f>VLOOKUP(A377,'Actual scan'!$A$2:$M$419,13,0)</f>
        <v>4694544.2</v>
      </c>
      <c r="L377" s="37">
        <f t="shared" si="4"/>
        <v>0</v>
      </c>
      <c r="M377" s="13">
        <f>VLOOKUP(A377,'04.07.24'!$A$2:$M$500,4,0)</f>
        <v>1853466</v>
      </c>
      <c r="N377" s="34">
        <f>VLOOKUP(A377,'Actual scan'!$A$2:$M$419,4,0)</f>
        <v>1853466</v>
      </c>
      <c r="O377" s="38">
        <f t="shared" si="5"/>
        <v>0</v>
      </c>
      <c r="P377" s="13">
        <f>VLOOKUP(A377,'04.07.24'!$A$2:$M$500,10,0)</f>
        <v>281655</v>
      </c>
      <c r="Q377" s="39">
        <f>VLOOKUP(A377,'Actual scan'!$A$2:$M$419,10,0)</f>
        <v>281655</v>
      </c>
      <c r="R377" s="38">
        <f t="shared" si="6"/>
        <v>0</v>
      </c>
      <c r="S377" s="13">
        <f>VLOOKUP(A377,'04.07.24'!$A$2:$M$500,9,0)</f>
        <v>904</v>
      </c>
      <c r="T377" s="39">
        <f>VLOOKUP(A377,'Actual scan'!$A$2:$M$419,9,0)</f>
        <v>904</v>
      </c>
      <c r="U377" s="38">
        <f t="shared" si="7"/>
        <v>0</v>
      </c>
      <c r="V377" s="13">
        <f>VLOOKUP(A377,'04.07.24'!$A$2:$M$500,8,0)</f>
        <v>198198</v>
      </c>
      <c r="W377" s="39">
        <f>VLOOKUP(A377,'Actual scan'!$A$2:$M$419,8,0)</f>
        <v>198198</v>
      </c>
      <c r="X377" s="38">
        <f t="shared" si="8"/>
        <v>0</v>
      </c>
      <c r="Y377" s="13">
        <f>VLOOKUP(A377,'04.07.24'!$A$2:$M$500,11,0)</f>
        <v>3000000</v>
      </c>
      <c r="Z377" s="39">
        <f>VLOOKUP(A377,'Actual scan'!$A$2:$M$419,11,0)</f>
        <v>3000000</v>
      </c>
      <c r="AA377" s="38">
        <f t="shared" si="9"/>
        <v>0</v>
      </c>
      <c r="AB377" s="40">
        <f t="shared" si="10"/>
        <v>0</v>
      </c>
      <c r="AC377" s="40">
        <f t="shared" si="11"/>
        <v>0</v>
      </c>
      <c r="AD377" s="40">
        <f t="shared" si="12"/>
        <v>0</v>
      </c>
      <c r="AE377" s="40">
        <f t="shared" si="13"/>
        <v>0</v>
      </c>
      <c r="AF377" s="41">
        <f t="shared" si="14"/>
        <v>0</v>
      </c>
      <c r="AG377" s="40">
        <f>IFERROR(__xludf.DUMMYFUNCTION("IFNA(VLOOKUP(A377,IMPORTRANGE(""https://docs.google.com/spreadsheets/d/13sIiIFxtnWDUMYwzYXOCUL9Pdssb8PBqcbIkNBBCaZM/edit?resourcekey#gid=2083474367"",""Responses!$B$2:$N$500""),10,0),0)"),0.0)</f>
        <v>0</v>
      </c>
      <c r="AH377" s="40">
        <f>IFERROR(__xludf.DUMMYFUNCTION("IFNA(VLOOKUP(A377,IMPORTRANGE(""https://docs.google.com/spreadsheets/d/13sIiIFxtnWDUMYwzYXOCUL9Pdssb8PBqcbIkNBBCaZM/edit?resourcekey#gid=2083474367"",""Responses!$B$2:$N$500""),9,0),0)"),0.0)</f>
        <v>0</v>
      </c>
      <c r="AI377" s="41">
        <f t="shared" si="15"/>
        <v>0</v>
      </c>
      <c r="AJ377" s="41">
        <f t="shared" si="16"/>
        <v>0</v>
      </c>
      <c r="AK377" s="42" t="str">
        <f t="shared" si="17"/>
        <v>#DIV/0!</v>
      </c>
      <c r="AL377" s="42" t="str">
        <f t="shared" si="18"/>
        <v>#DIV/0!</v>
      </c>
    </row>
    <row r="378" ht="15.75" customHeight="1">
      <c r="A378" s="6">
        <v>1.24324352E8</v>
      </c>
      <c r="B378" s="7" t="s">
        <v>410</v>
      </c>
      <c r="C378" s="20">
        <f>VLOOKUP(A378,'04.07.24'!$A$2:$W$500,17,0)</f>
        <v>0</v>
      </c>
      <c r="D378" s="33">
        <f t="shared" si="1"/>
        <v>0</v>
      </c>
      <c r="E378" s="20">
        <f>VLOOKUP(A378,'04.07.24'!$A$2:$W$500,18,0)</f>
        <v>0</v>
      </c>
      <c r="F378" s="33">
        <f t="shared" si="2"/>
        <v>0</v>
      </c>
      <c r="G378" s="13">
        <f>VLOOKUP(A378,'04.07.24'!$A$2:$C$500,3,0)</f>
        <v>26121975</v>
      </c>
      <c r="H378" s="34">
        <f>VLOOKUP(A378,'Actual scan'!$A$2:$C$419,3,0)</f>
        <v>26121975</v>
      </c>
      <c r="I378" s="35">
        <f t="shared" si="3"/>
        <v>0</v>
      </c>
      <c r="J378" s="20">
        <f>VLOOKUP(A378,'04.07.24'!$A$2:$M$500,13,0)</f>
        <v>1762827</v>
      </c>
      <c r="K378" s="36">
        <f>VLOOKUP(A378,'Actual scan'!$A$2:$M$419,13,0)</f>
        <v>1762827</v>
      </c>
      <c r="L378" s="37">
        <f t="shared" si="4"/>
        <v>0</v>
      </c>
      <c r="M378" s="13">
        <f>VLOOKUP(A378,'04.07.24'!$A$2:$M$500,4,0)</f>
        <v>568089</v>
      </c>
      <c r="N378" s="34">
        <f>VLOOKUP(A378,'Actual scan'!$A$2:$M$419,4,0)</f>
        <v>568089</v>
      </c>
      <c r="O378" s="38">
        <f t="shared" si="5"/>
        <v>0</v>
      </c>
      <c r="P378" s="13">
        <f>VLOOKUP(A378,'04.07.24'!$A$2:$M$500,10,0)</f>
        <v>1748733</v>
      </c>
      <c r="Q378" s="39">
        <f>VLOOKUP(A378,'Actual scan'!$A$2:$M$419,10,0)</f>
        <v>1748733</v>
      </c>
      <c r="R378" s="38">
        <f t="shared" si="6"/>
        <v>0</v>
      </c>
      <c r="S378" s="13">
        <f>VLOOKUP(A378,'04.07.24'!$A$2:$M$500,9,0)</f>
        <v>34300</v>
      </c>
      <c r="T378" s="39">
        <f>VLOOKUP(A378,'Actual scan'!$A$2:$M$419,9,0)</f>
        <v>34300</v>
      </c>
      <c r="U378" s="38">
        <f t="shared" si="7"/>
        <v>0</v>
      </c>
      <c r="V378" s="13">
        <f>VLOOKUP(A378,'04.07.24'!$A$2:$M$500,8,0)</f>
        <v>34544</v>
      </c>
      <c r="W378" s="39">
        <f>VLOOKUP(A378,'Actual scan'!$A$2:$M$419,8,0)</f>
        <v>34544</v>
      </c>
      <c r="X378" s="38">
        <f t="shared" si="8"/>
        <v>0</v>
      </c>
      <c r="Y378" s="13">
        <f>VLOOKUP(A378,'04.07.24'!$A$2:$M$500,11,0)</f>
        <v>1512209</v>
      </c>
      <c r="Z378" s="39">
        <f>VLOOKUP(A378,'Actual scan'!$A$2:$M$419,11,0)</f>
        <v>1512209</v>
      </c>
      <c r="AA378" s="38">
        <f t="shared" si="9"/>
        <v>0</v>
      </c>
      <c r="AB378" s="40">
        <f t="shared" si="10"/>
        <v>0</v>
      </c>
      <c r="AC378" s="40">
        <f t="shared" si="11"/>
        <v>0</v>
      </c>
      <c r="AD378" s="40">
        <f t="shared" si="12"/>
        <v>0</v>
      </c>
      <c r="AE378" s="40">
        <f t="shared" si="13"/>
        <v>0</v>
      </c>
      <c r="AF378" s="41">
        <f t="shared" si="14"/>
        <v>0</v>
      </c>
      <c r="AG378" s="40">
        <f>IFERROR(__xludf.DUMMYFUNCTION("IFNA(VLOOKUP(A378,IMPORTRANGE(""https://docs.google.com/spreadsheets/d/13sIiIFxtnWDUMYwzYXOCUL9Pdssb8PBqcbIkNBBCaZM/edit?resourcekey#gid=2083474367"",""Responses!$B$2:$N$500""),10,0),0)"),0.0)</f>
        <v>0</v>
      </c>
      <c r="AH378" s="40">
        <f>IFERROR(__xludf.DUMMYFUNCTION("IFNA(VLOOKUP(A378,IMPORTRANGE(""https://docs.google.com/spreadsheets/d/13sIiIFxtnWDUMYwzYXOCUL9Pdssb8PBqcbIkNBBCaZM/edit?resourcekey#gid=2083474367"",""Responses!$B$2:$N$500""),9,0),0)"),0.0)</f>
        <v>0</v>
      </c>
      <c r="AI378" s="41">
        <f t="shared" si="15"/>
        <v>0</v>
      </c>
      <c r="AJ378" s="41">
        <f t="shared" si="16"/>
        <v>0</v>
      </c>
      <c r="AK378" s="42" t="str">
        <f t="shared" si="17"/>
        <v>#DIV/0!</v>
      </c>
      <c r="AL378" s="42" t="str">
        <f t="shared" si="18"/>
        <v>#DIV/0!</v>
      </c>
    </row>
    <row r="379" ht="15.75" customHeight="1">
      <c r="A379" s="6">
        <v>9.3783777E7</v>
      </c>
      <c r="B379" s="7" t="s">
        <v>411</v>
      </c>
      <c r="C379" s="20">
        <f>VLOOKUP(A379,'04.07.24'!$A$2:$W$500,17,0)</f>
        <v>0</v>
      </c>
      <c r="D379" s="33">
        <f t="shared" si="1"/>
        <v>0</v>
      </c>
      <c r="E379" s="20">
        <f>VLOOKUP(A379,'04.07.24'!$A$2:$W$500,18,0)</f>
        <v>0</v>
      </c>
      <c r="F379" s="33">
        <f t="shared" si="2"/>
        <v>0</v>
      </c>
      <c r="G379" s="13">
        <f>VLOOKUP(A379,'04.07.24'!$A$2:$C$500,3,0)</f>
        <v>25953254</v>
      </c>
      <c r="H379" s="34">
        <f>VLOOKUP(A379,'Actual scan'!$A$2:$C$419,3,0)</f>
        <v>25953254</v>
      </c>
      <c r="I379" s="35">
        <f t="shared" si="3"/>
        <v>0</v>
      </c>
      <c r="J379" s="20">
        <f>VLOOKUP(A379,'04.07.24'!$A$2:$M$500,13,0)</f>
        <v>21366907.6</v>
      </c>
      <c r="K379" s="36">
        <f>VLOOKUP(A379,'Actual scan'!$A$2:$M$419,13,0)</f>
        <v>21366907.6</v>
      </c>
      <c r="L379" s="37">
        <f t="shared" si="4"/>
        <v>0</v>
      </c>
      <c r="M379" s="13">
        <f>VLOOKUP(A379,'04.07.24'!$A$2:$M$500,4,0)</f>
        <v>3274488</v>
      </c>
      <c r="N379" s="34">
        <f>VLOOKUP(A379,'Actual scan'!$A$2:$M$419,4,0)</f>
        <v>3274488</v>
      </c>
      <c r="O379" s="38">
        <f t="shared" si="5"/>
        <v>0</v>
      </c>
      <c r="P379" s="13">
        <f>VLOOKUP(A379,'04.07.24'!$A$2:$M$500,10,0)</f>
        <v>2459212</v>
      </c>
      <c r="Q379" s="39">
        <f>VLOOKUP(A379,'Actual scan'!$A$2:$M$419,10,0)</f>
        <v>2459212</v>
      </c>
      <c r="R379" s="38">
        <f t="shared" si="6"/>
        <v>0</v>
      </c>
      <c r="S379" s="13">
        <f>VLOOKUP(A379,'04.07.24'!$A$2:$M$500,9,0)</f>
        <v>250743</v>
      </c>
      <c r="T379" s="39">
        <f>VLOOKUP(A379,'Actual scan'!$A$2:$M$419,9,0)</f>
        <v>250743</v>
      </c>
      <c r="U379" s="38">
        <f t="shared" si="7"/>
        <v>0</v>
      </c>
      <c r="V379" s="13">
        <f>VLOOKUP(A379,'04.07.24'!$A$2:$M$500,8,0)</f>
        <v>1255829</v>
      </c>
      <c r="W379" s="39">
        <f>VLOOKUP(A379,'Actual scan'!$A$2:$M$419,8,0)</f>
        <v>1255829</v>
      </c>
      <c r="X379" s="38">
        <f t="shared" si="8"/>
        <v>0</v>
      </c>
      <c r="Y379" s="13">
        <f>VLOOKUP(A379,'04.07.24'!$A$2:$M$500,11,0)</f>
        <v>1209305641</v>
      </c>
      <c r="Z379" s="39">
        <f>VLOOKUP(A379,'Actual scan'!$A$2:$M$419,11,0)</f>
        <v>1209305641</v>
      </c>
      <c r="AA379" s="38">
        <f t="shared" si="9"/>
        <v>0</v>
      </c>
      <c r="AB379" s="40">
        <f t="shared" si="10"/>
        <v>0</v>
      </c>
      <c r="AC379" s="40">
        <f t="shared" si="11"/>
        <v>0</v>
      </c>
      <c r="AD379" s="40">
        <f t="shared" si="12"/>
        <v>0</v>
      </c>
      <c r="AE379" s="40">
        <f t="shared" si="13"/>
        <v>0</v>
      </c>
      <c r="AF379" s="41">
        <f t="shared" si="14"/>
        <v>0</v>
      </c>
      <c r="AG379" s="40">
        <f>IFERROR(__xludf.DUMMYFUNCTION("IFNA(VLOOKUP(A379,IMPORTRANGE(""https://docs.google.com/spreadsheets/d/13sIiIFxtnWDUMYwzYXOCUL9Pdssb8PBqcbIkNBBCaZM/edit?resourcekey#gid=2083474367"",""Responses!$B$2:$N$500""),10,0),0)"),0.0)</f>
        <v>0</v>
      </c>
      <c r="AH379" s="40">
        <f>IFERROR(__xludf.DUMMYFUNCTION("IFNA(VLOOKUP(A379,IMPORTRANGE(""https://docs.google.com/spreadsheets/d/13sIiIFxtnWDUMYwzYXOCUL9Pdssb8PBqcbIkNBBCaZM/edit?resourcekey#gid=2083474367"",""Responses!$B$2:$N$500""),9,0),0)"),0.0)</f>
        <v>0</v>
      </c>
      <c r="AI379" s="41">
        <f t="shared" si="15"/>
        <v>0</v>
      </c>
      <c r="AJ379" s="41">
        <f t="shared" si="16"/>
        <v>0</v>
      </c>
      <c r="AK379" s="42" t="str">
        <f t="shared" si="17"/>
        <v>#DIV/0!</v>
      </c>
      <c r="AL379" s="42" t="str">
        <f t="shared" si="18"/>
        <v>#DIV/0!</v>
      </c>
    </row>
    <row r="380" ht="15.75" customHeight="1">
      <c r="A380" s="6">
        <v>1.54847622E8</v>
      </c>
      <c r="B380" s="7" t="s">
        <v>412</v>
      </c>
      <c r="C380" s="20">
        <f>VLOOKUP(A380,'04.07.24'!$A$2:$W$500,17,0)</f>
        <v>0</v>
      </c>
      <c r="D380" s="33">
        <f t="shared" si="1"/>
        <v>0</v>
      </c>
      <c r="E380" s="20">
        <f>VLOOKUP(A380,'04.07.24'!$A$2:$W$500,18,0)</f>
        <v>0</v>
      </c>
      <c r="F380" s="33">
        <f t="shared" si="2"/>
        <v>0</v>
      </c>
      <c r="G380" s="13">
        <f>VLOOKUP(A380,'04.07.24'!$A$2:$C$500,3,0)</f>
        <v>25922745</v>
      </c>
      <c r="H380" s="34">
        <f>VLOOKUP(A380,'Actual scan'!$A$2:$C$419,3,0)</f>
        <v>25922745</v>
      </c>
      <c r="I380" s="35">
        <f t="shared" si="3"/>
        <v>0</v>
      </c>
      <c r="J380" s="20">
        <f>VLOOKUP(A380,'04.07.24'!$A$2:$M$500,13,0)</f>
        <v>182650</v>
      </c>
      <c r="K380" s="36">
        <f>VLOOKUP(A380,'Actual scan'!$A$2:$M$419,13,0)</f>
        <v>182650</v>
      </c>
      <c r="L380" s="37">
        <f t="shared" si="4"/>
        <v>0</v>
      </c>
      <c r="M380" s="13">
        <f>VLOOKUP(A380,'04.07.24'!$A$2:$M$500,4,0)</f>
        <v>18265</v>
      </c>
      <c r="N380" s="34">
        <f>VLOOKUP(A380,'Actual scan'!$A$2:$M$419,4,0)</f>
        <v>18265</v>
      </c>
      <c r="O380" s="38">
        <f t="shared" si="5"/>
        <v>0</v>
      </c>
      <c r="P380" s="13">
        <f>VLOOKUP(A380,'04.07.24'!$A$2:$M$500,10,0)</f>
        <v>0</v>
      </c>
      <c r="Q380" s="39">
        <f>VLOOKUP(A380,'Actual scan'!$A$2:$M$419,10,0)</f>
        <v>0</v>
      </c>
      <c r="R380" s="38">
        <f t="shared" si="6"/>
        <v>0</v>
      </c>
      <c r="S380" s="13">
        <f>VLOOKUP(A380,'04.07.24'!$A$2:$M$500,9,0)</f>
        <v>0</v>
      </c>
      <c r="T380" s="39">
        <f>VLOOKUP(A380,'Actual scan'!$A$2:$M$419,9,0)</f>
        <v>0</v>
      </c>
      <c r="U380" s="38">
        <f t="shared" si="7"/>
        <v>0</v>
      </c>
      <c r="V380" s="13">
        <f>VLOOKUP(A380,'04.07.24'!$A$2:$M$500,8,0)</f>
        <v>18265</v>
      </c>
      <c r="W380" s="39">
        <f>VLOOKUP(A380,'Actual scan'!$A$2:$M$419,8,0)</f>
        <v>18265</v>
      </c>
      <c r="X380" s="38">
        <f t="shared" si="8"/>
        <v>0</v>
      </c>
      <c r="Y380" s="13">
        <f>VLOOKUP(A380,'04.07.24'!$A$2:$M$500,11,0)</f>
        <v>8000000</v>
      </c>
      <c r="Z380" s="39">
        <f>VLOOKUP(A380,'Actual scan'!$A$2:$M$419,11,0)</f>
        <v>8000000</v>
      </c>
      <c r="AA380" s="38">
        <f t="shared" si="9"/>
        <v>0</v>
      </c>
      <c r="AB380" s="40">
        <f t="shared" si="10"/>
        <v>0</v>
      </c>
      <c r="AC380" s="40">
        <f t="shared" si="11"/>
        <v>0</v>
      </c>
      <c r="AD380" s="40">
        <f t="shared" si="12"/>
        <v>0</v>
      </c>
      <c r="AE380" s="40">
        <f t="shared" si="13"/>
        <v>0</v>
      </c>
      <c r="AF380" s="41">
        <f t="shared" si="14"/>
        <v>0</v>
      </c>
      <c r="AG380" s="40">
        <f>IFERROR(__xludf.DUMMYFUNCTION("IFNA(VLOOKUP(A380,IMPORTRANGE(""https://docs.google.com/spreadsheets/d/13sIiIFxtnWDUMYwzYXOCUL9Pdssb8PBqcbIkNBBCaZM/edit?resourcekey#gid=2083474367"",""Responses!$B$2:$N$500""),10,0),0)"),0.0)</f>
        <v>0</v>
      </c>
      <c r="AH380" s="40">
        <f>IFERROR(__xludf.DUMMYFUNCTION("IFNA(VLOOKUP(A380,IMPORTRANGE(""https://docs.google.com/spreadsheets/d/13sIiIFxtnWDUMYwzYXOCUL9Pdssb8PBqcbIkNBBCaZM/edit?resourcekey#gid=2083474367"",""Responses!$B$2:$N$500""),9,0),0)"),0.0)</f>
        <v>0</v>
      </c>
      <c r="AI380" s="41">
        <f t="shared" si="15"/>
        <v>0</v>
      </c>
      <c r="AJ380" s="41">
        <f t="shared" si="16"/>
        <v>0</v>
      </c>
      <c r="AK380" s="42" t="str">
        <f t="shared" si="17"/>
        <v>#DIV/0!</v>
      </c>
      <c r="AL380" s="42" t="str">
        <f t="shared" si="18"/>
        <v>#DIV/0!</v>
      </c>
    </row>
    <row r="381" ht="15.75" customHeight="1">
      <c r="A381" s="6">
        <v>8.7060346E7</v>
      </c>
      <c r="B381" s="7" t="s">
        <v>413</v>
      </c>
      <c r="C381" s="20">
        <f>VLOOKUP(A381,'04.07.24'!$A$2:$W$500,17,0)</f>
        <v>0</v>
      </c>
      <c r="D381" s="33">
        <f t="shared" si="1"/>
        <v>0</v>
      </c>
      <c r="E381" s="20">
        <f>VLOOKUP(A381,'04.07.24'!$A$2:$W$500,18,0)</f>
        <v>0</v>
      </c>
      <c r="F381" s="33">
        <f t="shared" si="2"/>
        <v>0</v>
      </c>
      <c r="G381" s="13">
        <f>VLOOKUP(A381,'04.07.24'!$A$2:$C$500,3,0)</f>
        <v>25871847</v>
      </c>
      <c r="H381" s="34">
        <f>VLOOKUP(A381,'Actual scan'!$A$2:$C$419,3,0)</f>
        <v>25871847</v>
      </c>
      <c r="I381" s="35">
        <f t="shared" si="3"/>
        <v>0</v>
      </c>
      <c r="J381" s="20">
        <f>VLOOKUP(A381,'04.07.24'!$A$2:$M$500,13,0)</f>
        <v>3305386.4</v>
      </c>
      <c r="K381" s="36">
        <f>VLOOKUP(A381,'Actual scan'!$A$2:$M$419,13,0)</f>
        <v>3305386.4</v>
      </c>
      <c r="L381" s="37">
        <f t="shared" si="4"/>
        <v>0</v>
      </c>
      <c r="M381" s="13">
        <f>VLOOKUP(A381,'04.07.24'!$A$2:$M$500,4,0)</f>
        <v>618277</v>
      </c>
      <c r="N381" s="34">
        <f>VLOOKUP(A381,'Actual scan'!$A$2:$M$419,4,0)</f>
        <v>618277</v>
      </c>
      <c r="O381" s="38">
        <f t="shared" si="5"/>
        <v>0</v>
      </c>
      <c r="P381" s="13">
        <f>VLOOKUP(A381,'04.07.24'!$A$2:$M$500,10,0)</f>
        <v>579891</v>
      </c>
      <c r="Q381" s="39">
        <f>VLOOKUP(A381,'Actual scan'!$A$2:$M$419,10,0)</f>
        <v>579891</v>
      </c>
      <c r="R381" s="38">
        <f t="shared" si="6"/>
        <v>0</v>
      </c>
      <c r="S381" s="13">
        <f>VLOOKUP(A381,'04.07.24'!$A$2:$M$500,9,0)</f>
        <v>28125</v>
      </c>
      <c r="T381" s="39">
        <f>VLOOKUP(A381,'Actual scan'!$A$2:$M$419,9,0)</f>
        <v>28125</v>
      </c>
      <c r="U381" s="38">
        <f t="shared" si="7"/>
        <v>0</v>
      </c>
      <c r="V381" s="13">
        <f>VLOOKUP(A381,'04.07.24'!$A$2:$M$500,8,0)</f>
        <v>141283</v>
      </c>
      <c r="W381" s="39">
        <f>VLOOKUP(A381,'Actual scan'!$A$2:$M$419,8,0)</f>
        <v>141283</v>
      </c>
      <c r="X381" s="38">
        <f t="shared" si="8"/>
        <v>0</v>
      </c>
      <c r="Y381" s="13">
        <f>VLOOKUP(A381,'04.07.24'!$A$2:$M$500,11,0)</f>
        <v>3349639324</v>
      </c>
      <c r="Z381" s="39">
        <f>VLOOKUP(A381,'Actual scan'!$A$2:$M$419,11,0)</f>
        <v>3349639324</v>
      </c>
      <c r="AA381" s="38">
        <f t="shared" si="9"/>
        <v>0</v>
      </c>
      <c r="AB381" s="40">
        <f t="shared" si="10"/>
        <v>0</v>
      </c>
      <c r="AC381" s="40">
        <f t="shared" si="11"/>
        <v>0</v>
      </c>
      <c r="AD381" s="40">
        <f t="shared" si="12"/>
        <v>0</v>
      </c>
      <c r="AE381" s="40">
        <f t="shared" si="13"/>
        <v>0</v>
      </c>
      <c r="AF381" s="41">
        <f t="shared" si="14"/>
        <v>0</v>
      </c>
      <c r="AG381" s="40">
        <f>IFERROR(__xludf.DUMMYFUNCTION("IFNA(VLOOKUP(A381,IMPORTRANGE(""https://docs.google.com/spreadsheets/d/13sIiIFxtnWDUMYwzYXOCUL9Pdssb8PBqcbIkNBBCaZM/edit?resourcekey#gid=2083474367"",""Responses!$B$2:$N$500""),10,0),0)"),0.0)</f>
        <v>0</v>
      </c>
      <c r="AH381" s="40">
        <f>IFERROR(__xludf.DUMMYFUNCTION("IFNA(VLOOKUP(A381,IMPORTRANGE(""https://docs.google.com/spreadsheets/d/13sIiIFxtnWDUMYwzYXOCUL9Pdssb8PBqcbIkNBBCaZM/edit?resourcekey#gid=2083474367"",""Responses!$B$2:$N$500""),9,0),0)"),0.0)</f>
        <v>0</v>
      </c>
      <c r="AI381" s="41">
        <f t="shared" si="15"/>
        <v>0</v>
      </c>
      <c r="AJ381" s="41">
        <f t="shared" si="16"/>
        <v>0</v>
      </c>
      <c r="AK381" s="42" t="str">
        <f t="shared" si="17"/>
        <v>#DIV/0!</v>
      </c>
      <c r="AL381" s="42" t="str">
        <f t="shared" si="18"/>
        <v>#DIV/0!</v>
      </c>
    </row>
    <row r="382" ht="15.75" customHeight="1">
      <c r="A382" s="6">
        <v>8.4897165E7</v>
      </c>
      <c r="B382" s="7" t="s">
        <v>414</v>
      </c>
      <c r="C382" s="20">
        <f>VLOOKUP(A382,'04.07.24'!$A$2:$W$500,17,0)</f>
        <v>0</v>
      </c>
      <c r="D382" s="33">
        <f t="shared" si="1"/>
        <v>0</v>
      </c>
      <c r="E382" s="20">
        <f>VLOOKUP(A382,'04.07.24'!$A$2:$W$500,18,0)</f>
        <v>0</v>
      </c>
      <c r="F382" s="33">
        <f t="shared" si="2"/>
        <v>0</v>
      </c>
      <c r="G382" s="13">
        <f>VLOOKUP(A382,'04.07.24'!$A$2:$C$500,3,0)</f>
        <v>25857115</v>
      </c>
      <c r="H382" s="34">
        <f>VLOOKUP(A382,'Actual scan'!$A$2:$C$419,3,0)</f>
        <v>25857115</v>
      </c>
      <c r="I382" s="35">
        <f t="shared" si="3"/>
        <v>0</v>
      </c>
      <c r="J382" s="20">
        <f>VLOOKUP(A382,'04.07.24'!$A$2:$M$500,13,0)</f>
        <v>32202603.8</v>
      </c>
      <c r="K382" s="36">
        <f>VLOOKUP(A382,'Actual scan'!$A$2:$M$419,13,0)</f>
        <v>32202603.8</v>
      </c>
      <c r="L382" s="37">
        <f t="shared" si="4"/>
        <v>0</v>
      </c>
      <c r="M382" s="13">
        <f>VLOOKUP(A382,'04.07.24'!$A$2:$M$500,4,0)</f>
        <v>4185889</v>
      </c>
      <c r="N382" s="34">
        <f>VLOOKUP(A382,'Actual scan'!$A$2:$M$419,4,0)</f>
        <v>4185889</v>
      </c>
      <c r="O382" s="38">
        <f t="shared" si="5"/>
        <v>0</v>
      </c>
      <c r="P382" s="13">
        <f>VLOOKUP(A382,'04.07.24'!$A$2:$M$500,10,0)</f>
        <v>4005989</v>
      </c>
      <c r="Q382" s="39">
        <f>VLOOKUP(A382,'Actual scan'!$A$2:$M$419,10,0)</f>
        <v>4005989</v>
      </c>
      <c r="R382" s="38">
        <f t="shared" si="6"/>
        <v>0</v>
      </c>
      <c r="S382" s="13">
        <f>VLOOKUP(A382,'04.07.24'!$A$2:$M$500,9,0)</f>
        <v>280625</v>
      </c>
      <c r="T382" s="39">
        <f>VLOOKUP(A382,'Actual scan'!$A$2:$M$419,9,0)</f>
        <v>280625</v>
      </c>
      <c r="U382" s="38">
        <f t="shared" si="7"/>
        <v>0</v>
      </c>
      <c r="V382" s="13">
        <f>VLOOKUP(A382,'04.07.24'!$A$2:$M$500,8,0)</f>
        <v>2307931</v>
      </c>
      <c r="W382" s="39">
        <f>VLOOKUP(A382,'Actual scan'!$A$2:$M$419,8,0)</f>
        <v>2307931</v>
      </c>
      <c r="X382" s="38">
        <f t="shared" si="8"/>
        <v>0</v>
      </c>
      <c r="Y382" s="13">
        <f>VLOOKUP(A382,'04.07.24'!$A$2:$M$500,11,0)</f>
        <v>7018811618</v>
      </c>
      <c r="Z382" s="39">
        <f>VLOOKUP(A382,'Actual scan'!$A$2:$M$419,11,0)</f>
        <v>7018811618</v>
      </c>
      <c r="AA382" s="38">
        <f t="shared" si="9"/>
        <v>0</v>
      </c>
      <c r="AB382" s="40">
        <f t="shared" si="10"/>
        <v>0</v>
      </c>
      <c r="AC382" s="40">
        <f t="shared" si="11"/>
        <v>0</v>
      </c>
      <c r="AD382" s="40">
        <f t="shared" si="12"/>
        <v>0</v>
      </c>
      <c r="AE382" s="40">
        <f t="shared" si="13"/>
        <v>0</v>
      </c>
      <c r="AF382" s="41">
        <f t="shared" si="14"/>
        <v>0</v>
      </c>
      <c r="AG382" s="40">
        <f>IFERROR(__xludf.DUMMYFUNCTION("IFNA(VLOOKUP(A382,IMPORTRANGE(""https://docs.google.com/spreadsheets/d/13sIiIFxtnWDUMYwzYXOCUL9Pdssb8PBqcbIkNBBCaZM/edit?resourcekey#gid=2083474367"",""Responses!$B$2:$N$500""),10,0),0)"),0.0)</f>
        <v>0</v>
      </c>
      <c r="AH382" s="40">
        <f>IFERROR(__xludf.DUMMYFUNCTION("IFNA(VLOOKUP(A382,IMPORTRANGE(""https://docs.google.com/spreadsheets/d/13sIiIFxtnWDUMYwzYXOCUL9Pdssb8PBqcbIkNBBCaZM/edit?resourcekey#gid=2083474367"",""Responses!$B$2:$N$500""),9,0),0)"),0.0)</f>
        <v>0</v>
      </c>
      <c r="AI382" s="41">
        <f t="shared" si="15"/>
        <v>0</v>
      </c>
      <c r="AJ382" s="41">
        <f t="shared" si="16"/>
        <v>0</v>
      </c>
      <c r="AK382" s="42" t="str">
        <f t="shared" si="17"/>
        <v>#DIV/0!</v>
      </c>
      <c r="AL382" s="42" t="str">
        <f t="shared" si="18"/>
        <v>#DIV/0!</v>
      </c>
    </row>
    <row r="383" ht="15.75" customHeight="1">
      <c r="A383" s="6">
        <v>1.51589936E8</v>
      </c>
      <c r="B383" s="7" t="s">
        <v>415</v>
      </c>
      <c r="C383" s="20">
        <f>VLOOKUP(A383,'04.07.24'!$A$2:$W$500,17,0)</f>
        <v>0</v>
      </c>
      <c r="D383" s="33">
        <f t="shared" si="1"/>
        <v>0</v>
      </c>
      <c r="E383" s="20">
        <f>VLOOKUP(A383,'04.07.24'!$A$2:$W$500,18,0)</f>
        <v>0</v>
      </c>
      <c r="F383" s="33">
        <f t="shared" si="2"/>
        <v>0</v>
      </c>
      <c r="G383" s="13">
        <f>VLOOKUP(A383,'04.07.24'!$A$2:$C$500,3,0)</f>
        <v>25836781</v>
      </c>
      <c r="H383" s="34">
        <f>VLOOKUP(A383,'Actual scan'!$A$2:$C$419,3,0)</f>
        <v>25836781</v>
      </c>
      <c r="I383" s="35">
        <f t="shared" si="3"/>
        <v>0</v>
      </c>
      <c r="J383" s="20">
        <f>VLOOKUP(A383,'04.07.24'!$A$2:$M$500,13,0)</f>
        <v>3003775.2</v>
      </c>
      <c r="K383" s="36">
        <f>VLOOKUP(A383,'Actual scan'!$A$2:$M$419,13,0)</f>
        <v>3003775.2</v>
      </c>
      <c r="L383" s="37">
        <f t="shared" si="4"/>
        <v>0</v>
      </c>
      <c r="M383" s="13">
        <f>VLOOKUP(A383,'04.07.24'!$A$2:$M$500,4,0)</f>
        <v>161102</v>
      </c>
      <c r="N383" s="34">
        <f>VLOOKUP(A383,'Actual scan'!$A$2:$M$419,4,0)</f>
        <v>161102</v>
      </c>
      <c r="O383" s="38">
        <f t="shared" si="5"/>
        <v>0</v>
      </c>
      <c r="P383" s="13">
        <f>VLOOKUP(A383,'04.07.24'!$A$2:$M$500,10,0)</f>
        <v>96152</v>
      </c>
      <c r="Q383" s="39">
        <f>VLOOKUP(A383,'Actual scan'!$A$2:$M$419,10,0)</f>
        <v>96152</v>
      </c>
      <c r="R383" s="38">
        <f t="shared" si="6"/>
        <v>0</v>
      </c>
      <c r="S383" s="13">
        <f>VLOOKUP(A383,'04.07.24'!$A$2:$M$500,9,0)</f>
        <v>144691</v>
      </c>
      <c r="T383" s="39">
        <f>VLOOKUP(A383,'Actual scan'!$A$2:$M$419,9,0)</f>
        <v>144691</v>
      </c>
      <c r="U383" s="38">
        <f t="shared" si="7"/>
        <v>0</v>
      </c>
      <c r="V383" s="13">
        <f>VLOOKUP(A383,'04.07.24'!$A$2:$M$500,8,0)</f>
        <v>10885</v>
      </c>
      <c r="W383" s="39">
        <f>VLOOKUP(A383,'Actual scan'!$A$2:$M$419,8,0)</f>
        <v>10885</v>
      </c>
      <c r="X383" s="38">
        <f t="shared" si="8"/>
        <v>0</v>
      </c>
      <c r="Y383" s="13">
        <f>VLOOKUP(A383,'04.07.24'!$A$2:$M$500,11,0)</f>
        <v>48851462</v>
      </c>
      <c r="Z383" s="39">
        <f>VLOOKUP(A383,'Actual scan'!$A$2:$M$419,11,0)</f>
        <v>48851462</v>
      </c>
      <c r="AA383" s="38">
        <f t="shared" si="9"/>
        <v>0</v>
      </c>
      <c r="AB383" s="40">
        <f t="shared" si="10"/>
        <v>0</v>
      </c>
      <c r="AC383" s="40">
        <f t="shared" si="11"/>
        <v>0</v>
      </c>
      <c r="AD383" s="40">
        <f t="shared" si="12"/>
        <v>0</v>
      </c>
      <c r="AE383" s="40">
        <f t="shared" si="13"/>
        <v>0</v>
      </c>
      <c r="AF383" s="41">
        <f t="shared" si="14"/>
        <v>0</v>
      </c>
      <c r="AG383" s="40">
        <f>IFERROR(__xludf.DUMMYFUNCTION("IFNA(VLOOKUP(A383,IMPORTRANGE(""https://docs.google.com/spreadsheets/d/13sIiIFxtnWDUMYwzYXOCUL9Pdssb8PBqcbIkNBBCaZM/edit?resourcekey#gid=2083474367"",""Responses!$B$2:$N$500""),10,0),0)"),0.0)</f>
        <v>0</v>
      </c>
      <c r="AH383" s="40">
        <f>IFERROR(__xludf.DUMMYFUNCTION("IFNA(VLOOKUP(A383,IMPORTRANGE(""https://docs.google.com/spreadsheets/d/13sIiIFxtnWDUMYwzYXOCUL9Pdssb8PBqcbIkNBBCaZM/edit?resourcekey#gid=2083474367"",""Responses!$B$2:$N$500""),9,0),0)"),0.0)</f>
        <v>0</v>
      </c>
      <c r="AI383" s="41">
        <f t="shared" si="15"/>
        <v>0</v>
      </c>
      <c r="AJ383" s="41">
        <f t="shared" si="16"/>
        <v>0</v>
      </c>
      <c r="AK383" s="42" t="str">
        <f t="shared" si="17"/>
        <v>#DIV/0!</v>
      </c>
      <c r="AL383" s="42" t="str">
        <f t="shared" si="18"/>
        <v>#DIV/0!</v>
      </c>
    </row>
    <row r="384" ht="15.75" customHeight="1">
      <c r="A384" s="6">
        <v>8.8217918E7</v>
      </c>
      <c r="B384" s="7" t="s">
        <v>416</v>
      </c>
      <c r="C384" s="20">
        <f>VLOOKUP(A384,'04.07.24'!$A$2:$W$500,17,0)</f>
        <v>0</v>
      </c>
      <c r="D384" s="33">
        <f t="shared" si="1"/>
        <v>0</v>
      </c>
      <c r="E384" s="20">
        <f>VLOOKUP(A384,'04.07.24'!$A$2:$W$500,18,0)</f>
        <v>0</v>
      </c>
      <c r="F384" s="33">
        <f t="shared" si="2"/>
        <v>0</v>
      </c>
      <c r="G384" s="13">
        <f>VLOOKUP(A384,'04.07.24'!$A$2:$C$500,3,0)</f>
        <v>25729938</v>
      </c>
      <c r="H384" s="34">
        <f>VLOOKUP(A384,'Actual scan'!$A$2:$C$419,3,0)</f>
        <v>25729938</v>
      </c>
      <c r="I384" s="35">
        <f t="shared" si="3"/>
        <v>0</v>
      </c>
      <c r="J384" s="20">
        <f>VLOOKUP(A384,'04.07.24'!$A$2:$M$500,13,0)</f>
        <v>6031978.2</v>
      </c>
      <c r="K384" s="36">
        <f>VLOOKUP(A384,'Actual scan'!$A$2:$M$419,13,0)</f>
        <v>6031978.2</v>
      </c>
      <c r="L384" s="37">
        <f t="shared" si="4"/>
        <v>0</v>
      </c>
      <c r="M384" s="13">
        <f>VLOOKUP(A384,'04.07.24'!$A$2:$M$500,4,0)</f>
        <v>622897</v>
      </c>
      <c r="N384" s="34">
        <f>VLOOKUP(A384,'Actual scan'!$A$2:$M$419,4,0)</f>
        <v>622897</v>
      </c>
      <c r="O384" s="38">
        <f t="shared" si="5"/>
        <v>0</v>
      </c>
      <c r="P384" s="13">
        <f>VLOOKUP(A384,'04.07.24'!$A$2:$M$500,10,0)</f>
        <v>2177108</v>
      </c>
      <c r="Q384" s="39">
        <f>VLOOKUP(A384,'Actual scan'!$A$2:$M$419,10,0)</f>
        <v>2177108</v>
      </c>
      <c r="R384" s="38">
        <f t="shared" si="6"/>
        <v>0</v>
      </c>
      <c r="S384" s="13">
        <f>VLOOKUP(A384,'04.07.24'!$A$2:$M$500,9,0)</f>
        <v>9113</v>
      </c>
      <c r="T384" s="39">
        <f>VLOOKUP(A384,'Actual scan'!$A$2:$M$419,9,0)</f>
        <v>9113</v>
      </c>
      <c r="U384" s="38">
        <f t="shared" si="7"/>
        <v>0</v>
      </c>
      <c r="V384" s="13">
        <f>VLOOKUP(A384,'04.07.24'!$A$2:$M$500,8,0)</f>
        <v>574985</v>
      </c>
      <c r="W384" s="39">
        <f>VLOOKUP(A384,'Actual scan'!$A$2:$M$419,8,0)</f>
        <v>574985</v>
      </c>
      <c r="X384" s="38">
        <f t="shared" si="8"/>
        <v>0</v>
      </c>
      <c r="Y384" s="13">
        <f>VLOOKUP(A384,'04.07.24'!$A$2:$M$500,11,0)</f>
        <v>1450150379</v>
      </c>
      <c r="Z384" s="39">
        <f>VLOOKUP(A384,'Actual scan'!$A$2:$M$419,11,0)</f>
        <v>1450150379</v>
      </c>
      <c r="AA384" s="38">
        <f t="shared" si="9"/>
        <v>0</v>
      </c>
      <c r="AB384" s="40">
        <f t="shared" si="10"/>
        <v>0</v>
      </c>
      <c r="AC384" s="40">
        <f t="shared" si="11"/>
        <v>0</v>
      </c>
      <c r="AD384" s="40">
        <f t="shared" si="12"/>
        <v>0</v>
      </c>
      <c r="AE384" s="40">
        <f t="shared" si="13"/>
        <v>0</v>
      </c>
      <c r="AF384" s="41">
        <f t="shared" si="14"/>
        <v>0</v>
      </c>
      <c r="AG384" s="40">
        <f>IFERROR(__xludf.DUMMYFUNCTION("IFNA(VLOOKUP(A384,IMPORTRANGE(""https://docs.google.com/spreadsheets/d/13sIiIFxtnWDUMYwzYXOCUL9Pdssb8PBqcbIkNBBCaZM/edit?resourcekey#gid=2083474367"",""Responses!$B$2:$N$500""),10,0),0)"),0.0)</f>
        <v>0</v>
      </c>
      <c r="AH384" s="40">
        <f>IFERROR(__xludf.DUMMYFUNCTION("IFNA(VLOOKUP(A384,IMPORTRANGE(""https://docs.google.com/spreadsheets/d/13sIiIFxtnWDUMYwzYXOCUL9Pdssb8PBqcbIkNBBCaZM/edit?resourcekey#gid=2083474367"",""Responses!$B$2:$N$500""),9,0),0)"),0.0)</f>
        <v>0</v>
      </c>
      <c r="AI384" s="41">
        <f t="shared" si="15"/>
        <v>0</v>
      </c>
      <c r="AJ384" s="41">
        <f t="shared" si="16"/>
        <v>0</v>
      </c>
      <c r="AK384" s="42" t="str">
        <f t="shared" si="17"/>
        <v>#DIV/0!</v>
      </c>
      <c r="AL384" s="42" t="str">
        <f t="shared" si="18"/>
        <v>#DIV/0!</v>
      </c>
    </row>
    <row r="385" ht="15.75" customHeight="1">
      <c r="A385" s="6">
        <v>1.03170043E8</v>
      </c>
      <c r="B385" s="7" t="s">
        <v>417</v>
      </c>
      <c r="C385" s="20">
        <f>VLOOKUP(A385,'04.07.24'!$A$2:$W$500,17,0)</f>
        <v>0</v>
      </c>
      <c r="D385" s="33">
        <f t="shared" si="1"/>
        <v>0</v>
      </c>
      <c r="E385" s="20">
        <f>VLOOKUP(A385,'04.07.24'!$A$2:$W$500,18,0)</f>
        <v>0</v>
      </c>
      <c r="F385" s="33">
        <f t="shared" si="2"/>
        <v>0</v>
      </c>
      <c r="G385" s="13">
        <f>VLOOKUP(A385,'04.07.24'!$A$2:$C$500,3,0)</f>
        <v>25721168</v>
      </c>
      <c r="H385" s="34">
        <f>VLOOKUP(A385,'Actual scan'!$A$2:$C$419,3,0)</f>
        <v>25721168</v>
      </c>
      <c r="I385" s="35">
        <f t="shared" si="3"/>
        <v>0</v>
      </c>
      <c r="J385" s="20">
        <f>VLOOKUP(A385,'04.07.24'!$A$2:$M$500,13,0)</f>
        <v>1059984.4</v>
      </c>
      <c r="K385" s="36">
        <f>VLOOKUP(A385,'Actual scan'!$A$2:$M$419,13,0)</f>
        <v>1059984.4</v>
      </c>
      <c r="L385" s="37">
        <f t="shared" si="4"/>
        <v>0</v>
      </c>
      <c r="M385" s="13">
        <f>VLOOKUP(A385,'04.07.24'!$A$2:$M$500,4,0)</f>
        <v>202545</v>
      </c>
      <c r="N385" s="34">
        <f>VLOOKUP(A385,'Actual scan'!$A$2:$M$419,4,0)</f>
        <v>202545</v>
      </c>
      <c r="O385" s="38">
        <f t="shared" si="5"/>
        <v>0</v>
      </c>
      <c r="P385" s="13">
        <f>VLOOKUP(A385,'04.07.24'!$A$2:$M$500,10,0)</f>
        <v>430442</v>
      </c>
      <c r="Q385" s="39">
        <f>VLOOKUP(A385,'Actual scan'!$A$2:$M$419,10,0)</f>
        <v>430442</v>
      </c>
      <c r="R385" s="38">
        <f t="shared" si="6"/>
        <v>0</v>
      </c>
      <c r="S385" s="13">
        <f>VLOOKUP(A385,'04.07.24'!$A$2:$M$500,9,0)</f>
        <v>197</v>
      </c>
      <c r="T385" s="39">
        <f>VLOOKUP(A385,'Actual scan'!$A$2:$M$419,9,0)</f>
        <v>197</v>
      </c>
      <c r="U385" s="38">
        <f t="shared" si="7"/>
        <v>0</v>
      </c>
      <c r="V385" s="13">
        <f>VLOOKUP(A385,'04.07.24'!$A$2:$M$500,8,0)</f>
        <v>84782</v>
      </c>
      <c r="W385" s="39">
        <f>VLOOKUP(A385,'Actual scan'!$A$2:$M$419,8,0)</f>
        <v>84782</v>
      </c>
      <c r="X385" s="38">
        <f t="shared" si="8"/>
        <v>0</v>
      </c>
      <c r="Y385" s="13">
        <f>VLOOKUP(A385,'04.07.24'!$A$2:$M$500,11,0)</f>
        <v>125860399</v>
      </c>
      <c r="Z385" s="39">
        <f>VLOOKUP(A385,'Actual scan'!$A$2:$M$419,11,0)</f>
        <v>125860399</v>
      </c>
      <c r="AA385" s="38">
        <f t="shared" si="9"/>
        <v>0</v>
      </c>
      <c r="AB385" s="40">
        <f t="shared" si="10"/>
        <v>0</v>
      </c>
      <c r="AC385" s="40">
        <f t="shared" si="11"/>
        <v>0</v>
      </c>
      <c r="AD385" s="40">
        <f t="shared" si="12"/>
        <v>0</v>
      </c>
      <c r="AE385" s="40">
        <f t="shared" si="13"/>
        <v>0</v>
      </c>
      <c r="AF385" s="41">
        <f t="shared" si="14"/>
        <v>0</v>
      </c>
      <c r="AG385" s="40">
        <f>IFERROR(__xludf.DUMMYFUNCTION("IFNA(VLOOKUP(A385,IMPORTRANGE(""https://docs.google.com/spreadsheets/d/13sIiIFxtnWDUMYwzYXOCUL9Pdssb8PBqcbIkNBBCaZM/edit?resourcekey#gid=2083474367"",""Responses!$B$2:$N$500""),10,0),0)"),0.0)</f>
        <v>0</v>
      </c>
      <c r="AH385" s="40">
        <f>IFERROR(__xludf.DUMMYFUNCTION("IFNA(VLOOKUP(A385,IMPORTRANGE(""https://docs.google.com/spreadsheets/d/13sIiIFxtnWDUMYwzYXOCUL9Pdssb8PBqcbIkNBBCaZM/edit?resourcekey#gid=2083474367"",""Responses!$B$2:$N$500""),9,0),0)"),0.0)</f>
        <v>0</v>
      </c>
      <c r="AI385" s="41">
        <f t="shared" si="15"/>
        <v>0</v>
      </c>
      <c r="AJ385" s="41">
        <f t="shared" si="16"/>
        <v>0</v>
      </c>
      <c r="AK385" s="42" t="str">
        <f t="shared" si="17"/>
        <v>#DIV/0!</v>
      </c>
      <c r="AL385" s="42" t="str">
        <f t="shared" si="18"/>
        <v>#DIV/0!</v>
      </c>
    </row>
    <row r="386" ht="15.75" customHeight="1">
      <c r="A386" s="6">
        <v>4.356947E7</v>
      </c>
      <c r="B386" s="7" t="s">
        <v>418</v>
      </c>
      <c r="C386" s="20">
        <f>VLOOKUP(A386,'04.07.24'!$A$2:$W$500,17,0)</f>
        <v>0</v>
      </c>
      <c r="D386" s="33">
        <f t="shared" si="1"/>
        <v>0</v>
      </c>
      <c r="E386" s="20">
        <f>VLOOKUP(A386,'04.07.24'!$A$2:$W$500,18,0)</f>
        <v>0</v>
      </c>
      <c r="F386" s="33">
        <f t="shared" si="2"/>
        <v>0</v>
      </c>
      <c r="G386" s="13">
        <f>VLOOKUP(A386,'04.07.24'!$A$2:$C$500,3,0)</f>
        <v>25617084</v>
      </c>
      <c r="H386" s="34">
        <f>VLOOKUP(A386,'Actual scan'!$A$2:$C$419,3,0)</f>
        <v>25617084</v>
      </c>
      <c r="I386" s="35">
        <f t="shared" si="3"/>
        <v>0</v>
      </c>
      <c r="J386" s="20">
        <f>VLOOKUP(A386,'04.07.24'!$A$2:$M$500,13,0)</f>
        <v>6458509.8</v>
      </c>
      <c r="K386" s="36">
        <f>VLOOKUP(A386,'Actual scan'!$A$2:$M$419,13,0)</f>
        <v>6458509.8</v>
      </c>
      <c r="L386" s="37">
        <f t="shared" si="4"/>
        <v>0</v>
      </c>
      <c r="M386" s="13">
        <f>VLOOKUP(A386,'04.07.24'!$A$2:$M$500,4,0)</f>
        <v>849246</v>
      </c>
      <c r="N386" s="34">
        <f>VLOOKUP(A386,'Actual scan'!$A$2:$M$419,4,0)</f>
        <v>849246</v>
      </c>
      <c r="O386" s="38">
        <f t="shared" si="5"/>
        <v>0</v>
      </c>
      <c r="P386" s="13">
        <f>VLOOKUP(A386,'04.07.24'!$A$2:$M$500,10,0)</f>
        <v>3413970</v>
      </c>
      <c r="Q386" s="39">
        <f>VLOOKUP(A386,'Actual scan'!$A$2:$M$419,10,0)</f>
        <v>3413970</v>
      </c>
      <c r="R386" s="38">
        <f t="shared" si="6"/>
        <v>0</v>
      </c>
      <c r="S386" s="13">
        <f>VLOOKUP(A386,'04.07.24'!$A$2:$M$500,9,0)</f>
        <v>147266</v>
      </c>
      <c r="T386" s="39">
        <f>VLOOKUP(A386,'Actual scan'!$A$2:$M$419,9,0)</f>
        <v>147266</v>
      </c>
      <c r="U386" s="38">
        <f t="shared" si="7"/>
        <v>0</v>
      </c>
      <c r="V386" s="13">
        <f>VLOOKUP(A386,'04.07.24'!$A$2:$M$500,8,0)</f>
        <v>227700</v>
      </c>
      <c r="W386" s="39">
        <f>VLOOKUP(A386,'Actual scan'!$A$2:$M$419,8,0)</f>
        <v>227700</v>
      </c>
      <c r="X386" s="38">
        <f t="shared" si="8"/>
        <v>0</v>
      </c>
      <c r="Y386" s="13">
        <f>VLOOKUP(A386,'04.07.24'!$A$2:$M$500,11,0)</f>
        <v>5428992757</v>
      </c>
      <c r="Z386" s="39">
        <f>VLOOKUP(A386,'Actual scan'!$A$2:$M$419,11,0)</f>
        <v>5428992757</v>
      </c>
      <c r="AA386" s="38">
        <f t="shared" si="9"/>
        <v>0</v>
      </c>
      <c r="AB386" s="40">
        <f t="shared" si="10"/>
        <v>0</v>
      </c>
      <c r="AC386" s="40">
        <f t="shared" si="11"/>
        <v>0</v>
      </c>
      <c r="AD386" s="40">
        <f t="shared" si="12"/>
        <v>0</v>
      </c>
      <c r="AE386" s="40">
        <f t="shared" si="13"/>
        <v>0</v>
      </c>
      <c r="AF386" s="41">
        <f t="shared" si="14"/>
        <v>0</v>
      </c>
      <c r="AG386" s="40">
        <f>IFERROR(__xludf.DUMMYFUNCTION("IFNA(VLOOKUP(A386,IMPORTRANGE(""https://docs.google.com/spreadsheets/d/13sIiIFxtnWDUMYwzYXOCUL9Pdssb8PBqcbIkNBBCaZM/edit?resourcekey#gid=2083474367"",""Responses!$B$2:$N$500""),10,0),0)"),0.0)</f>
        <v>0</v>
      </c>
      <c r="AH386" s="40">
        <f>IFERROR(__xludf.DUMMYFUNCTION("IFNA(VLOOKUP(A386,IMPORTRANGE(""https://docs.google.com/spreadsheets/d/13sIiIFxtnWDUMYwzYXOCUL9Pdssb8PBqcbIkNBBCaZM/edit?resourcekey#gid=2083474367"",""Responses!$B$2:$N$500""),9,0),0)"),0.0)</f>
        <v>0</v>
      </c>
      <c r="AI386" s="41">
        <f t="shared" si="15"/>
        <v>0</v>
      </c>
      <c r="AJ386" s="41">
        <f t="shared" si="16"/>
        <v>0</v>
      </c>
      <c r="AK386" s="42" t="str">
        <f t="shared" si="17"/>
        <v>#DIV/0!</v>
      </c>
      <c r="AL386" s="42" t="str">
        <f t="shared" si="18"/>
        <v>#DIV/0!</v>
      </c>
    </row>
    <row r="387" ht="15.75" customHeight="1">
      <c r="A387" s="6">
        <v>1.19261851E8</v>
      </c>
      <c r="B387" s="7" t="s">
        <v>419</v>
      </c>
      <c r="C387" s="20">
        <f>VLOOKUP(A387,'04.07.24'!$A$2:$W$500,17,0)</f>
        <v>0</v>
      </c>
      <c r="D387" s="33">
        <f t="shared" si="1"/>
        <v>0</v>
      </c>
      <c r="E387" s="20">
        <f>VLOOKUP(A387,'04.07.24'!$A$2:$W$500,18,0)</f>
        <v>0</v>
      </c>
      <c r="F387" s="33">
        <f t="shared" si="2"/>
        <v>0</v>
      </c>
      <c r="G387" s="13">
        <f>VLOOKUP(A387,'04.07.24'!$A$2:$C$500,3,0)</f>
        <v>25328048</v>
      </c>
      <c r="H387" s="34">
        <f>VLOOKUP(A387,'Actual scan'!$A$2:$C$419,3,0)</f>
        <v>25328048</v>
      </c>
      <c r="I387" s="35">
        <f t="shared" si="3"/>
        <v>0</v>
      </c>
      <c r="J387" s="20">
        <f>VLOOKUP(A387,'04.07.24'!$A$2:$M$500,13,0)</f>
        <v>8164918.6</v>
      </c>
      <c r="K387" s="36">
        <f>VLOOKUP(A387,'Actual scan'!$A$2:$M$419,13,0)</f>
        <v>8164918.6</v>
      </c>
      <c r="L387" s="37">
        <f t="shared" si="4"/>
        <v>0</v>
      </c>
      <c r="M387" s="13">
        <f>VLOOKUP(A387,'04.07.24'!$A$2:$M$500,4,0)</f>
        <v>1030241</v>
      </c>
      <c r="N387" s="34">
        <f>VLOOKUP(A387,'Actual scan'!$A$2:$M$419,4,0)</f>
        <v>1030241</v>
      </c>
      <c r="O387" s="38">
        <f t="shared" si="5"/>
        <v>0</v>
      </c>
      <c r="P387" s="13">
        <f>VLOOKUP(A387,'04.07.24'!$A$2:$M$500,10,0)</f>
        <v>1096998</v>
      </c>
      <c r="Q387" s="39">
        <f>VLOOKUP(A387,'Actual scan'!$A$2:$M$419,10,0)</f>
        <v>1096998</v>
      </c>
      <c r="R387" s="38">
        <f t="shared" si="6"/>
        <v>0</v>
      </c>
      <c r="S387" s="13">
        <f>VLOOKUP(A387,'04.07.24'!$A$2:$M$500,9,0)</f>
        <v>37483</v>
      </c>
      <c r="T387" s="39">
        <f>VLOOKUP(A387,'Actual scan'!$A$2:$M$419,9,0)</f>
        <v>37483</v>
      </c>
      <c r="U387" s="38">
        <f t="shared" si="7"/>
        <v>0</v>
      </c>
      <c r="V387" s="13">
        <f>VLOOKUP(A387,'04.07.24'!$A$2:$M$500,8,0)</f>
        <v>651581</v>
      </c>
      <c r="W387" s="39">
        <f>VLOOKUP(A387,'Actual scan'!$A$2:$M$419,8,0)</f>
        <v>651581</v>
      </c>
      <c r="X387" s="38">
        <f t="shared" si="8"/>
        <v>0</v>
      </c>
      <c r="Y387" s="13">
        <f>VLOOKUP(A387,'04.07.24'!$A$2:$M$500,11,0)</f>
        <v>2142592718</v>
      </c>
      <c r="Z387" s="39">
        <f>VLOOKUP(A387,'Actual scan'!$A$2:$M$419,11,0)</f>
        <v>2142592718</v>
      </c>
      <c r="AA387" s="38">
        <f t="shared" si="9"/>
        <v>0</v>
      </c>
      <c r="AB387" s="40">
        <f t="shared" si="10"/>
        <v>0</v>
      </c>
      <c r="AC387" s="40">
        <f t="shared" si="11"/>
        <v>0</v>
      </c>
      <c r="AD387" s="40">
        <f t="shared" si="12"/>
        <v>0</v>
      </c>
      <c r="AE387" s="40">
        <f t="shared" si="13"/>
        <v>0</v>
      </c>
      <c r="AF387" s="41">
        <f t="shared" si="14"/>
        <v>0</v>
      </c>
      <c r="AG387" s="40">
        <f>IFERROR(__xludf.DUMMYFUNCTION("IFNA(VLOOKUP(A387,IMPORTRANGE(""https://docs.google.com/spreadsheets/d/13sIiIFxtnWDUMYwzYXOCUL9Pdssb8PBqcbIkNBBCaZM/edit?resourcekey#gid=2083474367"",""Responses!$B$2:$N$500""),10,0),0)"),0.0)</f>
        <v>0</v>
      </c>
      <c r="AH387" s="40">
        <f>IFERROR(__xludf.DUMMYFUNCTION("IFNA(VLOOKUP(A387,IMPORTRANGE(""https://docs.google.com/spreadsheets/d/13sIiIFxtnWDUMYwzYXOCUL9Pdssb8PBqcbIkNBBCaZM/edit?resourcekey#gid=2083474367"",""Responses!$B$2:$N$500""),9,0),0)"),0.0)</f>
        <v>0</v>
      </c>
      <c r="AI387" s="41">
        <f t="shared" si="15"/>
        <v>0</v>
      </c>
      <c r="AJ387" s="41">
        <f t="shared" si="16"/>
        <v>0</v>
      </c>
      <c r="AK387" s="42" t="str">
        <f t="shared" si="17"/>
        <v>#DIV/0!</v>
      </c>
      <c r="AL387" s="42" t="str">
        <f t="shared" si="18"/>
        <v>#DIV/0!</v>
      </c>
    </row>
    <row r="388" ht="15.75" customHeight="1">
      <c r="A388" s="6">
        <v>1.24358082E8</v>
      </c>
      <c r="B388" s="7" t="s">
        <v>420</v>
      </c>
      <c r="C388" s="20">
        <f>VLOOKUP(A388,'04.07.24'!$A$2:$W$500,17,0)</f>
        <v>0</v>
      </c>
      <c r="D388" s="33">
        <f t="shared" si="1"/>
        <v>0</v>
      </c>
      <c r="E388" s="20">
        <f>VLOOKUP(A388,'04.07.24'!$A$2:$W$500,18,0)</f>
        <v>0</v>
      </c>
      <c r="F388" s="33">
        <f t="shared" si="2"/>
        <v>0</v>
      </c>
      <c r="G388" s="13">
        <f>VLOOKUP(A388,'04.07.24'!$A$2:$C$500,3,0)</f>
        <v>25319314</v>
      </c>
      <c r="H388" s="34">
        <f>VLOOKUP(A388,'Actual scan'!$A$2:$C$419,3,0)</f>
        <v>25319314</v>
      </c>
      <c r="I388" s="35">
        <f t="shared" si="3"/>
        <v>0</v>
      </c>
      <c r="J388" s="20">
        <f>VLOOKUP(A388,'04.07.24'!$A$2:$M$500,13,0)</f>
        <v>49514614.8</v>
      </c>
      <c r="K388" s="36">
        <f>VLOOKUP(A388,'Actual scan'!$A$2:$M$419,13,0)</f>
        <v>49514614.8</v>
      </c>
      <c r="L388" s="37">
        <f t="shared" si="4"/>
        <v>0</v>
      </c>
      <c r="M388" s="13">
        <f>VLOOKUP(A388,'04.07.24'!$A$2:$M$500,4,0)</f>
        <v>6747700</v>
      </c>
      <c r="N388" s="34">
        <f>VLOOKUP(A388,'Actual scan'!$A$2:$M$419,4,0)</f>
        <v>6747700</v>
      </c>
      <c r="O388" s="38">
        <f t="shared" si="5"/>
        <v>0</v>
      </c>
      <c r="P388" s="13">
        <f>VLOOKUP(A388,'04.07.24'!$A$2:$M$500,10,0)</f>
        <v>2664090</v>
      </c>
      <c r="Q388" s="39">
        <f>VLOOKUP(A388,'Actual scan'!$A$2:$M$419,10,0)</f>
        <v>2664090</v>
      </c>
      <c r="R388" s="38">
        <f t="shared" si="6"/>
        <v>0</v>
      </c>
      <c r="S388" s="13">
        <f>VLOOKUP(A388,'04.07.24'!$A$2:$M$500,9,0)</f>
        <v>347248</v>
      </c>
      <c r="T388" s="39">
        <f>VLOOKUP(A388,'Actual scan'!$A$2:$M$419,9,0)</f>
        <v>347248</v>
      </c>
      <c r="U388" s="38">
        <f t="shared" si="7"/>
        <v>0</v>
      </c>
      <c r="V388" s="13">
        <f>VLOOKUP(A388,'04.07.24'!$A$2:$M$500,8,0)</f>
        <v>3676468</v>
      </c>
      <c r="W388" s="39">
        <f>VLOOKUP(A388,'Actual scan'!$A$2:$M$419,8,0)</f>
        <v>3676468</v>
      </c>
      <c r="X388" s="38">
        <f t="shared" si="8"/>
        <v>0</v>
      </c>
      <c r="Y388" s="13">
        <f>VLOOKUP(A388,'04.07.24'!$A$2:$M$500,11,0)</f>
        <v>1179057748</v>
      </c>
      <c r="Z388" s="39">
        <f>VLOOKUP(A388,'Actual scan'!$A$2:$M$419,11,0)</f>
        <v>1179057748</v>
      </c>
      <c r="AA388" s="38">
        <f t="shared" si="9"/>
        <v>0</v>
      </c>
      <c r="AB388" s="40">
        <f t="shared" si="10"/>
        <v>0</v>
      </c>
      <c r="AC388" s="40">
        <f t="shared" si="11"/>
        <v>0</v>
      </c>
      <c r="AD388" s="40">
        <f t="shared" si="12"/>
        <v>0</v>
      </c>
      <c r="AE388" s="40">
        <f t="shared" si="13"/>
        <v>0</v>
      </c>
      <c r="AF388" s="41">
        <f t="shared" si="14"/>
        <v>0</v>
      </c>
      <c r="AG388" s="40">
        <f>IFERROR(__xludf.DUMMYFUNCTION("IFNA(VLOOKUP(A388,IMPORTRANGE(""https://docs.google.com/spreadsheets/d/13sIiIFxtnWDUMYwzYXOCUL9Pdssb8PBqcbIkNBBCaZM/edit?resourcekey#gid=2083474367"",""Responses!$B$2:$N$500""),10,0),0)"),0.0)</f>
        <v>0</v>
      </c>
      <c r="AH388" s="40">
        <f>IFERROR(__xludf.DUMMYFUNCTION("IFNA(VLOOKUP(A388,IMPORTRANGE(""https://docs.google.com/spreadsheets/d/13sIiIFxtnWDUMYwzYXOCUL9Pdssb8PBqcbIkNBBCaZM/edit?resourcekey#gid=2083474367"",""Responses!$B$2:$N$500""),9,0),0)"),0.0)</f>
        <v>0</v>
      </c>
      <c r="AI388" s="41">
        <f t="shared" si="15"/>
        <v>0</v>
      </c>
      <c r="AJ388" s="41">
        <f t="shared" si="16"/>
        <v>0</v>
      </c>
      <c r="AK388" s="42" t="str">
        <f t="shared" si="17"/>
        <v>#DIV/0!</v>
      </c>
      <c r="AL388" s="42" t="str">
        <f t="shared" si="18"/>
        <v>#DIV/0!</v>
      </c>
    </row>
    <row r="389" ht="15.75" customHeight="1">
      <c r="A389" s="6">
        <v>1.49862251E8</v>
      </c>
      <c r="B389" s="7" t="s">
        <v>421</v>
      </c>
      <c r="C389" s="20">
        <f>VLOOKUP(A389,'04.07.24'!$A$2:$W$500,17,0)</f>
        <v>0</v>
      </c>
      <c r="D389" s="33">
        <f t="shared" si="1"/>
        <v>0</v>
      </c>
      <c r="E389" s="20">
        <f>VLOOKUP(A389,'04.07.24'!$A$2:$W$500,18,0)</f>
        <v>0</v>
      </c>
      <c r="F389" s="33">
        <f t="shared" si="2"/>
        <v>0</v>
      </c>
      <c r="G389" s="13">
        <f>VLOOKUP(A389,'04.07.24'!$A$2:$C$500,3,0)</f>
        <v>25198886</v>
      </c>
      <c r="H389" s="34">
        <f>VLOOKUP(A389,'Actual scan'!$A$2:$C$419,3,0)</f>
        <v>25198886</v>
      </c>
      <c r="I389" s="35">
        <f t="shared" si="3"/>
        <v>0</v>
      </c>
      <c r="J389" s="20">
        <f>VLOOKUP(A389,'04.07.24'!$A$2:$M$500,13,0)</f>
        <v>3929977.6</v>
      </c>
      <c r="K389" s="36">
        <f>VLOOKUP(A389,'Actual scan'!$A$2:$M$419,13,0)</f>
        <v>3929977.6</v>
      </c>
      <c r="L389" s="37">
        <f t="shared" si="4"/>
        <v>0</v>
      </c>
      <c r="M389" s="13">
        <f>VLOOKUP(A389,'04.07.24'!$A$2:$M$500,4,0)</f>
        <v>1167066</v>
      </c>
      <c r="N389" s="34">
        <f>VLOOKUP(A389,'Actual scan'!$A$2:$M$419,4,0)</f>
        <v>1167066</v>
      </c>
      <c r="O389" s="38">
        <f t="shared" si="5"/>
        <v>0</v>
      </c>
      <c r="P389" s="13">
        <f>VLOOKUP(A389,'04.07.24'!$A$2:$M$500,10,0)</f>
        <v>796341</v>
      </c>
      <c r="Q389" s="39">
        <f>VLOOKUP(A389,'Actual scan'!$A$2:$M$419,10,0)</f>
        <v>796341</v>
      </c>
      <c r="R389" s="38">
        <f t="shared" si="6"/>
        <v>0</v>
      </c>
      <c r="S389" s="13">
        <f>VLOOKUP(A389,'04.07.24'!$A$2:$M$500,9,0)</f>
        <v>12691</v>
      </c>
      <c r="T389" s="39">
        <f>VLOOKUP(A389,'Actual scan'!$A$2:$M$419,9,0)</f>
        <v>12691</v>
      </c>
      <c r="U389" s="38">
        <f t="shared" si="7"/>
        <v>0</v>
      </c>
      <c r="V389" s="13">
        <f>VLOOKUP(A389,'04.07.24'!$A$2:$M$500,8,0)</f>
        <v>199544</v>
      </c>
      <c r="W389" s="39">
        <f>VLOOKUP(A389,'Actual scan'!$A$2:$M$419,8,0)</f>
        <v>199544</v>
      </c>
      <c r="X389" s="38">
        <f t="shared" si="8"/>
        <v>0</v>
      </c>
      <c r="Y389" s="13">
        <f>VLOOKUP(A389,'04.07.24'!$A$2:$M$500,11,0)</f>
        <v>4536880133</v>
      </c>
      <c r="Z389" s="39">
        <f>VLOOKUP(A389,'Actual scan'!$A$2:$M$419,11,0)</f>
        <v>4536880133</v>
      </c>
      <c r="AA389" s="38">
        <f t="shared" si="9"/>
        <v>0</v>
      </c>
      <c r="AB389" s="40">
        <f t="shared" si="10"/>
        <v>0</v>
      </c>
      <c r="AC389" s="40">
        <f t="shared" si="11"/>
        <v>0</v>
      </c>
      <c r="AD389" s="40">
        <f t="shared" si="12"/>
        <v>0</v>
      </c>
      <c r="AE389" s="40">
        <f t="shared" si="13"/>
        <v>0</v>
      </c>
      <c r="AF389" s="41">
        <f t="shared" si="14"/>
        <v>0</v>
      </c>
      <c r="AG389" s="40">
        <f>IFERROR(__xludf.DUMMYFUNCTION("IFNA(VLOOKUP(A389,IMPORTRANGE(""https://docs.google.com/spreadsheets/d/13sIiIFxtnWDUMYwzYXOCUL9Pdssb8PBqcbIkNBBCaZM/edit?resourcekey#gid=2083474367"",""Responses!$B$2:$N$500""),10,0),0)"),0.0)</f>
        <v>0</v>
      </c>
      <c r="AH389" s="40">
        <f>IFERROR(__xludf.DUMMYFUNCTION("IFNA(VLOOKUP(A389,IMPORTRANGE(""https://docs.google.com/spreadsheets/d/13sIiIFxtnWDUMYwzYXOCUL9Pdssb8PBqcbIkNBBCaZM/edit?resourcekey#gid=2083474367"",""Responses!$B$2:$N$500""),9,0),0)"),0.0)</f>
        <v>0</v>
      </c>
      <c r="AI389" s="41">
        <f t="shared" si="15"/>
        <v>0</v>
      </c>
      <c r="AJ389" s="41">
        <f t="shared" si="16"/>
        <v>0</v>
      </c>
      <c r="AK389" s="42" t="str">
        <f t="shared" si="17"/>
        <v>#DIV/0!</v>
      </c>
      <c r="AL389" s="42" t="str">
        <f t="shared" si="18"/>
        <v>#DIV/0!</v>
      </c>
    </row>
    <row r="390" ht="15.75" customHeight="1">
      <c r="A390" s="6">
        <v>1.08794539E8</v>
      </c>
      <c r="B390" s="7" t="s">
        <v>422</v>
      </c>
      <c r="C390" s="20">
        <f>VLOOKUP(A390,'04.07.24'!$A$2:$W$500,17,0)</f>
        <v>0</v>
      </c>
      <c r="D390" s="33">
        <f t="shared" si="1"/>
        <v>0</v>
      </c>
      <c r="E390" s="20">
        <f>VLOOKUP(A390,'04.07.24'!$A$2:$W$500,18,0)</f>
        <v>0</v>
      </c>
      <c r="F390" s="33">
        <f t="shared" si="2"/>
        <v>0</v>
      </c>
      <c r="G390" s="13">
        <f>VLOOKUP(A390,'04.07.24'!$A$2:$C$500,3,0)</f>
        <v>25090015</v>
      </c>
      <c r="H390" s="34">
        <f>VLOOKUP(A390,'Actual scan'!$A$2:$C$419,3,0)</f>
        <v>25090015</v>
      </c>
      <c r="I390" s="35">
        <f t="shared" si="3"/>
        <v>0</v>
      </c>
      <c r="J390" s="20">
        <f>VLOOKUP(A390,'04.07.24'!$A$2:$M$500,13,0)</f>
        <v>50481</v>
      </c>
      <c r="K390" s="36">
        <f>VLOOKUP(A390,'Actual scan'!$A$2:$M$419,13,0)</f>
        <v>50481</v>
      </c>
      <c r="L390" s="37">
        <f t="shared" si="4"/>
        <v>0</v>
      </c>
      <c r="M390" s="13">
        <f>VLOOKUP(A390,'04.07.24'!$A$2:$M$500,4,0)</f>
        <v>11183</v>
      </c>
      <c r="N390" s="34">
        <f>VLOOKUP(A390,'Actual scan'!$A$2:$M$419,4,0)</f>
        <v>11183</v>
      </c>
      <c r="O390" s="38">
        <f t="shared" si="5"/>
        <v>0</v>
      </c>
      <c r="P390" s="13">
        <f>VLOOKUP(A390,'04.07.24'!$A$2:$M$500,10,0)</f>
        <v>53807</v>
      </c>
      <c r="Q390" s="39">
        <f>VLOOKUP(A390,'Actual scan'!$A$2:$M$419,10,0)</f>
        <v>53807</v>
      </c>
      <c r="R390" s="38">
        <f t="shared" si="6"/>
        <v>0</v>
      </c>
      <c r="S390" s="13">
        <f>VLOOKUP(A390,'04.07.24'!$A$2:$M$500,9,0)</f>
        <v>418</v>
      </c>
      <c r="T390" s="39">
        <f>VLOOKUP(A390,'Actual scan'!$A$2:$M$419,9,0)</f>
        <v>418</v>
      </c>
      <c r="U390" s="38">
        <f t="shared" si="7"/>
        <v>0</v>
      </c>
      <c r="V390" s="13">
        <f>VLOOKUP(A390,'04.07.24'!$A$2:$M$500,8,0)</f>
        <v>2572</v>
      </c>
      <c r="W390" s="39">
        <f>VLOOKUP(A390,'Actual scan'!$A$2:$M$419,8,0)</f>
        <v>2572</v>
      </c>
      <c r="X390" s="38">
        <f t="shared" si="8"/>
        <v>0</v>
      </c>
      <c r="Y390" s="13">
        <f>VLOOKUP(A390,'04.07.24'!$A$2:$M$500,11,0)</f>
        <v>3672083537</v>
      </c>
      <c r="Z390" s="39">
        <f>VLOOKUP(A390,'Actual scan'!$A$2:$M$419,11,0)</f>
        <v>3672083537</v>
      </c>
      <c r="AA390" s="38">
        <f t="shared" si="9"/>
        <v>0</v>
      </c>
      <c r="AB390" s="40">
        <f t="shared" si="10"/>
        <v>0</v>
      </c>
      <c r="AC390" s="40">
        <f t="shared" si="11"/>
        <v>0</v>
      </c>
      <c r="AD390" s="40">
        <f t="shared" si="12"/>
        <v>0</v>
      </c>
      <c r="AE390" s="40">
        <f t="shared" si="13"/>
        <v>0</v>
      </c>
      <c r="AF390" s="41">
        <f t="shared" si="14"/>
        <v>0</v>
      </c>
      <c r="AG390" s="40">
        <f>IFERROR(__xludf.DUMMYFUNCTION("IFNA(VLOOKUP(A390,IMPORTRANGE(""https://docs.google.com/spreadsheets/d/13sIiIFxtnWDUMYwzYXOCUL9Pdssb8PBqcbIkNBBCaZM/edit?resourcekey#gid=2083474367"",""Responses!$B$2:$N$500""),10,0),0)"),0.0)</f>
        <v>0</v>
      </c>
      <c r="AH390" s="40">
        <f>IFERROR(__xludf.DUMMYFUNCTION("IFNA(VLOOKUP(A390,IMPORTRANGE(""https://docs.google.com/spreadsheets/d/13sIiIFxtnWDUMYwzYXOCUL9Pdssb8PBqcbIkNBBCaZM/edit?resourcekey#gid=2083474367"",""Responses!$B$2:$N$500""),9,0),0)"),0.0)</f>
        <v>0</v>
      </c>
      <c r="AI390" s="41">
        <f t="shared" si="15"/>
        <v>0</v>
      </c>
      <c r="AJ390" s="41">
        <f t="shared" si="16"/>
        <v>0</v>
      </c>
      <c r="AK390" s="42" t="str">
        <f t="shared" si="17"/>
        <v>#DIV/0!</v>
      </c>
      <c r="AL390" s="42" t="str">
        <f t="shared" si="18"/>
        <v>#DIV/0!</v>
      </c>
    </row>
    <row r="391" ht="15.75" customHeight="1">
      <c r="A391" s="6">
        <v>1.09179163E8</v>
      </c>
      <c r="B391" s="7" t="s">
        <v>423</v>
      </c>
      <c r="C391" s="20">
        <f>VLOOKUP(A391,'04.07.24'!$A$2:$W$500,17,0)</f>
        <v>0</v>
      </c>
      <c r="D391" s="33">
        <f t="shared" si="1"/>
        <v>0</v>
      </c>
      <c r="E391" s="20">
        <f>VLOOKUP(A391,'04.07.24'!$A$2:$W$500,18,0)</f>
        <v>0</v>
      </c>
      <c r="F391" s="33">
        <f t="shared" si="2"/>
        <v>0</v>
      </c>
      <c r="G391" s="13">
        <f>VLOOKUP(A391,'04.07.24'!$A$2:$C$500,3,0)</f>
        <v>24924120</v>
      </c>
      <c r="H391" s="34">
        <f>VLOOKUP(A391,'Actual scan'!$A$2:$C$419,3,0)</f>
        <v>24924120</v>
      </c>
      <c r="I391" s="35">
        <f t="shared" si="3"/>
        <v>0</v>
      </c>
      <c r="J391" s="20">
        <f>VLOOKUP(A391,'04.07.24'!$A$2:$M$500,13,0)</f>
        <v>145492875.6</v>
      </c>
      <c r="K391" s="36">
        <f>VLOOKUP(A391,'Actual scan'!$A$2:$M$419,13,0)</f>
        <v>145492875.6</v>
      </c>
      <c r="L391" s="37">
        <f t="shared" si="4"/>
        <v>0</v>
      </c>
      <c r="M391" s="13">
        <f>VLOOKUP(A391,'04.07.24'!$A$2:$M$500,4,0)</f>
        <v>25892906</v>
      </c>
      <c r="N391" s="34">
        <f>VLOOKUP(A391,'Actual scan'!$A$2:$M$419,4,0)</f>
        <v>25892906</v>
      </c>
      <c r="O391" s="38">
        <f t="shared" si="5"/>
        <v>0</v>
      </c>
      <c r="P391" s="13">
        <f>VLOOKUP(A391,'04.07.24'!$A$2:$M$500,10,0)</f>
        <v>2653058</v>
      </c>
      <c r="Q391" s="39">
        <f>VLOOKUP(A391,'Actual scan'!$A$2:$M$419,10,0)</f>
        <v>2653058</v>
      </c>
      <c r="R391" s="38">
        <f t="shared" si="6"/>
        <v>0</v>
      </c>
      <c r="S391" s="13">
        <f>VLOOKUP(A391,'04.07.24'!$A$2:$M$500,9,0)</f>
        <v>246803</v>
      </c>
      <c r="T391" s="39">
        <f>VLOOKUP(A391,'Actual scan'!$A$2:$M$419,9,0)</f>
        <v>246803</v>
      </c>
      <c r="U391" s="38">
        <f t="shared" si="7"/>
        <v>0</v>
      </c>
      <c r="V391" s="13">
        <f>VLOOKUP(A391,'04.07.24'!$A$2:$M$500,8,0)</f>
        <v>10876456</v>
      </c>
      <c r="W391" s="39">
        <f>VLOOKUP(A391,'Actual scan'!$A$2:$M$419,8,0)</f>
        <v>10876456</v>
      </c>
      <c r="X391" s="38">
        <f t="shared" si="8"/>
        <v>0</v>
      </c>
      <c r="Y391" s="13">
        <f>VLOOKUP(A391,'04.07.24'!$A$2:$M$500,11,0)</f>
        <v>2025986753</v>
      </c>
      <c r="Z391" s="39">
        <f>VLOOKUP(A391,'Actual scan'!$A$2:$M$419,11,0)</f>
        <v>2025986753</v>
      </c>
      <c r="AA391" s="38">
        <f t="shared" si="9"/>
        <v>0</v>
      </c>
      <c r="AB391" s="40">
        <f t="shared" si="10"/>
        <v>0</v>
      </c>
      <c r="AC391" s="40">
        <f t="shared" si="11"/>
        <v>0</v>
      </c>
      <c r="AD391" s="40">
        <f t="shared" si="12"/>
        <v>0</v>
      </c>
      <c r="AE391" s="40">
        <f t="shared" si="13"/>
        <v>0</v>
      </c>
      <c r="AF391" s="41">
        <f t="shared" si="14"/>
        <v>0</v>
      </c>
      <c r="AG391" s="40">
        <f>IFERROR(__xludf.DUMMYFUNCTION("IFNA(VLOOKUP(A391,IMPORTRANGE(""https://docs.google.com/spreadsheets/d/13sIiIFxtnWDUMYwzYXOCUL9Pdssb8PBqcbIkNBBCaZM/edit?resourcekey#gid=2083474367"",""Responses!$B$2:$N$500""),10,0),0)"),0.0)</f>
        <v>0</v>
      </c>
      <c r="AH391" s="40">
        <f>IFERROR(__xludf.DUMMYFUNCTION("IFNA(VLOOKUP(A391,IMPORTRANGE(""https://docs.google.com/spreadsheets/d/13sIiIFxtnWDUMYwzYXOCUL9Pdssb8PBqcbIkNBBCaZM/edit?resourcekey#gid=2083474367"",""Responses!$B$2:$N$500""),9,0),0)"),0.0)</f>
        <v>0</v>
      </c>
      <c r="AI391" s="41">
        <f t="shared" si="15"/>
        <v>0</v>
      </c>
      <c r="AJ391" s="41">
        <f t="shared" si="16"/>
        <v>0</v>
      </c>
      <c r="AK391" s="42" t="str">
        <f t="shared" si="17"/>
        <v>#DIV/0!</v>
      </c>
      <c r="AL391" s="42" t="str">
        <f t="shared" si="18"/>
        <v>#DIV/0!</v>
      </c>
    </row>
    <row r="392" ht="15.75" customHeight="1">
      <c r="A392" s="6">
        <v>1.64391827E8</v>
      </c>
      <c r="B392" s="7" t="s">
        <v>424</v>
      </c>
      <c r="C392" s="20">
        <f>VLOOKUP(A392,'04.07.24'!$A$2:$W$500,17,0)</f>
        <v>0</v>
      </c>
      <c r="D392" s="33">
        <f t="shared" si="1"/>
        <v>0</v>
      </c>
      <c r="E392" s="20">
        <f>VLOOKUP(A392,'04.07.24'!$A$2:$W$500,18,0)</f>
        <v>0</v>
      </c>
      <c r="F392" s="33">
        <f t="shared" si="2"/>
        <v>0</v>
      </c>
      <c r="G392" s="13">
        <f>VLOOKUP(A392,'04.07.24'!$A$2:$C$500,3,0)</f>
        <v>24907389</v>
      </c>
      <c r="H392" s="34">
        <f>VLOOKUP(A392,'Actual scan'!$A$2:$C$419,3,0)</f>
        <v>24907389</v>
      </c>
      <c r="I392" s="35">
        <f t="shared" si="3"/>
        <v>0</v>
      </c>
      <c r="J392" s="20">
        <f>VLOOKUP(A392,'04.07.24'!$A$2:$M$500,13,0)</f>
        <v>9324062.6</v>
      </c>
      <c r="K392" s="36">
        <f>VLOOKUP(A392,'Actual scan'!$A$2:$M$419,13,0)</f>
        <v>9324062.6</v>
      </c>
      <c r="L392" s="37">
        <f t="shared" si="4"/>
        <v>0</v>
      </c>
      <c r="M392" s="13">
        <f>VLOOKUP(A392,'04.07.24'!$A$2:$M$500,4,0)</f>
        <v>1139229</v>
      </c>
      <c r="N392" s="34">
        <f>VLOOKUP(A392,'Actual scan'!$A$2:$M$419,4,0)</f>
        <v>1139229</v>
      </c>
      <c r="O392" s="38">
        <f t="shared" si="5"/>
        <v>0</v>
      </c>
      <c r="P392" s="13">
        <f>VLOOKUP(A392,'04.07.24'!$A$2:$M$500,10,0)</f>
        <v>336556</v>
      </c>
      <c r="Q392" s="39">
        <f>VLOOKUP(A392,'Actual scan'!$A$2:$M$419,10,0)</f>
        <v>336556</v>
      </c>
      <c r="R392" s="38">
        <f t="shared" si="6"/>
        <v>0</v>
      </c>
      <c r="S392" s="13">
        <f>VLOOKUP(A392,'04.07.24'!$A$2:$M$500,9,0)</f>
        <v>146192</v>
      </c>
      <c r="T392" s="39">
        <f>VLOOKUP(A392,'Actual scan'!$A$2:$M$419,9,0)</f>
        <v>146192</v>
      </c>
      <c r="U392" s="38">
        <f t="shared" si="7"/>
        <v>0</v>
      </c>
      <c r="V392" s="13">
        <f>VLOOKUP(A392,'04.07.24'!$A$2:$M$500,8,0)</f>
        <v>468423</v>
      </c>
      <c r="W392" s="39">
        <f>VLOOKUP(A392,'Actual scan'!$A$2:$M$419,8,0)</f>
        <v>468423</v>
      </c>
      <c r="X392" s="38">
        <f t="shared" si="8"/>
        <v>0</v>
      </c>
      <c r="Y392" s="13">
        <f>VLOOKUP(A392,'04.07.24'!$A$2:$M$500,11,0)</f>
        <v>623681304</v>
      </c>
      <c r="Z392" s="39">
        <f>VLOOKUP(A392,'Actual scan'!$A$2:$M$419,11,0)</f>
        <v>623681304</v>
      </c>
      <c r="AA392" s="38">
        <f t="shared" si="9"/>
        <v>0</v>
      </c>
      <c r="AB392" s="40">
        <f t="shared" si="10"/>
        <v>0</v>
      </c>
      <c r="AC392" s="40">
        <f t="shared" si="11"/>
        <v>0</v>
      </c>
      <c r="AD392" s="40">
        <f t="shared" si="12"/>
        <v>0</v>
      </c>
      <c r="AE392" s="40">
        <f t="shared" si="13"/>
        <v>0</v>
      </c>
      <c r="AF392" s="41">
        <f t="shared" si="14"/>
        <v>0</v>
      </c>
      <c r="AG392" s="40">
        <f>IFERROR(__xludf.DUMMYFUNCTION("IFNA(VLOOKUP(A392,IMPORTRANGE(""https://docs.google.com/spreadsheets/d/13sIiIFxtnWDUMYwzYXOCUL9Pdssb8PBqcbIkNBBCaZM/edit?resourcekey#gid=2083474367"",""Responses!$B$2:$N$500""),10,0),0)"),0.0)</f>
        <v>0</v>
      </c>
      <c r="AH392" s="40">
        <f>IFERROR(__xludf.DUMMYFUNCTION("IFNA(VLOOKUP(A392,IMPORTRANGE(""https://docs.google.com/spreadsheets/d/13sIiIFxtnWDUMYwzYXOCUL9Pdssb8PBqcbIkNBBCaZM/edit?resourcekey#gid=2083474367"",""Responses!$B$2:$N$500""),9,0),0)"),0.0)</f>
        <v>0</v>
      </c>
      <c r="AI392" s="41">
        <f t="shared" si="15"/>
        <v>0</v>
      </c>
      <c r="AJ392" s="41">
        <f t="shared" si="16"/>
        <v>0</v>
      </c>
      <c r="AK392" s="42" t="str">
        <f t="shared" si="17"/>
        <v>#DIV/0!</v>
      </c>
      <c r="AL392" s="42" t="str">
        <f t="shared" si="18"/>
        <v>#DIV/0!</v>
      </c>
    </row>
    <row r="393" ht="15.75" customHeight="1">
      <c r="A393" s="6">
        <v>1.16717055E8</v>
      </c>
      <c r="B393" s="7" t="s">
        <v>425</v>
      </c>
      <c r="C393" s="20">
        <f>VLOOKUP(A393,'04.07.24'!$A$2:$W$500,17,0)</f>
        <v>0</v>
      </c>
      <c r="D393" s="33">
        <f t="shared" si="1"/>
        <v>0</v>
      </c>
      <c r="E393" s="20">
        <f>VLOOKUP(A393,'04.07.24'!$A$2:$W$500,18,0)</f>
        <v>0</v>
      </c>
      <c r="F393" s="33">
        <f t="shared" si="2"/>
        <v>0</v>
      </c>
      <c r="G393" s="13">
        <f>VLOOKUP(A393,'04.07.24'!$A$2:$C$500,3,0)</f>
        <v>24891087</v>
      </c>
      <c r="H393" s="34">
        <f>VLOOKUP(A393,'Actual scan'!$A$2:$C$419,3,0)</f>
        <v>24891087</v>
      </c>
      <c r="I393" s="35">
        <f t="shared" si="3"/>
        <v>0</v>
      </c>
      <c r="J393" s="20">
        <f>VLOOKUP(A393,'04.07.24'!$A$2:$M$500,13,0)</f>
        <v>29429865.4</v>
      </c>
      <c r="K393" s="36">
        <f>VLOOKUP(A393,'Actual scan'!$A$2:$M$419,13,0)</f>
        <v>29429865.4</v>
      </c>
      <c r="L393" s="37">
        <f t="shared" si="4"/>
        <v>0</v>
      </c>
      <c r="M393" s="13">
        <f>VLOOKUP(A393,'04.07.24'!$A$2:$M$500,4,0)</f>
        <v>2606713</v>
      </c>
      <c r="N393" s="34">
        <f>VLOOKUP(A393,'Actual scan'!$A$2:$M$419,4,0)</f>
        <v>2606713</v>
      </c>
      <c r="O393" s="38">
        <f t="shared" si="5"/>
        <v>0</v>
      </c>
      <c r="P393" s="13">
        <f>VLOOKUP(A393,'04.07.24'!$A$2:$M$500,10,0)</f>
        <v>1093717</v>
      </c>
      <c r="Q393" s="39">
        <f>VLOOKUP(A393,'Actual scan'!$A$2:$M$419,10,0)</f>
        <v>1093717</v>
      </c>
      <c r="R393" s="38">
        <f t="shared" si="6"/>
        <v>0</v>
      </c>
      <c r="S393" s="13">
        <f>VLOOKUP(A393,'04.07.24'!$A$2:$M$500,9,0)</f>
        <v>984000</v>
      </c>
      <c r="T393" s="39">
        <f>VLOOKUP(A393,'Actual scan'!$A$2:$M$419,9,0)</f>
        <v>984000</v>
      </c>
      <c r="U393" s="38">
        <f t="shared" si="7"/>
        <v>0</v>
      </c>
      <c r="V393" s="13">
        <f>VLOOKUP(A393,'04.07.24'!$A$2:$M$500,8,0)</f>
        <v>815369</v>
      </c>
      <c r="W393" s="39">
        <f>VLOOKUP(A393,'Actual scan'!$A$2:$M$419,8,0)</f>
        <v>815369</v>
      </c>
      <c r="X393" s="38">
        <f t="shared" si="8"/>
        <v>0</v>
      </c>
      <c r="Y393" s="13">
        <f>VLOOKUP(A393,'04.07.24'!$A$2:$M$500,11,0)</f>
        <v>9598686482</v>
      </c>
      <c r="Z393" s="39">
        <f>VLOOKUP(A393,'Actual scan'!$A$2:$M$419,11,0)</f>
        <v>9598686482</v>
      </c>
      <c r="AA393" s="38">
        <f t="shared" si="9"/>
        <v>0</v>
      </c>
      <c r="AB393" s="40">
        <f t="shared" si="10"/>
        <v>0</v>
      </c>
      <c r="AC393" s="40">
        <f t="shared" si="11"/>
        <v>0</v>
      </c>
      <c r="AD393" s="40">
        <f t="shared" si="12"/>
        <v>0</v>
      </c>
      <c r="AE393" s="40">
        <f t="shared" si="13"/>
        <v>0</v>
      </c>
      <c r="AF393" s="41">
        <f t="shared" si="14"/>
        <v>0</v>
      </c>
      <c r="AG393" s="40">
        <f>IFERROR(__xludf.DUMMYFUNCTION("IFNA(VLOOKUP(A393,IMPORTRANGE(""https://docs.google.com/spreadsheets/d/13sIiIFxtnWDUMYwzYXOCUL9Pdssb8PBqcbIkNBBCaZM/edit?resourcekey#gid=2083474367"",""Responses!$B$2:$N$500""),10,0),0)"),0.0)</f>
        <v>0</v>
      </c>
      <c r="AH393" s="40">
        <f>IFERROR(__xludf.DUMMYFUNCTION("IFNA(VLOOKUP(A393,IMPORTRANGE(""https://docs.google.com/spreadsheets/d/13sIiIFxtnWDUMYwzYXOCUL9Pdssb8PBqcbIkNBBCaZM/edit?resourcekey#gid=2083474367"",""Responses!$B$2:$N$500""),9,0),0)"),0.0)</f>
        <v>0</v>
      </c>
      <c r="AI393" s="41">
        <f t="shared" si="15"/>
        <v>0</v>
      </c>
      <c r="AJ393" s="41">
        <f t="shared" si="16"/>
        <v>0</v>
      </c>
      <c r="AK393" s="42" t="str">
        <f t="shared" si="17"/>
        <v>#DIV/0!</v>
      </c>
      <c r="AL393" s="42" t="str">
        <f t="shared" si="18"/>
        <v>#DIV/0!</v>
      </c>
    </row>
    <row r="394" ht="15.75" customHeight="1">
      <c r="A394" s="6">
        <v>1.12920758E8</v>
      </c>
      <c r="B394" s="7" t="s">
        <v>426</v>
      </c>
      <c r="C394" s="20">
        <f>VLOOKUP(A394,'04.07.24'!$A$2:$W$500,17,0)</f>
        <v>0</v>
      </c>
      <c r="D394" s="33">
        <f t="shared" si="1"/>
        <v>0</v>
      </c>
      <c r="E394" s="20">
        <f>VLOOKUP(A394,'04.07.24'!$A$2:$W$500,18,0)</f>
        <v>0</v>
      </c>
      <c r="F394" s="33">
        <f t="shared" si="2"/>
        <v>0</v>
      </c>
      <c r="G394" s="13">
        <f>VLOOKUP(A394,'04.07.24'!$A$2:$C$500,3,0)</f>
        <v>24866653</v>
      </c>
      <c r="H394" s="34">
        <f>VLOOKUP(A394,'Actual scan'!$A$2:$C$419,3,0)</f>
        <v>24866653</v>
      </c>
      <c r="I394" s="35">
        <f t="shared" si="3"/>
        <v>0</v>
      </c>
      <c r="J394" s="20">
        <f>VLOOKUP(A394,'04.07.24'!$A$2:$M$500,13,0)</f>
        <v>1132061</v>
      </c>
      <c r="K394" s="36">
        <f>VLOOKUP(A394,'Actual scan'!$A$2:$M$419,13,0)</f>
        <v>1132061</v>
      </c>
      <c r="L394" s="37">
        <f t="shared" si="4"/>
        <v>0</v>
      </c>
      <c r="M394" s="13">
        <f>VLOOKUP(A394,'04.07.24'!$A$2:$M$500,4,0)</f>
        <v>109216</v>
      </c>
      <c r="N394" s="34">
        <f>VLOOKUP(A394,'Actual scan'!$A$2:$M$419,4,0)</f>
        <v>109216</v>
      </c>
      <c r="O394" s="38">
        <f t="shared" si="5"/>
        <v>0</v>
      </c>
      <c r="P394" s="13">
        <f>VLOOKUP(A394,'04.07.24'!$A$2:$M$500,10,0)</f>
        <v>508761</v>
      </c>
      <c r="Q394" s="39">
        <f>VLOOKUP(A394,'Actual scan'!$A$2:$M$419,10,0)</f>
        <v>508761</v>
      </c>
      <c r="R394" s="38">
        <f t="shared" si="6"/>
        <v>0</v>
      </c>
      <c r="S394" s="13">
        <f>VLOOKUP(A394,'04.07.24'!$A$2:$M$500,9,0)</f>
        <v>16734</v>
      </c>
      <c r="T394" s="39">
        <f>VLOOKUP(A394,'Actual scan'!$A$2:$M$419,9,0)</f>
        <v>16734</v>
      </c>
      <c r="U394" s="38">
        <f t="shared" si="7"/>
        <v>0</v>
      </c>
      <c r="V394" s="13">
        <f>VLOOKUP(A394,'04.07.24'!$A$2:$M$500,8,0)</f>
        <v>72097</v>
      </c>
      <c r="W394" s="39">
        <f>VLOOKUP(A394,'Actual scan'!$A$2:$M$419,8,0)</f>
        <v>72097</v>
      </c>
      <c r="X394" s="38">
        <f t="shared" si="8"/>
        <v>0</v>
      </c>
      <c r="Y394" s="13">
        <f>VLOOKUP(A394,'04.07.24'!$A$2:$M$500,11,0)</f>
        <v>5038977894</v>
      </c>
      <c r="Z394" s="39">
        <f>VLOOKUP(A394,'Actual scan'!$A$2:$M$419,11,0)</f>
        <v>5038977894</v>
      </c>
      <c r="AA394" s="38">
        <f t="shared" si="9"/>
        <v>0</v>
      </c>
      <c r="AB394" s="40">
        <f t="shared" si="10"/>
        <v>0</v>
      </c>
      <c r="AC394" s="40">
        <f t="shared" si="11"/>
        <v>0</v>
      </c>
      <c r="AD394" s="40">
        <f t="shared" si="12"/>
        <v>0</v>
      </c>
      <c r="AE394" s="40">
        <f t="shared" si="13"/>
        <v>0</v>
      </c>
      <c r="AF394" s="41">
        <f t="shared" si="14"/>
        <v>0</v>
      </c>
      <c r="AG394" s="40">
        <f>IFERROR(__xludf.DUMMYFUNCTION("IFNA(VLOOKUP(A394,IMPORTRANGE(""https://docs.google.com/spreadsheets/d/13sIiIFxtnWDUMYwzYXOCUL9Pdssb8PBqcbIkNBBCaZM/edit?resourcekey#gid=2083474367"",""Responses!$B$2:$N$500""),10,0),0)"),0.0)</f>
        <v>0</v>
      </c>
      <c r="AH394" s="40">
        <f>IFERROR(__xludf.DUMMYFUNCTION("IFNA(VLOOKUP(A394,IMPORTRANGE(""https://docs.google.com/spreadsheets/d/13sIiIFxtnWDUMYwzYXOCUL9Pdssb8PBqcbIkNBBCaZM/edit?resourcekey#gid=2083474367"",""Responses!$B$2:$N$500""),9,0),0)"),0.0)</f>
        <v>0</v>
      </c>
      <c r="AI394" s="41">
        <f t="shared" si="15"/>
        <v>0</v>
      </c>
      <c r="AJ394" s="41">
        <f t="shared" si="16"/>
        <v>0</v>
      </c>
      <c r="AK394" s="42" t="str">
        <f t="shared" si="17"/>
        <v>#DIV/0!</v>
      </c>
      <c r="AL394" s="42" t="str">
        <f t="shared" si="18"/>
        <v>#DIV/0!</v>
      </c>
    </row>
    <row r="395" ht="15.75" customHeight="1">
      <c r="A395" s="6">
        <v>1.05476306E8</v>
      </c>
      <c r="B395" s="7" t="s">
        <v>427</v>
      </c>
      <c r="C395" s="20">
        <f>VLOOKUP(A395,'04.07.24'!$A$2:$W$500,17,0)</f>
        <v>0</v>
      </c>
      <c r="D395" s="33">
        <f t="shared" si="1"/>
        <v>0</v>
      </c>
      <c r="E395" s="20">
        <f>VLOOKUP(A395,'04.07.24'!$A$2:$W$500,18,0)</f>
        <v>0</v>
      </c>
      <c r="F395" s="33">
        <f t="shared" si="2"/>
        <v>0</v>
      </c>
      <c r="G395" s="13">
        <f>VLOOKUP(A395,'04.07.24'!$A$2:$C$500,3,0)</f>
        <v>24807638</v>
      </c>
      <c r="H395" s="34">
        <f>VLOOKUP(A395,'Actual scan'!$A$2:$C$419,3,0)</f>
        <v>24807638</v>
      </c>
      <c r="I395" s="35">
        <f t="shared" si="3"/>
        <v>0</v>
      </c>
      <c r="J395" s="20">
        <f>VLOOKUP(A395,'04.07.24'!$A$2:$M$500,13,0)</f>
        <v>15587308</v>
      </c>
      <c r="K395" s="36">
        <f>VLOOKUP(A395,'Actual scan'!$A$2:$M$419,13,0)</f>
        <v>15587308</v>
      </c>
      <c r="L395" s="37">
        <f t="shared" si="4"/>
        <v>0</v>
      </c>
      <c r="M395" s="13">
        <f>VLOOKUP(A395,'04.07.24'!$A$2:$M$500,4,0)</f>
        <v>1615779</v>
      </c>
      <c r="N395" s="34">
        <f>VLOOKUP(A395,'Actual scan'!$A$2:$M$419,4,0)</f>
        <v>1615779</v>
      </c>
      <c r="O395" s="38">
        <f t="shared" si="5"/>
        <v>0</v>
      </c>
      <c r="P395" s="13">
        <f>VLOOKUP(A395,'04.07.24'!$A$2:$M$500,10,0)</f>
        <v>3372958</v>
      </c>
      <c r="Q395" s="39">
        <f>VLOOKUP(A395,'Actual scan'!$A$2:$M$419,10,0)</f>
        <v>3372958</v>
      </c>
      <c r="R395" s="38">
        <f t="shared" si="6"/>
        <v>0</v>
      </c>
      <c r="S395" s="13">
        <f>VLOOKUP(A395,'04.07.24'!$A$2:$M$500,9,0)</f>
        <v>275677</v>
      </c>
      <c r="T395" s="39">
        <f>VLOOKUP(A395,'Actual scan'!$A$2:$M$419,9,0)</f>
        <v>275677</v>
      </c>
      <c r="U395" s="38">
        <f t="shared" si="7"/>
        <v>0</v>
      </c>
      <c r="V395" s="13">
        <f>VLOOKUP(A395,'04.07.24'!$A$2:$M$500,8,0)</f>
        <v>922332</v>
      </c>
      <c r="W395" s="39">
        <f>VLOOKUP(A395,'Actual scan'!$A$2:$M$419,8,0)</f>
        <v>922332</v>
      </c>
      <c r="X395" s="38">
        <f t="shared" si="8"/>
        <v>0</v>
      </c>
      <c r="Y395" s="13">
        <f>VLOOKUP(A395,'04.07.24'!$A$2:$M$500,11,0)</f>
        <v>8330417878</v>
      </c>
      <c r="Z395" s="39">
        <f>VLOOKUP(A395,'Actual scan'!$A$2:$M$419,11,0)</f>
        <v>8330417878</v>
      </c>
      <c r="AA395" s="38">
        <f t="shared" si="9"/>
        <v>0</v>
      </c>
      <c r="AB395" s="40">
        <f t="shared" si="10"/>
        <v>0</v>
      </c>
      <c r="AC395" s="40">
        <f t="shared" si="11"/>
        <v>0</v>
      </c>
      <c r="AD395" s="40">
        <f t="shared" si="12"/>
        <v>0</v>
      </c>
      <c r="AE395" s="40">
        <f t="shared" si="13"/>
        <v>0</v>
      </c>
      <c r="AF395" s="41">
        <f t="shared" si="14"/>
        <v>0</v>
      </c>
      <c r="AG395" s="40">
        <f>IFERROR(__xludf.DUMMYFUNCTION("IFNA(VLOOKUP(A395,IMPORTRANGE(""https://docs.google.com/spreadsheets/d/13sIiIFxtnWDUMYwzYXOCUL9Pdssb8PBqcbIkNBBCaZM/edit?resourcekey#gid=2083474367"",""Responses!$B$2:$N$500""),10,0),0)"),0.0)</f>
        <v>0</v>
      </c>
      <c r="AH395" s="40">
        <f>IFERROR(__xludf.DUMMYFUNCTION("IFNA(VLOOKUP(A395,IMPORTRANGE(""https://docs.google.com/spreadsheets/d/13sIiIFxtnWDUMYwzYXOCUL9Pdssb8PBqcbIkNBBCaZM/edit?resourcekey#gid=2083474367"",""Responses!$B$2:$N$500""),9,0),0)"),0.0)</f>
        <v>0</v>
      </c>
      <c r="AI395" s="41">
        <f t="shared" si="15"/>
        <v>0</v>
      </c>
      <c r="AJ395" s="41">
        <f t="shared" si="16"/>
        <v>0</v>
      </c>
      <c r="AK395" s="42" t="str">
        <f t="shared" si="17"/>
        <v>#DIV/0!</v>
      </c>
      <c r="AL395" s="42" t="str">
        <f t="shared" si="18"/>
        <v>#DIV/0!</v>
      </c>
    </row>
    <row r="396" ht="15.75" customHeight="1">
      <c r="A396" s="6">
        <v>1.60220052E8</v>
      </c>
      <c r="B396" s="7" t="s">
        <v>428</v>
      </c>
      <c r="C396" s="20">
        <f>VLOOKUP(A396,'04.07.24'!$A$2:$W$500,17,0)</f>
        <v>0</v>
      </c>
      <c r="D396" s="33">
        <f t="shared" si="1"/>
        <v>0</v>
      </c>
      <c r="E396" s="20">
        <f>VLOOKUP(A396,'04.07.24'!$A$2:$W$500,18,0)</f>
        <v>0</v>
      </c>
      <c r="F396" s="33">
        <f t="shared" si="2"/>
        <v>0</v>
      </c>
      <c r="G396" s="13">
        <f>VLOOKUP(A396,'04.07.24'!$A$2:$C$500,3,0)</f>
        <v>24752823</v>
      </c>
      <c r="H396" s="34">
        <f>VLOOKUP(A396,'Actual scan'!$A$2:$C$419,3,0)</f>
        <v>24752823</v>
      </c>
      <c r="I396" s="35">
        <f t="shared" si="3"/>
        <v>0</v>
      </c>
      <c r="J396" s="20">
        <f>VLOOKUP(A396,'04.07.24'!$A$2:$M$500,13,0)</f>
        <v>4991198</v>
      </c>
      <c r="K396" s="36">
        <f>VLOOKUP(A396,'Actual scan'!$A$2:$M$419,13,0)</f>
        <v>4991198</v>
      </c>
      <c r="L396" s="37">
        <f t="shared" si="4"/>
        <v>0</v>
      </c>
      <c r="M396" s="13">
        <f>VLOOKUP(A396,'04.07.24'!$A$2:$M$500,4,0)</f>
        <v>396644</v>
      </c>
      <c r="N396" s="34">
        <f>VLOOKUP(A396,'Actual scan'!$A$2:$M$419,4,0)</f>
        <v>396644</v>
      </c>
      <c r="O396" s="38">
        <f t="shared" si="5"/>
        <v>0</v>
      </c>
      <c r="P396" s="13">
        <f>VLOOKUP(A396,'04.07.24'!$A$2:$M$500,10,0)</f>
        <v>1744654</v>
      </c>
      <c r="Q396" s="39">
        <f>VLOOKUP(A396,'Actual scan'!$A$2:$M$419,10,0)</f>
        <v>1744654</v>
      </c>
      <c r="R396" s="38">
        <f t="shared" si="6"/>
        <v>0</v>
      </c>
      <c r="S396" s="13">
        <f>VLOOKUP(A396,'04.07.24'!$A$2:$M$500,9,0)</f>
        <v>112355</v>
      </c>
      <c r="T396" s="39">
        <f>VLOOKUP(A396,'Actual scan'!$A$2:$M$419,9,0)</f>
        <v>112355</v>
      </c>
      <c r="U396" s="38">
        <f t="shared" si="7"/>
        <v>0</v>
      </c>
      <c r="V396" s="13">
        <f>VLOOKUP(A396,'04.07.24'!$A$2:$M$500,8,0)</f>
        <v>273385</v>
      </c>
      <c r="W396" s="39">
        <f>VLOOKUP(A396,'Actual scan'!$A$2:$M$419,8,0)</f>
        <v>273385</v>
      </c>
      <c r="X396" s="38">
        <f t="shared" si="8"/>
        <v>0</v>
      </c>
      <c r="Y396" s="13">
        <f>VLOOKUP(A396,'04.07.24'!$A$2:$M$500,11,0)</f>
        <v>20000000</v>
      </c>
      <c r="Z396" s="39">
        <f>VLOOKUP(A396,'Actual scan'!$A$2:$M$419,11,0)</f>
        <v>20000000</v>
      </c>
      <c r="AA396" s="38">
        <f t="shared" si="9"/>
        <v>0</v>
      </c>
      <c r="AB396" s="40">
        <f t="shared" si="10"/>
        <v>0</v>
      </c>
      <c r="AC396" s="40">
        <f t="shared" si="11"/>
        <v>0</v>
      </c>
      <c r="AD396" s="40">
        <f t="shared" si="12"/>
        <v>0</v>
      </c>
      <c r="AE396" s="40">
        <f t="shared" si="13"/>
        <v>0</v>
      </c>
      <c r="AF396" s="41">
        <f t="shared" si="14"/>
        <v>0</v>
      </c>
      <c r="AG396" s="40">
        <f>IFERROR(__xludf.DUMMYFUNCTION("IFNA(VLOOKUP(A396,IMPORTRANGE(""https://docs.google.com/spreadsheets/d/13sIiIFxtnWDUMYwzYXOCUL9Pdssb8PBqcbIkNBBCaZM/edit?resourcekey#gid=2083474367"",""Responses!$B$2:$N$500""),10,0),0)"),0.0)</f>
        <v>0</v>
      </c>
      <c r="AH396" s="40">
        <f>IFERROR(__xludf.DUMMYFUNCTION("IFNA(VLOOKUP(A396,IMPORTRANGE(""https://docs.google.com/spreadsheets/d/13sIiIFxtnWDUMYwzYXOCUL9Pdssb8PBqcbIkNBBCaZM/edit?resourcekey#gid=2083474367"",""Responses!$B$2:$N$500""),9,0),0)"),0.0)</f>
        <v>0</v>
      </c>
      <c r="AI396" s="41">
        <f t="shared" si="15"/>
        <v>0</v>
      </c>
      <c r="AJ396" s="41">
        <f t="shared" si="16"/>
        <v>0</v>
      </c>
      <c r="AK396" s="42" t="str">
        <f t="shared" si="17"/>
        <v>#DIV/0!</v>
      </c>
      <c r="AL396" s="42" t="str">
        <f t="shared" si="18"/>
        <v>#DIV/0!</v>
      </c>
    </row>
    <row r="397" ht="15.75" customHeight="1">
      <c r="A397" s="6">
        <v>1.28635084E8</v>
      </c>
      <c r="B397" s="7" t="s">
        <v>429</v>
      </c>
      <c r="C397" s="20">
        <f>VLOOKUP(A397,'04.07.24'!$A$2:$W$500,17,0)</f>
        <v>0</v>
      </c>
      <c r="D397" s="33">
        <f t="shared" si="1"/>
        <v>0</v>
      </c>
      <c r="E397" s="20">
        <f>VLOOKUP(A397,'04.07.24'!$A$2:$W$500,18,0)</f>
        <v>0</v>
      </c>
      <c r="F397" s="33">
        <f t="shared" si="2"/>
        <v>0</v>
      </c>
      <c r="G397" s="13">
        <f>VLOOKUP(A397,'04.07.24'!$A$2:$C$500,3,0)</f>
        <v>24729334</v>
      </c>
      <c r="H397" s="34">
        <f>VLOOKUP(A397,'Actual scan'!$A$2:$C$419,3,0)</f>
        <v>24729334</v>
      </c>
      <c r="I397" s="35">
        <f t="shared" si="3"/>
        <v>0</v>
      </c>
      <c r="J397" s="20">
        <f>VLOOKUP(A397,'04.07.24'!$A$2:$M$500,13,0)</f>
        <v>18020274.2</v>
      </c>
      <c r="K397" s="36">
        <f>VLOOKUP(A397,'Actual scan'!$A$2:$M$419,13,0)</f>
        <v>18020274.2</v>
      </c>
      <c r="L397" s="37">
        <f t="shared" si="4"/>
        <v>0</v>
      </c>
      <c r="M397" s="13">
        <f>VLOOKUP(A397,'04.07.24'!$A$2:$M$500,4,0)</f>
        <v>1310083</v>
      </c>
      <c r="N397" s="34">
        <f>VLOOKUP(A397,'Actual scan'!$A$2:$M$419,4,0)</f>
        <v>1310083</v>
      </c>
      <c r="O397" s="38">
        <f t="shared" si="5"/>
        <v>0</v>
      </c>
      <c r="P397" s="13">
        <f>VLOOKUP(A397,'04.07.24'!$A$2:$M$500,10,0)</f>
        <v>969190</v>
      </c>
      <c r="Q397" s="39">
        <f>VLOOKUP(A397,'Actual scan'!$A$2:$M$419,10,0)</f>
        <v>969190</v>
      </c>
      <c r="R397" s="38">
        <f t="shared" si="6"/>
        <v>0</v>
      </c>
      <c r="S397" s="13">
        <f>VLOOKUP(A397,'04.07.24'!$A$2:$M$500,9,0)</f>
        <v>751777</v>
      </c>
      <c r="T397" s="39">
        <f>VLOOKUP(A397,'Actual scan'!$A$2:$M$419,9,0)</f>
        <v>751777</v>
      </c>
      <c r="U397" s="38">
        <f t="shared" si="7"/>
        <v>0</v>
      </c>
      <c r="V397" s="13">
        <f>VLOOKUP(A397,'04.07.24'!$A$2:$M$500,8,0)</f>
        <v>242632</v>
      </c>
      <c r="W397" s="39">
        <f>VLOOKUP(A397,'Actual scan'!$A$2:$M$419,8,0)</f>
        <v>242632</v>
      </c>
      <c r="X397" s="38">
        <f t="shared" si="8"/>
        <v>0</v>
      </c>
      <c r="Y397" s="13">
        <f>VLOOKUP(A397,'04.07.24'!$A$2:$M$500,11,0)</f>
        <v>2750533307</v>
      </c>
      <c r="Z397" s="39">
        <f>VLOOKUP(A397,'Actual scan'!$A$2:$M$419,11,0)</f>
        <v>2750533307</v>
      </c>
      <c r="AA397" s="38">
        <f t="shared" si="9"/>
        <v>0</v>
      </c>
      <c r="AB397" s="40">
        <f t="shared" si="10"/>
        <v>0</v>
      </c>
      <c r="AC397" s="40">
        <f t="shared" si="11"/>
        <v>0</v>
      </c>
      <c r="AD397" s="40">
        <f t="shared" si="12"/>
        <v>0</v>
      </c>
      <c r="AE397" s="40">
        <f t="shared" si="13"/>
        <v>0</v>
      </c>
      <c r="AF397" s="41">
        <f t="shared" si="14"/>
        <v>0</v>
      </c>
      <c r="AG397" s="40">
        <f>IFERROR(__xludf.DUMMYFUNCTION("IFNA(VLOOKUP(A397,IMPORTRANGE(""https://docs.google.com/spreadsheets/d/13sIiIFxtnWDUMYwzYXOCUL9Pdssb8PBqcbIkNBBCaZM/edit?resourcekey#gid=2083474367"",""Responses!$B$2:$N$500""),10,0),0)"),0.0)</f>
        <v>0</v>
      </c>
      <c r="AH397" s="40">
        <f>IFERROR(__xludf.DUMMYFUNCTION("IFNA(VLOOKUP(A397,IMPORTRANGE(""https://docs.google.com/spreadsheets/d/13sIiIFxtnWDUMYwzYXOCUL9Pdssb8PBqcbIkNBBCaZM/edit?resourcekey#gid=2083474367"",""Responses!$B$2:$N$500""),9,0),0)"),0.0)</f>
        <v>0</v>
      </c>
      <c r="AI397" s="41">
        <f t="shared" si="15"/>
        <v>0</v>
      </c>
      <c r="AJ397" s="41">
        <f t="shared" si="16"/>
        <v>0</v>
      </c>
      <c r="AK397" s="42" t="str">
        <f t="shared" si="17"/>
        <v>#DIV/0!</v>
      </c>
      <c r="AL397" s="42" t="str">
        <f t="shared" si="18"/>
        <v>#DIV/0!</v>
      </c>
    </row>
    <row r="398" ht="15.75" customHeight="1">
      <c r="A398" s="6">
        <v>8.7306833E7</v>
      </c>
      <c r="B398" s="7" t="s">
        <v>430</v>
      </c>
      <c r="C398" s="20">
        <f>VLOOKUP(A398,'04.07.24'!$A$2:$W$500,17,0)</f>
        <v>0</v>
      </c>
      <c r="D398" s="33">
        <f t="shared" si="1"/>
        <v>0</v>
      </c>
      <c r="E398" s="20">
        <f>VLOOKUP(A398,'04.07.24'!$A$2:$W$500,18,0)</f>
        <v>0</v>
      </c>
      <c r="F398" s="33">
        <f t="shared" si="2"/>
        <v>0</v>
      </c>
      <c r="G398" s="13">
        <f>VLOOKUP(A398,'04.07.24'!$A$2:$C$500,3,0)</f>
        <v>24198357</v>
      </c>
      <c r="H398" s="34">
        <f>VLOOKUP(A398,'Actual scan'!$A$2:$C$419,3,0)</f>
        <v>24198357</v>
      </c>
      <c r="I398" s="35">
        <f t="shared" si="3"/>
        <v>0</v>
      </c>
      <c r="J398" s="20">
        <f>VLOOKUP(A398,'04.07.24'!$A$2:$M$500,13,0)</f>
        <v>21983668.8</v>
      </c>
      <c r="K398" s="36">
        <f>VLOOKUP(A398,'Actual scan'!$A$2:$M$419,13,0)</f>
        <v>21983668.8</v>
      </c>
      <c r="L398" s="37">
        <f t="shared" si="4"/>
        <v>0</v>
      </c>
      <c r="M398" s="13">
        <f>VLOOKUP(A398,'04.07.24'!$A$2:$M$500,4,0)</f>
        <v>1642450</v>
      </c>
      <c r="N398" s="34">
        <f>VLOOKUP(A398,'Actual scan'!$A$2:$M$419,4,0)</f>
        <v>1642450</v>
      </c>
      <c r="O398" s="38">
        <f t="shared" si="5"/>
        <v>0</v>
      </c>
      <c r="P398" s="13">
        <f>VLOOKUP(A398,'04.07.24'!$A$2:$M$500,10,0)</f>
        <v>2311104</v>
      </c>
      <c r="Q398" s="39">
        <f>VLOOKUP(A398,'Actual scan'!$A$2:$M$419,10,0)</f>
        <v>2311104</v>
      </c>
      <c r="R398" s="38">
        <f t="shared" si="6"/>
        <v>0</v>
      </c>
      <c r="S398" s="13">
        <f>VLOOKUP(A398,'04.07.24'!$A$2:$M$500,9,0)</f>
        <v>584636</v>
      </c>
      <c r="T398" s="39">
        <f>VLOOKUP(A398,'Actual scan'!$A$2:$M$419,9,0)</f>
        <v>584636</v>
      </c>
      <c r="U398" s="38">
        <f t="shared" si="7"/>
        <v>0</v>
      </c>
      <c r="V398" s="13">
        <f>VLOOKUP(A398,'04.07.24'!$A$2:$M$500,8,0)</f>
        <v>1026442</v>
      </c>
      <c r="W398" s="39">
        <f>VLOOKUP(A398,'Actual scan'!$A$2:$M$419,8,0)</f>
        <v>1026442</v>
      </c>
      <c r="X398" s="38">
        <f t="shared" si="8"/>
        <v>0</v>
      </c>
      <c r="Y398" s="13">
        <f>VLOOKUP(A398,'04.07.24'!$A$2:$M$500,11,0)</f>
        <v>14870233449</v>
      </c>
      <c r="Z398" s="39">
        <f>VLOOKUP(A398,'Actual scan'!$A$2:$M$419,11,0)</f>
        <v>14870233449</v>
      </c>
      <c r="AA398" s="38">
        <f t="shared" si="9"/>
        <v>0</v>
      </c>
      <c r="AB398" s="40">
        <f t="shared" si="10"/>
        <v>0</v>
      </c>
      <c r="AC398" s="40">
        <f t="shared" si="11"/>
        <v>0</v>
      </c>
      <c r="AD398" s="40">
        <f t="shared" si="12"/>
        <v>0</v>
      </c>
      <c r="AE398" s="40">
        <f t="shared" si="13"/>
        <v>0</v>
      </c>
      <c r="AF398" s="41">
        <f t="shared" si="14"/>
        <v>0</v>
      </c>
      <c r="AG398" s="40">
        <f>IFERROR(__xludf.DUMMYFUNCTION("IFNA(VLOOKUP(A398,IMPORTRANGE(""https://docs.google.com/spreadsheets/d/13sIiIFxtnWDUMYwzYXOCUL9Pdssb8PBqcbIkNBBCaZM/edit?resourcekey#gid=2083474367"",""Responses!$B$2:$N$500""),10,0),0)"),0.0)</f>
        <v>0</v>
      </c>
      <c r="AH398" s="40">
        <f>IFERROR(__xludf.DUMMYFUNCTION("IFNA(VLOOKUP(A398,IMPORTRANGE(""https://docs.google.com/spreadsheets/d/13sIiIFxtnWDUMYwzYXOCUL9Pdssb8PBqcbIkNBBCaZM/edit?resourcekey#gid=2083474367"",""Responses!$B$2:$N$500""),9,0),0)"),0.0)</f>
        <v>0</v>
      </c>
      <c r="AI398" s="41">
        <f t="shared" si="15"/>
        <v>0</v>
      </c>
      <c r="AJ398" s="41">
        <f t="shared" si="16"/>
        <v>0</v>
      </c>
      <c r="AK398" s="42" t="str">
        <f t="shared" si="17"/>
        <v>#DIV/0!</v>
      </c>
      <c r="AL398" s="42" t="str">
        <f t="shared" si="18"/>
        <v>#DIV/0!</v>
      </c>
    </row>
    <row r="399" ht="15.75" customHeight="1">
      <c r="A399" s="6">
        <v>1.24503293E8</v>
      </c>
      <c r="B399" s="7" t="s">
        <v>473</v>
      </c>
      <c r="C399" s="13" t="str">
        <f>VLOOKUP(A399,'04.07.24'!$A$2:$W$500,17,0)</f>
        <v>#N/A</v>
      </c>
      <c r="D399" s="33">
        <f t="shared" si="1"/>
        <v>0</v>
      </c>
      <c r="E399" s="13" t="str">
        <f>VLOOKUP(A399,'04.07.24'!$A$2:$W$500,18,0)</f>
        <v>#N/A</v>
      </c>
      <c r="F399" s="33">
        <f t="shared" si="2"/>
        <v>0</v>
      </c>
      <c r="G399" s="13" t="str">
        <f>VLOOKUP(A399,'04.07.24'!$A$2:$C$500,3,0)</f>
        <v>#N/A</v>
      </c>
      <c r="H399" s="34" t="str">
        <f>VLOOKUP(A399,'Actual scan'!$A$2:$C$419,3,0)</f>
        <v>#N/A</v>
      </c>
      <c r="I399" s="35" t="str">
        <f t="shared" si="3"/>
        <v>#N/A</v>
      </c>
      <c r="J399" s="13" t="str">
        <f>VLOOKUP(A399,'04.07.24'!$A$2:$M$500,13,0)</f>
        <v>#N/A</v>
      </c>
      <c r="K399" s="36" t="str">
        <f>VLOOKUP(A399,'Actual scan'!$A$2:$M$419,13,0)</f>
        <v>#N/A</v>
      </c>
      <c r="L399" s="35" t="str">
        <f t="shared" si="4"/>
        <v>#N/A</v>
      </c>
      <c r="M399" s="13" t="str">
        <f>VLOOKUP(A399,'04.07.24'!$A$2:$M$500,4,0)</f>
        <v>#N/A</v>
      </c>
      <c r="N399" s="34" t="str">
        <f>VLOOKUP(A399,'Actual scan'!$A$2:$M$419,4,0)</f>
        <v>#N/A</v>
      </c>
      <c r="O399" s="38" t="str">
        <f t="shared" si="5"/>
        <v>#N/A</v>
      </c>
      <c r="P399" s="13" t="str">
        <f>VLOOKUP(A399,'04.07.24'!$A$2:$M$500,10,0)</f>
        <v>#N/A</v>
      </c>
      <c r="Q399" s="39" t="str">
        <f>VLOOKUP(A399,'Actual scan'!$A$2:$M$419,10,0)</f>
        <v>#N/A</v>
      </c>
      <c r="R399" s="38" t="str">
        <f t="shared" si="6"/>
        <v>#N/A</v>
      </c>
      <c r="S399" s="13" t="str">
        <f>VLOOKUP(A399,'04.07.24'!$A$2:$M$500,9,0)</f>
        <v>#N/A</v>
      </c>
      <c r="T399" s="39" t="str">
        <f>VLOOKUP(A399,'Actual scan'!$A$2:$M$419,9,0)</f>
        <v>#N/A</v>
      </c>
      <c r="U399" s="38" t="str">
        <f t="shared" si="7"/>
        <v>#N/A</v>
      </c>
      <c r="V399" s="13" t="str">
        <f>VLOOKUP(A399,'04.07.24'!$A$2:$M$500,8,0)</f>
        <v>#N/A</v>
      </c>
      <c r="W399" s="39" t="str">
        <f>VLOOKUP(A399,'Actual scan'!$A$2:$M$419,8,0)</f>
        <v>#N/A</v>
      </c>
      <c r="X399" s="38" t="str">
        <f t="shared" si="8"/>
        <v>#N/A</v>
      </c>
      <c r="Y399" s="13" t="str">
        <f>VLOOKUP(A399,'04.07.24'!$A$2:$M$500,11,0)</f>
        <v>#N/A</v>
      </c>
      <c r="Z399" s="39" t="str">
        <f>VLOOKUP(A399,'Actual scan'!$A$2:$M$419,11,0)</f>
        <v>#N/A</v>
      </c>
      <c r="AA399" s="38" t="str">
        <f t="shared" si="9"/>
        <v>#N/A</v>
      </c>
      <c r="AB399" s="40" t="str">
        <f t="shared" si="10"/>
        <v>#N/A</v>
      </c>
      <c r="AC399" s="40" t="str">
        <f t="shared" si="11"/>
        <v>#N/A</v>
      </c>
      <c r="AD399" s="40">
        <f t="shared" si="12"/>
        <v>0</v>
      </c>
      <c r="AE399" s="40">
        <f t="shared" si="13"/>
        <v>0</v>
      </c>
      <c r="AF399" s="41" t="str">
        <f t="shared" si="14"/>
        <v>#N/A</v>
      </c>
      <c r="AG399" s="40">
        <f>IFERROR(__xludf.DUMMYFUNCTION("IFNA(VLOOKUP(A399,IMPORTRANGE(""https://docs.google.com/spreadsheets/d/13sIiIFxtnWDUMYwzYXOCUL9Pdssb8PBqcbIkNBBCaZM/edit?resourcekey#gid=2083474367"",""Responses!$B$2:$N$500""),10,0),0)"),0.0)</f>
        <v>0</v>
      </c>
      <c r="AH399" s="40">
        <f>IFERROR(__xludf.DUMMYFUNCTION("IFNA(VLOOKUP(A399,IMPORTRANGE(""https://docs.google.com/spreadsheets/d/13sIiIFxtnWDUMYwzYXOCUL9Pdssb8PBqcbIkNBBCaZM/edit?resourcekey#gid=2083474367"",""Responses!$B$2:$N$500""),9,0),0)"),0.0)</f>
        <v>0</v>
      </c>
      <c r="AI399" s="41">
        <f t="shared" si="15"/>
        <v>0</v>
      </c>
      <c r="AJ399" s="41">
        <f t="shared" si="16"/>
        <v>0</v>
      </c>
      <c r="AK399" s="42">
        <f t="shared" si="17"/>
        <v>0</v>
      </c>
      <c r="AL399" s="42">
        <f t="shared" si="18"/>
        <v>0</v>
      </c>
    </row>
    <row r="400" ht="15.75" customHeight="1">
      <c r="A400" s="6">
        <v>1.32345025E8</v>
      </c>
      <c r="B400" s="7" t="s">
        <v>295</v>
      </c>
      <c r="C400" s="20">
        <f>VLOOKUP(A400,'04.07.24'!$A$2:$W$500,17,0)</f>
        <v>784849.62</v>
      </c>
      <c r="D400" s="33">
        <f t="shared" si="1"/>
        <v>0</v>
      </c>
      <c r="E400" s="20">
        <f>VLOOKUP(A400,'04.07.24'!$A$2:$W$500,18,0)</f>
        <v>5886372.15</v>
      </c>
      <c r="F400" s="33">
        <f t="shared" si="2"/>
        <v>0</v>
      </c>
      <c r="G400" s="13">
        <f>VLOOKUP(A400,'04.07.24'!$A$2:$C$500,3,0)</f>
        <v>39242481</v>
      </c>
      <c r="H400" s="34">
        <f>VLOOKUP(A400,'Actual scan'!$A$2:$C$419,3,0)</f>
        <v>39242481</v>
      </c>
      <c r="I400" s="35">
        <f t="shared" si="3"/>
        <v>0</v>
      </c>
      <c r="J400" s="20">
        <f>VLOOKUP(A400,'04.07.24'!$A$2:$M$500,13,0)</f>
        <v>107451071</v>
      </c>
      <c r="K400" s="36">
        <f>VLOOKUP(A400,'Actual scan'!$A$2:$M$419,13,0)</f>
        <v>107451071</v>
      </c>
      <c r="L400" s="37">
        <f t="shared" si="4"/>
        <v>0</v>
      </c>
      <c r="M400" s="13">
        <f>VLOOKUP(A400,'04.07.24'!$A$2:$M$500,4,0)</f>
        <v>23280292</v>
      </c>
      <c r="N400" s="34">
        <f>VLOOKUP(A400,'Actual scan'!$A$2:$M$419,4,0)</f>
        <v>23280292</v>
      </c>
      <c r="O400" s="38">
        <f t="shared" si="5"/>
        <v>0</v>
      </c>
      <c r="P400" s="13">
        <f>VLOOKUP(A400,'04.07.24'!$A$2:$M$500,10,0)</f>
        <v>4869246</v>
      </c>
      <c r="Q400" s="39">
        <f>VLOOKUP(A400,'Actual scan'!$A$2:$M$419,10,0)</f>
        <v>4869246</v>
      </c>
      <c r="R400" s="38">
        <f t="shared" si="6"/>
        <v>0</v>
      </c>
      <c r="S400" s="13">
        <f>VLOOKUP(A400,'04.07.24'!$A$2:$M$500,9,0)</f>
        <v>2296953</v>
      </c>
      <c r="T400" s="39">
        <f>VLOOKUP(A400,'Actual scan'!$A$2:$M$419,9,0)</f>
        <v>2296953</v>
      </c>
      <c r="U400" s="38">
        <f t="shared" si="7"/>
        <v>0</v>
      </c>
      <c r="V400" s="13">
        <f>VLOOKUP(A400,'04.07.24'!$A$2:$M$500,8,0)</f>
        <v>4857963</v>
      </c>
      <c r="W400" s="39">
        <f>VLOOKUP(A400,'Actual scan'!$A$2:$M$419,8,0)</f>
        <v>4857963</v>
      </c>
      <c r="X400" s="38">
        <f t="shared" si="8"/>
        <v>0</v>
      </c>
      <c r="Y400" s="13">
        <f>VLOOKUP(A400,'04.07.24'!$A$2:$M$500,11,0)</f>
        <v>938178777</v>
      </c>
      <c r="Z400" s="39">
        <f>VLOOKUP(A400,'Actual scan'!$A$2:$M$419,11,0)</f>
        <v>938178777</v>
      </c>
      <c r="AA400" s="38">
        <f t="shared" si="9"/>
        <v>0</v>
      </c>
      <c r="AB400" s="40">
        <f t="shared" si="10"/>
        <v>0</v>
      </c>
      <c r="AC400" s="40">
        <f t="shared" si="11"/>
        <v>0</v>
      </c>
      <c r="AD400" s="40">
        <f t="shared" si="12"/>
        <v>0</v>
      </c>
      <c r="AE400" s="40">
        <f t="shared" si="13"/>
        <v>0</v>
      </c>
      <c r="AF400" s="41">
        <f t="shared" si="14"/>
        <v>0</v>
      </c>
      <c r="AG400" s="40">
        <f>IFERROR(__xludf.DUMMYFUNCTION("IFNA(VLOOKUP(A400,IMPORTRANGE(""https://docs.google.com/spreadsheets/d/13sIiIFxtnWDUMYwzYXOCUL9Pdssb8PBqcbIkNBBCaZM/edit?resourcekey#gid=2083474367"",""Responses!$B$2:$N$500""),10,0),0)"),0.0)</f>
        <v>0</v>
      </c>
      <c r="AH400" s="40">
        <f>IFERROR(__xludf.DUMMYFUNCTION("IFNA(VLOOKUP(A400,IMPORTRANGE(""https://docs.google.com/spreadsheets/d/13sIiIFxtnWDUMYwzYXOCUL9Pdssb8PBqcbIkNBBCaZM/edit?resourcekey#gid=2083474367"",""Responses!$B$2:$N$500""),9,0),0)"),0.0)</f>
        <v>0</v>
      </c>
      <c r="AI400" s="41">
        <f t="shared" si="15"/>
        <v>0</v>
      </c>
      <c r="AJ400" s="41">
        <f t="shared" si="16"/>
        <v>-5886372.15</v>
      </c>
      <c r="AK400" s="42">
        <f t="shared" si="17"/>
        <v>0</v>
      </c>
      <c r="AL400" s="42">
        <f t="shared" si="18"/>
        <v>0</v>
      </c>
    </row>
    <row r="401" ht="15.75" customHeight="1">
      <c r="A401" s="6">
        <v>1.55143018E8</v>
      </c>
      <c r="B401" s="7" t="s">
        <v>474</v>
      </c>
      <c r="C401" s="13" t="str">
        <f>VLOOKUP(A401,'04.07.24'!$A$2:$W$500,17,0)</f>
        <v>#N/A</v>
      </c>
      <c r="D401" s="33">
        <f t="shared" si="1"/>
        <v>0</v>
      </c>
      <c r="E401" s="13" t="str">
        <f>VLOOKUP(A401,'04.07.24'!$A$2:$W$500,18,0)</f>
        <v>#N/A</v>
      </c>
      <c r="F401" s="33">
        <f t="shared" si="2"/>
        <v>0</v>
      </c>
      <c r="G401" s="13" t="str">
        <f>VLOOKUP(A401,'04.07.24'!$A$2:$C$500,3,0)</f>
        <v>#N/A</v>
      </c>
      <c r="H401" s="34" t="str">
        <f>VLOOKUP(A401,'Actual scan'!$A$2:$C$419,3,0)</f>
        <v>#N/A</v>
      </c>
      <c r="I401" s="35" t="str">
        <f t="shared" si="3"/>
        <v>#N/A</v>
      </c>
      <c r="J401" s="13" t="str">
        <f>VLOOKUP(A401,'04.07.24'!$A$2:$M$500,13,0)</f>
        <v>#N/A</v>
      </c>
      <c r="K401" s="36" t="str">
        <f>VLOOKUP(A401,'Actual scan'!$A$2:$M$419,13,0)</f>
        <v>#N/A</v>
      </c>
      <c r="L401" s="35" t="str">
        <f t="shared" si="4"/>
        <v>#N/A</v>
      </c>
      <c r="M401" s="13" t="str">
        <f>VLOOKUP(A401,'04.07.24'!$A$2:$M$500,4,0)</f>
        <v>#N/A</v>
      </c>
      <c r="N401" s="34" t="str">
        <f>VLOOKUP(A401,'Actual scan'!$A$2:$M$419,4,0)</f>
        <v>#N/A</v>
      </c>
      <c r="O401" s="38" t="str">
        <f t="shared" si="5"/>
        <v>#N/A</v>
      </c>
      <c r="P401" s="13" t="str">
        <f>VLOOKUP(A401,'04.07.24'!$A$2:$M$500,10,0)</f>
        <v>#N/A</v>
      </c>
      <c r="Q401" s="39" t="str">
        <f>VLOOKUP(A401,'Actual scan'!$A$2:$M$419,10,0)</f>
        <v>#N/A</v>
      </c>
      <c r="R401" s="38" t="str">
        <f t="shared" si="6"/>
        <v>#N/A</v>
      </c>
      <c r="S401" s="13" t="str">
        <f>VLOOKUP(A401,'04.07.24'!$A$2:$M$500,9,0)</f>
        <v>#N/A</v>
      </c>
      <c r="T401" s="39" t="str">
        <f>VLOOKUP(A401,'Actual scan'!$A$2:$M$419,9,0)</f>
        <v>#N/A</v>
      </c>
      <c r="U401" s="38" t="str">
        <f t="shared" si="7"/>
        <v>#N/A</v>
      </c>
      <c r="V401" s="13" t="str">
        <f>VLOOKUP(A401,'04.07.24'!$A$2:$M$500,8,0)</f>
        <v>#N/A</v>
      </c>
      <c r="W401" s="39" t="str">
        <f>VLOOKUP(A401,'Actual scan'!$A$2:$M$419,8,0)</f>
        <v>#N/A</v>
      </c>
      <c r="X401" s="38" t="str">
        <f t="shared" si="8"/>
        <v>#N/A</v>
      </c>
      <c r="Y401" s="13" t="str">
        <f>VLOOKUP(A401,'04.07.24'!$A$2:$M$500,11,0)</f>
        <v>#N/A</v>
      </c>
      <c r="Z401" s="39" t="str">
        <f>VLOOKUP(A401,'Actual scan'!$A$2:$M$419,11,0)</f>
        <v>#N/A</v>
      </c>
      <c r="AA401" s="38" t="str">
        <f t="shared" si="9"/>
        <v>#N/A</v>
      </c>
      <c r="AB401" s="40" t="str">
        <f t="shared" si="10"/>
        <v>#N/A</v>
      </c>
      <c r="AC401" s="40" t="str">
        <f t="shared" si="11"/>
        <v>#N/A</v>
      </c>
      <c r="AD401" s="40">
        <f t="shared" si="12"/>
        <v>0</v>
      </c>
      <c r="AE401" s="40">
        <f t="shared" si="13"/>
        <v>0</v>
      </c>
      <c r="AF401" s="41" t="str">
        <f t="shared" si="14"/>
        <v>#N/A</v>
      </c>
      <c r="AG401" s="40">
        <f>IFERROR(__xludf.DUMMYFUNCTION("IFNA(VLOOKUP(A401,IMPORTRANGE(""https://docs.google.com/spreadsheets/d/13sIiIFxtnWDUMYwzYXOCUL9Pdssb8PBqcbIkNBBCaZM/edit?resourcekey#gid=2083474367"",""Responses!$B$2:$N$500""),10,0),0)"),0.0)</f>
        <v>0</v>
      </c>
      <c r="AH401" s="40">
        <f>IFERROR(__xludf.DUMMYFUNCTION("IFNA(VLOOKUP(A401,IMPORTRANGE(""https://docs.google.com/spreadsheets/d/13sIiIFxtnWDUMYwzYXOCUL9Pdssb8PBqcbIkNBBCaZM/edit?resourcekey#gid=2083474367"",""Responses!$B$2:$N$500""),9,0),0)"),0.0)</f>
        <v>0</v>
      </c>
      <c r="AI401" s="41">
        <f t="shared" si="15"/>
        <v>0</v>
      </c>
      <c r="AJ401" s="41">
        <f t="shared" si="16"/>
        <v>0</v>
      </c>
      <c r="AK401" s="42">
        <f t="shared" si="17"/>
        <v>0</v>
      </c>
      <c r="AL401" s="42">
        <f t="shared" si="18"/>
        <v>0</v>
      </c>
    </row>
    <row r="402" ht="15.75" customHeight="1">
      <c r="A402" s="6">
        <v>1.24397317E8</v>
      </c>
      <c r="B402" s="7" t="s">
        <v>320</v>
      </c>
      <c r="C402" s="20">
        <f>VLOOKUP(A402,'04.07.24'!$A$2:$W$500,17,0)</f>
        <v>715203.38</v>
      </c>
      <c r="D402" s="33">
        <f t="shared" si="1"/>
        <v>0</v>
      </c>
      <c r="E402" s="20">
        <f>VLOOKUP(A402,'04.07.24'!$A$2:$W$500,18,0)</f>
        <v>5364025.35</v>
      </c>
      <c r="F402" s="33">
        <f t="shared" si="2"/>
        <v>0</v>
      </c>
      <c r="G402" s="13">
        <f>VLOOKUP(A402,'04.07.24'!$A$2:$C$500,3,0)</f>
        <v>35760169</v>
      </c>
      <c r="H402" s="34">
        <f>VLOOKUP(A402,'Actual scan'!$A$2:$C$419,3,0)</f>
        <v>35760169</v>
      </c>
      <c r="I402" s="35">
        <f t="shared" si="3"/>
        <v>0</v>
      </c>
      <c r="J402" s="20">
        <f>VLOOKUP(A402,'04.07.24'!$A$2:$M$500,13,0)</f>
        <v>61398047.6</v>
      </c>
      <c r="K402" s="36">
        <f>VLOOKUP(A402,'Actual scan'!$A$2:$M$419,13,0)</f>
        <v>61398047.6</v>
      </c>
      <c r="L402" s="37">
        <f t="shared" si="4"/>
        <v>0</v>
      </c>
      <c r="M402" s="13">
        <f>VLOOKUP(A402,'04.07.24'!$A$2:$M$500,4,0)</f>
        <v>8868362</v>
      </c>
      <c r="N402" s="34">
        <f>VLOOKUP(A402,'Actual scan'!$A$2:$M$419,4,0)</f>
        <v>8868362</v>
      </c>
      <c r="O402" s="38">
        <f t="shared" si="5"/>
        <v>0</v>
      </c>
      <c r="P402" s="13">
        <f>VLOOKUP(A402,'04.07.24'!$A$2:$M$500,10,0)</f>
        <v>6322816</v>
      </c>
      <c r="Q402" s="39">
        <f>VLOOKUP(A402,'Actual scan'!$A$2:$M$419,10,0)</f>
        <v>6322816</v>
      </c>
      <c r="R402" s="38">
        <f t="shared" si="6"/>
        <v>0</v>
      </c>
      <c r="S402" s="13">
        <f>VLOOKUP(A402,'04.07.24'!$A$2:$M$500,9,0)</f>
        <v>429979</v>
      </c>
      <c r="T402" s="39">
        <f>VLOOKUP(A402,'Actual scan'!$A$2:$M$419,9,0)</f>
        <v>429979</v>
      </c>
      <c r="U402" s="38">
        <f t="shared" si="7"/>
        <v>0</v>
      </c>
      <c r="V402" s="13">
        <f>VLOOKUP(A402,'04.07.24'!$A$2:$M$500,8,0)</f>
        <v>4082825</v>
      </c>
      <c r="W402" s="39">
        <f>VLOOKUP(A402,'Actual scan'!$A$2:$M$419,8,0)</f>
        <v>4082825</v>
      </c>
      <c r="X402" s="38">
        <f t="shared" si="8"/>
        <v>0</v>
      </c>
      <c r="Y402" s="13">
        <f>VLOOKUP(A402,'04.07.24'!$A$2:$M$500,11,0)</f>
        <v>617612334</v>
      </c>
      <c r="Z402" s="39">
        <f>VLOOKUP(A402,'Actual scan'!$A$2:$M$419,11,0)</f>
        <v>617612334</v>
      </c>
      <c r="AA402" s="38">
        <f t="shared" si="9"/>
        <v>0</v>
      </c>
      <c r="AB402" s="40">
        <f t="shared" si="10"/>
        <v>0</v>
      </c>
      <c r="AC402" s="40">
        <f t="shared" si="11"/>
        <v>0</v>
      </c>
      <c r="AD402" s="40">
        <f t="shared" si="12"/>
        <v>0</v>
      </c>
      <c r="AE402" s="40">
        <f t="shared" si="13"/>
        <v>0</v>
      </c>
      <c r="AF402" s="41">
        <f t="shared" si="14"/>
        <v>0</v>
      </c>
      <c r="AG402" s="40">
        <f>IFERROR(__xludf.DUMMYFUNCTION("IFNA(VLOOKUP(A402,IMPORTRANGE(""https://docs.google.com/spreadsheets/d/13sIiIFxtnWDUMYwzYXOCUL9Pdssb8PBqcbIkNBBCaZM/edit?resourcekey#gid=2083474367"",""Responses!$B$2:$N$500""),10,0),0)"),0.0)</f>
        <v>0</v>
      </c>
      <c r="AH402" s="40">
        <f>IFERROR(__xludf.DUMMYFUNCTION("IFNA(VLOOKUP(A402,IMPORTRANGE(""https://docs.google.com/spreadsheets/d/13sIiIFxtnWDUMYwzYXOCUL9Pdssb8PBqcbIkNBBCaZM/edit?resourcekey#gid=2083474367"",""Responses!$B$2:$N$500""),9,0),0)"),0.0)</f>
        <v>0</v>
      </c>
      <c r="AI402" s="41">
        <f t="shared" si="15"/>
        <v>0</v>
      </c>
      <c r="AJ402" s="41">
        <f t="shared" si="16"/>
        <v>-5364025.35</v>
      </c>
      <c r="AK402" s="42">
        <f t="shared" si="17"/>
        <v>0</v>
      </c>
      <c r="AL402" s="42">
        <f t="shared" si="18"/>
        <v>0</v>
      </c>
    </row>
    <row r="403" ht="15.75" customHeight="1">
      <c r="A403" s="6">
        <v>1.24436971E8</v>
      </c>
      <c r="B403" s="7" t="s">
        <v>333</v>
      </c>
      <c r="C403" s="20">
        <f>VLOOKUP(A403,'04.07.24'!$A$2:$W$500,17,0)</f>
        <v>0</v>
      </c>
      <c r="D403" s="33">
        <f t="shared" si="1"/>
        <v>0</v>
      </c>
      <c r="E403" s="20">
        <f>VLOOKUP(A403,'04.07.24'!$A$2:$W$500,18,0)</f>
        <v>0</v>
      </c>
      <c r="F403" s="33">
        <f t="shared" si="2"/>
        <v>0</v>
      </c>
      <c r="G403" s="13">
        <f>VLOOKUP(A403,'04.07.24'!$A$2:$C$500,3,0)</f>
        <v>34229461</v>
      </c>
      <c r="H403" s="34">
        <f>VLOOKUP(A403,'Actual scan'!$A$2:$C$419,3,0)</f>
        <v>34229461</v>
      </c>
      <c r="I403" s="35">
        <f t="shared" si="3"/>
        <v>0</v>
      </c>
      <c r="J403" s="20">
        <f>VLOOKUP(A403,'04.07.24'!$A$2:$M$500,13,0)</f>
        <v>162811710.8</v>
      </c>
      <c r="K403" s="36">
        <f>VLOOKUP(A403,'Actual scan'!$A$2:$M$419,13,0)</f>
        <v>162811710.8</v>
      </c>
      <c r="L403" s="37">
        <f t="shared" si="4"/>
        <v>0</v>
      </c>
      <c r="M403" s="13">
        <f>VLOOKUP(A403,'04.07.24'!$A$2:$M$500,4,0)</f>
        <v>13944979</v>
      </c>
      <c r="N403" s="34">
        <f>VLOOKUP(A403,'Actual scan'!$A$2:$M$419,4,0)</f>
        <v>13944979</v>
      </c>
      <c r="O403" s="38">
        <f t="shared" si="5"/>
        <v>0</v>
      </c>
      <c r="P403" s="13">
        <f>VLOOKUP(A403,'04.07.24'!$A$2:$M$500,10,0)</f>
        <v>5108016</v>
      </c>
      <c r="Q403" s="39">
        <f>VLOOKUP(A403,'Actual scan'!$A$2:$M$419,10,0)</f>
        <v>5108016</v>
      </c>
      <c r="R403" s="38">
        <f t="shared" si="6"/>
        <v>0</v>
      </c>
      <c r="S403" s="13">
        <f>VLOOKUP(A403,'04.07.24'!$A$2:$M$500,9,0)</f>
        <v>3497506</v>
      </c>
      <c r="T403" s="39">
        <f>VLOOKUP(A403,'Actual scan'!$A$2:$M$419,9,0)</f>
        <v>3497506</v>
      </c>
      <c r="U403" s="38">
        <f t="shared" si="7"/>
        <v>0</v>
      </c>
      <c r="V403" s="13">
        <f>VLOOKUP(A403,'04.07.24'!$A$2:$M$500,8,0)</f>
        <v>9110804</v>
      </c>
      <c r="W403" s="39">
        <f>VLOOKUP(A403,'Actual scan'!$A$2:$M$419,8,0)</f>
        <v>9110804</v>
      </c>
      <c r="X403" s="38">
        <f t="shared" si="8"/>
        <v>0</v>
      </c>
      <c r="Y403" s="13">
        <f>VLOOKUP(A403,'04.07.24'!$A$2:$M$500,11,0)</f>
        <v>4419021232</v>
      </c>
      <c r="Z403" s="39">
        <f>VLOOKUP(A403,'Actual scan'!$A$2:$M$419,11,0)</f>
        <v>4419021232</v>
      </c>
      <c r="AA403" s="38">
        <f t="shared" si="9"/>
        <v>0</v>
      </c>
      <c r="AB403" s="40">
        <f t="shared" si="10"/>
        <v>0</v>
      </c>
      <c r="AC403" s="40">
        <f t="shared" si="11"/>
        <v>0</v>
      </c>
      <c r="AD403" s="40">
        <f t="shared" si="12"/>
        <v>0</v>
      </c>
      <c r="AE403" s="40">
        <f t="shared" si="13"/>
        <v>0</v>
      </c>
      <c r="AF403" s="41">
        <f t="shared" si="14"/>
        <v>0</v>
      </c>
      <c r="AG403" s="40">
        <f>IFERROR(__xludf.DUMMYFUNCTION("IFNA(VLOOKUP(A403,IMPORTRANGE(""https://docs.google.com/spreadsheets/d/13sIiIFxtnWDUMYwzYXOCUL9Pdssb8PBqcbIkNBBCaZM/edit?resourcekey#gid=2083474367"",""Responses!$B$2:$N$500""),10,0),0)"),0.0)</f>
        <v>0</v>
      </c>
      <c r="AH403" s="40">
        <f>IFERROR(__xludf.DUMMYFUNCTION("IFNA(VLOOKUP(A403,IMPORTRANGE(""https://docs.google.com/spreadsheets/d/13sIiIFxtnWDUMYwzYXOCUL9Pdssb8PBqcbIkNBBCaZM/edit?resourcekey#gid=2083474367"",""Responses!$B$2:$N$500""),9,0),0)"),0.0)</f>
        <v>0</v>
      </c>
      <c r="AI403" s="41">
        <f t="shared" si="15"/>
        <v>0</v>
      </c>
      <c r="AJ403" s="41">
        <f t="shared" si="16"/>
        <v>0</v>
      </c>
      <c r="AK403" s="42" t="str">
        <f t="shared" si="17"/>
        <v>#DIV/0!</v>
      </c>
      <c r="AL403" s="42" t="str">
        <f t="shared" si="18"/>
        <v>#DIV/0!</v>
      </c>
    </row>
    <row r="404" ht="15.75" customHeight="1">
      <c r="A404" s="6">
        <v>1.29935703E8</v>
      </c>
      <c r="B404" s="7" t="s">
        <v>376</v>
      </c>
      <c r="C404" s="20">
        <f>VLOOKUP(A404,'04.07.24'!$A$2:$W$500,17,0)</f>
        <v>0</v>
      </c>
      <c r="D404" s="33">
        <f t="shared" si="1"/>
        <v>0</v>
      </c>
      <c r="E404" s="20">
        <f>VLOOKUP(A404,'04.07.24'!$A$2:$W$500,18,0)</f>
        <v>0</v>
      </c>
      <c r="F404" s="33">
        <f t="shared" si="2"/>
        <v>0</v>
      </c>
      <c r="G404" s="13">
        <f>VLOOKUP(A404,'04.07.24'!$A$2:$C$500,3,0)</f>
        <v>29944342</v>
      </c>
      <c r="H404" s="34">
        <f>VLOOKUP(A404,'Actual scan'!$A$2:$C$419,3,0)</f>
        <v>29944342</v>
      </c>
      <c r="I404" s="35">
        <f t="shared" si="3"/>
        <v>0</v>
      </c>
      <c r="J404" s="20">
        <f>VLOOKUP(A404,'04.07.24'!$A$2:$M$500,13,0)</f>
        <v>17158234.2</v>
      </c>
      <c r="K404" s="36">
        <f>VLOOKUP(A404,'Actual scan'!$A$2:$M$419,13,0)</f>
        <v>17158234.2</v>
      </c>
      <c r="L404" s="37">
        <f t="shared" si="4"/>
        <v>0</v>
      </c>
      <c r="M404" s="13">
        <f>VLOOKUP(A404,'04.07.24'!$A$2:$M$500,4,0)</f>
        <v>2089488</v>
      </c>
      <c r="N404" s="34">
        <f>VLOOKUP(A404,'Actual scan'!$A$2:$M$419,4,0)</f>
        <v>2089488</v>
      </c>
      <c r="O404" s="38">
        <f t="shared" si="5"/>
        <v>0</v>
      </c>
      <c r="P404" s="13">
        <f>VLOOKUP(A404,'04.07.24'!$A$2:$M$500,10,0)</f>
        <v>2720119</v>
      </c>
      <c r="Q404" s="39">
        <f>VLOOKUP(A404,'Actual scan'!$A$2:$M$419,10,0)</f>
        <v>2720119</v>
      </c>
      <c r="R404" s="38">
        <f t="shared" si="6"/>
        <v>0</v>
      </c>
      <c r="S404" s="13">
        <f>VLOOKUP(A404,'04.07.24'!$A$2:$M$500,9,0)</f>
        <v>390756</v>
      </c>
      <c r="T404" s="39">
        <f>VLOOKUP(A404,'Actual scan'!$A$2:$M$419,9,0)</f>
        <v>390756</v>
      </c>
      <c r="U404" s="38">
        <f t="shared" si="7"/>
        <v>0</v>
      </c>
      <c r="V404" s="13">
        <f>VLOOKUP(A404,'04.07.24'!$A$2:$M$500,8,0)</f>
        <v>676749</v>
      </c>
      <c r="W404" s="39">
        <f>VLOOKUP(A404,'Actual scan'!$A$2:$M$419,8,0)</f>
        <v>676749</v>
      </c>
      <c r="X404" s="38">
        <f t="shared" si="8"/>
        <v>0</v>
      </c>
      <c r="Y404" s="13">
        <f>VLOOKUP(A404,'04.07.24'!$A$2:$M$500,11,0)</f>
        <v>123033350</v>
      </c>
      <c r="Z404" s="39">
        <f>VLOOKUP(A404,'Actual scan'!$A$2:$M$419,11,0)</f>
        <v>123033350</v>
      </c>
      <c r="AA404" s="38">
        <f t="shared" si="9"/>
        <v>0</v>
      </c>
      <c r="AB404" s="40">
        <f t="shared" si="10"/>
        <v>0</v>
      </c>
      <c r="AC404" s="40">
        <f t="shared" si="11"/>
        <v>0</v>
      </c>
      <c r="AD404" s="40">
        <f t="shared" si="12"/>
        <v>0</v>
      </c>
      <c r="AE404" s="40">
        <f t="shared" si="13"/>
        <v>0</v>
      </c>
      <c r="AF404" s="41">
        <f t="shared" si="14"/>
        <v>0</v>
      </c>
      <c r="AG404" s="40">
        <f>IFERROR(__xludf.DUMMYFUNCTION("IFNA(VLOOKUP(A404,IMPORTRANGE(""https://docs.google.com/spreadsheets/d/13sIiIFxtnWDUMYwzYXOCUL9Pdssb8PBqcbIkNBBCaZM/edit?resourcekey#gid=2083474367"",""Responses!$B$2:$N$500""),10,0),0)"),0.0)</f>
        <v>0</v>
      </c>
      <c r="AH404" s="40">
        <f>IFERROR(__xludf.DUMMYFUNCTION("IFNA(VLOOKUP(A404,IMPORTRANGE(""https://docs.google.com/spreadsheets/d/13sIiIFxtnWDUMYwzYXOCUL9Pdssb8PBqcbIkNBBCaZM/edit?resourcekey#gid=2083474367"",""Responses!$B$2:$N$500""),9,0),0)"),0.0)</f>
        <v>0</v>
      </c>
      <c r="AI404" s="41">
        <f t="shared" si="15"/>
        <v>0</v>
      </c>
      <c r="AJ404" s="41">
        <f t="shared" si="16"/>
        <v>0</v>
      </c>
      <c r="AK404" s="42" t="str">
        <f t="shared" si="17"/>
        <v>#DIV/0!</v>
      </c>
      <c r="AL404" s="42" t="str">
        <f t="shared" si="18"/>
        <v>#DIV/0!</v>
      </c>
    </row>
    <row r="405" ht="15.75" customHeight="1">
      <c r="A405" s="6">
        <v>1.41916559E8</v>
      </c>
      <c r="B405" s="7" t="s">
        <v>475</v>
      </c>
      <c r="C405" s="13" t="str">
        <f>VLOOKUP(A405,'04.07.24'!$A$2:$W$500,17,0)</f>
        <v>#N/A</v>
      </c>
      <c r="D405" s="33">
        <f t="shared" si="1"/>
        <v>0</v>
      </c>
      <c r="E405" s="13" t="str">
        <f>VLOOKUP(A405,'04.07.24'!$A$2:$W$500,18,0)</f>
        <v>#N/A</v>
      </c>
      <c r="F405" s="33">
        <f t="shared" si="2"/>
        <v>0</v>
      </c>
      <c r="G405" s="13" t="str">
        <f>VLOOKUP(A405,'04.07.24'!$A$2:$C$500,3,0)</f>
        <v>#N/A</v>
      </c>
      <c r="H405" s="34" t="str">
        <f>VLOOKUP(A405,'Actual scan'!$A$2:$C$419,3,0)</f>
        <v>#N/A</v>
      </c>
      <c r="I405" s="35" t="str">
        <f t="shared" si="3"/>
        <v>#N/A</v>
      </c>
      <c r="J405" s="13" t="str">
        <f>VLOOKUP(A405,'04.07.24'!$A$2:$M$500,13,0)</f>
        <v>#N/A</v>
      </c>
      <c r="K405" s="36" t="str">
        <f>VLOOKUP(A405,'Actual scan'!$A$2:$M$419,13,0)</f>
        <v>#N/A</v>
      </c>
      <c r="L405" s="35" t="str">
        <f t="shared" si="4"/>
        <v>#N/A</v>
      </c>
      <c r="M405" s="13" t="str">
        <f>VLOOKUP(A405,'04.07.24'!$A$2:$M$500,4,0)</f>
        <v>#N/A</v>
      </c>
      <c r="N405" s="34" t="str">
        <f>VLOOKUP(A405,'Actual scan'!$A$2:$M$419,4,0)</f>
        <v>#N/A</v>
      </c>
      <c r="O405" s="38" t="str">
        <f t="shared" si="5"/>
        <v>#N/A</v>
      </c>
      <c r="P405" s="13" t="str">
        <f>VLOOKUP(A405,'04.07.24'!$A$2:$M$500,10,0)</f>
        <v>#N/A</v>
      </c>
      <c r="Q405" s="39" t="str">
        <f>VLOOKUP(A405,'Actual scan'!$A$2:$M$419,10,0)</f>
        <v>#N/A</v>
      </c>
      <c r="R405" s="38" t="str">
        <f t="shared" si="6"/>
        <v>#N/A</v>
      </c>
      <c r="S405" s="13" t="str">
        <f>VLOOKUP(A405,'04.07.24'!$A$2:$M$500,9,0)</f>
        <v>#N/A</v>
      </c>
      <c r="T405" s="39" t="str">
        <f>VLOOKUP(A405,'Actual scan'!$A$2:$M$419,9,0)</f>
        <v>#N/A</v>
      </c>
      <c r="U405" s="38" t="str">
        <f t="shared" si="7"/>
        <v>#N/A</v>
      </c>
      <c r="V405" s="13" t="str">
        <f>VLOOKUP(A405,'04.07.24'!$A$2:$M$500,8,0)</f>
        <v>#N/A</v>
      </c>
      <c r="W405" s="39" t="str">
        <f>VLOOKUP(A405,'Actual scan'!$A$2:$M$419,8,0)</f>
        <v>#N/A</v>
      </c>
      <c r="X405" s="38" t="str">
        <f t="shared" si="8"/>
        <v>#N/A</v>
      </c>
      <c r="Y405" s="13" t="str">
        <f>VLOOKUP(A405,'04.07.24'!$A$2:$M$500,11,0)</f>
        <v>#N/A</v>
      </c>
      <c r="Z405" s="39" t="str">
        <f>VLOOKUP(A405,'Actual scan'!$A$2:$M$419,11,0)</f>
        <v>#N/A</v>
      </c>
      <c r="AA405" s="38" t="str">
        <f t="shared" si="9"/>
        <v>#N/A</v>
      </c>
      <c r="AB405" s="40" t="str">
        <f t="shared" si="10"/>
        <v>#N/A</v>
      </c>
      <c r="AC405" s="40" t="str">
        <f t="shared" si="11"/>
        <v>#N/A</v>
      </c>
      <c r="AD405" s="40">
        <f t="shared" si="12"/>
        <v>0</v>
      </c>
      <c r="AE405" s="40">
        <f t="shared" si="13"/>
        <v>0</v>
      </c>
      <c r="AF405" s="41" t="str">
        <f t="shared" si="14"/>
        <v>#N/A</v>
      </c>
      <c r="AG405" s="40">
        <f>IFERROR(__xludf.DUMMYFUNCTION("IFNA(VLOOKUP(A405,IMPORTRANGE(""https://docs.google.com/spreadsheets/d/13sIiIFxtnWDUMYwzYXOCUL9Pdssb8PBqcbIkNBBCaZM/edit?resourcekey#gid=2083474367"",""Responses!$B$2:$N$500""),10,0),0)"),0.0)</f>
        <v>0</v>
      </c>
      <c r="AH405" s="40">
        <f>IFERROR(__xludf.DUMMYFUNCTION("IFNA(VLOOKUP(A405,IMPORTRANGE(""https://docs.google.com/spreadsheets/d/13sIiIFxtnWDUMYwzYXOCUL9Pdssb8PBqcbIkNBBCaZM/edit?resourcekey#gid=2083474367"",""Responses!$B$2:$N$500""),9,0),0)"),0.0)</f>
        <v>0</v>
      </c>
      <c r="AI405" s="41">
        <f t="shared" si="15"/>
        <v>0</v>
      </c>
      <c r="AJ405" s="41">
        <f t="shared" si="16"/>
        <v>0</v>
      </c>
      <c r="AK405" s="42">
        <f t="shared" si="17"/>
        <v>0</v>
      </c>
      <c r="AL405" s="42">
        <f t="shared" si="18"/>
        <v>0</v>
      </c>
    </row>
    <row r="406" ht="15.75" customHeight="1">
      <c r="A406" s="6">
        <v>1.21247309E8</v>
      </c>
      <c r="B406" s="7" t="s">
        <v>476</v>
      </c>
      <c r="C406" s="20">
        <f>VLOOKUP(A406,'04.07.24'!$A$2:$W$500,17,0)</f>
        <v>0</v>
      </c>
      <c r="D406" s="33">
        <f t="shared" si="1"/>
        <v>0</v>
      </c>
      <c r="E406" s="20">
        <f>VLOOKUP(A406,'04.07.24'!$A$2:$W$500,18,0)</f>
        <v>0</v>
      </c>
      <c r="F406" s="33">
        <f t="shared" si="2"/>
        <v>0</v>
      </c>
      <c r="G406" s="13">
        <f>VLOOKUP(A406,'04.07.24'!$A$2:$C$500,3,0)</f>
        <v>33384401</v>
      </c>
      <c r="H406" s="34">
        <f>VLOOKUP(A406,'Actual scan'!$A$2:$C$419,3,0)</f>
        <v>33384401</v>
      </c>
      <c r="I406" s="35">
        <f t="shared" si="3"/>
        <v>0</v>
      </c>
      <c r="J406" s="20">
        <f>VLOOKUP(A406,'04.07.24'!$A$2:$M$500,13,0)</f>
        <v>141697045</v>
      </c>
      <c r="K406" s="36">
        <f>VLOOKUP(A406,'Actual scan'!$A$2:$M$419,13,0)</f>
        <v>141697045</v>
      </c>
      <c r="L406" s="37">
        <f t="shared" si="4"/>
        <v>0</v>
      </c>
      <c r="M406" s="13">
        <f>VLOOKUP(A406,'04.07.24'!$A$2:$M$500,4,0)</f>
        <v>19292125</v>
      </c>
      <c r="N406" s="34">
        <f>VLOOKUP(A406,'Actual scan'!$A$2:$M$419,4,0)</f>
        <v>19292125</v>
      </c>
      <c r="O406" s="38">
        <f t="shared" si="5"/>
        <v>0</v>
      </c>
      <c r="P406" s="13">
        <f>VLOOKUP(A406,'04.07.24'!$A$2:$M$500,10,0)</f>
        <v>4745535</v>
      </c>
      <c r="Q406" s="39">
        <f>VLOOKUP(A406,'Actual scan'!$A$2:$M$419,10,0)</f>
        <v>4745535</v>
      </c>
      <c r="R406" s="38">
        <f t="shared" si="6"/>
        <v>0</v>
      </c>
      <c r="S406" s="13">
        <f>VLOOKUP(A406,'04.07.24'!$A$2:$M$500,9,0)</f>
        <v>2793553</v>
      </c>
      <c r="T406" s="39">
        <f>VLOOKUP(A406,'Actual scan'!$A$2:$M$419,9,0)</f>
        <v>2793553</v>
      </c>
      <c r="U406" s="38">
        <f t="shared" si="7"/>
        <v>0</v>
      </c>
      <c r="V406" s="13">
        <f>VLOOKUP(A406,'04.07.24'!$A$2:$M$500,8,0)</f>
        <v>7747371</v>
      </c>
      <c r="W406" s="39">
        <f>VLOOKUP(A406,'Actual scan'!$A$2:$M$419,8,0)</f>
        <v>7747371</v>
      </c>
      <c r="X406" s="38">
        <f t="shared" si="8"/>
        <v>0</v>
      </c>
      <c r="Y406" s="13">
        <f>VLOOKUP(A406,'04.07.24'!$A$2:$M$500,11,0)</f>
        <v>5139152011</v>
      </c>
      <c r="Z406" s="39">
        <f>VLOOKUP(A406,'Actual scan'!$A$2:$M$419,11,0)</f>
        <v>5139152011</v>
      </c>
      <c r="AA406" s="38">
        <f t="shared" si="9"/>
        <v>0</v>
      </c>
      <c r="AB406" s="40">
        <f t="shared" si="10"/>
        <v>0</v>
      </c>
      <c r="AC406" s="40">
        <f t="shared" si="11"/>
        <v>0</v>
      </c>
      <c r="AD406" s="40">
        <f t="shared" si="12"/>
        <v>0</v>
      </c>
      <c r="AE406" s="40">
        <f t="shared" si="13"/>
        <v>0</v>
      </c>
      <c r="AF406" s="41">
        <f t="shared" si="14"/>
        <v>0</v>
      </c>
      <c r="AG406" s="40">
        <f>IFERROR(__xludf.DUMMYFUNCTION("IFNA(VLOOKUP(A406,IMPORTRANGE(""https://docs.google.com/spreadsheets/d/13sIiIFxtnWDUMYwzYXOCUL9Pdssb8PBqcbIkNBBCaZM/edit?resourcekey#gid=2083474367"",""Responses!$B$2:$N$500""),10,0),0)"),0.0)</f>
        <v>0</v>
      </c>
      <c r="AH406" s="40">
        <f>IFERROR(__xludf.DUMMYFUNCTION("IFNA(VLOOKUP(A406,IMPORTRANGE(""https://docs.google.com/spreadsheets/d/13sIiIFxtnWDUMYwzYXOCUL9Pdssb8PBqcbIkNBBCaZM/edit?resourcekey#gid=2083474367"",""Responses!$B$2:$N$500""),9,0),0)"),0.0)</f>
        <v>0</v>
      </c>
      <c r="AI406" s="41">
        <f t="shared" si="15"/>
        <v>0</v>
      </c>
      <c r="AJ406" s="41">
        <f t="shared" si="16"/>
        <v>0</v>
      </c>
      <c r="AK406" s="42" t="str">
        <f t="shared" si="17"/>
        <v>#DIV/0!</v>
      </c>
      <c r="AL406" s="42" t="str">
        <f t="shared" si="18"/>
        <v>#DIV/0!</v>
      </c>
    </row>
    <row r="407" ht="15.75" customHeight="1">
      <c r="A407" s="6">
        <v>1.51234473E8</v>
      </c>
      <c r="B407" s="7" t="s">
        <v>477</v>
      </c>
      <c r="C407" s="13" t="str">
        <f>VLOOKUP(A407,'04.07.24'!$A$2:$W$500,17,0)</f>
        <v>#N/A</v>
      </c>
      <c r="D407" s="33">
        <f t="shared" si="1"/>
        <v>0</v>
      </c>
      <c r="E407" s="13" t="str">
        <f>VLOOKUP(A407,'04.07.24'!$A$2:$W$500,18,0)</f>
        <v>#N/A</v>
      </c>
      <c r="F407" s="33">
        <f t="shared" si="2"/>
        <v>0</v>
      </c>
      <c r="G407" s="13" t="str">
        <f>VLOOKUP(A407,'04.07.24'!$A$2:$C$500,3,0)</f>
        <v>#N/A</v>
      </c>
      <c r="H407" s="34" t="str">
        <f>VLOOKUP(A407,'Actual scan'!$A$2:$C$419,3,0)</f>
        <v>#N/A</v>
      </c>
      <c r="I407" s="35" t="str">
        <f t="shared" si="3"/>
        <v>#N/A</v>
      </c>
      <c r="J407" s="13" t="str">
        <f>VLOOKUP(A407,'04.07.24'!$A$2:$M$500,13,0)</f>
        <v>#N/A</v>
      </c>
      <c r="K407" s="36" t="str">
        <f>VLOOKUP(A407,'Actual scan'!$A$2:$M$419,13,0)</f>
        <v>#N/A</v>
      </c>
      <c r="L407" s="35" t="str">
        <f t="shared" si="4"/>
        <v>#N/A</v>
      </c>
      <c r="M407" s="13" t="str">
        <f>VLOOKUP(A407,'04.07.24'!$A$2:$M$500,4,0)</f>
        <v>#N/A</v>
      </c>
      <c r="N407" s="34" t="str">
        <f>VLOOKUP(A407,'Actual scan'!$A$2:$M$419,4,0)</f>
        <v>#N/A</v>
      </c>
      <c r="O407" s="38" t="str">
        <f t="shared" si="5"/>
        <v>#N/A</v>
      </c>
      <c r="P407" s="13" t="str">
        <f>VLOOKUP(A407,'04.07.24'!$A$2:$M$500,10,0)</f>
        <v>#N/A</v>
      </c>
      <c r="Q407" s="39" t="str">
        <f>VLOOKUP(A407,'Actual scan'!$A$2:$M$419,10,0)</f>
        <v>#N/A</v>
      </c>
      <c r="R407" s="38" t="str">
        <f t="shared" si="6"/>
        <v>#N/A</v>
      </c>
      <c r="S407" s="13" t="str">
        <f>VLOOKUP(A407,'04.07.24'!$A$2:$M$500,9,0)</f>
        <v>#N/A</v>
      </c>
      <c r="T407" s="39" t="str">
        <f>VLOOKUP(A407,'Actual scan'!$A$2:$M$419,9,0)</f>
        <v>#N/A</v>
      </c>
      <c r="U407" s="38" t="str">
        <f t="shared" si="7"/>
        <v>#N/A</v>
      </c>
      <c r="V407" s="13" t="str">
        <f>VLOOKUP(A407,'04.07.24'!$A$2:$M$500,8,0)</f>
        <v>#N/A</v>
      </c>
      <c r="W407" s="39" t="str">
        <f>VLOOKUP(A407,'Actual scan'!$A$2:$M$419,8,0)</f>
        <v>#N/A</v>
      </c>
      <c r="X407" s="38" t="str">
        <f t="shared" si="8"/>
        <v>#N/A</v>
      </c>
      <c r="Y407" s="13" t="str">
        <f>VLOOKUP(A407,'04.07.24'!$A$2:$M$500,11,0)</f>
        <v>#N/A</v>
      </c>
      <c r="Z407" s="39" t="str">
        <f>VLOOKUP(A407,'Actual scan'!$A$2:$M$419,11,0)</f>
        <v>#N/A</v>
      </c>
      <c r="AA407" s="38" t="str">
        <f t="shared" si="9"/>
        <v>#N/A</v>
      </c>
      <c r="AB407" s="40" t="str">
        <f t="shared" si="10"/>
        <v>#N/A</v>
      </c>
      <c r="AC407" s="40" t="str">
        <f t="shared" si="11"/>
        <v>#N/A</v>
      </c>
      <c r="AD407" s="40">
        <f t="shared" si="12"/>
        <v>0</v>
      </c>
      <c r="AE407" s="40">
        <f t="shared" si="13"/>
        <v>0</v>
      </c>
      <c r="AF407" s="41" t="str">
        <f t="shared" si="14"/>
        <v>#N/A</v>
      </c>
      <c r="AG407" s="40">
        <f>IFERROR(__xludf.DUMMYFUNCTION("IFNA(VLOOKUP(A407,IMPORTRANGE(""https://docs.google.com/spreadsheets/d/13sIiIFxtnWDUMYwzYXOCUL9Pdssb8PBqcbIkNBBCaZM/edit?resourcekey#gid=2083474367"",""Responses!$B$2:$N$500""),10,0),0)"),0.0)</f>
        <v>0</v>
      </c>
      <c r="AH407" s="40">
        <f>IFERROR(__xludf.DUMMYFUNCTION("IFNA(VLOOKUP(A407,IMPORTRANGE(""https://docs.google.com/spreadsheets/d/13sIiIFxtnWDUMYwzYXOCUL9Pdssb8PBqcbIkNBBCaZM/edit?resourcekey#gid=2083474367"",""Responses!$B$2:$N$500""),9,0),0)"),0.0)</f>
        <v>0</v>
      </c>
      <c r="AI407" s="41">
        <f t="shared" si="15"/>
        <v>0</v>
      </c>
      <c r="AJ407" s="41">
        <f t="shared" si="16"/>
        <v>0</v>
      </c>
      <c r="AK407" s="42">
        <f t="shared" si="17"/>
        <v>0</v>
      </c>
      <c r="AL407" s="42">
        <f t="shared" si="18"/>
        <v>0</v>
      </c>
    </row>
    <row r="408" ht="15.75" customHeight="1">
      <c r="A408" s="6">
        <v>1.2872922E8</v>
      </c>
      <c r="B408" s="7" t="s">
        <v>308</v>
      </c>
      <c r="C408" s="20">
        <f>VLOOKUP(A408,'04.07.24'!$A$2:$W$500,17,0)</f>
        <v>753607.46</v>
      </c>
      <c r="D408" s="33">
        <f t="shared" si="1"/>
        <v>0</v>
      </c>
      <c r="E408" s="20">
        <f>VLOOKUP(A408,'04.07.24'!$A$2:$W$500,18,0)</f>
        <v>5652055.95</v>
      </c>
      <c r="F408" s="33">
        <f t="shared" si="2"/>
        <v>0</v>
      </c>
      <c r="G408" s="13">
        <f>VLOOKUP(A408,'04.07.24'!$A$2:$C$500,3,0)</f>
        <v>37680373</v>
      </c>
      <c r="H408" s="34">
        <f>VLOOKUP(A408,'Actual scan'!$A$2:$C$419,3,0)</f>
        <v>37680373</v>
      </c>
      <c r="I408" s="35">
        <f t="shared" si="3"/>
        <v>0</v>
      </c>
      <c r="J408" s="20">
        <f>VLOOKUP(A408,'04.07.24'!$A$2:$M$500,13,0)</f>
        <v>76014930</v>
      </c>
      <c r="K408" s="36">
        <f>VLOOKUP(A408,'Actual scan'!$A$2:$M$419,13,0)</f>
        <v>76014930</v>
      </c>
      <c r="L408" s="37">
        <f t="shared" si="4"/>
        <v>0</v>
      </c>
      <c r="M408" s="13">
        <f>VLOOKUP(A408,'04.07.24'!$A$2:$M$500,4,0)</f>
        <v>8830553</v>
      </c>
      <c r="N408" s="34">
        <f>VLOOKUP(A408,'Actual scan'!$A$2:$M$419,4,0)</f>
        <v>8830553</v>
      </c>
      <c r="O408" s="38">
        <f t="shared" si="5"/>
        <v>0</v>
      </c>
      <c r="P408" s="13">
        <f>VLOOKUP(A408,'04.07.24'!$A$2:$M$500,10,0)</f>
        <v>6068427</v>
      </c>
      <c r="Q408" s="39">
        <f>VLOOKUP(A408,'Actual scan'!$A$2:$M$419,10,0)</f>
        <v>6068427</v>
      </c>
      <c r="R408" s="38">
        <f t="shared" si="6"/>
        <v>0</v>
      </c>
      <c r="S408" s="13">
        <f>VLOOKUP(A408,'04.07.24'!$A$2:$M$500,9,0)</f>
        <v>1166876</v>
      </c>
      <c r="T408" s="39">
        <f>VLOOKUP(A408,'Actual scan'!$A$2:$M$419,9,0)</f>
        <v>1166876</v>
      </c>
      <c r="U408" s="38">
        <f t="shared" si="7"/>
        <v>0</v>
      </c>
      <c r="V408" s="13">
        <f>VLOOKUP(A408,'04.07.24'!$A$2:$M$500,8,0)</f>
        <v>5006957</v>
      </c>
      <c r="W408" s="39">
        <f>VLOOKUP(A408,'Actual scan'!$A$2:$M$419,8,0)</f>
        <v>5006957</v>
      </c>
      <c r="X408" s="38">
        <f t="shared" si="8"/>
        <v>0</v>
      </c>
      <c r="Y408" s="13">
        <f>VLOOKUP(A408,'04.07.24'!$A$2:$M$500,11,0)</f>
        <v>23437891069</v>
      </c>
      <c r="Z408" s="39">
        <f>VLOOKUP(A408,'Actual scan'!$A$2:$M$419,11,0)</f>
        <v>23437891069</v>
      </c>
      <c r="AA408" s="38">
        <f t="shared" si="9"/>
        <v>0</v>
      </c>
      <c r="AB408" s="40">
        <f t="shared" si="10"/>
        <v>0</v>
      </c>
      <c r="AC408" s="40">
        <f t="shared" si="11"/>
        <v>0</v>
      </c>
      <c r="AD408" s="40">
        <f t="shared" si="12"/>
        <v>0</v>
      </c>
      <c r="AE408" s="40">
        <f t="shared" si="13"/>
        <v>0</v>
      </c>
      <c r="AF408" s="41">
        <f t="shared" si="14"/>
        <v>0</v>
      </c>
      <c r="AG408" s="40">
        <f>IFERROR(__xludf.DUMMYFUNCTION("IFNA(VLOOKUP(A408,IMPORTRANGE(""https://docs.google.com/spreadsheets/d/13sIiIFxtnWDUMYwzYXOCUL9Pdssb8PBqcbIkNBBCaZM/edit?resourcekey#gid=2083474367"",""Responses!$B$2:$N$500""),10,0),0)"),0.0)</f>
        <v>0</v>
      </c>
      <c r="AH408" s="40">
        <f>IFERROR(__xludf.DUMMYFUNCTION("IFNA(VLOOKUP(A408,IMPORTRANGE(""https://docs.google.com/spreadsheets/d/13sIiIFxtnWDUMYwzYXOCUL9Pdssb8PBqcbIkNBBCaZM/edit?resourcekey#gid=2083474367"",""Responses!$B$2:$N$500""),9,0),0)"),0.0)</f>
        <v>0</v>
      </c>
      <c r="AI408" s="41">
        <f t="shared" si="15"/>
        <v>0</v>
      </c>
      <c r="AJ408" s="41">
        <f t="shared" si="16"/>
        <v>-5652055.95</v>
      </c>
      <c r="AK408" s="42">
        <f t="shared" si="17"/>
        <v>0</v>
      </c>
      <c r="AL408" s="42">
        <f t="shared" si="18"/>
        <v>0</v>
      </c>
    </row>
    <row r="409" ht="15.75" customHeight="1">
      <c r="A409" s="6">
        <v>1.2439556E8</v>
      </c>
      <c r="B409" s="7" t="s">
        <v>370</v>
      </c>
      <c r="C409" s="20">
        <f>VLOOKUP(A409,'04.07.24'!$A$2:$W$500,17,0)</f>
        <v>0</v>
      </c>
      <c r="D409" s="33">
        <f t="shared" si="1"/>
        <v>0</v>
      </c>
      <c r="E409" s="20">
        <f>VLOOKUP(A409,'04.07.24'!$A$2:$W$500,18,0)</f>
        <v>0</v>
      </c>
      <c r="F409" s="33">
        <f t="shared" si="2"/>
        <v>0</v>
      </c>
      <c r="G409" s="13">
        <f>VLOOKUP(A409,'04.07.24'!$A$2:$C$500,3,0)</f>
        <v>30825891</v>
      </c>
      <c r="H409" s="34">
        <f>VLOOKUP(A409,'Actual scan'!$A$2:$C$419,3,0)</f>
        <v>30825891</v>
      </c>
      <c r="I409" s="35">
        <f t="shared" si="3"/>
        <v>0</v>
      </c>
      <c r="J409" s="20">
        <f>VLOOKUP(A409,'04.07.24'!$A$2:$M$500,13,0)</f>
        <v>7147134.6</v>
      </c>
      <c r="K409" s="36">
        <f>VLOOKUP(A409,'Actual scan'!$A$2:$M$419,13,0)</f>
        <v>7147134.6</v>
      </c>
      <c r="L409" s="37">
        <f t="shared" si="4"/>
        <v>0</v>
      </c>
      <c r="M409" s="13">
        <f>VLOOKUP(A409,'04.07.24'!$A$2:$M$500,4,0)</f>
        <v>706250</v>
      </c>
      <c r="N409" s="34">
        <f>VLOOKUP(A409,'Actual scan'!$A$2:$M$419,4,0)</f>
        <v>706250</v>
      </c>
      <c r="O409" s="38">
        <f t="shared" si="5"/>
        <v>0</v>
      </c>
      <c r="P409" s="13">
        <f>VLOOKUP(A409,'04.07.24'!$A$2:$M$500,10,0)</f>
        <v>5550703</v>
      </c>
      <c r="Q409" s="39">
        <f>VLOOKUP(A409,'Actual scan'!$A$2:$M$419,10,0)</f>
        <v>5550703</v>
      </c>
      <c r="R409" s="38">
        <f t="shared" si="6"/>
        <v>0</v>
      </c>
      <c r="S409" s="13">
        <f>VLOOKUP(A409,'04.07.24'!$A$2:$M$500,9,0)</f>
        <v>285425</v>
      </c>
      <c r="T409" s="39">
        <f>VLOOKUP(A409,'Actual scan'!$A$2:$M$419,9,0)</f>
        <v>285425</v>
      </c>
      <c r="U409" s="38">
        <f t="shared" si="7"/>
        <v>0</v>
      </c>
      <c r="V409" s="13">
        <f>VLOOKUP(A409,'04.07.24'!$A$2:$M$500,8,0)</f>
        <v>92928</v>
      </c>
      <c r="W409" s="39">
        <f>VLOOKUP(A409,'Actual scan'!$A$2:$M$419,8,0)</f>
        <v>92928</v>
      </c>
      <c r="X409" s="38">
        <f t="shared" si="8"/>
        <v>0</v>
      </c>
      <c r="Y409" s="13">
        <f>VLOOKUP(A409,'04.07.24'!$A$2:$M$500,11,0)</f>
        <v>0</v>
      </c>
      <c r="Z409" s="39">
        <f>VLOOKUP(A409,'Actual scan'!$A$2:$M$419,11,0)</f>
        <v>0</v>
      </c>
      <c r="AA409" s="38">
        <f t="shared" si="9"/>
        <v>0</v>
      </c>
      <c r="AB409" s="40">
        <f t="shared" si="10"/>
        <v>0</v>
      </c>
      <c r="AC409" s="40">
        <f t="shared" si="11"/>
        <v>0</v>
      </c>
      <c r="AD409" s="40">
        <f t="shared" si="12"/>
        <v>0</v>
      </c>
      <c r="AE409" s="40">
        <f t="shared" si="13"/>
        <v>0</v>
      </c>
      <c r="AF409" s="41">
        <f t="shared" si="14"/>
        <v>0</v>
      </c>
      <c r="AG409" s="40">
        <f>IFERROR(__xludf.DUMMYFUNCTION("IFNA(VLOOKUP(A409,IMPORTRANGE(""https://docs.google.com/spreadsheets/d/13sIiIFxtnWDUMYwzYXOCUL9Pdssb8PBqcbIkNBBCaZM/edit?resourcekey#gid=2083474367"",""Responses!$B$2:$N$500""),10,0),0)"),0.0)</f>
        <v>0</v>
      </c>
      <c r="AH409" s="40">
        <f>IFERROR(__xludf.DUMMYFUNCTION("IFNA(VLOOKUP(A409,IMPORTRANGE(""https://docs.google.com/spreadsheets/d/13sIiIFxtnWDUMYwzYXOCUL9Pdssb8PBqcbIkNBBCaZM/edit?resourcekey#gid=2083474367"",""Responses!$B$2:$N$500""),9,0),0)"),0.0)</f>
        <v>0</v>
      </c>
      <c r="AI409" s="41">
        <f t="shared" si="15"/>
        <v>0</v>
      </c>
      <c r="AJ409" s="41">
        <f t="shared" si="16"/>
        <v>0</v>
      </c>
      <c r="AK409" s="42" t="str">
        <f t="shared" si="17"/>
        <v>#DIV/0!</v>
      </c>
      <c r="AL409" s="42" t="str">
        <f t="shared" si="18"/>
        <v>#DIV/0!</v>
      </c>
    </row>
    <row r="410" ht="15.75" customHeight="1">
      <c r="A410" s="6">
        <v>1.11908595E8</v>
      </c>
      <c r="B410" s="7" t="s">
        <v>302</v>
      </c>
      <c r="C410" s="20">
        <f>VLOOKUP(A410,'04.07.24'!$A$2:$W$500,17,0)</f>
        <v>758712.84</v>
      </c>
      <c r="D410" s="33">
        <f t="shared" si="1"/>
        <v>0</v>
      </c>
      <c r="E410" s="20">
        <f>VLOOKUP(A410,'04.07.24'!$A$2:$W$500,18,0)</f>
        <v>5690346.3</v>
      </c>
      <c r="F410" s="33">
        <f t="shared" si="2"/>
        <v>0</v>
      </c>
      <c r="G410" s="13">
        <f>VLOOKUP(A410,'04.07.24'!$A$2:$C$500,3,0)</f>
        <v>37935642</v>
      </c>
      <c r="H410" s="34">
        <f>VLOOKUP(A410,'Actual scan'!$A$2:$C$419,3,0)</f>
        <v>37935642</v>
      </c>
      <c r="I410" s="35">
        <f t="shared" si="3"/>
        <v>0</v>
      </c>
      <c r="J410" s="20">
        <f>VLOOKUP(A410,'04.07.24'!$A$2:$M$500,13,0)</f>
        <v>40420295.6</v>
      </c>
      <c r="K410" s="36">
        <f>VLOOKUP(A410,'Actual scan'!$A$2:$M$419,13,0)</f>
        <v>40420295.6</v>
      </c>
      <c r="L410" s="37">
        <f t="shared" si="4"/>
        <v>0</v>
      </c>
      <c r="M410" s="13">
        <f>VLOOKUP(A410,'04.07.24'!$A$2:$M$500,4,0)</f>
        <v>5056907</v>
      </c>
      <c r="N410" s="34">
        <f>VLOOKUP(A410,'Actual scan'!$A$2:$M$419,4,0)</f>
        <v>5056907</v>
      </c>
      <c r="O410" s="38">
        <f t="shared" si="5"/>
        <v>0</v>
      </c>
      <c r="P410" s="13">
        <f>VLOOKUP(A410,'04.07.24'!$A$2:$M$500,10,0)</f>
        <v>3405243</v>
      </c>
      <c r="Q410" s="39">
        <f>VLOOKUP(A410,'Actual scan'!$A$2:$M$419,10,0)</f>
        <v>3405243</v>
      </c>
      <c r="R410" s="38">
        <f t="shared" si="6"/>
        <v>0</v>
      </c>
      <c r="S410" s="13">
        <f>VLOOKUP(A410,'04.07.24'!$A$2:$M$500,9,0)</f>
        <v>457307</v>
      </c>
      <c r="T410" s="39">
        <f>VLOOKUP(A410,'Actual scan'!$A$2:$M$419,9,0)</f>
        <v>457307</v>
      </c>
      <c r="U410" s="38">
        <f t="shared" si="7"/>
        <v>0</v>
      </c>
      <c r="V410" s="13">
        <f>VLOOKUP(A410,'04.07.24'!$A$2:$M$500,8,0)</f>
        <v>2695942</v>
      </c>
      <c r="W410" s="39">
        <f>VLOOKUP(A410,'Actual scan'!$A$2:$M$419,8,0)</f>
        <v>2695942</v>
      </c>
      <c r="X410" s="38">
        <f t="shared" si="8"/>
        <v>0</v>
      </c>
      <c r="Y410" s="13">
        <f>VLOOKUP(A410,'04.07.24'!$A$2:$M$500,11,0)</f>
        <v>170590241</v>
      </c>
      <c r="Z410" s="39">
        <f>VLOOKUP(A410,'Actual scan'!$A$2:$M$419,11,0)</f>
        <v>170590241</v>
      </c>
      <c r="AA410" s="38">
        <f t="shared" si="9"/>
        <v>0</v>
      </c>
      <c r="AB410" s="40">
        <f t="shared" si="10"/>
        <v>0</v>
      </c>
      <c r="AC410" s="40">
        <f t="shared" si="11"/>
        <v>0</v>
      </c>
      <c r="AD410" s="40">
        <f t="shared" si="12"/>
        <v>0</v>
      </c>
      <c r="AE410" s="40">
        <f t="shared" si="13"/>
        <v>0</v>
      </c>
      <c r="AF410" s="41">
        <f t="shared" si="14"/>
        <v>0</v>
      </c>
      <c r="AG410" s="40">
        <f>IFERROR(__xludf.DUMMYFUNCTION("IFNA(VLOOKUP(A410,IMPORTRANGE(""https://docs.google.com/spreadsheets/d/13sIiIFxtnWDUMYwzYXOCUL9Pdssb8PBqcbIkNBBCaZM/edit?resourcekey#gid=2083474367"",""Responses!$B$2:$N$500""),10,0),0)"),0.0)</f>
        <v>0</v>
      </c>
      <c r="AH410" s="40">
        <f>IFERROR(__xludf.DUMMYFUNCTION("IFNA(VLOOKUP(A410,IMPORTRANGE(""https://docs.google.com/spreadsheets/d/13sIiIFxtnWDUMYwzYXOCUL9Pdssb8PBqcbIkNBBCaZM/edit?resourcekey#gid=2083474367"",""Responses!$B$2:$N$500""),9,0),0)"),0.0)</f>
        <v>0</v>
      </c>
      <c r="AI410" s="41">
        <f t="shared" si="15"/>
        <v>0</v>
      </c>
      <c r="AJ410" s="41">
        <f t="shared" si="16"/>
        <v>-5690346.3</v>
      </c>
      <c r="AK410" s="42">
        <f t="shared" si="17"/>
        <v>0</v>
      </c>
      <c r="AL410" s="42">
        <f t="shared" si="18"/>
        <v>0</v>
      </c>
    </row>
    <row r="411" ht="15.75" customHeight="1">
      <c r="A411" s="6">
        <v>1.09138391E8</v>
      </c>
      <c r="B411" s="7" t="s">
        <v>331</v>
      </c>
      <c r="C411" s="20">
        <f>VLOOKUP(A411,'04.07.24'!$A$2:$W$500,17,0)</f>
        <v>0</v>
      </c>
      <c r="D411" s="33">
        <f t="shared" si="1"/>
        <v>0</v>
      </c>
      <c r="E411" s="20">
        <f>VLOOKUP(A411,'04.07.24'!$A$2:$W$500,18,0)</f>
        <v>0</v>
      </c>
      <c r="F411" s="33">
        <f t="shared" si="2"/>
        <v>0</v>
      </c>
      <c r="G411" s="13">
        <f>VLOOKUP(A411,'04.07.24'!$A$2:$C$500,3,0)</f>
        <v>34562799</v>
      </c>
      <c r="H411" s="34">
        <f>VLOOKUP(A411,'Actual scan'!$A$2:$C$419,3,0)</f>
        <v>34562799</v>
      </c>
      <c r="I411" s="35">
        <f t="shared" si="3"/>
        <v>0</v>
      </c>
      <c r="J411" s="20">
        <f>VLOOKUP(A411,'04.07.24'!$A$2:$M$500,13,0)</f>
        <v>88849297.4</v>
      </c>
      <c r="K411" s="36">
        <f>VLOOKUP(A411,'Actual scan'!$A$2:$M$419,13,0)</f>
        <v>88849297.4</v>
      </c>
      <c r="L411" s="37">
        <f t="shared" si="4"/>
        <v>0</v>
      </c>
      <c r="M411" s="13">
        <f>VLOOKUP(A411,'04.07.24'!$A$2:$M$500,4,0)</f>
        <v>10572337</v>
      </c>
      <c r="N411" s="34">
        <f>VLOOKUP(A411,'Actual scan'!$A$2:$M$419,4,0)</f>
        <v>10572337</v>
      </c>
      <c r="O411" s="38">
        <f t="shared" si="5"/>
        <v>0</v>
      </c>
      <c r="P411" s="13">
        <f>VLOOKUP(A411,'04.07.24'!$A$2:$M$500,10,0)</f>
        <v>7498879</v>
      </c>
      <c r="Q411" s="39">
        <f>VLOOKUP(A411,'Actual scan'!$A$2:$M$419,10,0)</f>
        <v>7498879</v>
      </c>
      <c r="R411" s="38">
        <f t="shared" si="6"/>
        <v>0</v>
      </c>
      <c r="S411" s="13">
        <f>VLOOKUP(A411,'04.07.24'!$A$2:$M$500,9,0)</f>
        <v>1383711</v>
      </c>
      <c r="T411" s="39">
        <f>VLOOKUP(A411,'Actual scan'!$A$2:$M$419,9,0)</f>
        <v>1383711</v>
      </c>
      <c r="U411" s="38">
        <f t="shared" si="7"/>
        <v>0</v>
      </c>
      <c r="V411" s="13">
        <f>VLOOKUP(A411,'04.07.24'!$A$2:$M$500,8,0)</f>
        <v>5883486</v>
      </c>
      <c r="W411" s="39">
        <f>VLOOKUP(A411,'Actual scan'!$A$2:$M$419,8,0)</f>
        <v>5883486</v>
      </c>
      <c r="X411" s="38">
        <f t="shared" si="8"/>
        <v>0</v>
      </c>
      <c r="Y411" s="13">
        <f>VLOOKUP(A411,'04.07.24'!$A$2:$M$500,11,0)</f>
        <v>8132159509</v>
      </c>
      <c r="Z411" s="39">
        <f>VLOOKUP(A411,'Actual scan'!$A$2:$M$419,11,0)</f>
        <v>8132159509</v>
      </c>
      <c r="AA411" s="38">
        <f t="shared" si="9"/>
        <v>0</v>
      </c>
      <c r="AB411" s="40">
        <f t="shared" si="10"/>
        <v>0</v>
      </c>
      <c r="AC411" s="40">
        <f t="shared" si="11"/>
        <v>0</v>
      </c>
      <c r="AD411" s="40">
        <f t="shared" si="12"/>
        <v>0</v>
      </c>
      <c r="AE411" s="40">
        <f t="shared" si="13"/>
        <v>0</v>
      </c>
      <c r="AF411" s="41">
        <f t="shared" si="14"/>
        <v>0</v>
      </c>
      <c r="AG411" s="40">
        <f>IFERROR(__xludf.DUMMYFUNCTION("IFNA(VLOOKUP(A411,IMPORTRANGE(""https://docs.google.com/spreadsheets/d/13sIiIFxtnWDUMYwzYXOCUL9Pdssb8PBqcbIkNBBCaZM/edit?resourcekey#gid=2083474367"",""Responses!$B$2:$N$500""),10,0),0)"),0.0)</f>
        <v>0</v>
      </c>
      <c r="AH411" s="40">
        <f>IFERROR(__xludf.DUMMYFUNCTION("IFNA(VLOOKUP(A411,IMPORTRANGE(""https://docs.google.com/spreadsheets/d/13sIiIFxtnWDUMYwzYXOCUL9Pdssb8PBqcbIkNBBCaZM/edit?resourcekey#gid=2083474367"",""Responses!$B$2:$N$500""),9,0),0)"),0.0)</f>
        <v>0</v>
      </c>
      <c r="AI411" s="41">
        <f t="shared" si="15"/>
        <v>0</v>
      </c>
      <c r="AJ411" s="41">
        <f t="shared" si="16"/>
        <v>0</v>
      </c>
      <c r="AK411" s="42" t="str">
        <f t="shared" si="17"/>
        <v>#DIV/0!</v>
      </c>
      <c r="AL411" s="42" t="str">
        <f t="shared" si="18"/>
        <v>#DIV/0!</v>
      </c>
    </row>
    <row r="412" ht="15.75" customHeight="1">
      <c r="A412" s="6">
        <v>1.26335363E8</v>
      </c>
      <c r="B412" s="7" t="s">
        <v>332</v>
      </c>
      <c r="C412" s="20">
        <f>VLOOKUP(A412,'04.07.24'!$A$2:$W$500,17,0)</f>
        <v>0</v>
      </c>
      <c r="D412" s="33">
        <f t="shared" si="1"/>
        <v>0</v>
      </c>
      <c r="E412" s="20">
        <f>VLOOKUP(A412,'04.07.24'!$A$2:$W$500,18,0)</f>
        <v>0</v>
      </c>
      <c r="F412" s="33">
        <f t="shared" si="2"/>
        <v>0</v>
      </c>
      <c r="G412" s="13">
        <f>VLOOKUP(A412,'04.07.24'!$A$2:$C$500,3,0)</f>
        <v>34530343</v>
      </c>
      <c r="H412" s="34">
        <f>VLOOKUP(A412,'Actual scan'!$A$2:$C$419,3,0)</f>
        <v>34530343</v>
      </c>
      <c r="I412" s="35">
        <f t="shared" si="3"/>
        <v>0</v>
      </c>
      <c r="J412" s="20">
        <f>VLOOKUP(A412,'04.07.24'!$A$2:$M$500,13,0)</f>
        <v>20309243.6</v>
      </c>
      <c r="K412" s="36">
        <f>VLOOKUP(A412,'Actual scan'!$A$2:$M$419,13,0)</f>
        <v>20309243.6</v>
      </c>
      <c r="L412" s="37">
        <f t="shared" si="4"/>
        <v>0</v>
      </c>
      <c r="M412" s="13">
        <f>VLOOKUP(A412,'04.07.24'!$A$2:$M$500,4,0)</f>
        <v>2460037</v>
      </c>
      <c r="N412" s="34">
        <f>VLOOKUP(A412,'Actual scan'!$A$2:$M$419,4,0)</f>
        <v>2460037</v>
      </c>
      <c r="O412" s="38">
        <f t="shared" si="5"/>
        <v>0</v>
      </c>
      <c r="P412" s="13">
        <f>VLOOKUP(A412,'04.07.24'!$A$2:$M$500,10,0)</f>
        <v>789899</v>
      </c>
      <c r="Q412" s="39">
        <f>VLOOKUP(A412,'Actual scan'!$A$2:$M$419,10,0)</f>
        <v>789899</v>
      </c>
      <c r="R412" s="38">
        <f t="shared" si="6"/>
        <v>0</v>
      </c>
      <c r="S412" s="13">
        <f>VLOOKUP(A412,'04.07.24'!$A$2:$M$500,9,0)</f>
        <v>214490</v>
      </c>
      <c r="T412" s="39">
        <f>VLOOKUP(A412,'Actual scan'!$A$2:$M$419,9,0)</f>
        <v>214490</v>
      </c>
      <c r="U412" s="38">
        <f t="shared" si="7"/>
        <v>0</v>
      </c>
      <c r="V412" s="13">
        <f>VLOOKUP(A412,'04.07.24'!$A$2:$M$500,8,0)</f>
        <v>1498805</v>
      </c>
      <c r="W412" s="39">
        <f>VLOOKUP(A412,'Actual scan'!$A$2:$M$419,8,0)</f>
        <v>1498805</v>
      </c>
      <c r="X412" s="38">
        <f t="shared" si="8"/>
        <v>0</v>
      </c>
      <c r="Y412" s="13">
        <f>VLOOKUP(A412,'04.07.24'!$A$2:$M$500,11,0)</f>
        <v>140407653</v>
      </c>
      <c r="Z412" s="39">
        <f>VLOOKUP(A412,'Actual scan'!$A$2:$M$419,11,0)</f>
        <v>140407653</v>
      </c>
      <c r="AA412" s="38">
        <f t="shared" si="9"/>
        <v>0</v>
      </c>
      <c r="AB412" s="40">
        <f t="shared" si="10"/>
        <v>0</v>
      </c>
      <c r="AC412" s="40">
        <f t="shared" si="11"/>
        <v>0</v>
      </c>
      <c r="AD412" s="40">
        <f t="shared" si="12"/>
        <v>0</v>
      </c>
      <c r="AE412" s="40">
        <f t="shared" si="13"/>
        <v>0</v>
      </c>
      <c r="AF412" s="41">
        <f t="shared" si="14"/>
        <v>0</v>
      </c>
      <c r="AG412" s="40">
        <f>IFERROR(__xludf.DUMMYFUNCTION("IFNA(VLOOKUP(A412,IMPORTRANGE(""https://docs.google.com/spreadsheets/d/13sIiIFxtnWDUMYwzYXOCUL9Pdssb8PBqcbIkNBBCaZM/edit?resourcekey#gid=2083474367"",""Responses!$B$2:$N$500""),10,0),0)"),0.0)</f>
        <v>0</v>
      </c>
      <c r="AH412" s="40">
        <f>IFERROR(__xludf.DUMMYFUNCTION("IFNA(VLOOKUP(A412,IMPORTRANGE(""https://docs.google.com/spreadsheets/d/13sIiIFxtnWDUMYwzYXOCUL9Pdssb8PBqcbIkNBBCaZM/edit?resourcekey#gid=2083474367"",""Responses!$B$2:$N$500""),9,0),0)"),0.0)</f>
        <v>0</v>
      </c>
      <c r="AI412" s="41">
        <f t="shared" si="15"/>
        <v>0</v>
      </c>
      <c r="AJ412" s="41">
        <f t="shared" si="16"/>
        <v>0</v>
      </c>
      <c r="AK412" s="42" t="str">
        <f t="shared" si="17"/>
        <v>#DIV/0!</v>
      </c>
      <c r="AL412" s="42" t="str">
        <f t="shared" si="18"/>
        <v>#DIV/0!</v>
      </c>
    </row>
    <row r="413" ht="15.75" customHeight="1">
      <c r="A413" s="6">
        <v>1.19225274E8</v>
      </c>
      <c r="B413" s="7" t="s">
        <v>478</v>
      </c>
      <c r="C413" s="13" t="str">
        <f>VLOOKUP(A413,'04.07.24'!$A$2:$W$500,17,0)</f>
        <v>#N/A</v>
      </c>
      <c r="D413" s="33">
        <f t="shared" si="1"/>
        <v>0</v>
      </c>
      <c r="E413" s="13" t="str">
        <f>VLOOKUP(A413,'04.07.24'!$A$2:$W$500,18,0)</f>
        <v>#N/A</v>
      </c>
      <c r="F413" s="33">
        <f t="shared" si="2"/>
        <v>0</v>
      </c>
      <c r="G413" s="13" t="str">
        <f>VLOOKUP(A413,'04.07.24'!$A$2:$C$500,3,0)</f>
        <v>#N/A</v>
      </c>
      <c r="H413" s="34" t="str">
        <f>VLOOKUP(A413,'Actual scan'!$A$2:$C$419,3,0)</f>
        <v>#N/A</v>
      </c>
      <c r="I413" s="35" t="str">
        <f t="shared" si="3"/>
        <v>#N/A</v>
      </c>
      <c r="J413" s="13" t="str">
        <f>VLOOKUP(A413,'04.07.24'!$A$2:$M$500,13,0)</f>
        <v>#N/A</v>
      </c>
      <c r="K413" s="36" t="str">
        <f>VLOOKUP(A413,'Actual scan'!$A$2:$M$419,13,0)</f>
        <v>#N/A</v>
      </c>
      <c r="L413" s="35" t="str">
        <f t="shared" si="4"/>
        <v>#N/A</v>
      </c>
      <c r="M413" s="13" t="str">
        <f>VLOOKUP(A413,'04.07.24'!$A$2:$M$500,4,0)</f>
        <v>#N/A</v>
      </c>
      <c r="N413" s="34" t="str">
        <f>VLOOKUP(A413,'Actual scan'!$A$2:$M$419,4,0)</f>
        <v>#N/A</v>
      </c>
      <c r="O413" s="38" t="str">
        <f t="shared" si="5"/>
        <v>#N/A</v>
      </c>
      <c r="P413" s="13" t="str">
        <f>VLOOKUP(A413,'04.07.24'!$A$2:$M$500,10,0)</f>
        <v>#N/A</v>
      </c>
      <c r="Q413" s="39" t="str">
        <f>VLOOKUP(A413,'Actual scan'!$A$2:$M$419,10,0)</f>
        <v>#N/A</v>
      </c>
      <c r="R413" s="38" t="str">
        <f t="shared" si="6"/>
        <v>#N/A</v>
      </c>
      <c r="S413" s="13" t="str">
        <f>VLOOKUP(A413,'04.07.24'!$A$2:$M$500,9,0)</f>
        <v>#N/A</v>
      </c>
      <c r="T413" s="39" t="str">
        <f>VLOOKUP(A413,'Actual scan'!$A$2:$M$419,9,0)</f>
        <v>#N/A</v>
      </c>
      <c r="U413" s="38" t="str">
        <f t="shared" si="7"/>
        <v>#N/A</v>
      </c>
      <c r="V413" s="13" t="str">
        <f>VLOOKUP(A413,'04.07.24'!$A$2:$M$500,8,0)</f>
        <v>#N/A</v>
      </c>
      <c r="W413" s="39" t="str">
        <f>VLOOKUP(A413,'Actual scan'!$A$2:$M$419,8,0)</f>
        <v>#N/A</v>
      </c>
      <c r="X413" s="38" t="str">
        <f t="shared" si="8"/>
        <v>#N/A</v>
      </c>
      <c r="Y413" s="13" t="str">
        <f>VLOOKUP(A413,'04.07.24'!$A$2:$M$500,11,0)</f>
        <v>#N/A</v>
      </c>
      <c r="Z413" s="39" t="str">
        <f>VLOOKUP(A413,'Actual scan'!$A$2:$M$419,11,0)</f>
        <v>#N/A</v>
      </c>
      <c r="AA413" s="38" t="str">
        <f t="shared" si="9"/>
        <v>#N/A</v>
      </c>
      <c r="AB413" s="40" t="str">
        <f t="shared" si="10"/>
        <v>#N/A</v>
      </c>
      <c r="AC413" s="40" t="str">
        <f t="shared" si="11"/>
        <v>#N/A</v>
      </c>
      <c r="AD413" s="40">
        <f t="shared" si="12"/>
        <v>0</v>
      </c>
      <c r="AE413" s="40">
        <f t="shared" si="13"/>
        <v>0</v>
      </c>
      <c r="AF413" s="41" t="str">
        <f t="shared" si="14"/>
        <v>#N/A</v>
      </c>
      <c r="AG413" s="40">
        <f>IFERROR(__xludf.DUMMYFUNCTION("IFNA(VLOOKUP(A413,IMPORTRANGE(""https://docs.google.com/spreadsheets/d/13sIiIFxtnWDUMYwzYXOCUL9Pdssb8PBqcbIkNBBCaZM/edit?resourcekey#gid=2083474367"",""Responses!$B$2:$N$500""),10,0),0)"),0.0)</f>
        <v>0</v>
      </c>
      <c r="AH413" s="40">
        <f>IFERROR(__xludf.DUMMYFUNCTION("IFNA(VLOOKUP(A413,IMPORTRANGE(""https://docs.google.com/spreadsheets/d/13sIiIFxtnWDUMYwzYXOCUL9Pdssb8PBqcbIkNBBCaZM/edit?resourcekey#gid=2083474367"",""Responses!$B$2:$N$500""),9,0),0)"),0.0)</f>
        <v>0</v>
      </c>
      <c r="AI413" s="41">
        <f t="shared" si="15"/>
        <v>0</v>
      </c>
      <c r="AJ413" s="41">
        <f t="shared" si="16"/>
        <v>0</v>
      </c>
      <c r="AK413" s="42">
        <f t="shared" si="17"/>
        <v>0</v>
      </c>
      <c r="AL413" s="42">
        <f t="shared" si="18"/>
        <v>0</v>
      </c>
    </row>
    <row r="414" ht="15.75" customHeight="1">
      <c r="A414" s="6">
        <v>1.49832186E8</v>
      </c>
      <c r="B414" s="7" t="s">
        <v>119</v>
      </c>
      <c r="C414" s="20">
        <f>VLOOKUP(A414,'04.07.24'!$A$2:$W$500,17,0)</f>
        <v>0</v>
      </c>
      <c r="D414" s="33">
        <f t="shared" si="1"/>
        <v>0</v>
      </c>
      <c r="E414" s="20">
        <f>VLOOKUP(A414,'04.07.24'!$A$2:$W$500,18,0)</f>
        <v>0</v>
      </c>
      <c r="F414" s="33">
        <f t="shared" si="2"/>
        <v>0</v>
      </c>
      <c r="G414" s="13">
        <f>VLOOKUP(A414,'04.07.24'!$A$2:$C$500,3,0)</f>
        <v>33435811</v>
      </c>
      <c r="H414" s="34">
        <f>VLOOKUP(A414,'Actual scan'!$A$2:$C$419,3,0)</f>
        <v>33435811</v>
      </c>
      <c r="I414" s="35">
        <f t="shared" si="3"/>
        <v>0</v>
      </c>
      <c r="J414" s="20">
        <f>VLOOKUP(A414,'04.07.24'!$A$2:$M$500,13,0)</f>
        <v>94344890.2</v>
      </c>
      <c r="K414" s="36">
        <f>VLOOKUP(A414,'Actual scan'!$A$2:$M$419,13,0)</f>
        <v>94344890.2</v>
      </c>
      <c r="L414" s="37">
        <f t="shared" si="4"/>
        <v>0</v>
      </c>
      <c r="M414" s="13">
        <f>VLOOKUP(A414,'04.07.24'!$A$2:$M$500,4,0)</f>
        <v>8301175</v>
      </c>
      <c r="N414" s="34">
        <f>VLOOKUP(A414,'Actual scan'!$A$2:$M$419,4,0)</f>
        <v>8301175</v>
      </c>
      <c r="O414" s="38">
        <f t="shared" si="5"/>
        <v>0</v>
      </c>
      <c r="P414" s="13">
        <f>VLOOKUP(A414,'04.07.24'!$A$2:$M$500,10,0)</f>
        <v>3006788</v>
      </c>
      <c r="Q414" s="39">
        <f>VLOOKUP(A414,'Actual scan'!$A$2:$M$419,10,0)</f>
        <v>3006788</v>
      </c>
      <c r="R414" s="38">
        <f t="shared" si="6"/>
        <v>0</v>
      </c>
      <c r="S414" s="13">
        <f>VLOOKUP(A414,'04.07.24'!$A$2:$M$500,9,0)</f>
        <v>2378561</v>
      </c>
      <c r="T414" s="39">
        <f>VLOOKUP(A414,'Actual scan'!$A$2:$M$419,9,0)</f>
        <v>2378561</v>
      </c>
      <c r="U414" s="38">
        <f t="shared" si="7"/>
        <v>0</v>
      </c>
      <c r="V414" s="13">
        <f>VLOOKUP(A414,'04.07.24'!$A$2:$M$500,8,0)</f>
        <v>4299952</v>
      </c>
      <c r="W414" s="39">
        <f>VLOOKUP(A414,'Actual scan'!$A$2:$M$419,8,0)</f>
        <v>4299952</v>
      </c>
      <c r="X414" s="38">
        <f t="shared" si="8"/>
        <v>0</v>
      </c>
      <c r="Y414" s="13">
        <f>VLOOKUP(A414,'04.07.24'!$A$2:$M$500,11,0)</f>
        <v>3000116412</v>
      </c>
      <c r="Z414" s="39">
        <f>VLOOKUP(A414,'Actual scan'!$A$2:$M$419,11,0)</f>
        <v>3000116412</v>
      </c>
      <c r="AA414" s="38">
        <f t="shared" si="9"/>
        <v>0</v>
      </c>
      <c r="AB414" s="40">
        <f t="shared" si="10"/>
        <v>0</v>
      </c>
      <c r="AC414" s="40">
        <f t="shared" si="11"/>
        <v>0</v>
      </c>
      <c r="AD414" s="40">
        <f t="shared" si="12"/>
        <v>0</v>
      </c>
      <c r="AE414" s="40">
        <f t="shared" si="13"/>
        <v>0</v>
      </c>
      <c r="AF414" s="41">
        <f t="shared" si="14"/>
        <v>0</v>
      </c>
      <c r="AG414" s="40">
        <f>IFERROR(__xludf.DUMMYFUNCTION("IFNA(VLOOKUP(A414,IMPORTRANGE(""https://docs.google.com/spreadsheets/d/13sIiIFxtnWDUMYwzYXOCUL9Pdssb8PBqcbIkNBBCaZM/edit?resourcekey#gid=2083474367"",""Responses!$B$2:$N$500""),10,0),0)"),0.0)</f>
        <v>0</v>
      </c>
      <c r="AH414" s="40">
        <f>IFERROR(__xludf.DUMMYFUNCTION("IFNA(VLOOKUP(A414,IMPORTRANGE(""https://docs.google.com/spreadsheets/d/13sIiIFxtnWDUMYwzYXOCUL9Pdssb8PBqcbIkNBBCaZM/edit?resourcekey#gid=2083474367"",""Responses!$B$2:$N$500""),9,0),0)"),0.0)</f>
        <v>0</v>
      </c>
      <c r="AI414" s="41">
        <f t="shared" si="15"/>
        <v>0</v>
      </c>
      <c r="AJ414" s="41">
        <f t="shared" si="16"/>
        <v>0</v>
      </c>
      <c r="AK414" s="42" t="str">
        <f t="shared" si="17"/>
        <v>#DIV/0!</v>
      </c>
      <c r="AL414" s="42" t="str">
        <f t="shared" si="18"/>
        <v>#DIV/0!</v>
      </c>
    </row>
    <row r="415" ht="15.75" customHeight="1">
      <c r="A415" s="6">
        <v>1.42960559E8</v>
      </c>
      <c r="B415" s="7" t="s">
        <v>340</v>
      </c>
      <c r="C415" s="20">
        <f>VLOOKUP(A415,'04.07.24'!$A$2:$W$500,17,0)</f>
        <v>0</v>
      </c>
      <c r="D415" s="33">
        <f t="shared" si="1"/>
        <v>0</v>
      </c>
      <c r="E415" s="20">
        <f>VLOOKUP(A415,'04.07.24'!$A$2:$W$500,18,0)</f>
        <v>0</v>
      </c>
      <c r="F415" s="33">
        <f t="shared" si="2"/>
        <v>0</v>
      </c>
      <c r="G415" s="13">
        <f>VLOOKUP(A415,'04.07.24'!$A$2:$C$500,3,0)</f>
        <v>33409935</v>
      </c>
      <c r="H415" s="34">
        <f>VLOOKUP(A415,'Actual scan'!$A$2:$C$419,3,0)</f>
        <v>33409935</v>
      </c>
      <c r="I415" s="35">
        <f t="shared" si="3"/>
        <v>0</v>
      </c>
      <c r="J415" s="20">
        <f>VLOOKUP(A415,'04.07.24'!$A$2:$M$500,13,0)</f>
        <v>102750955.2</v>
      </c>
      <c r="K415" s="36">
        <f>VLOOKUP(A415,'Actual scan'!$A$2:$M$419,13,0)</f>
        <v>102750955.2</v>
      </c>
      <c r="L415" s="37">
        <f t="shared" si="4"/>
        <v>0</v>
      </c>
      <c r="M415" s="13">
        <f>VLOOKUP(A415,'04.07.24'!$A$2:$M$500,4,0)</f>
        <v>6879027</v>
      </c>
      <c r="N415" s="34">
        <f>VLOOKUP(A415,'Actual scan'!$A$2:$M$419,4,0)</f>
        <v>6879027</v>
      </c>
      <c r="O415" s="38">
        <f t="shared" si="5"/>
        <v>0</v>
      </c>
      <c r="P415" s="13">
        <f>VLOOKUP(A415,'04.07.24'!$A$2:$M$500,10,0)</f>
        <v>5839683</v>
      </c>
      <c r="Q415" s="39">
        <f>VLOOKUP(A415,'Actual scan'!$A$2:$M$419,10,0)</f>
        <v>5839683</v>
      </c>
      <c r="R415" s="38">
        <f t="shared" si="6"/>
        <v>0</v>
      </c>
      <c r="S415" s="13">
        <f>VLOOKUP(A415,'04.07.24'!$A$2:$M$500,9,0)</f>
        <v>3716633</v>
      </c>
      <c r="T415" s="39">
        <f>VLOOKUP(A415,'Actual scan'!$A$2:$M$419,9,0)</f>
        <v>3716633</v>
      </c>
      <c r="U415" s="38">
        <f t="shared" si="7"/>
        <v>0</v>
      </c>
      <c r="V415" s="13">
        <f>VLOOKUP(A415,'04.07.24'!$A$2:$M$500,8,0)</f>
        <v>2762601</v>
      </c>
      <c r="W415" s="39">
        <f>VLOOKUP(A415,'Actual scan'!$A$2:$M$419,8,0)</f>
        <v>2762601</v>
      </c>
      <c r="X415" s="38">
        <f t="shared" si="8"/>
        <v>0</v>
      </c>
      <c r="Y415" s="13">
        <f>VLOOKUP(A415,'04.07.24'!$A$2:$M$500,11,0)</f>
        <v>2822511181</v>
      </c>
      <c r="Z415" s="39">
        <f>VLOOKUP(A415,'Actual scan'!$A$2:$M$419,11,0)</f>
        <v>2822511181</v>
      </c>
      <c r="AA415" s="38">
        <f t="shared" si="9"/>
        <v>0</v>
      </c>
      <c r="AB415" s="40">
        <f t="shared" si="10"/>
        <v>0</v>
      </c>
      <c r="AC415" s="40">
        <f t="shared" si="11"/>
        <v>0</v>
      </c>
      <c r="AD415" s="40">
        <f t="shared" si="12"/>
        <v>0</v>
      </c>
      <c r="AE415" s="40">
        <f t="shared" si="13"/>
        <v>0</v>
      </c>
      <c r="AF415" s="41">
        <f t="shared" si="14"/>
        <v>0</v>
      </c>
      <c r="AG415" s="40">
        <f>IFERROR(__xludf.DUMMYFUNCTION("IFNA(VLOOKUP(A415,IMPORTRANGE(""https://docs.google.com/spreadsheets/d/13sIiIFxtnWDUMYwzYXOCUL9Pdssb8PBqcbIkNBBCaZM/edit?resourcekey#gid=2083474367"",""Responses!$B$2:$N$500""),10,0),0)"),0.0)</f>
        <v>0</v>
      </c>
      <c r="AH415" s="40">
        <f>IFERROR(__xludf.DUMMYFUNCTION("IFNA(VLOOKUP(A415,IMPORTRANGE(""https://docs.google.com/spreadsheets/d/13sIiIFxtnWDUMYwzYXOCUL9Pdssb8PBqcbIkNBBCaZM/edit?resourcekey#gid=2083474367"",""Responses!$B$2:$N$500""),9,0),0)"),0.0)</f>
        <v>0</v>
      </c>
      <c r="AI415" s="41">
        <f t="shared" si="15"/>
        <v>0</v>
      </c>
      <c r="AJ415" s="41">
        <f t="shared" si="16"/>
        <v>0</v>
      </c>
      <c r="AK415" s="42" t="str">
        <f t="shared" si="17"/>
        <v>#DIV/0!</v>
      </c>
      <c r="AL415" s="42" t="str">
        <f t="shared" si="18"/>
        <v>#DIV/0!</v>
      </c>
    </row>
    <row r="416" ht="15.75" customHeight="1">
      <c r="A416" s="6">
        <v>8.8619253E7</v>
      </c>
      <c r="B416" s="7" t="s">
        <v>307</v>
      </c>
      <c r="C416" s="20">
        <f>VLOOKUP(A416,'04.07.24'!$A$2:$W$500,17,0)</f>
        <v>753882.48</v>
      </c>
      <c r="D416" s="33">
        <f t="shared" si="1"/>
        <v>0</v>
      </c>
      <c r="E416" s="20">
        <f>VLOOKUP(A416,'04.07.24'!$A$2:$W$500,18,0)</f>
        <v>5654118.6</v>
      </c>
      <c r="F416" s="33">
        <f t="shared" si="2"/>
        <v>0</v>
      </c>
      <c r="G416" s="13">
        <f>VLOOKUP(A416,'04.07.24'!$A$2:$C$500,3,0)</f>
        <v>37694124</v>
      </c>
      <c r="H416" s="34">
        <f>VLOOKUP(A416,'Actual scan'!$A$2:$C$419,3,0)</f>
        <v>37694124</v>
      </c>
      <c r="I416" s="35">
        <f t="shared" si="3"/>
        <v>0</v>
      </c>
      <c r="J416" s="20">
        <f>VLOOKUP(A416,'04.07.24'!$A$2:$M$500,13,0)</f>
        <v>175535293.6</v>
      </c>
      <c r="K416" s="36">
        <f>VLOOKUP(A416,'Actual scan'!$A$2:$M$419,13,0)</f>
        <v>175535293.6</v>
      </c>
      <c r="L416" s="37">
        <f t="shared" si="4"/>
        <v>0</v>
      </c>
      <c r="M416" s="13">
        <f>VLOOKUP(A416,'04.07.24'!$A$2:$M$500,4,0)</f>
        <v>48460780</v>
      </c>
      <c r="N416" s="34">
        <f>VLOOKUP(A416,'Actual scan'!$A$2:$M$419,4,0)</f>
        <v>48460780</v>
      </c>
      <c r="O416" s="38">
        <f t="shared" si="5"/>
        <v>0</v>
      </c>
      <c r="P416" s="13">
        <f>VLOOKUP(A416,'04.07.24'!$A$2:$M$500,10,0)</f>
        <v>4976884</v>
      </c>
      <c r="Q416" s="39">
        <f>VLOOKUP(A416,'Actual scan'!$A$2:$M$419,10,0)</f>
        <v>4976884</v>
      </c>
      <c r="R416" s="38">
        <f t="shared" si="6"/>
        <v>0</v>
      </c>
      <c r="S416" s="13">
        <f>VLOOKUP(A416,'04.07.24'!$A$2:$M$500,9,0)</f>
        <v>3130495</v>
      </c>
      <c r="T416" s="39">
        <f>VLOOKUP(A416,'Actual scan'!$A$2:$M$419,9,0)</f>
        <v>3130495</v>
      </c>
      <c r="U416" s="38">
        <f t="shared" si="7"/>
        <v>0</v>
      </c>
      <c r="V416" s="13">
        <f>VLOOKUP(A416,'04.07.24'!$A$2:$M$500,8,0)</f>
        <v>9623506</v>
      </c>
      <c r="W416" s="39">
        <f>VLOOKUP(A416,'Actual scan'!$A$2:$M$419,8,0)</f>
        <v>9623506</v>
      </c>
      <c r="X416" s="38">
        <f t="shared" si="8"/>
        <v>0</v>
      </c>
      <c r="Y416" s="13">
        <f>VLOOKUP(A416,'04.07.24'!$A$2:$M$500,11,0)</f>
        <v>2212858411</v>
      </c>
      <c r="Z416" s="39">
        <f>VLOOKUP(A416,'Actual scan'!$A$2:$M$419,11,0)</f>
        <v>2212858411</v>
      </c>
      <c r="AA416" s="38">
        <f t="shared" si="9"/>
        <v>0</v>
      </c>
      <c r="AB416" s="40">
        <f t="shared" si="10"/>
        <v>0</v>
      </c>
      <c r="AC416" s="40">
        <f t="shared" si="11"/>
        <v>0</v>
      </c>
      <c r="AD416" s="40">
        <f t="shared" si="12"/>
        <v>0</v>
      </c>
      <c r="AE416" s="40">
        <f t="shared" si="13"/>
        <v>0</v>
      </c>
      <c r="AF416" s="41">
        <f t="shared" si="14"/>
        <v>0</v>
      </c>
      <c r="AG416" s="40">
        <f>IFERROR(__xludf.DUMMYFUNCTION("IFNA(VLOOKUP(A416,IMPORTRANGE(""https://docs.google.com/spreadsheets/d/13sIiIFxtnWDUMYwzYXOCUL9Pdssb8PBqcbIkNBBCaZM/edit?resourcekey#gid=2083474367"",""Responses!$B$2:$N$500""),10,0),0)"),0.0)</f>
        <v>0</v>
      </c>
      <c r="AH416" s="40">
        <f>IFERROR(__xludf.DUMMYFUNCTION("IFNA(VLOOKUP(A416,IMPORTRANGE(""https://docs.google.com/spreadsheets/d/13sIiIFxtnWDUMYwzYXOCUL9Pdssb8PBqcbIkNBBCaZM/edit?resourcekey#gid=2083474367"",""Responses!$B$2:$N$500""),9,0),0)"),0.0)</f>
        <v>0</v>
      </c>
      <c r="AI416" s="41">
        <f t="shared" si="15"/>
        <v>0</v>
      </c>
      <c r="AJ416" s="41">
        <f t="shared" si="16"/>
        <v>-5654118.6</v>
      </c>
      <c r="AK416" s="42">
        <f t="shared" si="17"/>
        <v>0</v>
      </c>
      <c r="AL416" s="42">
        <f t="shared" si="18"/>
        <v>0</v>
      </c>
    </row>
    <row r="417" ht="15.75" customHeight="1">
      <c r="A417" s="6">
        <v>1.24319732E8</v>
      </c>
      <c r="B417" s="7" t="s">
        <v>326</v>
      </c>
      <c r="C417" s="20">
        <f>VLOOKUP(A417,'04.07.24'!$A$2:$W$500,17,0)</f>
        <v>703813.74</v>
      </c>
      <c r="D417" s="33">
        <f t="shared" si="1"/>
        <v>0</v>
      </c>
      <c r="E417" s="20">
        <f>VLOOKUP(A417,'04.07.24'!$A$2:$W$500,18,0)</f>
        <v>5278603.05</v>
      </c>
      <c r="F417" s="33">
        <f t="shared" si="2"/>
        <v>0</v>
      </c>
      <c r="G417" s="13">
        <f>VLOOKUP(A417,'04.07.24'!$A$2:$C$500,3,0)</f>
        <v>35190687</v>
      </c>
      <c r="H417" s="34">
        <f>VLOOKUP(A417,'Actual scan'!$A$2:$C$419,3,0)</f>
        <v>35190687</v>
      </c>
      <c r="I417" s="35">
        <f t="shared" si="3"/>
        <v>0</v>
      </c>
      <c r="J417" s="20">
        <f>VLOOKUP(A417,'04.07.24'!$A$2:$M$500,13,0)</f>
        <v>14667931</v>
      </c>
      <c r="K417" s="36">
        <f>VLOOKUP(A417,'Actual scan'!$A$2:$M$419,13,0)</f>
        <v>14667931</v>
      </c>
      <c r="L417" s="37">
        <f t="shared" si="4"/>
        <v>0</v>
      </c>
      <c r="M417" s="13">
        <f>VLOOKUP(A417,'04.07.24'!$A$2:$M$500,4,0)</f>
        <v>873238</v>
      </c>
      <c r="N417" s="34">
        <f>VLOOKUP(A417,'Actual scan'!$A$2:$M$419,4,0)</f>
        <v>873238</v>
      </c>
      <c r="O417" s="38">
        <f t="shared" si="5"/>
        <v>0</v>
      </c>
      <c r="P417" s="13">
        <f>VLOOKUP(A417,'04.07.24'!$A$2:$M$500,10,0)</f>
        <v>5307734</v>
      </c>
      <c r="Q417" s="39">
        <f>VLOOKUP(A417,'Actual scan'!$A$2:$M$419,10,0)</f>
        <v>5307734</v>
      </c>
      <c r="R417" s="38">
        <f t="shared" si="6"/>
        <v>0</v>
      </c>
      <c r="S417" s="13">
        <f>VLOOKUP(A417,'04.07.24'!$A$2:$M$500,9,0)</f>
        <v>651744</v>
      </c>
      <c r="T417" s="39">
        <f>VLOOKUP(A417,'Actual scan'!$A$2:$M$419,9,0)</f>
        <v>651744</v>
      </c>
      <c r="U417" s="38">
        <f t="shared" si="7"/>
        <v>0</v>
      </c>
      <c r="V417" s="13">
        <f>VLOOKUP(A417,'04.07.24'!$A$2:$M$500,8,0)</f>
        <v>131986</v>
      </c>
      <c r="W417" s="39">
        <f>VLOOKUP(A417,'Actual scan'!$A$2:$M$419,8,0)</f>
        <v>131986</v>
      </c>
      <c r="X417" s="38">
        <f t="shared" si="8"/>
        <v>0</v>
      </c>
      <c r="Y417" s="13">
        <f>VLOOKUP(A417,'04.07.24'!$A$2:$M$500,11,0)</f>
        <v>2281403</v>
      </c>
      <c r="Z417" s="39">
        <f>VLOOKUP(A417,'Actual scan'!$A$2:$M$419,11,0)</f>
        <v>2281403</v>
      </c>
      <c r="AA417" s="38">
        <f t="shared" si="9"/>
        <v>0</v>
      </c>
      <c r="AB417" s="40">
        <f t="shared" si="10"/>
        <v>0</v>
      </c>
      <c r="AC417" s="40">
        <f t="shared" si="11"/>
        <v>0</v>
      </c>
      <c r="AD417" s="40">
        <f t="shared" si="12"/>
        <v>0</v>
      </c>
      <c r="AE417" s="40">
        <f t="shared" si="13"/>
        <v>0</v>
      </c>
      <c r="AF417" s="41">
        <f t="shared" si="14"/>
        <v>0</v>
      </c>
      <c r="AG417" s="40">
        <f>IFERROR(__xludf.DUMMYFUNCTION("IFNA(VLOOKUP(A417,IMPORTRANGE(""https://docs.google.com/spreadsheets/d/13sIiIFxtnWDUMYwzYXOCUL9Pdssb8PBqcbIkNBBCaZM/edit?resourcekey#gid=2083474367"",""Responses!$B$2:$N$500""),10,0),0)"),0.0)</f>
        <v>0</v>
      </c>
      <c r="AH417" s="40">
        <f>IFERROR(__xludf.DUMMYFUNCTION("IFNA(VLOOKUP(A417,IMPORTRANGE(""https://docs.google.com/spreadsheets/d/13sIiIFxtnWDUMYwzYXOCUL9Pdssb8PBqcbIkNBBCaZM/edit?resourcekey#gid=2083474367"",""Responses!$B$2:$N$500""),9,0),0)"),0.0)</f>
        <v>0</v>
      </c>
      <c r="AI417" s="41">
        <f t="shared" si="15"/>
        <v>0</v>
      </c>
      <c r="AJ417" s="41">
        <f t="shared" si="16"/>
        <v>-5278603.05</v>
      </c>
      <c r="AK417" s="42">
        <v>0.0</v>
      </c>
      <c r="AL417" s="42">
        <v>0.0</v>
      </c>
    </row>
    <row r="418" ht="15.75" customHeight="1">
      <c r="A418" s="6">
        <v>1.24480867E8</v>
      </c>
      <c r="B418" s="7" t="s">
        <v>479</v>
      </c>
      <c r="C418" s="13" t="str">
        <f>VLOOKUP(A418,'04.07.24'!$A$2:$W$500,17,0)</f>
        <v>#N/A</v>
      </c>
      <c r="D418" s="33">
        <f t="shared" si="1"/>
        <v>0</v>
      </c>
      <c r="E418" s="13" t="str">
        <f>VLOOKUP(A418,'04.07.24'!$A$2:$W$500,18,0)</f>
        <v>#N/A</v>
      </c>
      <c r="F418" s="33">
        <f t="shared" si="2"/>
        <v>0</v>
      </c>
      <c r="G418" s="13" t="str">
        <f>VLOOKUP(A418,'04.07.24'!$A$2:$C$500,3,0)</f>
        <v>#N/A</v>
      </c>
      <c r="H418" s="34" t="str">
        <f>VLOOKUP(A418,'Actual scan'!$A$2:$C$419,3,0)</f>
        <v>#N/A</v>
      </c>
      <c r="I418" s="35" t="str">
        <f t="shared" si="3"/>
        <v>#N/A</v>
      </c>
      <c r="J418" s="13" t="str">
        <f>VLOOKUP(A418,'04.07.24'!$A$2:$M$500,13,0)</f>
        <v>#N/A</v>
      </c>
      <c r="K418" s="36" t="str">
        <f>VLOOKUP(A418,'Actual scan'!$A$2:$M$419,13,0)</f>
        <v>#N/A</v>
      </c>
      <c r="L418" s="35" t="str">
        <f t="shared" si="4"/>
        <v>#N/A</v>
      </c>
      <c r="M418" s="13" t="str">
        <f>VLOOKUP(A418,'04.07.24'!$A$2:$M$500,4,0)</f>
        <v>#N/A</v>
      </c>
      <c r="N418" s="34" t="str">
        <f>VLOOKUP(A418,'Actual scan'!$A$2:$M$419,4,0)</f>
        <v>#N/A</v>
      </c>
      <c r="O418" s="38" t="str">
        <f t="shared" si="5"/>
        <v>#N/A</v>
      </c>
      <c r="P418" s="13" t="str">
        <f>VLOOKUP(A418,'04.07.24'!$A$2:$M$500,10,0)</f>
        <v>#N/A</v>
      </c>
      <c r="Q418" s="39" t="str">
        <f>VLOOKUP(A418,'Actual scan'!$A$2:$M$419,10,0)</f>
        <v>#N/A</v>
      </c>
      <c r="R418" s="38" t="str">
        <f t="shared" si="6"/>
        <v>#N/A</v>
      </c>
      <c r="S418" s="13" t="str">
        <f>VLOOKUP(A418,'04.07.24'!$A$2:$M$500,9,0)</f>
        <v>#N/A</v>
      </c>
      <c r="T418" s="39" t="str">
        <f>VLOOKUP(A418,'Actual scan'!$A$2:$M$419,9,0)</f>
        <v>#N/A</v>
      </c>
      <c r="U418" s="38" t="str">
        <f t="shared" si="7"/>
        <v>#N/A</v>
      </c>
      <c r="V418" s="13" t="str">
        <f>VLOOKUP(A418,'04.07.24'!$A$2:$M$500,8,0)</f>
        <v>#N/A</v>
      </c>
      <c r="W418" s="39" t="str">
        <f>VLOOKUP(A418,'Actual scan'!$A$2:$M$419,8,0)</f>
        <v>#N/A</v>
      </c>
      <c r="X418" s="38" t="str">
        <f t="shared" si="8"/>
        <v>#N/A</v>
      </c>
      <c r="Y418" s="13" t="str">
        <f>VLOOKUP(A418,'04.07.24'!$A$2:$M$500,11,0)</f>
        <v>#N/A</v>
      </c>
      <c r="Z418" s="39" t="str">
        <f>VLOOKUP(A418,'Actual scan'!$A$2:$M$419,11,0)</f>
        <v>#N/A</v>
      </c>
      <c r="AA418" s="38" t="str">
        <f t="shared" si="9"/>
        <v>#N/A</v>
      </c>
      <c r="AB418" s="40" t="str">
        <f t="shared" si="10"/>
        <v>#N/A</v>
      </c>
      <c r="AC418" s="40" t="str">
        <f t="shared" si="11"/>
        <v>#N/A</v>
      </c>
      <c r="AD418" s="40">
        <f t="shared" si="12"/>
        <v>0</v>
      </c>
      <c r="AE418" s="40">
        <f t="shared" si="13"/>
        <v>0</v>
      </c>
      <c r="AF418" s="41" t="str">
        <f t="shared" si="14"/>
        <v>#N/A</v>
      </c>
      <c r="AG418" s="40">
        <f>IFERROR(__xludf.DUMMYFUNCTION("IFNA(VLOOKUP(A418,IMPORTRANGE(""https://docs.google.com/spreadsheets/d/13sIiIFxtnWDUMYwzYXOCUL9Pdssb8PBqcbIkNBBCaZM/edit?resourcekey#gid=2083474367"",""Responses!$B$2:$N$500""),10,0),0)"),0.0)</f>
        <v>0</v>
      </c>
      <c r="AH418" s="40">
        <f>IFERROR(__xludf.DUMMYFUNCTION("IFNA(VLOOKUP(A418,IMPORTRANGE(""https://docs.google.com/spreadsheets/d/13sIiIFxtnWDUMYwzYXOCUL9Pdssb8PBqcbIkNBBCaZM/edit?resourcekey#gid=2083474367"",""Responses!$B$2:$N$500""),9,0),0)"),0.0)</f>
        <v>0</v>
      </c>
      <c r="AI418" s="41">
        <f t="shared" si="15"/>
        <v>0</v>
      </c>
      <c r="AJ418" s="41">
        <f t="shared" si="16"/>
        <v>0</v>
      </c>
      <c r="AK418" s="42">
        <v>0.0</v>
      </c>
      <c r="AL418" s="42">
        <v>0.0</v>
      </c>
    </row>
    <row r="419" ht="15.75" customHeight="1">
      <c r="A419" s="6">
        <v>1.22496818E8</v>
      </c>
      <c r="B419" s="7" t="s">
        <v>480</v>
      </c>
      <c r="C419" s="13" t="str">
        <f>VLOOKUP(A419,'04.07.24'!$A$2:$W$500,17,0)</f>
        <v>#N/A</v>
      </c>
      <c r="D419" s="33">
        <f t="shared" si="1"/>
        <v>0</v>
      </c>
      <c r="E419" s="13" t="str">
        <f>VLOOKUP(A419,'04.07.24'!$A$2:$W$500,18,0)</f>
        <v>#N/A</v>
      </c>
      <c r="F419" s="33">
        <f t="shared" si="2"/>
        <v>0</v>
      </c>
      <c r="G419" s="13" t="str">
        <f>VLOOKUP(A419,'04.07.24'!$A$2:$C$500,3,0)</f>
        <v>#N/A</v>
      </c>
      <c r="H419" s="34" t="str">
        <f>VLOOKUP(A419,'Actual scan'!$A$2:$C$419,3,0)</f>
        <v>#N/A</v>
      </c>
      <c r="I419" s="35" t="str">
        <f t="shared" si="3"/>
        <v>#N/A</v>
      </c>
      <c r="J419" s="13" t="str">
        <f>VLOOKUP(A419,'04.07.24'!$A$2:$M$500,13,0)</f>
        <v>#N/A</v>
      </c>
      <c r="K419" s="36" t="str">
        <f>VLOOKUP(A419,'Actual scan'!$A$2:$M$419,13,0)</f>
        <v>#N/A</v>
      </c>
      <c r="L419" s="35" t="str">
        <f t="shared" si="4"/>
        <v>#N/A</v>
      </c>
      <c r="M419" s="13" t="str">
        <f>VLOOKUP(A419,'04.07.24'!$A$2:$M$500,4,0)</f>
        <v>#N/A</v>
      </c>
      <c r="N419" s="34" t="str">
        <f>VLOOKUP(A419,'Actual scan'!$A$2:$M$419,4,0)</f>
        <v>#N/A</v>
      </c>
      <c r="O419" s="38" t="str">
        <f t="shared" si="5"/>
        <v>#N/A</v>
      </c>
      <c r="P419" s="13" t="str">
        <f>VLOOKUP(A419,'04.07.24'!$A$2:$M$500,10,0)</f>
        <v>#N/A</v>
      </c>
      <c r="Q419" s="39" t="str">
        <f>VLOOKUP(A419,'Actual scan'!$A$2:$M$419,10,0)</f>
        <v>#N/A</v>
      </c>
      <c r="R419" s="38" t="str">
        <f t="shared" si="6"/>
        <v>#N/A</v>
      </c>
      <c r="S419" s="13" t="str">
        <f>VLOOKUP(A419,'04.07.24'!$A$2:$M$500,9,0)</f>
        <v>#N/A</v>
      </c>
      <c r="T419" s="39" t="str">
        <f>VLOOKUP(A419,'Actual scan'!$A$2:$M$419,9,0)</f>
        <v>#N/A</v>
      </c>
      <c r="U419" s="38" t="str">
        <f t="shared" si="7"/>
        <v>#N/A</v>
      </c>
      <c r="V419" s="13" t="str">
        <f>VLOOKUP(A419,'04.07.24'!$A$2:$M$500,8,0)</f>
        <v>#N/A</v>
      </c>
      <c r="W419" s="39" t="str">
        <f>VLOOKUP(A419,'Actual scan'!$A$2:$M$419,8,0)</f>
        <v>#N/A</v>
      </c>
      <c r="X419" s="38" t="str">
        <f t="shared" si="8"/>
        <v>#N/A</v>
      </c>
      <c r="Y419" s="13" t="str">
        <f>VLOOKUP(A419,'04.07.24'!$A$2:$M$500,11,0)</f>
        <v>#N/A</v>
      </c>
      <c r="Z419" s="39" t="str">
        <f>VLOOKUP(A419,'Actual scan'!$A$2:$M$419,11,0)</f>
        <v>#N/A</v>
      </c>
      <c r="AA419" s="38" t="str">
        <f t="shared" si="9"/>
        <v>#N/A</v>
      </c>
      <c r="AB419" s="40" t="str">
        <f t="shared" si="10"/>
        <v>#N/A</v>
      </c>
      <c r="AC419" s="40" t="str">
        <f t="shared" si="11"/>
        <v>#N/A</v>
      </c>
      <c r="AD419" s="40">
        <f t="shared" si="12"/>
        <v>0</v>
      </c>
      <c r="AE419" s="40">
        <f t="shared" si="13"/>
        <v>0</v>
      </c>
      <c r="AF419" s="41" t="str">
        <f t="shared" si="14"/>
        <v>#N/A</v>
      </c>
      <c r="AG419" s="40">
        <f>IFERROR(__xludf.DUMMYFUNCTION("IFNA(VLOOKUP(A419,IMPORTRANGE(""https://docs.google.com/spreadsheets/d/13sIiIFxtnWDUMYwzYXOCUL9Pdssb8PBqcbIkNBBCaZM/edit?resourcekey#gid=2083474367"",""Responses!$B$2:$N$500""),10,0),0)"),0.0)</f>
        <v>0</v>
      </c>
      <c r="AH419" s="40">
        <f>IFERROR(__xludf.DUMMYFUNCTION("IFNA(VLOOKUP(A419,IMPORTRANGE(""https://docs.google.com/spreadsheets/d/13sIiIFxtnWDUMYwzYXOCUL9Pdssb8PBqcbIkNBBCaZM/edit?resourcekey#gid=2083474367"",""Responses!$B$2:$N$500""),9,0),0)"),0.0)</f>
        <v>0</v>
      </c>
      <c r="AI419" s="41">
        <f t="shared" si="15"/>
        <v>0</v>
      </c>
      <c r="AJ419" s="41">
        <f t="shared" si="16"/>
        <v>0</v>
      </c>
      <c r="AK419" s="42">
        <v>0.0</v>
      </c>
      <c r="AL419" s="42">
        <v>0.0</v>
      </c>
    </row>
    <row r="420" ht="15.75" customHeight="1">
      <c r="A420" s="6">
        <v>1.3857625E8</v>
      </c>
      <c r="B420" s="7" t="s">
        <v>287</v>
      </c>
      <c r="C420" s="20">
        <f>VLOOKUP(A420,'04.07.24'!$A$2:$W$500,17,0)</f>
        <v>824034.06</v>
      </c>
      <c r="D420" s="33">
        <f t="shared" si="1"/>
        <v>0</v>
      </c>
      <c r="E420" s="20">
        <f>VLOOKUP(A420,'04.07.24'!$A$2:$W$500,18,0)</f>
        <v>6180255.45</v>
      </c>
      <c r="F420" s="33">
        <f t="shared" si="2"/>
        <v>0</v>
      </c>
      <c r="G420" s="13">
        <f>VLOOKUP(A420,'04.07.24'!$A$2:$C$500,3,0)</f>
        <v>41201703</v>
      </c>
      <c r="H420" s="34">
        <f>VLOOKUP(A420,'Actual scan'!$A$2:$C$419,3,0)</f>
        <v>41201703</v>
      </c>
      <c r="I420" s="35">
        <f t="shared" si="3"/>
        <v>0</v>
      </c>
      <c r="J420" s="20">
        <f>VLOOKUP(A420,'04.07.24'!$A$2:$M$500,13,0)</f>
        <v>11027071.8</v>
      </c>
      <c r="K420" s="36">
        <f>VLOOKUP(A420,'Actual scan'!$A$2:$M$419,13,0)</f>
        <v>11027071.8</v>
      </c>
      <c r="L420" s="37">
        <f t="shared" si="4"/>
        <v>0</v>
      </c>
      <c r="M420" s="13">
        <f>VLOOKUP(A420,'04.07.24'!$A$2:$M$500,4,0)</f>
        <v>1114103</v>
      </c>
      <c r="N420" s="34">
        <f>VLOOKUP(A420,'Actual scan'!$A$2:$M$419,4,0)</f>
        <v>1114103</v>
      </c>
      <c r="O420" s="38">
        <f t="shared" si="5"/>
        <v>0</v>
      </c>
      <c r="P420" s="13">
        <f>VLOOKUP(A420,'04.07.24'!$A$2:$M$500,10,0)</f>
        <v>3737042</v>
      </c>
      <c r="Q420" s="39">
        <f>VLOOKUP(A420,'Actual scan'!$A$2:$M$419,10,0)</f>
        <v>3737042</v>
      </c>
      <c r="R420" s="38">
        <f t="shared" si="6"/>
        <v>0</v>
      </c>
      <c r="S420" s="13">
        <f>VLOOKUP(A420,'04.07.24'!$A$2:$M$500,9,0)</f>
        <v>233674</v>
      </c>
      <c r="T420" s="39">
        <f>VLOOKUP(A420,'Actual scan'!$A$2:$M$419,9,0)</f>
        <v>233674</v>
      </c>
      <c r="U420" s="38">
        <f t="shared" si="7"/>
        <v>0</v>
      </c>
      <c r="V420" s="13">
        <f>VLOOKUP(A420,'04.07.24'!$A$2:$M$500,8,0)</f>
        <v>567848</v>
      </c>
      <c r="W420" s="39">
        <f>VLOOKUP(A420,'Actual scan'!$A$2:$M$419,8,0)</f>
        <v>567848</v>
      </c>
      <c r="X420" s="38">
        <f t="shared" si="8"/>
        <v>0</v>
      </c>
      <c r="Y420" s="13">
        <f>VLOOKUP(A420,'04.07.24'!$A$2:$M$500,11,0)</f>
        <v>447140188</v>
      </c>
      <c r="Z420" s="39">
        <f>VLOOKUP(A420,'Actual scan'!$A$2:$M$419,11,0)</f>
        <v>447140188</v>
      </c>
      <c r="AA420" s="38">
        <f t="shared" si="9"/>
        <v>0</v>
      </c>
      <c r="AB420" s="40">
        <f t="shared" si="10"/>
        <v>0</v>
      </c>
      <c r="AC420" s="40">
        <f t="shared" si="11"/>
        <v>0</v>
      </c>
      <c r="AD420" s="40">
        <f t="shared" si="12"/>
        <v>0</v>
      </c>
      <c r="AE420" s="40">
        <f t="shared" si="13"/>
        <v>0</v>
      </c>
      <c r="AF420" s="41">
        <f t="shared" si="14"/>
        <v>0</v>
      </c>
      <c r="AG420" s="40">
        <f>IFERROR(__xludf.DUMMYFUNCTION("IFNA(VLOOKUP(A420,IMPORTRANGE(""https://docs.google.com/spreadsheets/d/13sIiIFxtnWDUMYwzYXOCUL9Pdssb8PBqcbIkNBBCaZM/edit?resourcekey#gid=2083474367"",""Responses!$B$2:$N$500""),10,0),0)"),0.0)</f>
        <v>0</v>
      </c>
      <c r="AH420" s="40">
        <f>IFERROR(__xludf.DUMMYFUNCTION("IFNA(VLOOKUP(A420,IMPORTRANGE(""https://docs.google.com/spreadsheets/d/13sIiIFxtnWDUMYwzYXOCUL9Pdssb8PBqcbIkNBBCaZM/edit?resourcekey#gid=2083474367"",""Responses!$B$2:$N$500""),9,0),0)"),0.0)</f>
        <v>0</v>
      </c>
      <c r="AI420" s="41">
        <f t="shared" si="15"/>
        <v>0</v>
      </c>
      <c r="AJ420" s="41">
        <f t="shared" si="16"/>
        <v>-6180255.45</v>
      </c>
      <c r="AK420" s="42">
        <v>0.0</v>
      </c>
      <c r="AL420" s="42">
        <v>0.0</v>
      </c>
    </row>
    <row r="421" ht="15.75" customHeight="1">
      <c r="A421" s="6">
        <v>9.1633031E7</v>
      </c>
      <c r="B421" s="7" t="s">
        <v>481</v>
      </c>
      <c r="C421" s="13" t="str">
        <f>VLOOKUP(A421,'04.07.24'!$A$2:$W$500,17,0)</f>
        <v>#N/A</v>
      </c>
      <c r="D421" s="33">
        <f t="shared" si="1"/>
        <v>0</v>
      </c>
      <c r="E421" s="13" t="str">
        <f>VLOOKUP(A421,'04.07.24'!$A$2:$W$500,18,0)</f>
        <v>#N/A</v>
      </c>
      <c r="F421" s="33">
        <f t="shared" si="2"/>
        <v>0</v>
      </c>
      <c r="G421" s="13" t="str">
        <f>VLOOKUP(A421,'04.07.24'!$A$2:$C$500,3,0)</f>
        <v>#N/A</v>
      </c>
      <c r="H421" s="34" t="str">
        <f>VLOOKUP(A421,'Actual scan'!$A$2:$C$419,3,0)</f>
        <v>#N/A</v>
      </c>
      <c r="I421" s="35" t="str">
        <f t="shared" si="3"/>
        <v>#N/A</v>
      </c>
      <c r="J421" s="13" t="str">
        <f>VLOOKUP(A421,'04.07.24'!$A$2:$M$500,13,0)</f>
        <v>#N/A</v>
      </c>
      <c r="K421" s="36" t="str">
        <f>VLOOKUP(A421,'Actual scan'!$A$2:$M$419,13,0)</f>
        <v>#N/A</v>
      </c>
      <c r="L421" s="35" t="str">
        <f t="shared" si="4"/>
        <v>#N/A</v>
      </c>
      <c r="M421" s="13" t="str">
        <f>VLOOKUP(A421,'04.07.24'!$A$2:$M$500,4,0)</f>
        <v>#N/A</v>
      </c>
      <c r="N421" s="34" t="str">
        <f>VLOOKUP(A421,'Actual scan'!$A$2:$M$419,4,0)</f>
        <v>#N/A</v>
      </c>
      <c r="O421" s="38" t="str">
        <f t="shared" si="5"/>
        <v>#N/A</v>
      </c>
      <c r="P421" s="13" t="str">
        <f>VLOOKUP(A421,'04.07.24'!$A$2:$M$500,10,0)</f>
        <v>#N/A</v>
      </c>
      <c r="Q421" s="39" t="str">
        <f>VLOOKUP(A421,'Actual scan'!$A$2:$M$419,10,0)</f>
        <v>#N/A</v>
      </c>
      <c r="R421" s="38" t="str">
        <f t="shared" si="6"/>
        <v>#N/A</v>
      </c>
      <c r="S421" s="13" t="str">
        <f>VLOOKUP(A421,'04.07.24'!$A$2:$M$500,9,0)</f>
        <v>#N/A</v>
      </c>
      <c r="T421" s="39" t="str">
        <f>VLOOKUP(A421,'Actual scan'!$A$2:$M$419,9,0)</f>
        <v>#N/A</v>
      </c>
      <c r="U421" s="38" t="str">
        <f t="shared" si="7"/>
        <v>#N/A</v>
      </c>
      <c r="V421" s="13" t="str">
        <f>VLOOKUP(A421,'04.07.24'!$A$2:$M$500,8,0)</f>
        <v>#N/A</v>
      </c>
      <c r="W421" s="39" t="str">
        <f>VLOOKUP(A421,'Actual scan'!$A$2:$M$419,8,0)</f>
        <v>#N/A</v>
      </c>
      <c r="X421" s="38" t="str">
        <f t="shared" si="8"/>
        <v>#N/A</v>
      </c>
      <c r="Y421" s="13" t="str">
        <f>VLOOKUP(A421,'04.07.24'!$A$2:$M$500,11,0)</f>
        <v>#N/A</v>
      </c>
      <c r="Z421" s="39" t="str">
        <f>VLOOKUP(A421,'Actual scan'!$A$2:$M$419,11,0)</f>
        <v>#N/A</v>
      </c>
      <c r="AA421" s="38" t="str">
        <f t="shared" si="9"/>
        <v>#N/A</v>
      </c>
      <c r="AB421" s="40" t="str">
        <f t="shared" si="10"/>
        <v>#N/A</v>
      </c>
      <c r="AC421" s="40" t="str">
        <f t="shared" si="11"/>
        <v>#N/A</v>
      </c>
      <c r="AD421" s="40">
        <f t="shared" si="12"/>
        <v>0</v>
      </c>
      <c r="AE421" s="40">
        <f t="shared" si="13"/>
        <v>0</v>
      </c>
      <c r="AF421" s="41" t="str">
        <f t="shared" si="14"/>
        <v>#N/A</v>
      </c>
      <c r="AG421" s="40">
        <f>IFERROR(__xludf.DUMMYFUNCTION("IFNA(VLOOKUP(A421,IMPORTRANGE(""https://docs.google.com/spreadsheets/d/13sIiIFxtnWDUMYwzYXOCUL9Pdssb8PBqcbIkNBBCaZM/edit?resourcekey#gid=2083474367"",""Responses!$B$2:$N$500""),10,0),0)"),0.0)</f>
        <v>0</v>
      </c>
      <c r="AH421" s="40">
        <f>IFERROR(__xludf.DUMMYFUNCTION("IFNA(VLOOKUP(A421,IMPORTRANGE(""https://docs.google.com/spreadsheets/d/13sIiIFxtnWDUMYwzYXOCUL9Pdssb8PBqcbIkNBBCaZM/edit?resourcekey#gid=2083474367"",""Responses!$B$2:$N$500""),9,0),0)"),0.0)</f>
        <v>0</v>
      </c>
      <c r="AI421" s="41">
        <f t="shared" si="15"/>
        <v>0</v>
      </c>
      <c r="AJ421" s="41">
        <f t="shared" si="16"/>
        <v>0</v>
      </c>
      <c r="AK421" s="42">
        <v>0.0</v>
      </c>
      <c r="AL421" s="42">
        <v>0.0</v>
      </c>
    </row>
    <row r="422" ht="15.75" customHeight="1">
      <c r="A422" s="6">
        <v>1.11994439E8</v>
      </c>
      <c r="B422" s="7" t="s">
        <v>482</v>
      </c>
      <c r="C422" s="13" t="str">
        <f>VLOOKUP(A422,'04.07.24'!$A$2:$W$500,17,0)</f>
        <v>#N/A</v>
      </c>
      <c r="D422" s="33">
        <f t="shared" si="1"/>
        <v>0</v>
      </c>
      <c r="E422" s="13" t="str">
        <f>VLOOKUP(A422,'04.07.24'!$A$2:$W$500,18,0)</f>
        <v>#N/A</v>
      </c>
      <c r="F422" s="33">
        <f t="shared" si="2"/>
        <v>0</v>
      </c>
      <c r="G422" s="13" t="str">
        <f>VLOOKUP(A422,'04.07.24'!$A$2:$C$500,3,0)</f>
        <v>#N/A</v>
      </c>
      <c r="H422" s="34" t="str">
        <f>VLOOKUP(A422,'Actual scan'!$A$2:$C$419,3,0)</f>
        <v>#N/A</v>
      </c>
      <c r="I422" s="35" t="str">
        <f t="shared" si="3"/>
        <v>#N/A</v>
      </c>
      <c r="J422" s="13" t="str">
        <f>VLOOKUP(A422,'04.07.24'!$A$2:$M$500,13,0)</f>
        <v>#N/A</v>
      </c>
      <c r="K422" s="36" t="str">
        <f>VLOOKUP(A422,'Actual scan'!$A$2:$M$419,13,0)</f>
        <v>#N/A</v>
      </c>
      <c r="L422" s="35" t="str">
        <f t="shared" si="4"/>
        <v>#N/A</v>
      </c>
      <c r="M422" s="13" t="str">
        <f>VLOOKUP(A422,'04.07.24'!$A$2:$M$500,4,0)</f>
        <v>#N/A</v>
      </c>
      <c r="N422" s="34" t="str">
        <f>VLOOKUP(A422,'Actual scan'!$A$2:$M$419,4,0)</f>
        <v>#N/A</v>
      </c>
      <c r="O422" s="38" t="str">
        <f t="shared" si="5"/>
        <v>#N/A</v>
      </c>
      <c r="P422" s="13" t="str">
        <f>VLOOKUP(A422,'04.07.24'!$A$2:$M$500,10,0)</f>
        <v>#N/A</v>
      </c>
      <c r="Q422" s="39" t="str">
        <f>VLOOKUP(A422,'Actual scan'!$A$2:$M$419,10,0)</f>
        <v>#N/A</v>
      </c>
      <c r="R422" s="38" t="str">
        <f t="shared" si="6"/>
        <v>#N/A</v>
      </c>
      <c r="S422" s="13" t="str">
        <f>VLOOKUP(A422,'04.07.24'!$A$2:$M$500,9,0)</f>
        <v>#N/A</v>
      </c>
      <c r="T422" s="39" t="str">
        <f>VLOOKUP(A422,'Actual scan'!$A$2:$M$419,9,0)</f>
        <v>#N/A</v>
      </c>
      <c r="U422" s="38" t="str">
        <f t="shared" si="7"/>
        <v>#N/A</v>
      </c>
      <c r="V422" s="13" t="str">
        <f>VLOOKUP(A422,'04.07.24'!$A$2:$M$500,8,0)</f>
        <v>#N/A</v>
      </c>
      <c r="W422" s="39" t="str">
        <f>VLOOKUP(A422,'Actual scan'!$A$2:$M$419,8,0)</f>
        <v>#N/A</v>
      </c>
      <c r="X422" s="38" t="str">
        <f t="shared" si="8"/>
        <v>#N/A</v>
      </c>
      <c r="Y422" s="13" t="str">
        <f>VLOOKUP(A422,'04.07.24'!$A$2:$M$500,11,0)</f>
        <v>#N/A</v>
      </c>
      <c r="Z422" s="39" t="str">
        <f>VLOOKUP(A422,'Actual scan'!$A$2:$M$419,11,0)</f>
        <v>#N/A</v>
      </c>
      <c r="AA422" s="38" t="str">
        <f t="shared" si="9"/>
        <v>#N/A</v>
      </c>
      <c r="AB422" s="40" t="str">
        <f t="shared" si="10"/>
        <v>#N/A</v>
      </c>
      <c r="AC422" s="40" t="str">
        <f t="shared" si="11"/>
        <v>#N/A</v>
      </c>
      <c r="AD422" s="40">
        <f t="shared" si="12"/>
        <v>0</v>
      </c>
      <c r="AE422" s="40">
        <f t="shared" si="13"/>
        <v>0</v>
      </c>
      <c r="AF422" s="41" t="str">
        <f t="shared" si="14"/>
        <v>#N/A</v>
      </c>
      <c r="AG422" s="40">
        <f>IFERROR(__xludf.DUMMYFUNCTION("IFNA(VLOOKUP(A422,IMPORTRANGE(""https://docs.google.com/spreadsheets/d/13sIiIFxtnWDUMYwzYXOCUL9Pdssb8PBqcbIkNBBCaZM/edit?resourcekey#gid=2083474367"",""Responses!$B$2:$N$500""),10,0),0)"),0.0)</f>
        <v>0</v>
      </c>
      <c r="AH422" s="40">
        <f>IFERROR(__xludf.DUMMYFUNCTION("IFNA(VLOOKUP(A422,IMPORTRANGE(""https://docs.google.com/spreadsheets/d/13sIiIFxtnWDUMYwzYXOCUL9Pdssb8PBqcbIkNBBCaZM/edit?resourcekey#gid=2083474367"",""Responses!$B$2:$N$500""),9,0),0)"),0.0)</f>
        <v>0</v>
      </c>
      <c r="AI422" s="41">
        <f t="shared" si="15"/>
        <v>0</v>
      </c>
      <c r="AJ422" s="41">
        <f t="shared" si="16"/>
        <v>0</v>
      </c>
      <c r="AK422" s="42">
        <f>IFNA(D422/C422,0)</f>
        <v>0</v>
      </c>
      <c r="AL422" s="42">
        <f>IFNA(F422/E422,0)</f>
        <v>0</v>
      </c>
    </row>
    <row r="423" ht="15.75" customHeight="1">
      <c r="A423" s="6">
        <v>1.24474232E8</v>
      </c>
      <c r="B423" s="7" t="s">
        <v>483</v>
      </c>
      <c r="C423" s="13" t="str">
        <f>VLOOKUP(A423,'04.07.24'!$A$2:$W$500,17,0)</f>
        <v>#N/A</v>
      </c>
      <c r="D423" s="33">
        <f t="shared" si="1"/>
        <v>0</v>
      </c>
      <c r="E423" s="13" t="str">
        <f>VLOOKUP(A423,'04.07.24'!$A$2:$W$500,18,0)</f>
        <v>#N/A</v>
      </c>
      <c r="F423" s="33">
        <f t="shared" si="2"/>
        <v>0</v>
      </c>
      <c r="G423" s="13" t="str">
        <f>VLOOKUP(A423,'04.07.24'!$A$2:$C$500,3,0)</f>
        <v>#N/A</v>
      </c>
      <c r="H423" s="34" t="str">
        <f>VLOOKUP(A423,'Actual scan'!$A$2:$C$419,3,0)</f>
        <v>#N/A</v>
      </c>
      <c r="I423" s="35" t="str">
        <f t="shared" si="3"/>
        <v>#N/A</v>
      </c>
      <c r="J423" s="13" t="str">
        <f>VLOOKUP(A423,'04.07.24'!$A$2:$M$500,13,0)</f>
        <v>#N/A</v>
      </c>
      <c r="K423" s="36" t="str">
        <f>VLOOKUP(A423,'Actual scan'!$A$2:$M$419,13,0)</f>
        <v>#N/A</v>
      </c>
      <c r="L423" s="35" t="str">
        <f t="shared" si="4"/>
        <v>#N/A</v>
      </c>
      <c r="M423" s="13" t="str">
        <f>VLOOKUP(A423,'04.07.24'!$A$2:$M$500,4,0)</f>
        <v>#N/A</v>
      </c>
      <c r="N423" s="34" t="str">
        <f>VLOOKUP(A423,'Actual scan'!$A$2:$M$419,4,0)</f>
        <v>#N/A</v>
      </c>
      <c r="O423" s="38" t="str">
        <f t="shared" si="5"/>
        <v>#N/A</v>
      </c>
      <c r="P423" s="13" t="str">
        <f>VLOOKUP(A423,'04.07.24'!$A$2:$M$500,10,0)</f>
        <v>#N/A</v>
      </c>
      <c r="Q423" s="39" t="str">
        <f>VLOOKUP(A423,'Actual scan'!$A$2:$M$419,10,0)</f>
        <v>#N/A</v>
      </c>
      <c r="R423" s="38" t="str">
        <f t="shared" si="6"/>
        <v>#N/A</v>
      </c>
      <c r="S423" s="13" t="str">
        <f>VLOOKUP(A423,'04.07.24'!$A$2:$M$500,9,0)</f>
        <v>#N/A</v>
      </c>
      <c r="T423" s="39" t="str">
        <f>VLOOKUP(A423,'Actual scan'!$A$2:$M$419,9,0)</f>
        <v>#N/A</v>
      </c>
      <c r="U423" s="38" t="str">
        <f t="shared" si="7"/>
        <v>#N/A</v>
      </c>
      <c r="V423" s="13" t="str">
        <f>VLOOKUP(A423,'04.07.24'!$A$2:$M$500,8,0)</f>
        <v>#N/A</v>
      </c>
      <c r="W423" s="39" t="str">
        <f>VLOOKUP(A423,'Actual scan'!$A$2:$M$419,8,0)</f>
        <v>#N/A</v>
      </c>
      <c r="X423" s="38" t="str">
        <f t="shared" si="8"/>
        <v>#N/A</v>
      </c>
      <c r="Y423" s="13" t="str">
        <f>VLOOKUP(A423,'04.07.24'!$A$2:$M$500,11,0)</f>
        <v>#N/A</v>
      </c>
      <c r="Z423" s="39" t="str">
        <f>VLOOKUP(A423,'Actual scan'!$A$2:$M$419,11,0)</f>
        <v>#N/A</v>
      </c>
      <c r="AA423" s="38" t="str">
        <f t="shared" si="9"/>
        <v>#N/A</v>
      </c>
      <c r="AB423" s="40" t="str">
        <f t="shared" si="10"/>
        <v>#N/A</v>
      </c>
      <c r="AC423" s="40" t="str">
        <f t="shared" si="11"/>
        <v>#N/A</v>
      </c>
      <c r="AD423" s="40">
        <f t="shared" si="12"/>
        <v>0</v>
      </c>
      <c r="AE423" s="40">
        <f t="shared" si="13"/>
        <v>0</v>
      </c>
      <c r="AF423" s="41" t="str">
        <f t="shared" si="14"/>
        <v>#N/A</v>
      </c>
      <c r="AG423" s="40">
        <f>IFERROR(__xludf.DUMMYFUNCTION("IFNA(VLOOKUP(A423,IMPORTRANGE(""https://docs.google.com/spreadsheets/d/13sIiIFxtnWDUMYwzYXOCUL9Pdssb8PBqcbIkNBBCaZM/edit?resourcekey#gid=2083474367"",""Responses!$B$2:$N$500""),10,0),0)"),0.0)</f>
        <v>0</v>
      </c>
      <c r="AH423" s="40">
        <f>IFERROR(__xludf.DUMMYFUNCTION("IFNA(VLOOKUP(A423,IMPORTRANGE(""https://docs.google.com/spreadsheets/d/13sIiIFxtnWDUMYwzYXOCUL9Pdssb8PBqcbIkNBBCaZM/edit?resourcekey#gid=2083474367"",""Responses!$B$2:$N$500""),9,0),0)"),0.0)</f>
        <v>0</v>
      </c>
      <c r="AI423" s="41">
        <f t="shared" si="15"/>
        <v>0</v>
      </c>
      <c r="AJ423" s="41">
        <f t="shared" si="16"/>
        <v>0</v>
      </c>
      <c r="AK423" s="42">
        <v>0.0</v>
      </c>
      <c r="AL423" s="42">
        <v>0.0</v>
      </c>
    </row>
    <row r="424" ht="15.75" customHeight="1">
      <c r="A424" s="6">
        <v>1.3757178E8</v>
      </c>
      <c r="B424" s="7" t="s">
        <v>484</v>
      </c>
      <c r="C424" s="20">
        <f>VLOOKUP(A424,'04.07.24'!$A$2:$W$500,17,0)</f>
        <v>757275.16</v>
      </c>
      <c r="D424" s="33">
        <f t="shared" si="1"/>
        <v>0</v>
      </c>
      <c r="E424" s="20">
        <f>VLOOKUP(A424,'04.07.24'!$A$2:$W$500,18,0)</f>
        <v>5679563.7</v>
      </c>
      <c r="F424" s="33">
        <f t="shared" si="2"/>
        <v>0</v>
      </c>
      <c r="G424" s="13">
        <f>VLOOKUP(A424,'04.07.24'!$A$2:$C$500,3,0)</f>
        <v>37863758</v>
      </c>
      <c r="H424" s="34">
        <f>VLOOKUP(A424,'Actual scan'!$A$2:$C$419,3,0)</f>
        <v>37863758</v>
      </c>
      <c r="I424" s="35">
        <f t="shared" si="3"/>
        <v>0</v>
      </c>
      <c r="J424" s="20">
        <f>VLOOKUP(A424,'04.07.24'!$A$2:$M$500,13,0)</f>
        <v>146226406.8</v>
      </c>
      <c r="K424" s="36">
        <f>VLOOKUP(A424,'Actual scan'!$A$2:$M$419,13,0)</f>
        <v>146226406.8</v>
      </c>
      <c r="L424" s="37">
        <f t="shared" si="4"/>
        <v>0</v>
      </c>
      <c r="M424" s="13">
        <f>VLOOKUP(A424,'04.07.24'!$A$2:$M$500,4,0)</f>
        <v>10906569</v>
      </c>
      <c r="N424" s="34">
        <f>VLOOKUP(A424,'Actual scan'!$A$2:$M$419,4,0)</f>
        <v>10906569</v>
      </c>
      <c r="O424" s="38">
        <f t="shared" si="5"/>
        <v>0</v>
      </c>
      <c r="P424" s="13">
        <f>VLOOKUP(A424,'04.07.24'!$A$2:$M$500,10,0)</f>
        <v>3841718</v>
      </c>
      <c r="Q424" s="39">
        <f>VLOOKUP(A424,'Actual scan'!$A$2:$M$419,10,0)</f>
        <v>3841718</v>
      </c>
      <c r="R424" s="38">
        <f t="shared" si="6"/>
        <v>0</v>
      </c>
      <c r="S424" s="13">
        <f>VLOOKUP(A424,'04.07.24'!$A$2:$M$500,9,0)</f>
        <v>4980856</v>
      </c>
      <c r="T424" s="39">
        <f>VLOOKUP(A424,'Actual scan'!$A$2:$M$419,9,0)</f>
        <v>4980856</v>
      </c>
      <c r="U424" s="38">
        <f t="shared" si="7"/>
        <v>0</v>
      </c>
      <c r="V424" s="13">
        <f>VLOOKUP(A424,'04.07.24'!$A$2:$M$500,8,0)</f>
        <v>4455983</v>
      </c>
      <c r="W424" s="39">
        <f>VLOOKUP(A424,'Actual scan'!$A$2:$M$419,8,0)</f>
        <v>4455983</v>
      </c>
      <c r="X424" s="38">
        <f t="shared" si="8"/>
        <v>0</v>
      </c>
      <c r="Y424" s="13">
        <f>VLOOKUP(A424,'04.07.24'!$A$2:$M$500,11,0)</f>
        <v>781087868</v>
      </c>
      <c r="Z424" s="39">
        <f>VLOOKUP(A424,'Actual scan'!$A$2:$M$419,11,0)</f>
        <v>781087868</v>
      </c>
      <c r="AA424" s="38">
        <f t="shared" si="9"/>
        <v>0</v>
      </c>
      <c r="AB424" s="40">
        <f t="shared" si="10"/>
        <v>0</v>
      </c>
      <c r="AC424" s="40">
        <f t="shared" si="11"/>
        <v>0</v>
      </c>
      <c r="AD424" s="40">
        <f t="shared" si="12"/>
        <v>0</v>
      </c>
      <c r="AE424" s="40">
        <f t="shared" si="13"/>
        <v>0</v>
      </c>
      <c r="AF424" s="41">
        <f t="shared" si="14"/>
        <v>0</v>
      </c>
      <c r="AG424" s="40">
        <f>IFERROR(__xludf.DUMMYFUNCTION("IFNA(VLOOKUP(A424,IMPORTRANGE(""https://docs.google.com/spreadsheets/d/13sIiIFxtnWDUMYwzYXOCUL9Pdssb8PBqcbIkNBBCaZM/edit?resourcekey#gid=2083474367"",""Responses!$B$2:$N$500""),10,0),0)"),0.0)</f>
        <v>0</v>
      </c>
      <c r="AH424" s="40">
        <f>IFERROR(__xludf.DUMMYFUNCTION("IFNA(VLOOKUP(A424,IMPORTRANGE(""https://docs.google.com/spreadsheets/d/13sIiIFxtnWDUMYwzYXOCUL9Pdssb8PBqcbIkNBBCaZM/edit?resourcekey#gid=2083474367"",""Responses!$B$2:$N$500""),9,0),0)"),0.0)</f>
        <v>0</v>
      </c>
      <c r="AI424" s="41">
        <f t="shared" si="15"/>
        <v>0</v>
      </c>
      <c r="AJ424" s="41">
        <f t="shared" si="16"/>
        <v>-5679563.7</v>
      </c>
      <c r="AK424" s="42">
        <f>IFNA(D424/C424,0)</f>
        <v>0</v>
      </c>
      <c r="AL424" s="42">
        <f>IFNA(F424/E424,0)</f>
        <v>0</v>
      </c>
    </row>
    <row r="425" ht="15.75" customHeight="1">
      <c r="A425" s="6">
        <v>1.4525012E8</v>
      </c>
      <c r="B425" s="7" t="s">
        <v>305</v>
      </c>
      <c r="C425" s="20">
        <f>VLOOKUP(A425,'04.07.24'!$A$2:$W$500,17,0)</f>
        <v>755611.64</v>
      </c>
      <c r="D425" s="33">
        <f t="shared" si="1"/>
        <v>0</v>
      </c>
      <c r="E425" s="20">
        <f>VLOOKUP(A425,'04.07.24'!$A$2:$W$500,18,0)</f>
        <v>5667087.3</v>
      </c>
      <c r="F425" s="33">
        <f t="shared" si="2"/>
        <v>0</v>
      </c>
      <c r="G425" s="13">
        <f>VLOOKUP(A425,'04.07.24'!$A$2:$C$500,3,0)</f>
        <v>37780582</v>
      </c>
      <c r="H425" s="34">
        <f>VLOOKUP(A425,'Actual scan'!$A$2:$C$419,3,0)</f>
        <v>37780582</v>
      </c>
      <c r="I425" s="35">
        <f t="shared" si="3"/>
        <v>0</v>
      </c>
      <c r="J425" s="20">
        <f>VLOOKUP(A425,'04.07.24'!$A$2:$M$500,13,0)</f>
        <v>23216408</v>
      </c>
      <c r="K425" s="36">
        <f>VLOOKUP(A425,'Actual scan'!$A$2:$M$419,13,0)</f>
        <v>23216408</v>
      </c>
      <c r="L425" s="37">
        <f t="shared" si="4"/>
        <v>0</v>
      </c>
      <c r="M425" s="13">
        <f>VLOOKUP(A425,'04.07.24'!$A$2:$M$500,4,0)</f>
        <v>2716025</v>
      </c>
      <c r="N425" s="34">
        <f>VLOOKUP(A425,'Actual scan'!$A$2:$M$419,4,0)</f>
        <v>2716025</v>
      </c>
      <c r="O425" s="38">
        <f t="shared" si="5"/>
        <v>0</v>
      </c>
      <c r="P425" s="13">
        <f>VLOOKUP(A425,'04.07.24'!$A$2:$M$500,10,0)</f>
        <v>1595016</v>
      </c>
      <c r="Q425" s="39">
        <f>VLOOKUP(A425,'Actual scan'!$A$2:$M$419,10,0)</f>
        <v>1595016</v>
      </c>
      <c r="R425" s="38">
        <f t="shared" si="6"/>
        <v>0</v>
      </c>
      <c r="S425" s="13">
        <f>VLOOKUP(A425,'04.07.24'!$A$2:$M$500,9,0)</f>
        <v>374732</v>
      </c>
      <c r="T425" s="39">
        <f>VLOOKUP(A425,'Actual scan'!$A$2:$M$419,9,0)</f>
        <v>374732</v>
      </c>
      <c r="U425" s="38">
        <f t="shared" si="7"/>
        <v>0</v>
      </c>
      <c r="V425" s="13">
        <f>VLOOKUP(A425,'04.07.24'!$A$2:$M$500,8,0)</f>
        <v>1458365</v>
      </c>
      <c r="W425" s="39">
        <f>VLOOKUP(A425,'Actual scan'!$A$2:$M$419,8,0)</f>
        <v>1458365</v>
      </c>
      <c r="X425" s="38">
        <f t="shared" si="8"/>
        <v>0</v>
      </c>
      <c r="Y425" s="13">
        <f>VLOOKUP(A425,'04.07.24'!$A$2:$M$500,11,0)</f>
        <v>383991482</v>
      </c>
      <c r="Z425" s="39">
        <f>VLOOKUP(A425,'Actual scan'!$A$2:$M$419,11,0)</f>
        <v>383991482</v>
      </c>
      <c r="AA425" s="38">
        <f t="shared" si="9"/>
        <v>0</v>
      </c>
      <c r="AB425" s="40">
        <f t="shared" si="10"/>
        <v>0</v>
      </c>
      <c r="AC425" s="40">
        <f t="shared" si="11"/>
        <v>0</v>
      </c>
      <c r="AD425" s="40">
        <f t="shared" si="12"/>
        <v>0</v>
      </c>
      <c r="AE425" s="40">
        <f t="shared" si="13"/>
        <v>0</v>
      </c>
      <c r="AF425" s="41">
        <f t="shared" si="14"/>
        <v>0</v>
      </c>
      <c r="AG425" s="40">
        <f>IFERROR(__xludf.DUMMYFUNCTION("IFNA(VLOOKUP(A425,IMPORTRANGE(""https://docs.google.com/spreadsheets/d/13sIiIFxtnWDUMYwzYXOCUL9Pdssb8PBqcbIkNBBCaZM/edit?resourcekey#gid=2083474367"",""Responses!$B$2:$N$500""),10,0),0)"),0.0)</f>
        <v>0</v>
      </c>
      <c r="AH425" s="40">
        <f>IFERROR(__xludf.DUMMYFUNCTION("IFNA(VLOOKUP(A425,IMPORTRANGE(""https://docs.google.com/spreadsheets/d/13sIiIFxtnWDUMYwzYXOCUL9Pdssb8PBqcbIkNBBCaZM/edit?resourcekey#gid=2083474367"",""Responses!$B$2:$N$500""),9,0),0)"),0.0)</f>
        <v>0</v>
      </c>
      <c r="AI425" s="41">
        <f t="shared" si="15"/>
        <v>0</v>
      </c>
      <c r="AJ425" s="41">
        <f t="shared" si="16"/>
        <v>-5667087.3</v>
      </c>
      <c r="AK425" s="42">
        <v>0.0</v>
      </c>
      <c r="AL425" s="42">
        <v>0.0</v>
      </c>
    </row>
    <row r="426" ht="15.75" customHeight="1">
      <c r="A426" s="6">
        <v>9.165137E7</v>
      </c>
      <c r="B426" s="7" t="s">
        <v>324</v>
      </c>
      <c r="C426" s="20">
        <f>VLOOKUP(A426,'04.07.24'!$A$2:$W$500,17,0)</f>
        <v>706769.72</v>
      </c>
      <c r="D426" s="33">
        <f t="shared" si="1"/>
        <v>0</v>
      </c>
      <c r="E426" s="20">
        <f>VLOOKUP(A426,'04.07.24'!$A$2:$W$500,18,0)</f>
        <v>5300772.9</v>
      </c>
      <c r="F426" s="33">
        <f t="shared" si="2"/>
        <v>0</v>
      </c>
      <c r="G426" s="13">
        <f>VLOOKUP(A426,'04.07.24'!$A$2:$C$500,3,0)</f>
        <v>35338486</v>
      </c>
      <c r="H426" s="34">
        <f>VLOOKUP(A426,'Actual scan'!$A$2:$C$419,3,0)</f>
        <v>35338486</v>
      </c>
      <c r="I426" s="35">
        <f t="shared" si="3"/>
        <v>0</v>
      </c>
      <c r="J426" s="20">
        <f>VLOOKUP(A426,'04.07.24'!$A$2:$M$500,13,0)</f>
        <v>36735689.4</v>
      </c>
      <c r="K426" s="36">
        <f>VLOOKUP(A426,'Actual scan'!$A$2:$M$419,13,0)</f>
        <v>36735689.4</v>
      </c>
      <c r="L426" s="37">
        <f t="shared" si="4"/>
        <v>0</v>
      </c>
      <c r="M426" s="13">
        <f>VLOOKUP(A426,'04.07.24'!$A$2:$M$500,4,0)</f>
        <v>6424765</v>
      </c>
      <c r="N426" s="34">
        <f>VLOOKUP(A426,'Actual scan'!$A$2:$M$419,4,0)</f>
        <v>6424765</v>
      </c>
      <c r="O426" s="38">
        <f t="shared" si="5"/>
        <v>0</v>
      </c>
      <c r="P426" s="13">
        <f>VLOOKUP(A426,'04.07.24'!$A$2:$M$500,10,0)</f>
        <v>2082348</v>
      </c>
      <c r="Q426" s="39">
        <f>VLOOKUP(A426,'Actual scan'!$A$2:$M$419,10,0)</f>
        <v>2082348</v>
      </c>
      <c r="R426" s="38">
        <f t="shared" si="6"/>
        <v>0</v>
      </c>
      <c r="S426" s="13">
        <f>VLOOKUP(A426,'04.07.24'!$A$2:$M$500,9,0)</f>
        <v>425935</v>
      </c>
      <c r="T426" s="39">
        <f>VLOOKUP(A426,'Actual scan'!$A$2:$M$419,9,0)</f>
        <v>425935</v>
      </c>
      <c r="U426" s="38">
        <f t="shared" si="7"/>
        <v>0</v>
      </c>
      <c r="V426" s="13">
        <f>VLOOKUP(A426,'04.07.24'!$A$2:$M$500,8,0)</f>
        <v>1707030</v>
      </c>
      <c r="W426" s="39">
        <f>VLOOKUP(A426,'Actual scan'!$A$2:$M$419,8,0)</f>
        <v>1707030</v>
      </c>
      <c r="X426" s="38">
        <f t="shared" si="8"/>
        <v>0</v>
      </c>
      <c r="Y426" s="13">
        <f>VLOOKUP(A426,'04.07.24'!$A$2:$M$500,11,0)</f>
        <v>132211935</v>
      </c>
      <c r="Z426" s="39">
        <f>VLOOKUP(A426,'Actual scan'!$A$2:$M$419,11,0)</f>
        <v>132211935</v>
      </c>
      <c r="AA426" s="38">
        <f t="shared" si="9"/>
        <v>0</v>
      </c>
      <c r="AB426" s="40">
        <f t="shared" si="10"/>
        <v>0</v>
      </c>
      <c r="AC426" s="40">
        <f t="shared" si="11"/>
        <v>0</v>
      </c>
      <c r="AD426" s="40">
        <f t="shared" si="12"/>
        <v>0</v>
      </c>
      <c r="AE426" s="40">
        <f t="shared" si="13"/>
        <v>0</v>
      </c>
      <c r="AF426" s="41">
        <f t="shared" si="14"/>
        <v>0</v>
      </c>
      <c r="AG426" s="40">
        <f>IFERROR(__xludf.DUMMYFUNCTION("IFNA(VLOOKUP(A426,IMPORTRANGE(""https://docs.google.com/spreadsheets/d/13sIiIFxtnWDUMYwzYXOCUL9Pdssb8PBqcbIkNBBCaZM/edit?resourcekey#gid=2083474367"",""Responses!$B$2:$N$500""),10,0),0)"),0.0)</f>
        <v>0</v>
      </c>
      <c r="AH426" s="40">
        <f>IFERROR(__xludf.DUMMYFUNCTION("IFNA(VLOOKUP(A426,IMPORTRANGE(""https://docs.google.com/spreadsheets/d/13sIiIFxtnWDUMYwzYXOCUL9Pdssb8PBqcbIkNBBCaZM/edit?resourcekey#gid=2083474367"",""Responses!$B$2:$N$500""),9,0),0)"),0.0)</f>
        <v>0</v>
      </c>
      <c r="AI426" s="41">
        <f t="shared" si="15"/>
        <v>0</v>
      </c>
      <c r="AJ426" s="41">
        <f t="shared" si="16"/>
        <v>-5300772.9</v>
      </c>
      <c r="AK426" s="42">
        <v>0.0</v>
      </c>
      <c r="AL426" s="42">
        <v>0.0</v>
      </c>
    </row>
    <row r="427" ht="15.75" customHeight="1">
      <c r="D427" s="33"/>
      <c r="F427" s="33"/>
      <c r="H427" s="34"/>
      <c r="I427" s="35"/>
      <c r="K427" s="36"/>
      <c r="L427" s="35"/>
      <c r="N427" s="34"/>
      <c r="O427" s="38"/>
      <c r="Q427" s="39"/>
      <c r="R427" s="38"/>
      <c r="T427" s="39"/>
      <c r="U427" s="38"/>
      <c r="W427" s="39"/>
      <c r="X427" s="38"/>
      <c r="Z427" s="39"/>
      <c r="AA427" s="38"/>
      <c r="AB427" s="40"/>
      <c r="AC427" s="40"/>
      <c r="AD427" s="40"/>
      <c r="AE427" s="40"/>
      <c r="AF427" s="41"/>
      <c r="AG427" s="40"/>
      <c r="AH427" s="40"/>
      <c r="AI427" s="41"/>
      <c r="AJ427" s="41"/>
      <c r="AK427" s="41"/>
      <c r="AL427" s="41"/>
    </row>
    <row r="428" ht="15.75" customHeight="1">
      <c r="D428" s="33"/>
      <c r="F428" s="33"/>
      <c r="H428" s="34"/>
      <c r="I428" s="35"/>
      <c r="K428" s="36"/>
      <c r="L428" s="35"/>
      <c r="N428" s="34"/>
      <c r="O428" s="38"/>
      <c r="Q428" s="39"/>
      <c r="R428" s="38"/>
      <c r="T428" s="39"/>
      <c r="U428" s="38"/>
      <c r="W428" s="39"/>
      <c r="X428" s="38"/>
      <c r="Z428" s="39"/>
      <c r="AA428" s="38"/>
      <c r="AB428" s="40"/>
      <c r="AC428" s="40"/>
      <c r="AD428" s="40"/>
      <c r="AE428" s="40"/>
      <c r="AF428" s="41"/>
      <c r="AG428" s="40"/>
      <c r="AH428" s="40"/>
      <c r="AI428" s="41"/>
      <c r="AJ428" s="41"/>
      <c r="AK428" s="41"/>
      <c r="AL428" s="41"/>
    </row>
    <row r="429" ht="15.75" customHeight="1">
      <c r="D429" s="33"/>
      <c r="F429" s="33"/>
      <c r="H429" s="34"/>
      <c r="I429" s="35"/>
      <c r="K429" s="36"/>
      <c r="L429" s="35"/>
      <c r="N429" s="34"/>
      <c r="O429" s="38"/>
      <c r="Q429" s="39"/>
      <c r="R429" s="38"/>
      <c r="T429" s="39"/>
      <c r="U429" s="38"/>
      <c r="W429" s="39"/>
      <c r="X429" s="38"/>
      <c r="Z429" s="39"/>
      <c r="AA429" s="38"/>
      <c r="AB429" s="40"/>
      <c r="AC429" s="40"/>
      <c r="AD429" s="40"/>
      <c r="AE429" s="40"/>
      <c r="AF429" s="41"/>
      <c r="AG429" s="40"/>
      <c r="AH429" s="40"/>
      <c r="AI429" s="41"/>
      <c r="AJ429" s="41"/>
      <c r="AK429" s="41"/>
      <c r="AL429" s="41"/>
    </row>
    <row r="430" ht="15.75" customHeight="1">
      <c r="D430" s="33"/>
      <c r="F430" s="33"/>
      <c r="H430" s="34"/>
      <c r="I430" s="35"/>
      <c r="K430" s="36"/>
      <c r="L430" s="35"/>
      <c r="N430" s="34"/>
      <c r="O430" s="38"/>
      <c r="Q430" s="39"/>
      <c r="R430" s="38"/>
      <c r="T430" s="39"/>
      <c r="U430" s="38"/>
      <c r="W430" s="39"/>
      <c r="X430" s="38"/>
      <c r="Z430" s="39"/>
      <c r="AA430" s="38"/>
      <c r="AB430" s="40"/>
      <c r="AC430" s="40"/>
      <c r="AD430" s="40"/>
      <c r="AE430" s="40"/>
      <c r="AF430" s="41"/>
      <c r="AG430" s="40"/>
      <c r="AH430" s="40"/>
      <c r="AI430" s="41"/>
      <c r="AJ430" s="41"/>
      <c r="AK430" s="41"/>
      <c r="AL430" s="41"/>
    </row>
    <row r="431" ht="15.75" customHeight="1">
      <c r="D431" s="33"/>
      <c r="F431" s="33"/>
      <c r="H431" s="34"/>
      <c r="I431" s="35"/>
      <c r="K431" s="36"/>
      <c r="L431" s="35"/>
      <c r="N431" s="34"/>
      <c r="O431" s="38"/>
      <c r="Q431" s="39"/>
      <c r="R431" s="38"/>
      <c r="T431" s="39"/>
      <c r="U431" s="38"/>
      <c r="W431" s="39"/>
      <c r="X431" s="38"/>
      <c r="Z431" s="39"/>
      <c r="AA431" s="38"/>
      <c r="AB431" s="40"/>
      <c r="AC431" s="40"/>
      <c r="AD431" s="40"/>
      <c r="AE431" s="40"/>
      <c r="AF431" s="41"/>
      <c r="AG431" s="40"/>
      <c r="AH431" s="40"/>
      <c r="AI431" s="41"/>
      <c r="AJ431" s="41"/>
      <c r="AK431" s="41"/>
      <c r="AL431" s="41"/>
    </row>
    <row r="432" ht="15.75" customHeight="1">
      <c r="D432" s="33"/>
      <c r="F432" s="33"/>
      <c r="H432" s="34"/>
      <c r="I432" s="35"/>
      <c r="K432" s="36"/>
      <c r="L432" s="35"/>
      <c r="N432" s="34"/>
      <c r="O432" s="38"/>
      <c r="Q432" s="39"/>
      <c r="R432" s="38"/>
      <c r="T432" s="39"/>
      <c r="U432" s="38"/>
      <c r="W432" s="39"/>
      <c r="X432" s="38"/>
      <c r="Z432" s="39"/>
      <c r="AA432" s="38"/>
      <c r="AB432" s="40"/>
      <c r="AC432" s="40"/>
      <c r="AD432" s="40"/>
      <c r="AE432" s="40"/>
      <c r="AF432" s="41"/>
      <c r="AG432" s="40"/>
      <c r="AH432" s="40"/>
      <c r="AI432" s="41"/>
      <c r="AJ432" s="41"/>
      <c r="AK432" s="41"/>
      <c r="AL432" s="41"/>
    </row>
    <row r="433" ht="15.75" customHeight="1">
      <c r="D433" s="33"/>
      <c r="F433" s="33"/>
      <c r="H433" s="34"/>
      <c r="I433" s="35"/>
      <c r="K433" s="36"/>
      <c r="L433" s="35"/>
      <c r="N433" s="34"/>
      <c r="O433" s="38"/>
      <c r="Q433" s="39"/>
      <c r="R433" s="38"/>
      <c r="T433" s="39"/>
      <c r="U433" s="38"/>
      <c r="W433" s="39"/>
      <c r="X433" s="38"/>
      <c r="Z433" s="39"/>
      <c r="AA433" s="38"/>
      <c r="AB433" s="40"/>
      <c r="AC433" s="40"/>
      <c r="AD433" s="40"/>
      <c r="AE433" s="40"/>
      <c r="AF433" s="41"/>
      <c r="AG433" s="40"/>
      <c r="AH433" s="40"/>
      <c r="AI433" s="41"/>
      <c r="AJ433" s="41"/>
      <c r="AK433" s="41"/>
      <c r="AL433" s="41"/>
    </row>
    <row r="434" ht="15.75" customHeight="1">
      <c r="D434" s="33"/>
      <c r="F434" s="33"/>
      <c r="H434" s="34"/>
      <c r="I434" s="35"/>
      <c r="K434" s="36"/>
      <c r="L434" s="35"/>
      <c r="N434" s="34"/>
      <c r="O434" s="38"/>
      <c r="Q434" s="39"/>
      <c r="R434" s="38"/>
      <c r="T434" s="39"/>
      <c r="U434" s="38"/>
      <c r="W434" s="39"/>
      <c r="X434" s="38"/>
      <c r="Z434" s="39"/>
      <c r="AA434" s="38"/>
      <c r="AB434" s="40"/>
      <c r="AC434" s="40"/>
      <c r="AD434" s="40"/>
      <c r="AE434" s="40"/>
      <c r="AF434" s="41"/>
      <c r="AG434" s="40"/>
      <c r="AH434" s="40"/>
      <c r="AI434" s="41"/>
      <c r="AJ434" s="41"/>
      <c r="AK434" s="41"/>
      <c r="AL434" s="41"/>
    </row>
    <row r="435" ht="15.75" customHeight="1">
      <c r="D435" s="33"/>
      <c r="F435" s="33"/>
      <c r="H435" s="34"/>
      <c r="I435" s="35"/>
      <c r="K435" s="36"/>
      <c r="L435" s="35"/>
      <c r="N435" s="34"/>
      <c r="O435" s="38"/>
      <c r="Q435" s="39"/>
      <c r="R435" s="38"/>
      <c r="T435" s="39"/>
      <c r="U435" s="38"/>
      <c r="W435" s="39"/>
      <c r="X435" s="38"/>
      <c r="Z435" s="39"/>
      <c r="AA435" s="38"/>
      <c r="AB435" s="40"/>
      <c r="AC435" s="40"/>
      <c r="AD435" s="40"/>
      <c r="AE435" s="40"/>
      <c r="AF435" s="41"/>
      <c r="AG435" s="40"/>
      <c r="AH435" s="40"/>
      <c r="AI435" s="41"/>
      <c r="AJ435" s="41"/>
      <c r="AK435" s="41"/>
      <c r="AL435" s="41"/>
    </row>
    <row r="436" ht="15.75" customHeight="1">
      <c r="D436" s="33"/>
      <c r="F436" s="33"/>
      <c r="H436" s="34"/>
      <c r="I436" s="35"/>
      <c r="K436" s="36"/>
      <c r="L436" s="35"/>
      <c r="N436" s="34"/>
      <c r="O436" s="38"/>
      <c r="Q436" s="39"/>
      <c r="R436" s="38"/>
      <c r="T436" s="39"/>
      <c r="U436" s="38"/>
      <c r="W436" s="39"/>
      <c r="X436" s="38"/>
      <c r="Z436" s="39"/>
      <c r="AA436" s="38"/>
      <c r="AB436" s="40"/>
      <c r="AC436" s="40"/>
      <c r="AD436" s="40"/>
      <c r="AE436" s="40"/>
      <c r="AF436" s="41"/>
      <c r="AG436" s="40"/>
      <c r="AH436" s="40"/>
      <c r="AI436" s="41"/>
      <c r="AJ436" s="41"/>
      <c r="AK436" s="41"/>
      <c r="AL436" s="41"/>
    </row>
    <row r="437" ht="15.75" customHeight="1">
      <c r="D437" s="33"/>
      <c r="F437" s="33"/>
      <c r="H437" s="34"/>
      <c r="I437" s="35"/>
      <c r="K437" s="36"/>
      <c r="L437" s="35"/>
      <c r="N437" s="34"/>
      <c r="O437" s="38"/>
      <c r="Q437" s="39"/>
      <c r="R437" s="38"/>
      <c r="T437" s="39"/>
      <c r="U437" s="38"/>
      <c r="W437" s="39"/>
      <c r="X437" s="38"/>
      <c r="Z437" s="39"/>
      <c r="AA437" s="38"/>
      <c r="AB437" s="40"/>
      <c r="AC437" s="40"/>
      <c r="AD437" s="40"/>
      <c r="AE437" s="40"/>
      <c r="AF437" s="41"/>
      <c r="AG437" s="40"/>
      <c r="AH437" s="40"/>
      <c r="AI437" s="41"/>
      <c r="AJ437" s="41"/>
      <c r="AK437" s="41"/>
      <c r="AL437" s="41"/>
    </row>
    <row r="438" ht="15.75" customHeight="1">
      <c r="D438" s="33"/>
      <c r="F438" s="33"/>
      <c r="H438" s="34"/>
      <c r="I438" s="35"/>
      <c r="K438" s="36"/>
      <c r="L438" s="35"/>
      <c r="N438" s="34"/>
      <c r="O438" s="38"/>
      <c r="Q438" s="39"/>
      <c r="R438" s="38"/>
      <c r="T438" s="39"/>
      <c r="U438" s="38"/>
      <c r="W438" s="39"/>
      <c r="X438" s="38"/>
      <c r="Z438" s="39"/>
      <c r="AA438" s="38"/>
      <c r="AB438" s="40"/>
      <c r="AC438" s="40"/>
      <c r="AD438" s="40"/>
      <c r="AE438" s="40"/>
      <c r="AF438" s="41"/>
      <c r="AG438" s="40"/>
      <c r="AH438" s="40"/>
      <c r="AI438" s="41"/>
      <c r="AJ438" s="41"/>
      <c r="AK438" s="41"/>
      <c r="AL438" s="41"/>
    </row>
    <row r="439" ht="15.75" customHeight="1">
      <c r="D439" s="33"/>
      <c r="F439" s="33"/>
      <c r="H439" s="34"/>
      <c r="I439" s="35"/>
      <c r="K439" s="36"/>
      <c r="L439" s="35"/>
      <c r="N439" s="34"/>
      <c r="O439" s="38"/>
      <c r="Q439" s="39"/>
      <c r="R439" s="38"/>
      <c r="T439" s="39"/>
      <c r="U439" s="38"/>
      <c r="W439" s="39"/>
      <c r="X439" s="38"/>
      <c r="Z439" s="39"/>
      <c r="AA439" s="38"/>
      <c r="AB439" s="40"/>
      <c r="AC439" s="40"/>
      <c r="AD439" s="40"/>
      <c r="AE439" s="40"/>
      <c r="AF439" s="41"/>
      <c r="AG439" s="40"/>
      <c r="AH439" s="40"/>
      <c r="AI439" s="41"/>
      <c r="AJ439" s="41"/>
      <c r="AK439" s="41"/>
      <c r="AL439" s="41"/>
    </row>
    <row r="440" ht="15.75" customHeight="1">
      <c r="D440" s="33"/>
      <c r="F440" s="33"/>
      <c r="H440" s="34"/>
      <c r="I440" s="35"/>
      <c r="K440" s="36"/>
      <c r="L440" s="35"/>
      <c r="N440" s="34"/>
      <c r="O440" s="38"/>
      <c r="Q440" s="39"/>
      <c r="R440" s="38"/>
      <c r="T440" s="39"/>
      <c r="U440" s="38"/>
      <c r="W440" s="39"/>
      <c r="X440" s="38"/>
      <c r="Z440" s="39"/>
      <c r="AA440" s="38"/>
      <c r="AB440" s="40"/>
      <c r="AC440" s="40"/>
      <c r="AD440" s="40"/>
      <c r="AE440" s="40"/>
      <c r="AF440" s="41"/>
      <c r="AG440" s="40"/>
      <c r="AH440" s="40"/>
      <c r="AI440" s="41"/>
      <c r="AJ440" s="41"/>
      <c r="AK440" s="41"/>
      <c r="AL440" s="41"/>
    </row>
    <row r="441" ht="15.75" customHeight="1">
      <c r="D441" s="33"/>
      <c r="F441" s="33"/>
      <c r="H441" s="34"/>
      <c r="I441" s="35"/>
      <c r="K441" s="36"/>
      <c r="L441" s="35"/>
      <c r="N441" s="34"/>
      <c r="O441" s="38"/>
      <c r="Q441" s="39"/>
      <c r="R441" s="38"/>
      <c r="T441" s="39"/>
      <c r="U441" s="38"/>
      <c r="W441" s="39"/>
      <c r="X441" s="38"/>
      <c r="Z441" s="39"/>
      <c r="AA441" s="38"/>
      <c r="AB441" s="40"/>
      <c r="AC441" s="40"/>
      <c r="AD441" s="40"/>
      <c r="AE441" s="40"/>
      <c r="AF441" s="41"/>
      <c r="AG441" s="40"/>
      <c r="AH441" s="40"/>
      <c r="AI441" s="41"/>
      <c r="AJ441" s="41"/>
      <c r="AK441" s="41"/>
      <c r="AL441" s="41"/>
    </row>
    <row r="442" ht="15.75" customHeight="1">
      <c r="D442" s="33"/>
      <c r="F442" s="33"/>
      <c r="H442" s="34"/>
      <c r="I442" s="35"/>
      <c r="K442" s="36"/>
      <c r="L442" s="35"/>
      <c r="N442" s="34"/>
      <c r="O442" s="38"/>
      <c r="Q442" s="39"/>
      <c r="R442" s="38"/>
      <c r="T442" s="39"/>
      <c r="U442" s="38"/>
      <c r="W442" s="39"/>
      <c r="X442" s="38"/>
      <c r="Z442" s="39"/>
      <c r="AA442" s="38"/>
      <c r="AB442" s="40"/>
      <c r="AC442" s="40"/>
      <c r="AD442" s="40"/>
      <c r="AE442" s="40"/>
      <c r="AF442" s="41"/>
      <c r="AG442" s="40"/>
      <c r="AH442" s="40"/>
      <c r="AI442" s="41"/>
      <c r="AJ442" s="41"/>
      <c r="AK442" s="41"/>
      <c r="AL442" s="41"/>
    </row>
    <row r="443" ht="15.75" customHeight="1">
      <c r="D443" s="33"/>
      <c r="F443" s="33"/>
      <c r="H443" s="34"/>
      <c r="I443" s="35"/>
      <c r="K443" s="36"/>
      <c r="L443" s="35"/>
      <c r="N443" s="34"/>
      <c r="O443" s="38"/>
      <c r="Q443" s="39"/>
      <c r="R443" s="38"/>
      <c r="T443" s="39"/>
      <c r="U443" s="38"/>
      <c r="W443" s="39"/>
      <c r="X443" s="38"/>
      <c r="Z443" s="39"/>
      <c r="AA443" s="38"/>
      <c r="AB443" s="40"/>
      <c r="AC443" s="40"/>
      <c r="AD443" s="40"/>
      <c r="AE443" s="40"/>
      <c r="AF443" s="41"/>
      <c r="AG443" s="40"/>
      <c r="AH443" s="40"/>
      <c r="AI443" s="41"/>
      <c r="AJ443" s="41"/>
      <c r="AK443" s="41"/>
      <c r="AL443" s="41"/>
    </row>
    <row r="444" ht="15.75" customHeight="1">
      <c r="D444" s="33"/>
      <c r="F444" s="33"/>
      <c r="H444" s="34"/>
      <c r="I444" s="35"/>
      <c r="K444" s="36"/>
      <c r="L444" s="35"/>
      <c r="N444" s="34"/>
      <c r="O444" s="38"/>
      <c r="Q444" s="39"/>
      <c r="R444" s="38"/>
      <c r="T444" s="39"/>
      <c r="U444" s="38"/>
      <c r="W444" s="39"/>
      <c r="X444" s="38"/>
      <c r="Z444" s="39"/>
      <c r="AA444" s="38"/>
      <c r="AB444" s="40"/>
      <c r="AC444" s="40"/>
      <c r="AD444" s="40"/>
      <c r="AE444" s="40"/>
      <c r="AF444" s="41"/>
      <c r="AG444" s="40"/>
      <c r="AH444" s="40"/>
      <c r="AI444" s="41"/>
      <c r="AJ444" s="41"/>
      <c r="AK444" s="41"/>
      <c r="AL444" s="41"/>
    </row>
    <row r="445" ht="15.75" customHeight="1">
      <c r="D445" s="33"/>
      <c r="F445" s="33"/>
      <c r="H445" s="34"/>
      <c r="I445" s="35"/>
      <c r="K445" s="36"/>
      <c r="L445" s="35"/>
      <c r="N445" s="34"/>
      <c r="O445" s="38"/>
      <c r="Q445" s="39"/>
      <c r="R445" s="38"/>
      <c r="T445" s="39"/>
      <c r="U445" s="38"/>
      <c r="W445" s="39"/>
      <c r="X445" s="38"/>
      <c r="Z445" s="39"/>
      <c r="AA445" s="38"/>
      <c r="AB445" s="40"/>
      <c r="AC445" s="40"/>
      <c r="AD445" s="40"/>
      <c r="AE445" s="40"/>
      <c r="AF445" s="41"/>
      <c r="AG445" s="40"/>
      <c r="AH445" s="40"/>
      <c r="AI445" s="41"/>
      <c r="AJ445" s="41"/>
      <c r="AK445" s="41"/>
      <c r="AL445" s="41"/>
    </row>
    <row r="446" ht="15.75" customHeight="1">
      <c r="D446" s="33"/>
      <c r="F446" s="33"/>
      <c r="H446" s="34"/>
      <c r="I446" s="35"/>
      <c r="K446" s="36"/>
      <c r="L446" s="35"/>
      <c r="N446" s="34"/>
      <c r="O446" s="38"/>
      <c r="Q446" s="39"/>
      <c r="R446" s="38"/>
      <c r="T446" s="39"/>
      <c r="U446" s="38"/>
      <c r="W446" s="39"/>
      <c r="X446" s="38"/>
      <c r="Z446" s="39"/>
      <c r="AA446" s="38"/>
      <c r="AB446" s="40"/>
      <c r="AC446" s="40"/>
      <c r="AD446" s="40"/>
      <c r="AE446" s="40"/>
      <c r="AF446" s="41"/>
      <c r="AG446" s="40"/>
      <c r="AH446" s="40"/>
      <c r="AI446" s="41"/>
      <c r="AJ446" s="41"/>
      <c r="AK446" s="41"/>
      <c r="AL446" s="41"/>
    </row>
    <row r="447" ht="15.75" customHeight="1">
      <c r="D447" s="33"/>
      <c r="F447" s="33"/>
      <c r="H447" s="34"/>
      <c r="I447" s="35"/>
      <c r="K447" s="36"/>
      <c r="L447" s="35"/>
      <c r="N447" s="34"/>
      <c r="O447" s="38"/>
      <c r="Q447" s="39"/>
      <c r="R447" s="38"/>
      <c r="T447" s="39"/>
      <c r="U447" s="38"/>
      <c r="W447" s="39"/>
      <c r="X447" s="38"/>
      <c r="Z447" s="39"/>
      <c r="AA447" s="38"/>
      <c r="AB447" s="40"/>
      <c r="AC447" s="40"/>
      <c r="AD447" s="40"/>
      <c r="AE447" s="40"/>
      <c r="AF447" s="41"/>
      <c r="AG447" s="40"/>
      <c r="AH447" s="40"/>
      <c r="AI447" s="41"/>
      <c r="AJ447" s="41"/>
      <c r="AK447" s="41"/>
      <c r="AL447" s="41"/>
    </row>
    <row r="448" ht="15.75" customHeight="1">
      <c r="D448" s="33"/>
      <c r="F448" s="33"/>
      <c r="H448" s="34"/>
      <c r="I448" s="35"/>
      <c r="K448" s="36"/>
      <c r="L448" s="35"/>
      <c r="N448" s="34"/>
      <c r="O448" s="38"/>
      <c r="Q448" s="39"/>
      <c r="R448" s="38"/>
      <c r="T448" s="39"/>
      <c r="U448" s="38"/>
      <c r="W448" s="39"/>
      <c r="X448" s="38"/>
      <c r="Z448" s="39"/>
      <c r="AA448" s="38"/>
      <c r="AB448" s="40"/>
      <c r="AC448" s="40"/>
      <c r="AD448" s="40"/>
      <c r="AE448" s="40"/>
      <c r="AF448" s="41"/>
      <c r="AG448" s="40"/>
      <c r="AH448" s="40"/>
      <c r="AI448" s="41"/>
      <c r="AJ448" s="41"/>
      <c r="AK448" s="41"/>
      <c r="AL448" s="41"/>
    </row>
    <row r="449" ht="15.75" customHeight="1">
      <c r="D449" s="33"/>
      <c r="F449" s="33"/>
      <c r="H449" s="34"/>
      <c r="I449" s="35"/>
      <c r="K449" s="36"/>
      <c r="L449" s="35"/>
      <c r="N449" s="34"/>
      <c r="O449" s="38"/>
      <c r="Q449" s="39"/>
      <c r="R449" s="38"/>
      <c r="T449" s="39"/>
      <c r="U449" s="38"/>
      <c r="W449" s="39"/>
      <c r="X449" s="38"/>
      <c r="Z449" s="39"/>
      <c r="AA449" s="38"/>
      <c r="AB449" s="40"/>
      <c r="AC449" s="40"/>
      <c r="AD449" s="40"/>
      <c r="AE449" s="40"/>
      <c r="AF449" s="41"/>
      <c r="AG449" s="40"/>
      <c r="AH449" s="40"/>
      <c r="AI449" s="41"/>
      <c r="AJ449" s="41"/>
      <c r="AK449" s="41"/>
      <c r="AL449" s="41"/>
    </row>
    <row r="450" ht="15.75" customHeight="1">
      <c r="D450" s="33"/>
      <c r="F450" s="33"/>
      <c r="H450" s="34"/>
      <c r="I450" s="35"/>
      <c r="K450" s="36"/>
      <c r="L450" s="35"/>
      <c r="N450" s="34"/>
      <c r="O450" s="38"/>
      <c r="Q450" s="39"/>
      <c r="R450" s="38"/>
      <c r="T450" s="39"/>
      <c r="U450" s="38"/>
      <c r="W450" s="39"/>
      <c r="X450" s="38"/>
      <c r="Z450" s="39"/>
      <c r="AA450" s="38"/>
      <c r="AB450" s="40"/>
      <c r="AC450" s="40"/>
      <c r="AD450" s="40"/>
      <c r="AE450" s="40"/>
      <c r="AF450" s="41"/>
      <c r="AG450" s="40"/>
      <c r="AH450" s="40"/>
      <c r="AI450" s="41"/>
      <c r="AJ450" s="41"/>
      <c r="AK450" s="41"/>
      <c r="AL450" s="41"/>
    </row>
    <row r="451" ht="15.75" customHeight="1">
      <c r="D451" s="33"/>
      <c r="F451" s="33"/>
      <c r="H451" s="34"/>
      <c r="I451" s="35"/>
      <c r="K451" s="36"/>
      <c r="L451" s="35"/>
      <c r="N451" s="34"/>
      <c r="O451" s="38"/>
      <c r="Q451" s="39"/>
      <c r="R451" s="38"/>
      <c r="T451" s="39"/>
      <c r="U451" s="38"/>
      <c r="W451" s="39"/>
      <c r="X451" s="38"/>
      <c r="Z451" s="39"/>
      <c r="AA451" s="38"/>
      <c r="AB451" s="40"/>
      <c r="AC451" s="40"/>
      <c r="AD451" s="40"/>
      <c r="AE451" s="40"/>
      <c r="AF451" s="41"/>
      <c r="AG451" s="40"/>
      <c r="AH451" s="40"/>
      <c r="AI451" s="41"/>
      <c r="AJ451" s="41"/>
      <c r="AK451" s="41"/>
      <c r="AL451" s="41"/>
    </row>
    <row r="452" ht="15.75" customHeight="1">
      <c r="D452" s="33"/>
      <c r="F452" s="33"/>
      <c r="H452" s="34"/>
      <c r="I452" s="35"/>
      <c r="K452" s="36"/>
      <c r="L452" s="35"/>
      <c r="N452" s="34"/>
      <c r="O452" s="38"/>
      <c r="Q452" s="39"/>
      <c r="R452" s="38"/>
      <c r="T452" s="39"/>
      <c r="U452" s="38"/>
      <c r="W452" s="39"/>
      <c r="X452" s="38"/>
      <c r="Z452" s="39"/>
      <c r="AA452" s="38"/>
      <c r="AB452" s="40"/>
      <c r="AC452" s="40"/>
      <c r="AD452" s="40"/>
      <c r="AE452" s="40"/>
      <c r="AF452" s="41"/>
      <c r="AG452" s="40"/>
      <c r="AH452" s="40"/>
      <c r="AI452" s="41"/>
      <c r="AJ452" s="41"/>
      <c r="AK452" s="41"/>
      <c r="AL452" s="41"/>
    </row>
    <row r="453" ht="15.75" customHeight="1">
      <c r="D453" s="33"/>
      <c r="F453" s="33"/>
      <c r="H453" s="34"/>
      <c r="I453" s="35"/>
      <c r="K453" s="36"/>
      <c r="L453" s="35"/>
      <c r="N453" s="34"/>
      <c r="O453" s="38"/>
      <c r="Q453" s="39"/>
      <c r="R453" s="38"/>
      <c r="T453" s="39"/>
      <c r="U453" s="38"/>
      <c r="W453" s="39"/>
      <c r="X453" s="38"/>
      <c r="Z453" s="39"/>
      <c r="AA453" s="38"/>
      <c r="AB453" s="40"/>
      <c r="AC453" s="40"/>
      <c r="AD453" s="40"/>
      <c r="AE453" s="40"/>
      <c r="AF453" s="41"/>
      <c r="AG453" s="40"/>
      <c r="AH453" s="40"/>
      <c r="AI453" s="41"/>
      <c r="AJ453" s="41"/>
      <c r="AK453" s="41"/>
      <c r="AL453" s="41"/>
    </row>
    <row r="454" ht="15.75" customHeight="1">
      <c r="D454" s="33"/>
      <c r="F454" s="33"/>
      <c r="H454" s="34"/>
      <c r="I454" s="35"/>
      <c r="K454" s="36"/>
      <c r="L454" s="35"/>
      <c r="N454" s="34"/>
      <c r="O454" s="38"/>
      <c r="Q454" s="39"/>
      <c r="R454" s="38"/>
      <c r="T454" s="39"/>
      <c r="U454" s="38"/>
      <c r="W454" s="39"/>
      <c r="X454" s="38"/>
      <c r="Z454" s="39"/>
      <c r="AA454" s="38"/>
      <c r="AB454" s="40"/>
      <c r="AC454" s="40"/>
      <c r="AD454" s="40"/>
      <c r="AE454" s="40"/>
      <c r="AF454" s="41"/>
      <c r="AG454" s="40"/>
      <c r="AH454" s="40"/>
      <c r="AI454" s="41"/>
      <c r="AJ454" s="41"/>
      <c r="AK454" s="41"/>
      <c r="AL454" s="41"/>
    </row>
    <row r="455" ht="15.75" customHeight="1">
      <c r="D455" s="33"/>
      <c r="F455" s="33"/>
      <c r="H455" s="34"/>
      <c r="I455" s="35"/>
      <c r="K455" s="36"/>
      <c r="L455" s="35"/>
      <c r="N455" s="34"/>
      <c r="O455" s="38"/>
      <c r="Q455" s="39"/>
      <c r="R455" s="38"/>
      <c r="T455" s="39"/>
      <c r="U455" s="38"/>
      <c r="W455" s="39"/>
      <c r="X455" s="38"/>
      <c r="Z455" s="39"/>
      <c r="AA455" s="38"/>
      <c r="AB455" s="40"/>
      <c r="AC455" s="40"/>
      <c r="AD455" s="40"/>
      <c r="AE455" s="40"/>
      <c r="AF455" s="41"/>
      <c r="AG455" s="40"/>
      <c r="AH455" s="40"/>
      <c r="AI455" s="41"/>
      <c r="AJ455" s="41"/>
      <c r="AK455" s="41"/>
      <c r="AL455" s="41"/>
    </row>
    <row r="456" ht="15.75" customHeight="1">
      <c r="D456" s="33"/>
      <c r="F456" s="33"/>
      <c r="H456" s="34"/>
      <c r="I456" s="35"/>
      <c r="K456" s="36"/>
      <c r="L456" s="35"/>
      <c r="N456" s="34"/>
      <c r="O456" s="38"/>
      <c r="Q456" s="39"/>
      <c r="R456" s="38"/>
      <c r="T456" s="39"/>
      <c r="U456" s="38"/>
      <c r="W456" s="39"/>
      <c r="X456" s="38"/>
      <c r="Z456" s="39"/>
      <c r="AA456" s="38"/>
      <c r="AB456" s="40"/>
      <c r="AC456" s="40"/>
      <c r="AD456" s="40"/>
      <c r="AE456" s="40"/>
      <c r="AF456" s="41"/>
      <c r="AG456" s="40"/>
      <c r="AH456" s="40"/>
      <c r="AI456" s="41"/>
      <c r="AJ456" s="41"/>
      <c r="AK456" s="41"/>
      <c r="AL456" s="41"/>
    </row>
    <row r="457" ht="15.75" customHeight="1">
      <c r="D457" s="33"/>
      <c r="F457" s="33"/>
      <c r="H457" s="34"/>
      <c r="I457" s="35"/>
      <c r="K457" s="36"/>
      <c r="L457" s="35"/>
      <c r="N457" s="34"/>
      <c r="O457" s="38"/>
      <c r="Q457" s="39"/>
      <c r="R457" s="38"/>
      <c r="T457" s="39"/>
      <c r="U457" s="38"/>
      <c r="W457" s="39"/>
      <c r="X457" s="38"/>
      <c r="Z457" s="39"/>
      <c r="AA457" s="38"/>
      <c r="AB457" s="40"/>
      <c r="AC457" s="40"/>
      <c r="AD457" s="40"/>
      <c r="AE457" s="40"/>
      <c r="AF457" s="41"/>
      <c r="AG457" s="40"/>
      <c r="AH457" s="40"/>
      <c r="AI457" s="41"/>
      <c r="AJ457" s="41"/>
      <c r="AK457" s="41"/>
      <c r="AL457" s="41"/>
    </row>
    <row r="458" ht="15.75" customHeight="1">
      <c r="D458" s="33"/>
      <c r="F458" s="33"/>
      <c r="H458" s="34"/>
      <c r="I458" s="35"/>
      <c r="K458" s="36"/>
      <c r="L458" s="35"/>
      <c r="N458" s="34"/>
      <c r="O458" s="38"/>
      <c r="Q458" s="39"/>
      <c r="R458" s="38"/>
      <c r="T458" s="39"/>
      <c r="U458" s="38"/>
      <c r="W458" s="39"/>
      <c r="X458" s="38"/>
      <c r="Z458" s="39"/>
      <c r="AA458" s="38"/>
      <c r="AB458" s="40"/>
      <c r="AC458" s="40"/>
      <c r="AD458" s="40"/>
      <c r="AE458" s="40"/>
      <c r="AF458" s="41"/>
      <c r="AG458" s="40"/>
      <c r="AH458" s="40"/>
      <c r="AI458" s="41"/>
      <c r="AJ458" s="41"/>
      <c r="AK458" s="41"/>
      <c r="AL458" s="41"/>
    </row>
    <row r="459" ht="15.75" customHeight="1">
      <c r="D459" s="33"/>
      <c r="F459" s="33"/>
      <c r="H459" s="34"/>
      <c r="I459" s="35"/>
      <c r="K459" s="36"/>
      <c r="L459" s="35"/>
      <c r="N459" s="34"/>
      <c r="O459" s="38"/>
      <c r="Q459" s="39"/>
      <c r="R459" s="38"/>
      <c r="T459" s="39"/>
      <c r="U459" s="38"/>
      <c r="W459" s="39"/>
      <c r="X459" s="38"/>
      <c r="Z459" s="39"/>
      <c r="AA459" s="38"/>
      <c r="AB459" s="40"/>
      <c r="AC459" s="40"/>
      <c r="AD459" s="40"/>
      <c r="AE459" s="40"/>
      <c r="AF459" s="41"/>
      <c r="AG459" s="40"/>
      <c r="AH459" s="40"/>
      <c r="AI459" s="41"/>
      <c r="AJ459" s="41"/>
      <c r="AK459" s="41"/>
      <c r="AL459" s="41"/>
    </row>
    <row r="460" ht="15.75" customHeight="1">
      <c r="D460" s="33"/>
      <c r="F460" s="33"/>
      <c r="H460" s="34"/>
      <c r="I460" s="35"/>
      <c r="K460" s="36"/>
      <c r="L460" s="35"/>
      <c r="N460" s="34"/>
      <c r="O460" s="38"/>
      <c r="Q460" s="39"/>
      <c r="R460" s="38"/>
      <c r="T460" s="39"/>
      <c r="U460" s="38"/>
      <c r="W460" s="39"/>
      <c r="X460" s="38"/>
      <c r="Z460" s="39"/>
      <c r="AA460" s="38"/>
      <c r="AB460" s="40"/>
      <c r="AC460" s="40"/>
      <c r="AD460" s="40"/>
      <c r="AE460" s="40"/>
      <c r="AF460" s="41"/>
      <c r="AG460" s="40"/>
      <c r="AH460" s="40"/>
      <c r="AI460" s="41"/>
      <c r="AJ460" s="41"/>
      <c r="AK460" s="41"/>
      <c r="AL460" s="41"/>
    </row>
    <row r="461" ht="15.75" customHeight="1">
      <c r="D461" s="33"/>
      <c r="F461" s="33"/>
      <c r="H461" s="34"/>
      <c r="I461" s="35"/>
      <c r="K461" s="36"/>
      <c r="L461" s="35"/>
      <c r="N461" s="34"/>
      <c r="O461" s="38"/>
      <c r="Q461" s="39"/>
      <c r="R461" s="38"/>
      <c r="T461" s="39"/>
      <c r="U461" s="38"/>
      <c r="W461" s="39"/>
      <c r="X461" s="38"/>
      <c r="Z461" s="39"/>
      <c r="AA461" s="38"/>
      <c r="AB461" s="40"/>
      <c r="AC461" s="40"/>
      <c r="AD461" s="40"/>
      <c r="AE461" s="40"/>
      <c r="AF461" s="41"/>
      <c r="AG461" s="40"/>
      <c r="AH461" s="40"/>
      <c r="AI461" s="41"/>
      <c r="AJ461" s="41"/>
      <c r="AK461" s="41"/>
      <c r="AL461" s="41"/>
    </row>
    <row r="462" ht="15.75" customHeight="1">
      <c r="D462" s="33"/>
      <c r="F462" s="33"/>
      <c r="H462" s="34"/>
      <c r="I462" s="35"/>
      <c r="K462" s="36"/>
      <c r="L462" s="35"/>
      <c r="N462" s="34"/>
      <c r="O462" s="38"/>
      <c r="Q462" s="39"/>
      <c r="R462" s="38"/>
      <c r="T462" s="39"/>
      <c r="U462" s="38"/>
      <c r="W462" s="39"/>
      <c r="X462" s="38"/>
      <c r="Z462" s="39"/>
      <c r="AA462" s="38"/>
      <c r="AB462" s="40"/>
      <c r="AC462" s="40"/>
      <c r="AD462" s="40"/>
      <c r="AE462" s="40"/>
      <c r="AF462" s="41"/>
      <c r="AG462" s="40"/>
      <c r="AH462" s="40"/>
      <c r="AI462" s="41"/>
      <c r="AJ462" s="41"/>
      <c r="AK462" s="41"/>
      <c r="AL462" s="41"/>
    </row>
    <row r="463" ht="15.75" customHeight="1">
      <c r="D463" s="33"/>
      <c r="F463" s="33"/>
      <c r="H463" s="34"/>
      <c r="I463" s="35"/>
      <c r="K463" s="36"/>
      <c r="L463" s="35"/>
      <c r="N463" s="34"/>
      <c r="O463" s="38"/>
      <c r="Q463" s="39"/>
      <c r="R463" s="38"/>
      <c r="T463" s="39"/>
      <c r="U463" s="38"/>
      <c r="W463" s="39"/>
      <c r="X463" s="38"/>
      <c r="Z463" s="39"/>
      <c r="AA463" s="38"/>
      <c r="AB463" s="40"/>
      <c r="AC463" s="40"/>
      <c r="AD463" s="40"/>
      <c r="AE463" s="40"/>
      <c r="AF463" s="41"/>
      <c r="AG463" s="40"/>
      <c r="AH463" s="40"/>
      <c r="AI463" s="41"/>
      <c r="AJ463" s="41"/>
      <c r="AK463" s="41"/>
      <c r="AL463" s="41"/>
    </row>
    <row r="464" ht="15.75" customHeight="1">
      <c r="D464" s="33"/>
      <c r="F464" s="33"/>
      <c r="H464" s="34"/>
      <c r="I464" s="35"/>
      <c r="K464" s="36"/>
      <c r="L464" s="35"/>
      <c r="N464" s="34"/>
      <c r="O464" s="38"/>
      <c r="Q464" s="39"/>
      <c r="R464" s="38"/>
      <c r="T464" s="39"/>
      <c r="U464" s="38"/>
      <c r="W464" s="39"/>
      <c r="X464" s="38"/>
      <c r="Z464" s="39"/>
      <c r="AA464" s="38"/>
      <c r="AB464" s="40"/>
      <c r="AC464" s="40"/>
      <c r="AD464" s="40"/>
      <c r="AE464" s="40"/>
      <c r="AF464" s="41"/>
      <c r="AG464" s="40"/>
      <c r="AH464" s="40"/>
      <c r="AI464" s="41"/>
      <c r="AJ464" s="41"/>
      <c r="AK464" s="41"/>
      <c r="AL464" s="41"/>
    </row>
    <row r="465" ht="15.75" customHeight="1">
      <c r="D465" s="33"/>
      <c r="F465" s="33"/>
      <c r="H465" s="34"/>
      <c r="I465" s="35"/>
      <c r="K465" s="36"/>
      <c r="L465" s="35"/>
      <c r="N465" s="34"/>
      <c r="O465" s="38"/>
      <c r="Q465" s="39"/>
      <c r="R465" s="38"/>
      <c r="T465" s="39"/>
      <c r="U465" s="38"/>
      <c r="W465" s="39"/>
      <c r="X465" s="38"/>
      <c r="Z465" s="39"/>
      <c r="AA465" s="38"/>
      <c r="AB465" s="40"/>
      <c r="AC465" s="40"/>
      <c r="AD465" s="40"/>
      <c r="AE465" s="40"/>
      <c r="AF465" s="41"/>
      <c r="AG465" s="40"/>
      <c r="AH465" s="40"/>
      <c r="AI465" s="41"/>
      <c r="AJ465" s="41"/>
      <c r="AK465" s="41"/>
      <c r="AL465" s="41"/>
    </row>
    <row r="466" ht="15.75" customHeight="1">
      <c r="D466" s="33"/>
      <c r="F466" s="33"/>
      <c r="H466" s="34"/>
      <c r="I466" s="35"/>
      <c r="K466" s="36"/>
      <c r="L466" s="35"/>
      <c r="N466" s="34"/>
      <c r="O466" s="38"/>
      <c r="Q466" s="39"/>
      <c r="R466" s="38"/>
      <c r="T466" s="39"/>
      <c r="U466" s="38"/>
      <c r="W466" s="39"/>
      <c r="X466" s="38"/>
      <c r="Z466" s="39"/>
      <c r="AA466" s="38"/>
      <c r="AB466" s="40"/>
      <c r="AC466" s="40"/>
      <c r="AD466" s="40"/>
      <c r="AE466" s="40"/>
      <c r="AF466" s="41"/>
      <c r="AG466" s="40"/>
      <c r="AH466" s="40"/>
      <c r="AI466" s="41"/>
      <c r="AJ466" s="41"/>
      <c r="AK466" s="41"/>
      <c r="AL466" s="41"/>
    </row>
    <row r="467" ht="15.75" customHeight="1">
      <c r="D467" s="33"/>
      <c r="F467" s="33"/>
      <c r="H467" s="34"/>
      <c r="I467" s="35"/>
      <c r="K467" s="36"/>
      <c r="L467" s="35"/>
      <c r="N467" s="34"/>
      <c r="O467" s="38"/>
      <c r="Q467" s="39"/>
      <c r="R467" s="38"/>
      <c r="T467" s="39"/>
      <c r="U467" s="38"/>
      <c r="W467" s="39"/>
      <c r="X467" s="38"/>
      <c r="Z467" s="39"/>
      <c r="AA467" s="38"/>
      <c r="AB467" s="40"/>
      <c r="AC467" s="40"/>
      <c r="AD467" s="40"/>
      <c r="AE467" s="40"/>
      <c r="AF467" s="41"/>
      <c r="AG467" s="40"/>
      <c r="AH467" s="40"/>
      <c r="AI467" s="41"/>
      <c r="AJ467" s="41"/>
      <c r="AK467" s="41"/>
      <c r="AL467" s="41"/>
    </row>
    <row r="468" ht="15.75" customHeight="1">
      <c r="D468" s="33"/>
      <c r="F468" s="33"/>
      <c r="H468" s="34"/>
      <c r="I468" s="35"/>
      <c r="K468" s="36"/>
      <c r="L468" s="35"/>
      <c r="N468" s="34"/>
      <c r="O468" s="38"/>
      <c r="Q468" s="39"/>
      <c r="R468" s="38"/>
      <c r="T468" s="39"/>
      <c r="U468" s="38"/>
      <c r="W468" s="39"/>
      <c r="X468" s="38"/>
      <c r="Z468" s="39"/>
      <c r="AA468" s="38"/>
      <c r="AB468" s="40"/>
      <c r="AC468" s="40"/>
      <c r="AD468" s="40"/>
      <c r="AE468" s="40"/>
      <c r="AF468" s="41"/>
      <c r="AG468" s="40"/>
      <c r="AH468" s="40"/>
      <c r="AI468" s="41"/>
      <c r="AJ468" s="41"/>
      <c r="AK468" s="41"/>
      <c r="AL468" s="41"/>
    </row>
    <row r="469" ht="15.75" customHeight="1">
      <c r="D469" s="33"/>
      <c r="F469" s="33"/>
      <c r="H469" s="34"/>
      <c r="I469" s="35"/>
      <c r="K469" s="36"/>
      <c r="L469" s="35"/>
      <c r="N469" s="34"/>
      <c r="O469" s="38"/>
      <c r="Q469" s="39"/>
      <c r="R469" s="38"/>
      <c r="T469" s="39"/>
      <c r="U469" s="38"/>
      <c r="W469" s="39"/>
      <c r="X469" s="38"/>
      <c r="Z469" s="39"/>
      <c r="AA469" s="38"/>
      <c r="AB469" s="40"/>
      <c r="AC469" s="40"/>
      <c r="AD469" s="40"/>
      <c r="AE469" s="40"/>
      <c r="AF469" s="41"/>
      <c r="AG469" s="40"/>
      <c r="AH469" s="40"/>
      <c r="AI469" s="41"/>
      <c r="AJ469" s="41"/>
      <c r="AK469" s="41"/>
      <c r="AL469" s="41"/>
    </row>
    <row r="470" ht="15.75" customHeight="1">
      <c r="D470" s="33"/>
      <c r="F470" s="33"/>
      <c r="H470" s="34"/>
      <c r="I470" s="35"/>
      <c r="K470" s="36"/>
      <c r="L470" s="35"/>
      <c r="N470" s="34"/>
      <c r="O470" s="38"/>
      <c r="Q470" s="39"/>
      <c r="R470" s="38"/>
      <c r="T470" s="39"/>
      <c r="U470" s="38"/>
      <c r="W470" s="39"/>
      <c r="X470" s="38"/>
      <c r="Z470" s="39"/>
      <c r="AA470" s="38"/>
      <c r="AB470" s="40"/>
      <c r="AC470" s="40"/>
      <c r="AD470" s="40"/>
      <c r="AE470" s="40"/>
      <c r="AF470" s="41"/>
      <c r="AG470" s="40"/>
      <c r="AH470" s="40"/>
      <c r="AI470" s="41"/>
      <c r="AJ470" s="41"/>
      <c r="AK470" s="41"/>
      <c r="AL470" s="41"/>
    </row>
    <row r="471" ht="15.75" customHeight="1">
      <c r="D471" s="33"/>
      <c r="F471" s="33"/>
      <c r="H471" s="34"/>
      <c r="I471" s="35"/>
      <c r="K471" s="36"/>
      <c r="L471" s="35"/>
      <c r="N471" s="34"/>
      <c r="O471" s="38"/>
      <c r="Q471" s="39"/>
      <c r="R471" s="38"/>
      <c r="T471" s="39"/>
      <c r="U471" s="38"/>
      <c r="W471" s="39"/>
      <c r="X471" s="38"/>
      <c r="Z471" s="39"/>
      <c r="AA471" s="38"/>
      <c r="AB471" s="40"/>
      <c r="AC471" s="40"/>
      <c r="AD471" s="40"/>
      <c r="AE471" s="40"/>
      <c r="AF471" s="41"/>
      <c r="AG471" s="40"/>
      <c r="AH471" s="40"/>
      <c r="AI471" s="41"/>
      <c r="AJ471" s="41"/>
      <c r="AK471" s="41"/>
      <c r="AL471" s="41"/>
    </row>
    <row r="472" ht="15.75" customHeight="1">
      <c r="D472" s="33"/>
      <c r="F472" s="33"/>
      <c r="H472" s="34"/>
      <c r="I472" s="35"/>
      <c r="K472" s="36"/>
      <c r="L472" s="35"/>
      <c r="N472" s="34"/>
      <c r="O472" s="38"/>
      <c r="Q472" s="39"/>
      <c r="R472" s="38"/>
      <c r="T472" s="39"/>
      <c r="U472" s="38"/>
      <c r="W472" s="39"/>
      <c r="X472" s="38"/>
      <c r="Z472" s="39"/>
      <c r="AA472" s="38"/>
      <c r="AB472" s="40"/>
      <c r="AC472" s="40"/>
      <c r="AD472" s="40"/>
      <c r="AE472" s="40"/>
      <c r="AF472" s="41"/>
      <c r="AG472" s="40"/>
      <c r="AH472" s="40"/>
      <c r="AI472" s="41"/>
      <c r="AJ472" s="41"/>
      <c r="AK472" s="41"/>
      <c r="AL472" s="41"/>
    </row>
    <row r="473" ht="15.75" customHeight="1">
      <c r="D473" s="33"/>
      <c r="F473" s="33"/>
      <c r="H473" s="34"/>
      <c r="I473" s="35"/>
      <c r="K473" s="36"/>
      <c r="L473" s="35"/>
      <c r="N473" s="34"/>
      <c r="O473" s="38"/>
      <c r="Q473" s="39"/>
      <c r="R473" s="38"/>
      <c r="T473" s="39"/>
      <c r="U473" s="38"/>
      <c r="W473" s="39"/>
      <c r="X473" s="38"/>
      <c r="Z473" s="39"/>
      <c r="AA473" s="38"/>
      <c r="AB473" s="40"/>
      <c r="AC473" s="40"/>
      <c r="AD473" s="40"/>
      <c r="AE473" s="40"/>
      <c r="AF473" s="41"/>
      <c r="AG473" s="40"/>
      <c r="AH473" s="40"/>
      <c r="AI473" s="41"/>
      <c r="AJ473" s="41"/>
      <c r="AK473" s="41"/>
      <c r="AL473" s="41"/>
    </row>
    <row r="474" ht="15.75" customHeight="1">
      <c r="D474" s="33"/>
      <c r="F474" s="33"/>
      <c r="H474" s="34"/>
      <c r="I474" s="35"/>
      <c r="K474" s="36"/>
      <c r="L474" s="35"/>
      <c r="N474" s="34"/>
      <c r="O474" s="38"/>
      <c r="Q474" s="39"/>
      <c r="R474" s="38"/>
      <c r="T474" s="39"/>
      <c r="U474" s="38"/>
      <c r="W474" s="39"/>
      <c r="X474" s="38"/>
      <c r="Z474" s="39"/>
      <c r="AA474" s="38"/>
      <c r="AB474" s="40"/>
      <c r="AC474" s="40"/>
      <c r="AD474" s="40"/>
      <c r="AE474" s="40"/>
      <c r="AF474" s="41"/>
      <c r="AG474" s="40"/>
      <c r="AH474" s="40"/>
      <c r="AI474" s="41"/>
      <c r="AJ474" s="41"/>
      <c r="AK474" s="41"/>
      <c r="AL474" s="41"/>
    </row>
    <row r="475" ht="15.75" customHeight="1">
      <c r="D475" s="33"/>
      <c r="F475" s="33"/>
      <c r="H475" s="34"/>
      <c r="I475" s="35"/>
      <c r="K475" s="36"/>
      <c r="L475" s="35"/>
      <c r="N475" s="34"/>
      <c r="O475" s="38"/>
      <c r="Q475" s="39"/>
      <c r="R475" s="38"/>
      <c r="T475" s="39"/>
      <c r="U475" s="38"/>
      <c r="W475" s="39"/>
      <c r="X475" s="38"/>
      <c r="Z475" s="39"/>
      <c r="AA475" s="38"/>
      <c r="AB475" s="40"/>
      <c r="AC475" s="40"/>
      <c r="AD475" s="40"/>
      <c r="AE475" s="40"/>
      <c r="AF475" s="41"/>
      <c r="AG475" s="40"/>
      <c r="AH475" s="40"/>
      <c r="AI475" s="41"/>
      <c r="AJ475" s="41"/>
      <c r="AK475" s="41"/>
      <c r="AL475" s="41"/>
    </row>
    <row r="476" ht="15.75" customHeight="1">
      <c r="D476" s="33"/>
      <c r="F476" s="33"/>
      <c r="H476" s="34"/>
      <c r="I476" s="35"/>
      <c r="K476" s="36"/>
      <c r="L476" s="35"/>
      <c r="N476" s="34"/>
      <c r="O476" s="38"/>
      <c r="Q476" s="39"/>
      <c r="R476" s="38"/>
      <c r="T476" s="39"/>
      <c r="U476" s="38"/>
      <c r="W476" s="39"/>
      <c r="X476" s="38"/>
      <c r="Z476" s="39"/>
      <c r="AA476" s="38"/>
      <c r="AB476" s="40"/>
      <c r="AC476" s="40"/>
      <c r="AD476" s="40"/>
      <c r="AE476" s="40"/>
      <c r="AF476" s="41"/>
      <c r="AG476" s="40"/>
      <c r="AH476" s="40"/>
      <c r="AI476" s="41"/>
      <c r="AJ476" s="41"/>
      <c r="AK476" s="41"/>
      <c r="AL476" s="41"/>
    </row>
    <row r="477" ht="15.75" customHeight="1">
      <c r="D477" s="33"/>
      <c r="F477" s="33"/>
      <c r="H477" s="34"/>
      <c r="I477" s="35"/>
      <c r="K477" s="36"/>
      <c r="L477" s="35"/>
      <c r="N477" s="34"/>
      <c r="O477" s="38"/>
      <c r="Q477" s="39"/>
      <c r="R477" s="38"/>
      <c r="T477" s="39"/>
      <c r="U477" s="38"/>
      <c r="W477" s="39"/>
      <c r="X477" s="38"/>
      <c r="Z477" s="39"/>
      <c r="AA477" s="38"/>
      <c r="AB477" s="40"/>
      <c r="AC477" s="40"/>
      <c r="AD477" s="40"/>
      <c r="AE477" s="40"/>
      <c r="AF477" s="41"/>
      <c r="AG477" s="40"/>
      <c r="AH477" s="40"/>
      <c r="AI477" s="41"/>
      <c r="AJ477" s="41"/>
      <c r="AK477" s="41"/>
      <c r="AL477" s="41"/>
    </row>
    <row r="478" ht="15.75" customHeight="1">
      <c r="D478" s="33"/>
      <c r="F478" s="33"/>
      <c r="H478" s="34"/>
      <c r="I478" s="35"/>
      <c r="K478" s="36"/>
      <c r="L478" s="35"/>
      <c r="N478" s="34"/>
      <c r="O478" s="38"/>
      <c r="Q478" s="39"/>
      <c r="R478" s="38"/>
      <c r="T478" s="39"/>
      <c r="U478" s="38"/>
      <c r="W478" s="39"/>
      <c r="X478" s="38"/>
      <c r="Z478" s="39"/>
      <c r="AA478" s="38"/>
      <c r="AB478" s="40"/>
      <c r="AC478" s="40"/>
      <c r="AD478" s="40"/>
      <c r="AE478" s="40"/>
      <c r="AF478" s="41"/>
      <c r="AG478" s="40"/>
      <c r="AH478" s="40"/>
      <c r="AI478" s="41"/>
      <c r="AJ478" s="41"/>
      <c r="AK478" s="41"/>
      <c r="AL478" s="41"/>
    </row>
    <row r="479" ht="15.75" customHeight="1">
      <c r="D479" s="33"/>
      <c r="F479" s="33"/>
      <c r="H479" s="34"/>
      <c r="I479" s="35"/>
      <c r="K479" s="36"/>
      <c r="L479" s="35"/>
      <c r="N479" s="34"/>
      <c r="O479" s="38"/>
      <c r="Q479" s="39"/>
      <c r="R479" s="38"/>
      <c r="T479" s="39"/>
      <c r="U479" s="38"/>
      <c r="W479" s="39"/>
      <c r="X479" s="38"/>
      <c r="Z479" s="39"/>
      <c r="AA479" s="38"/>
      <c r="AB479" s="40"/>
      <c r="AC479" s="40"/>
      <c r="AD479" s="40"/>
      <c r="AE479" s="40"/>
      <c r="AF479" s="41"/>
      <c r="AG479" s="40"/>
      <c r="AH479" s="40"/>
      <c r="AI479" s="41"/>
      <c r="AJ479" s="41"/>
      <c r="AK479" s="41"/>
      <c r="AL479" s="41"/>
    </row>
    <row r="480" ht="15.75" customHeight="1">
      <c r="D480" s="33"/>
      <c r="F480" s="33"/>
      <c r="H480" s="34"/>
      <c r="I480" s="35"/>
      <c r="K480" s="36"/>
      <c r="L480" s="35"/>
      <c r="N480" s="34"/>
      <c r="O480" s="38"/>
      <c r="Q480" s="39"/>
      <c r="R480" s="38"/>
      <c r="T480" s="39"/>
      <c r="U480" s="38"/>
      <c r="W480" s="39"/>
      <c r="X480" s="38"/>
      <c r="Z480" s="39"/>
      <c r="AA480" s="38"/>
      <c r="AB480" s="40"/>
      <c r="AC480" s="40"/>
      <c r="AD480" s="40"/>
      <c r="AE480" s="40"/>
      <c r="AF480" s="41"/>
      <c r="AG480" s="40"/>
      <c r="AH480" s="40"/>
      <c r="AI480" s="41"/>
      <c r="AJ480" s="41"/>
      <c r="AK480" s="41"/>
      <c r="AL480" s="41"/>
    </row>
    <row r="481" ht="15.75" customHeight="1">
      <c r="D481" s="33"/>
      <c r="F481" s="33"/>
      <c r="H481" s="34"/>
      <c r="I481" s="35"/>
      <c r="K481" s="36"/>
      <c r="L481" s="35"/>
      <c r="N481" s="34"/>
      <c r="O481" s="38"/>
      <c r="Q481" s="39"/>
      <c r="R481" s="38"/>
      <c r="T481" s="39"/>
      <c r="U481" s="38"/>
      <c r="W481" s="39"/>
      <c r="X481" s="38"/>
      <c r="Z481" s="39"/>
      <c r="AA481" s="38"/>
      <c r="AB481" s="40"/>
      <c r="AC481" s="40"/>
      <c r="AD481" s="40"/>
      <c r="AE481" s="40"/>
      <c r="AF481" s="41"/>
      <c r="AG481" s="40"/>
      <c r="AH481" s="40"/>
      <c r="AI481" s="41"/>
      <c r="AJ481" s="41"/>
      <c r="AK481" s="41"/>
      <c r="AL481" s="41"/>
    </row>
    <row r="482" ht="15.75" customHeight="1">
      <c r="D482" s="33"/>
      <c r="F482" s="33"/>
      <c r="H482" s="34"/>
      <c r="I482" s="35"/>
      <c r="K482" s="36"/>
      <c r="L482" s="35"/>
      <c r="N482" s="34"/>
      <c r="O482" s="38"/>
      <c r="Q482" s="39"/>
      <c r="R482" s="38"/>
      <c r="T482" s="39"/>
      <c r="U482" s="38"/>
      <c r="W482" s="39"/>
      <c r="X482" s="38"/>
      <c r="Z482" s="39"/>
      <c r="AA482" s="38"/>
      <c r="AB482" s="40"/>
      <c r="AC482" s="40"/>
      <c r="AD482" s="40"/>
      <c r="AE482" s="40"/>
      <c r="AF482" s="41"/>
      <c r="AG482" s="40"/>
      <c r="AH482" s="40"/>
      <c r="AI482" s="41"/>
      <c r="AJ482" s="41"/>
      <c r="AK482" s="41"/>
      <c r="AL482" s="41"/>
    </row>
    <row r="483" ht="15.75" customHeight="1">
      <c r="D483" s="33"/>
      <c r="F483" s="33"/>
      <c r="H483" s="34"/>
      <c r="I483" s="35"/>
      <c r="K483" s="36"/>
      <c r="L483" s="35"/>
      <c r="N483" s="34"/>
      <c r="O483" s="38"/>
      <c r="Q483" s="39"/>
      <c r="R483" s="38"/>
      <c r="T483" s="39"/>
      <c r="U483" s="38"/>
      <c r="W483" s="39"/>
      <c r="X483" s="38"/>
      <c r="Z483" s="39"/>
      <c r="AA483" s="38"/>
      <c r="AB483" s="40"/>
      <c r="AC483" s="40"/>
      <c r="AD483" s="40"/>
      <c r="AE483" s="40"/>
      <c r="AF483" s="41"/>
      <c r="AG483" s="40"/>
      <c r="AH483" s="40"/>
      <c r="AI483" s="41"/>
      <c r="AJ483" s="41"/>
      <c r="AK483" s="41"/>
      <c r="AL483" s="41"/>
    </row>
    <row r="484" ht="15.75" customHeight="1">
      <c r="D484" s="33"/>
      <c r="F484" s="33"/>
      <c r="H484" s="34"/>
      <c r="I484" s="35"/>
      <c r="K484" s="36"/>
      <c r="L484" s="35"/>
      <c r="N484" s="34"/>
      <c r="O484" s="38"/>
      <c r="Q484" s="39"/>
      <c r="R484" s="38"/>
      <c r="T484" s="39"/>
      <c r="U484" s="38"/>
      <c r="W484" s="39"/>
      <c r="X484" s="38"/>
      <c r="Z484" s="39"/>
      <c r="AA484" s="38"/>
      <c r="AB484" s="40"/>
      <c r="AC484" s="40"/>
      <c r="AD484" s="40"/>
      <c r="AE484" s="40"/>
      <c r="AF484" s="41"/>
      <c r="AG484" s="40"/>
      <c r="AH484" s="40"/>
      <c r="AI484" s="41"/>
      <c r="AJ484" s="41"/>
      <c r="AK484" s="41"/>
      <c r="AL484" s="41"/>
    </row>
    <row r="485" ht="15.75" customHeight="1">
      <c r="D485" s="33"/>
      <c r="F485" s="33"/>
      <c r="H485" s="34"/>
      <c r="I485" s="35"/>
      <c r="K485" s="36"/>
      <c r="L485" s="35"/>
      <c r="N485" s="34"/>
      <c r="O485" s="38"/>
      <c r="Q485" s="39"/>
      <c r="R485" s="38"/>
      <c r="T485" s="39"/>
      <c r="U485" s="38"/>
      <c r="W485" s="39"/>
      <c r="X485" s="38"/>
      <c r="Z485" s="39"/>
      <c r="AA485" s="38"/>
      <c r="AB485" s="40"/>
      <c r="AC485" s="40"/>
      <c r="AD485" s="40"/>
      <c r="AE485" s="40"/>
      <c r="AF485" s="41"/>
      <c r="AG485" s="40"/>
      <c r="AH485" s="40"/>
      <c r="AI485" s="41"/>
      <c r="AJ485" s="41"/>
      <c r="AK485" s="41"/>
      <c r="AL485" s="41"/>
    </row>
    <row r="486" ht="15.75" customHeight="1">
      <c r="D486" s="33"/>
      <c r="F486" s="33"/>
      <c r="H486" s="34"/>
      <c r="I486" s="35"/>
      <c r="K486" s="36"/>
      <c r="L486" s="35"/>
      <c r="N486" s="34"/>
      <c r="O486" s="38"/>
      <c r="Q486" s="39"/>
      <c r="R486" s="38"/>
      <c r="T486" s="39"/>
      <c r="U486" s="38"/>
      <c r="W486" s="39"/>
      <c r="X486" s="38"/>
      <c r="Z486" s="39"/>
      <c r="AA486" s="38"/>
      <c r="AB486" s="40"/>
      <c r="AC486" s="40"/>
      <c r="AD486" s="40"/>
      <c r="AE486" s="40"/>
      <c r="AF486" s="41"/>
      <c r="AG486" s="40"/>
      <c r="AH486" s="40"/>
      <c r="AI486" s="41"/>
      <c r="AJ486" s="41"/>
      <c r="AK486" s="41"/>
      <c r="AL486" s="41"/>
    </row>
    <row r="487" ht="15.75" customHeight="1">
      <c r="D487" s="33"/>
      <c r="F487" s="33"/>
      <c r="H487" s="34"/>
      <c r="I487" s="35"/>
      <c r="K487" s="36"/>
      <c r="L487" s="35"/>
      <c r="N487" s="34"/>
      <c r="O487" s="38"/>
      <c r="Q487" s="39"/>
      <c r="R487" s="38"/>
      <c r="T487" s="39"/>
      <c r="U487" s="38"/>
      <c r="W487" s="39"/>
      <c r="X487" s="38"/>
      <c r="Z487" s="39"/>
      <c r="AA487" s="38"/>
      <c r="AB487" s="40"/>
      <c r="AC487" s="40"/>
      <c r="AD487" s="40"/>
      <c r="AE487" s="40"/>
      <c r="AF487" s="41"/>
      <c r="AG487" s="40"/>
      <c r="AH487" s="40"/>
      <c r="AI487" s="41"/>
      <c r="AJ487" s="41"/>
      <c r="AK487" s="41"/>
      <c r="AL487" s="41"/>
    </row>
    <row r="488" ht="15.75" customHeight="1">
      <c r="D488" s="33"/>
      <c r="F488" s="33"/>
      <c r="H488" s="34"/>
      <c r="I488" s="35"/>
      <c r="K488" s="36"/>
      <c r="L488" s="35"/>
      <c r="N488" s="34"/>
      <c r="O488" s="38"/>
      <c r="Q488" s="39"/>
      <c r="R488" s="38"/>
      <c r="T488" s="39"/>
      <c r="U488" s="38"/>
      <c r="W488" s="39"/>
      <c r="X488" s="38"/>
      <c r="Z488" s="39"/>
      <c r="AA488" s="38"/>
      <c r="AB488" s="40"/>
      <c r="AC488" s="40"/>
      <c r="AD488" s="40"/>
      <c r="AE488" s="40"/>
      <c r="AF488" s="41"/>
      <c r="AG488" s="40"/>
      <c r="AH488" s="40"/>
      <c r="AI488" s="41"/>
      <c r="AJ488" s="41"/>
      <c r="AK488" s="41"/>
      <c r="AL488" s="41"/>
    </row>
    <row r="489" ht="15.75" customHeight="1">
      <c r="D489" s="33"/>
      <c r="F489" s="33"/>
      <c r="H489" s="34"/>
      <c r="I489" s="35"/>
      <c r="K489" s="36"/>
      <c r="L489" s="35"/>
      <c r="N489" s="34"/>
      <c r="O489" s="38"/>
      <c r="Q489" s="39"/>
      <c r="R489" s="38"/>
      <c r="T489" s="39"/>
      <c r="U489" s="38"/>
      <c r="W489" s="39"/>
      <c r="X489" s="38"/>
      <c r="Z489" s="39"/>
      <c r="AA489" s="38"/>
      <c r="AB489" s="40"/>
      <c r="AC489" s="40"/>
      <c r="AD489" s="40"/>
      <c r="AE489" s="40"/>
      <c r="AF489" s="41"/>
      <c r="AG489" s="40"/>
      <c r="AH489" s="40"/>
      <c r="AI489" s="41"/>
      <c r="AJ489" s="41"/>
      <c r="AK489" s="41"/>
      <c r="AL489" s="41"/>
    </row>
    <row r="490" ht="15.75" customHeight="1">
      <c r="D490" s="33"/>
      <c r="F490" s="33"/>
      <c r="H490" s="34"/>
      <c r="I490" s="35"/>
      <c r="K490" s="36"/>
      <c r="L490" s="35"/>
      <c r="N490" s="34"/>
      <c r="O490" s="38"/>
      <c r="Q490" s="39"/>
      <c r="R490" s="38"/>
      <c r="T490" s="39"/>
      <c r="U490" s="38"/>
      <c r="W490" s="39"/>
      <c r="X490" s="38"/>
      <c r="Z490" s="39"/>
      <c r="AA490" s="38"/>
      <c r="AB490" s="40"/>
      <c r="AC490" s="40"/>
      <c r="AD490" s="40"/>
      <c r="AE490" s="40"/>
      <c r="AF490" s="41"/>
      <c r="AG490" s="40"/>
      <c r="AH490" s="40"/>
      <c r="AI490" s="41"/>
      <c r="AJ490" s="41"/>
      <c r="AK490" s="41"/>
      <c r="AL490" s="41"/>
    </row>
    <row r="491" ht="15.75" customHeight="1">
      <c r="D491" s="33"/>
      <c r="F491" s="33"/>
      <c r="H491" s="34"/>
      <c r="I491" s="35"/>
      <c r="K491" s="36"/>
      <c r="L491" s="35"/>
      <c r="N491" s="34"/>
      <c r="O491" s="38"/>
      <c r="Q491" s="39"/>
      <c r="R491" s="38"/>
      <c r="T491" s="39"/>
      <c r="U491" s="38"/>
      <c r="W491" s="39"/>
      <c r="X491" s="38"/>
      <c r="Z491" s="39"/>
      <c r="AA491" s="38"/>
      <c r="AB491" s="40"/>
      <c r="AC491" s="40"/>
      <c r="AD491" s="40"/>
      <c r="AE491" s="40"/>
      <c r="AF491" s="41"/>
      <c r="AG491" s="40"/>
      <c r="AH491" s="40"/>
      <c r="AI491" s="41"/>
      <c r="AJ491" s="41"/>
      <c r="AK491" s="41"/>
      <c r="AL491" s="41"/>
    </row>
    <row r="492" ht="15.75" customHeight="1">
      <c r="D492" s="33"/>
      <c r="F492" s="33"/>
      <c r="H492" s="34"/>
      <c r="I492" s="35"/>
      <c r="K492" s="36"/>
      <c r="L492" s="35"/>
      <c r="N492" s="34"/>
      <c r="O492" s="38"/>
      <c r="Q492" s="39"/>
      <c r="R492" s="38"/>
      <c r="T492" s="39"/>
      <c r="U492" s="38"/>
      <c r="W492" s="39"/>
      <c r="X492" s="38"/>
      <c r="Z492" s="39"/>
      <c r="AA492" s="38"/>
      <c r="AB492" s="40"/>
      <c r="AC492" s="40"/>
      <c r="AD492" s="40"/>
      <c r="AE492" s="40"/>
      <c r="AF492" s="41"/>
      <c r="AG492" s="40"/>
      <c r="AH492" s="40"/>
      <c r="AI492" s="41"/>
      <c r="AJ492" s="41"/>
      <c r="AK492" s="41"/>
      <c r="AL492" s="41"/>
    </row>
    <row r="493" ht="15.75" customHeight="1">
      <c r="D493" s="33"/>
      <c r="F493" s="33"/>
      <c r="H493" s="34"/>
      <c r="I493" s="35"/>
      <c r="K493" s="36"/>
      <c r="L493" s="35"/>
      <c r="N493" s="34"/>
      <c r="O493" s="38"/>
      <c r="Q493" s="39"/>
      <c r="R493" s="38"/>
      <c r="T493" s="39"/>
      <c r="U493" s="38"/>
      <c r="W493" s="39"/>
      <c r="X493" s="38"/>
      <c r="Z493" s="39"/>
      <c r="AA493" s="38"/>
      <c r="AB493" s="40"/>
      <c r="AC493" s="40"/>
      <c r="AD493" s="40"/>
      <c r="AE493" s="40"/>
      <c r="AF493" s="41"/>
      <c r="AG493" s="40"/>
      <c r="AH493" s="40"/>
      <c r="AI493" s="41"/>
      <c r="AJ493" s="41"/>
      <c r="AK493" s="41"/>
      <c r="AL493" s="41"/>
    </row>
    <row r="494" ht="15.75" customHeight="1">
      <c r="D494" s="33"/>
      <c r="F494" s="33"/>
      <c r="H494" s="34"/>
      <c r="I494" s="35"/>
      <c r="K494" s="36"/>
      <c r="L494" s="35"/>
      <c r="N494" s="34"/>
      <c r="O494" s="38"/>
      <c r="Q494" s="39"/>
      <c r="R494" s="38"/>
      <c r="T494" s="39"/>
      <c r="U494" s="38"/>
      <c r="W494" s="39"/>
      <c r="X494" s="38"/>
      <c r="Z494" s="39"/>
      <c r="AA494" s="38"/>
      <c r="AB494" s="40"/>
      <c r="AC494" s="40"/>
      <c r="AD494" s="40"/>
      <c r="AE494" s="40"/>
      <c r="AF494" s="41"/>
      <c r="AG494" s="40"/>
      <c r="AH494" s="40"/>
      <c r="AI494" s="41"/>
      <c r="AJ494" s="41"/>
      <c r="AK494" s="41"/>
      <c r="AL494" s="41"/>
    </row>
    <row r="495" ht="15.75" customHeight="1">
      <c r="D495" s="33"/>
      <c r="F495" s="33"/>
      <c r="H495" s="34"/>
      <c r="I495" s="35"/>
      <c r="K495" s="36"/>
      <c r="L495" s="35"/>
      <c r="N495" s="34"/>
      <c r="O495" s="38"/>
      <c r="Q495" s="39"/>
      <c r="R495" s="38"/>
      <c r="T495" s="39"/>
      <c r="U495" s="38"/>
      <c r="W495" s="39"/>
      <c r="X495" s="38"/>
      <c r="Z495" s="39"/>
      <c r="AA495" s="38"/>
      <c r="AB495" s="40"/>
      <c r="AC495" s="40"/>
      <c r="AD495" s="40"/>
      <c r="AE495" s="40"/>
      <c r="AF495" s="41"/>
      <c r="AG495" s="40"/>
      <c r="AH495" s="40"/>
      <c r="AI495" s="41"/>
      <c r="AJ495" s="41"/>
      <c r="AK495" s="41"/>
      <c r="AL495" s="41"/>
    </row>
    <row r="496" ht="15.75" customHeight="1">
      <c r="D496" s="33"/>
      <c r="F496" s="33"/>
      <c r="H496" s="34"/>
      <c r="I496" s="35"/>
      <c r="K496" s="36"/>
      <c r="L496" s="35"/>
      <c r="N496" s="34"/>
      <c r="O496" s="38"/>
      <c r="Q496" s="39"/>
      <c r="R496" s="38"/>
      <c r="T496" s="39"/>
      <c r="U496" s="38"/>
      <c r="W496" s="39"/>
      <c r="X496" s="38"/>
      <c r="Z496" s="39"/>
      <c r="AA496" s="38"/>
      <c r="AB496" s="40"/>
      <c r="AC496" s="40"/>
      <c r="AD496" s="40"/>
      <c r="AE496" s="40"/>
      <c r="AF496" s="41"/>
      <c r="AG496" s="40"/>
      <c r="AH496" s="40"/>
      <c r="AI496" s="41"/>
      <c r="AJ496" s="41"/>
      <c r="AK496" s="41"/>
      <c r="AL496" s="41"/>
    </row>
    <row r="497" ht="15.75" customHeight="1">
      <c r="D497" s="33"/>
      <c r="F497" s="33"/>
      <c r="H497" s="34"/>
      <c r="I497" s="35"/>
      <c r="K497" s="36"/>
      <c r="L497" s="35"/>
      <c r="N497" s="34"/>
      <c r="O497" s="38"/>
      <c r="Q497" s="39"/>
      <c r="R497" s="38"/>
      <c r="T497" s="39"/>
      <c r="U497" s="38"/>
      <c r="W497" s="39"/>
      <c r="X497" s="38"/>
      <c r="Z497" s="39"/>
      <c r="AA497" s="38"/>
      <c r="AB497" s="40"/>
      <c r="AC497" s="40"/>
      <c r="AD497" s="40"/>
      <c r="AE497" s="40"/>
      <c r="AF497" s="41"/>
      <c r="AG497" s="40"/>
      <c r="AH497" s="40"/>
      <c r="AI497" s="41"/>
      <c r="AJ497" s="41"/>
      <c r="AK497" s="41"/>
      <c r="AL497" s="41"/>
    </row>
    <row r="498" ht="15.75" customHeight="1">
      <c r="D498" s="33"/>
      <c r="F498" s="33"/>
      <c r="H498" s="34"/>
      <c r="I498" s="35"/>
      <c r="K498" s="36"/>
      <c r="L498" s="35"/>
      <c r="N498" s="34"/>
      <c r="O498" s="38"/>
      <c r="Q498" s="39"/>
      <c r="R498" s="38"/>
      <c r="T498" s="39"/>
      <c r="U498" s="38"/>
      <c r="W498" s="39"/>
      <c r="X498" s="38"/>
      <c r="Z498" s="39"/>
      <c r="AA498" s="38"/>
      <c r="AB498" s="40"/>
      <c r="AC498" s="40"/>
      <c r="AD498" s="40"/>
      <c r="AE498" s="40"/>
      <c r="AF498" s="41"/>
      <c r="AG498" s="40"/>
      <c r="AH498" s="40"/>
      <c r="AI498" s="41"/>
      <c r="AJ498" s="41"/>
      <c r="AK498" s="41"/>
      <c r="AL498" s="41"/>
    </row>
    <row r="499" ht="15.75" customHeight="1">
      <c r="D499" s="33"/>
      <c r="F499" s="33"/>
      <c r="H499" s="34"/>
      <c r="I499" s="35"/>
      <c r="K499" s="36"/>
      <c r="L499" s="35"/>
      <c r="N499" s="34"/>
      <c r="O499" s="38"/>
      <c r="Q499" s="39"/>
      <c r="R499" s="38"/>
      <c r="T499" s="39"/>
      <c r="U499" s="38"/>
      <c r="W499" s="39"/>
      <c r="X499" s="38"/>
      <c r="Z499" s="39"/>
      <c r="AA499" s="38"/>
      <c r="AB499" s="40"/>
      <c r="AC499" s="40"/>
      <c r="AD499" s="40"/>
      <c r="AE499" s="40"/>
      <c r="AF499" s="41"/>
      <c r="AG499" s="40"/>
      <c r="AH499" s="40"/>
      <c r="AI499" s="41"/>
      <c r="AJ499" s="41"/>
      <c r="AK499" s="41"/>
      <c r="AL499" s="41"/>
    </row>
    <row r="500" ht="15.75" customHeight="1">
      <c r="D500" s="33"/>
      <c r="F500" s="33"/>
      <c r="H500" s="34"/>
      <c r="I500" s="35"/>
      <c r="K500" s="36"/>
      <c r="L500" s="35"/>
      <c r="N500" s="34"/>
      <c r="O500" s="38"/>
      <c r="Q500" s="39"/>
      <c r="R500" s="38"/>
      <c r="T500" s="39"/>
      <c r="U500" s="38"/>
      <c r="W500" s="39"/>
      <c r="X500" s="38"/>
      <c r="Z500" s="39"/>
      <c r="AA500" s="38"/>
      <c r="AB500" s="40"/>
      <c r="AC500" s="40"/>
      <c r="AD500" s="40"/>
      <c r="AE500" s="40"/>
      <c r="AF500" s="41"/>
      <c r="AG500" s="40"/>
      <c r="AH500" s="40"/>
      <c r="AI500" s="41"/>
      <c r="AJ500" s="41"/>
      <c r="AK500" s="41"/>
      <c r="AL500" s="41"/>
    </row>
    <row r="501" ht="15.75" customHeight="1">
      <c r="D501" s="33"/>
      <c r="F501" s="33"/>
      <c r="H501" s="34"/>
      <c r="I501" s="35"/>
      <c r="K501" s="36"/>
      <c r="L501" s="35"/>
      <c r="N501" s="34"/>
      <c r="O501" s="38"/>
      <c r="Q501" s="39"/>
      <c r="R501" s="38"/>
      <c r="T501" s="39"/>
      <c r="U501" s="38"/>
      <c r="W501" s="39"/>
      <c r="X501" s="38"/>
      <c r="Z501" s="39"/>
      <c r="AA501" s="38"/>
      <c r="AB501" s="40"/>
      <c r="AC501" s="40"/>
      <c r="AD501" s="40"/>
      <c r="AE501" s="40"/>
      <c r="AF501" s="41"/>
      <c r="AG501" s="40"/>
      <c r="AH501" s="40"/>
      <c r="AI501" s="41"/>
      <c r="AJ501" s="41"/>
      <c r="AK501" s="41"/>
      <c r="AL501" s="41"/>
    </row>
    <row r="502" ht="15.75" customHeight="1">
      <c r="D502" s="33"/>
      <c r="F502" s="33"/>
      <c r="H502" s="34"/>
      <c r="I502" s="35"/>
      <c r="K502" s="36"/>
      <c r="L502" s="35"/>
      <c r="N502" s="34"/>
      <c r="O502" s="38"/>
      <c r="Q502" s="39"/>
      <c r="R502" s="38"/>
      <c r="T502" s="39"/>
      <c r="U502" s="38"/>
      <c r="W502" s="39"/>
      <c r="X502" s="38"/>
      <c r="Z502" s="39"/>
      <c r="AA502" s="38"/>
      <c r="AB502" s="40"/>
      <c r="AC502" s="40"/>
      <c r="AD502" s="40"/>
      <c r="AE502" s="40"/>
      <c r="AF502" s="41"/>
      <c r="AG502" s="40"/>
      <c r="AH502" s="40"/>
      <c r="AI502" s="41"/>
      <c r="AJ502" s="41"/>
      <c r="AK502" s="41"/>
      <c r="AL502" s="41"/>
    </row>
    <row r="503" ht="15.75" customHeight="1">
      <c r="D503" s="33"/>
      <c r="F503" s="33"/>
      <c r="H503" s="34"/>
      <c r="I503" s="35"/>
      <c r="K503" s="36"/>
      <c r="L503" s="35"/>
      <c r="N503" s="34"/>
      <c r="O503" s="38"/>
      <c r="Q503" s="39"/>
      <c r="R503" s="38"/>
      <c r="T503" s="39"/>
      <c r="U503" s="38"/>
      <c r="W503" s="39"/>
      <c r="X503" s="38"/>
      <c r="Z503" s="39"/>
      <c r="AA503" s="38"/>
      <c r="AB503" s="40"/>
      <c r="AC503" s="40"/>
      <c r="AD503" s="40"/>
      <c r="AE503" s="40"/>
      <c r="AF503" s="41"/>
      <c r="AG503" s="40"/>
      <c r="AH503" s="40"/>
      <c r="AI503" s="41"/>
      <c r="AJ503" s="41"/>
      <c r="AK503" s="41"/>
      <c r="AL503" s="41"/>
    </row>
    <row r="504" ht="15.75" customHeight="1">
      <c r="D504" s="33"/>
      <c r="F504" s="33"/>
      <c r="H504" s="34"/>
      <c r="I504" s="35"/>
      <c r="K504" s="36"/>
      <c r="L504" s="35"/>
      <c r="N504" s="34"/>
      <c r="O504" s="38"/>
      <c r="Q504" s="39"/>
      <c r="R504" s="38"/>
      <c r="T504" s="39"/>
      <c r="U504" s="38"/>
      <c r="W504" s="39"/>
      <c r="X504" s="38"/>
      <c r="Z504" s="39"/>
      <c r="AA504" s="38"/>
      <c r="AB504" s="40"/>
      <c r="AC504" s="40"/>
      <c r="AD504" s="40"/>
      <c r="AE504" s="40"/>
      <c r="AF504" s="41"/>
      <c r="AG504" s="40"/>
      <c r="AH504" s="40"/>
      <c r="AI504" s="41"/>
      <c r="AJ504" s="41"/>
      <c r="AK504" s="41"/>
      <c r="AL504" s="41"/>
    </row>
    <row r="505" ht="15.75" customHeight="1">
      <c r="D505" s="33"/>
      <c r="F505" s="33"/>
      <c r="H505" s="34"/>
      <c r="I505" s="35"/>
      <c r="K505" s="36"/>
      <c r="L505" s="35"/>
      <c r="N505" s="34"/>
      <c r="O505" s="38"/>
      <c r="Q505" s="39"/>
      <c r="R505" s="38"/>
      <c r="T505" s="39"/>
      <c r="U505" s="38"/>
      <c r="W505" s="39"/>
      <c r="X505" s="38"/>
      <c r="Z505" s="39"/>
      <c r="AA505" s="38"/>
      <c r="AB505" s="40"/>
      <c r="AC505" s="40"/>
      <c r="AD505" s="40"/>
      <c r="AE505" s="40"/>
      <c r="AF505" s="41"/>
      <c r="AG505" s="40"/>
      <c r="AH505" s="40"/>
      <c r="AI505" s="41"/>
      <c r="AJ505" s="41"/>
      <c r="AK505" s="41"/>
      <c r="AL505" s="41"/>
    </row>
    <row r="506" ht="15.75" customHeight="1">
      <c r="D506" s="33"/>
      <c r="F506" s="33"/>
      <c r="H506" s="34"/>
      <c r="I506" s="35"/>
      <c r="K506" s="36"/>
      <c r="L506" s="35"/>
      <c r="N506" s="34"/>
      <c r="O506" s="38"/>
      <c r="Q506" s="39"/>
      <c r="R506" s="38"/>
      <c r="T506" s="39"/>
      <c r="U506" s="38"/>
      <c r="W506" s="39"/>
      <c r="X506" s="38"/>
      <c r="Z506" s="39"/>
      <c r="AA506" s="38"/>
      <c r="AB506" s="40"/>
      <c r="AC506" s="40"/>
      <c r="AD506" s="40"/>
      <c r="AE506" s="40"/>
      <c r="AF506" s="41"/>
      <c r="AG506" s="40"/>
      <c r="AH506" s="40"/>
      <c r="AI506" s="41"/>
      <c r="AJ506" s="41"/>
      <c r="AK506" s="41"/>
      <c r="AL506" s="41"/>
    </row>
    <row r="507" ht="15.75" customHeight="1">
      <c r="D507" s="33"/>
      <c r="F507" s="33"/>
      <c r="H507" s="34"/>
      <c r="I507" s="35"/>
      <c r="K507" s="36"/>
      <c r="L507" s="35"/>
      <c r="N507" s="34"/>
      <c r="O507" s="38"/>
      <c r="Q507" s="39"/>
      <c r="R507" s="38"/>
      <c r="T507" s="39"/>
      <c r="U507" s="38"/>
      <c r="W507" s="39"/>
      <c r="X507" s="38"/>
      <c r="Z507" s="39"/>
      <c r="AA507" s="38"/>
      <c r="AB507" s="40"/>
      <c r="AC507" s="40"/>
      <c r="AD507" s="40"/>
      <c r="AE507" s="40"/>
      <c r="AF507" s="41"/>
      <c r="AG507" s="40"/>
      <c r="AH507" s="40"/>
      <c r="AI507" s="41"/>
      <c r="AJ507" s="41"/>
      <c r="AK507" s="41"/>
      <c r="AL507" s="41"/>
    </row>
    <row r="508" ht="15.75" customHeight="1">
      <c r="D508" s="33"/>
      <c r="F508" s="33"/>
      <c r="H508" s="34"/>
      <c r="I508" s="35"/>
      <c r="K508" s="36"/>
      <c r="L508" s="35"/>
      <c r="N508" s="34"/>
      <c r="O508" s="38"/>
      <c r="Q508" s="39"/>
      <c r="R508" s="38"/>
      <c r="T508" s="39"/>
      <c r="U508" s="38"/>
      <c r="W508" s="39"/>
      <c r="X508" s="38"/>
      <c r="Z508" s="39"/>
      <c r="AA508" s="38"/>
      <c r="AB508" s="40"/>
      <c r="AC508" s="40"/>
      <c r="AD508" s="40"/>
      <c r="AE508" s="40"/>
      <c r="AF508" s="41"/>
      <c r="AG508" s="40"/>
      <c r="AH508" s="40"/>
      <c r="AI508" s="41"/>
      <c r="AJ508" s="41"/>
      <c r="AK508" s="41"/>
      <c r="AL508" s="41"/>
    </row>
    <row r="509" ht="15.75" customHeight="1">
      <c r="D509" s="33"/>
      <c r="F509" s="33"/>
      <c r="H509" s="34"/>
      <c r="I509" s="35"/>
      <c r="K509" s="36"/>
      <c r="L509" s="35"/>
      <c r="N509" s="34"/>
      <c r="O509" s="38"/>
      <c r="Q509" s="39"/>
      <c r="R509" s="38"/>
      <c r="T509" s="39"/>
      <c r="U509" s="38"/>
      <c r="W509" s="39"/>
      <c r="X509" s="38"/>
      <c r="Z509" s="39"/>
      <c r="AA509" s="38"/>
      <c r="AB509" s="40"/>
      <c r="AC509" s="40"/>
      <c r="AD509" s="40"/>
      <c r="AE509" s="40"/>
      <c r="AF509" s="41"/>
      <c r="AG509" s="40"/>
      <c r="AH509" s="40"/>
      <c r="AI509" s="41"/>
      <c r="AJ509" s="41"/>
      <c r="AK509" s="41"/>
      <c r="AL509" s="41"/>
    </row>
    <row r="510" ht="15.75" customHeight="1">
      <c r="D510" s="33"/>
      <c r="F510" s="33"/>
      <c r="H510" s="34"/>
      <c r="I510" s="35"/>
      <c r="K510" s="36"/>
      <c r="L510" s="35"/>
      <c r="N510" s="34"/>
      <c r="O510" s="38"/>
      <c r="Q510" s="39"/>
      <c r="R510" s="38"/>
      <c r="T510" s="39"/>
      <c r="U510" s="38"/>
      <c r="W510" s="39"/>
      <c r="X510" s="38"/>
      <c r="Z510" s="39"/>
      <c r="AA510" s="38"/>
      <c r="AB510" s="40"/>
      <c r="AC510" s="40"/>
      <c r="AD510" s="40"/>
      <c r="AE510" s="40"/>
      <c r="AF510" s="41"/>
      <c r="AG510" s="40"/>
      <c r="AH510" s="40"/>
      <c r="AI510" s="41"/>
      <c r="AJ510" s="41"/>
      <c r="AK510" s="41"/>
      <c r="AL510" s="41"/>
    </row>
    <row r="511" ht="15.75" customHeight="1">
      <c r="D511" s="33"/>
      <c r="F511" s="33"/>
      <c r="H511" s="34"/>
      <c r="I511" s="35"/>
      <c r="K511" s="36"/>
      <c r="L511" s="35"/>
      <c r="N511" s="34"/>
      <c r="O511" s="38"/>
      <c r="Q511" s="39"/>
      <c r="R511" s="38"/>
      <c r="T511" s="39"/>
      <c r="U511" s="38"/>
      <c r="W511" s="39"/>
      <c r="X511" s="38"/>
      <c r="Z511" s="39"/>
      <c r="AA511" s="38"/>
      <c r="AB511" s="40"/>
      <c r="AC511" s="40"/>
      <c r="AD511" s="40"/>
      <c r="AE511" s="40"/>
      <c r="AF511" s="41"/>
      <c r="AG511" s="40"/>
      <c r="AH511" s="40"/>
      <c r="AI511" s="41"/>
      <c r="AJ511" s="41"/>
      <c r="AK511" s="41"/>
      <c r="AL511" s="41"/>
    </row>
    <row r="512" ht="15.75" customHeight="1">
      <c r="D512" s="33"/>
      <c r="F512" s="33"/>
      <c r="H512" s="34"/>
      <c r="I512" s="35"/>
      <c r="K512" s="36"/>
      <c r="L512" s="35"/>
      <c r="N512" s="34"/>
      <c r="O512" s="38"/>
      <c r="Q512" s="39"/>
      <c r="R512" s="38"/>
      <c r="T512" s="39"/>
      <c r="U512" s="38"/>
      <c r="W512" s="39"/>
      <c r="X512" s="38"/>
      <c r="Z512" s="39"/>
      <c r="AA512" s="38"/>
      <c r="AB512" s="40"/>
      <c r="AC512" s="40"/>
      <c r="AD512" s="40"/>
      <c r="AE512" s="40"/>
      <c r="AF512" s="41"/>
      <c r="AG512" s="40"/>
      <c r="AH512" s="40"/>
      <c r="AI512" s="41"/>
      <c r="AJ512" s="41"/>
      <c r="AK512" s="41"/>
      <c r="AL512" s="41"/>
    </row>
    <row r="513" ht="15.75" customHeight="1">
      <c r="D513" s="33"/>
      <c r="F513" s="33"/>
      <c r="H513" s="34"/>
      <c r="I513" s="35"/>
      <c r="K513" s="36"/>
      <c r="L513" s="35"/>
      <c r="N513" s="34"/>
      <c r="O513" s="38"/>
      <c r="Q513" s="39"/>
      <c r="R513" s="38"/>
      <c r="T513" s="39"/>
      <c r="U513" s="38"/>
      <c r="W513" s="39"/>
      <c r="X513" s="38"/>
      <c r="Z513" s="39"/>
      <c r="AA513" s="38"/>
      <c r="AB513" s="40"/>
      <c r="AC513" s="40"/>
      <c r="AD513" s="40"/>
      <c r="AE513" s="40"/>
      <c r="AF513" s="41"/>
      <c r="AG513" s="40"/>
      <c r="AH513" s="40"/>
      <c r="AI513" s="41"/>
      <c r="AJ513" s="41"/>
      <c r="AK513" s="41"/>
      <c r="AL513" s="41"/>
    </row>
    <row r="514" ht="15.75" customHeight="1">
      <c r="D514" s="33"/>
      <c r="F514" s="33"/>
      <c r="H514" s="34"/>
      <c r="I514" s="35"/>
      <c r="K514" s="36"/>
      <c r="L514" s="35"/>
      <c r="N514" s="34"/>
      <c r="O514" s="38"/>
      <c r="Q514" s="39"/>
      <c r="R514" s="38"/>
      <c r="T514" s="39"/>
      <c r="U514" s="38"/>
      <c r="W514" s="39"/>
      <c r="X514" s="38"/>
      <c r="Z514" s="39"/>
      <c r="AA514" s="38"/>
      <c r="AB514" s="40"/>
      <c r="AC514" s="40"/>
      <c r="AD514" s="40"/>
      <c r="AE514" s="40"/>
      <c r="AF514" s="41"/>
      <c r="AG514" s="40"/>
      <c r="AH514" s="40"/>
      <c r="AI514" s="41"/>
      <c r="AJ514" s="41"/>
      <c r="AK514" s="41"/>
      <c r="AL514" s="41"/>
    </row>
    <row r="515" ht="15.75" customHeight="1">
      <c r="D515" s="33"/>
      <c r="F515" s="33"/>
      <c r="H515" s="34"/>
      <c r="I515" s="35"/>
      <c r="K515" s="36"/>
      <c r="L515" s="35"/>
      <c r="N515" s="34"/>
      <c r="O515" s="38"/>
      <c r="Q515" s="39"/>
      <c r="R515" s="38"/>
      <c r="T515" s="39"/>
      <c r="U515" s="38"/>
      <c r="W515" s="39"/>
      <c r="X515" s="38"/>
      <c r="Z515" s="39"/>
      <c r="AA515" s="38"/>
      <c r="AB515" s="40"/>
      <c r="AC515" s="40"/>
      <c r="AD515" s="40"/>
      <c r="AE515" s="40"/>
      <c r="AF515" s="41"/>
      <c r="AG515" s="40"/>
      <c r="AH515" s="40"/>
      <c r="AI515" s="41"/>
      <c r="AJ515" s="41"/>
      <c r="AK515" s="41"/>
      <c r="AL515" s="41"/>
    </row>
    <row r="516" ht="15.75" customHeight="1">
      <c r="D516" s="33"/>
      <c r="F516" s="33"/>
      <c r="H516" s="34"/>
      <c r="I516" s="35"/>
      <c r="K516" s="36"/>
      <c r="L516" s="35"/>
      <c r="N516" s="34"/>
      <c r="O516" s="38"/>
      <c r="Q516" s="39"/>
      <c r="R516" s="38"/>
      <c r="T516" s="39"/>
      <c r="U516" s="38"/>
      <c r="W516" s="39"/>
      <c r="X516" s="38"/>
      <c r="Z516" s="39"/>
      <c r="AA516" s="38"/>
      <c r="AB516" s="40"/>
      <c r="AC516" s="40"/>
      <c r="AD516" s="40"/>
      <c r="AE516" s="40"/>
      <c r="AF516" s="41"/>
      <c r="AG516" s="40"/>
      <c r="AH516" s="40"/>
      <c r="AI516" s="41"/>
      <c r="AJ516" s="41"/>
      <c r="AK516" s="41"/>
      <c r="AL516" s="41"/>
    </row>
    <row r="517" ht="15.75" customHeight="1">
      <c r="D517" s="33"/>
      <c r="F517" s="33"/>
      <c r="H517" s="34"/>
      <c r="I517" s="35"/>
      <c r="K517" s="36"/>
      <c r="L517" s="35"/>
      <c r="N517" s="34"/>
      <c r="O517" s="38"/>
      <c r="Q517" s="39"/>
      <c r="R517" s="38"/>
      <c r="T517" s="39"/>
      <c r="U517" s="38"/>
      <c r="W517" s="39"/>
      <c r="X517" s="38"/>
      <c r="Z517" s="39"/>
      <c r="AA517" s="38"/>
      <c r="AB517" s="40"/>
      <c r="AC517" s="40"/>
      <c r="AD517" s="40"/>
      <c r="AE517" s="40"/>
      <c r="AF517" s="41"/>
      <c r="AG517" s="40"/>
      <c r="AH517" s="40"/>
      <c r="AI517" s="41"/>
      <c r="AJ517" s="41"/>
      <c r="AK517" s="41"/>
      <c r="AL517" s="41"/>
    </row>
    <row r="518" ht="15.75" customHeight="1">
      <c r="D518" s="33"/>
      <c r="F518" s="33"/>
      <c r="H518" s="34"/>
      <c r="I518" s="35"/>
      <c r="K518" s="36"/>
      <c r="L518" s="35"/>
      <c r="N518" s="34"/>
      <c r="O518" s="38"/>
      <c r="Q518" s="39"/>
      <c r="R518" s="38"/>
      <c r="T518" s="39"/>
      <c r="U518" s="38"/>
      <c r="W518" s="39"/>
      <c r="X518" s="38"/>
      <c r="Z518" s="39"/>
      <c r="AA518" s="38"/>
      <c r="AB518" s="40"/>
      <c r="AC518" s="40"/>
      <c r="AD518" s="40"/>
      <c r="AE518" s="40"/>
      <c r="AF518" s="41"/>
      <c r="AG518" s="40"/>
      <c r="AH518" s="40"/>
      <c r="AI518" s="41"/>
      <c r="AJ518" s="41"/>
      <c r="AK518" s="41"/>
      <c r="AL518" s="41"/>
    </row>
    <row r="519" ht="15.75" customHeight="1">
      <c r="D519" s="33"/>
      <c r="F519" s="33"/>
      <c r="H519" s="34"/>
      <c r="I519" s="35"/>
      <c r="K519" s="36"/>
      <c r="L519" s="35"/>
      <c r="N519" s="34"/>
      <c r="O519" s="38"/>
      <c r="Q519" s="39"/>
      <c r="R519" s="38"/>
      <c r="T519" s="39"/>
      <c r="U519" s="38"/>
      <c r="W519" s="39"/>
      <c r="X519" s="38"/>
      <c r="Z519" s="39"/>
      <c r="AA519" s="38"/>
      <c r="AB519" s="40"/>
      <c r="AC519" s="40"/>
      <c r="AD519" s="40"/>
      <c r="AE519" s="40"/>
      <c r="AF519" s="41"/>
      <c r="AG519" s="40"/>
      <c r="AH519" s="40"/>
      <c r="AI519" s="41"/>
      <c r="AJ519" s="41"/>
      <c r="AK519" s="41"/>
      <c r="AL519" s="41"/>
    </row>
    <row r="520" ht="15.75" customHeight="1">
      <c r="D520" s="33"/>
      <c r="F520" s="33"/>
      <c r="H520" s="34"/>
      <c r="I520" s="35"/>
      <c r="K520" s="36"/>
      <c r="L520" s="35"/>
      <c r="N520" s="34"/>
      <c r="O520" s="38"/>
      <c r="Q520" s="39"/>
      <c r="R520" s="38"/>
      <c r="T520" s="39"/>
      <c r="U520" s="38"/>
      <c r="W520" s="39"/>
      <c r="X520" s="38"/>
      <c r="Z520" s="39"/>
      <c r="AA520" s="38"/>
      <c r="AB520" s="40"/>
      <c r="AC520" s="40"/>
      <c r="AD520" s="40"/>
      <c r="AE520" s="40"/>
      <c r="AF520" s="41"/>
      <c r="AG520" s="40"/>
      <c r="AH520" s="40"/>
      <c r="AI520" s="41"/>
      <c r="AJ520" s="41"/>
      <c r="AK520" s="41"/>
      <c r="AL520" s="41"/>
    </row>
    <row r="521" ht="15.75" customHeight="1">
      <c r="D521" s="33"/>
      <c r="F521" s="33"/>
      <c r="H521" s="34"/>
      <c r="I521" s="35"/>
      <c r="K521" s="36"/>
      <c r="L521" s="35"/>
      <c r="N521" s="34"/>
      <c r="O521" s="38"/>
      <c r="Q521" s="39"/>
      <c r="R521" s="38"/>
      <c r="T521" s="39"/>
      <c r="U521" s="38"/>
      <c r="W521" s="39"/>
      <c r="X521" s="38"/>
      <c r="Z521" s="39"/>
      <c r="AA521" s="38"/>
      <c r="AB521" s="40"/>
      <c r="AC521" s="40"/>
      <c r="AD521" s="40"/>
      <c r="AE521" s="40"/>
      <c r="AF521" s="41"/>
      <c r="AG521" s="40"/>
      <c r="AH521" s="40"/>
      <c r="AI521" s="41"/>
      <c r="AJ521" s="41"/>
      <c r="AK521" s="41"/>
      <c r="AL521" s="41"/>
    </row>
    <row r="522" ht="15.75" customHeight="1">
      <c r="D522" s="33"/>
      <c r="F522" s="33"/>
      <c r="H522" s="34"/>
      <c r="I522" s="35"/>
      <c r="K522" s="36"/>
      <c r="L522" s="35"/>
      <c r="N522" s="34"/>
      <c r="O522" s="38"/>
      <c r="Q522" s="39"/>
      <c r="R522" s="38"/>
      <c r="T522" s="39"/>
      <c r="U522" s="38"/>
      <c r="W522" s="39"/>
      <c r="X522" s="38"/>
      <c r="Z522" s="39"/>
      <c r="AA522" s="38"/>
      <c r="AB522" s="40"/>
      <c r="AC522" s="40"/>
      <c r="AD522" s="40"/>
      <c r="AE522" s="40"/>
      <c r="AF522" s="41"/>
      <c r="AG522" s="40"/>
      <c r="AH522" s="40"/>
      <c r="AI522" s="41"/>
      <c r="AJ522" s="41"/>
      <c r="AK522" s="41"/>
      <c r="AL522" s="41"/>
    </row>
    <row r="523" ht="15.75" customHeight="1">
      <c r="D523" s="33"/>
      <c r="F523" s="33"/>
      <c r="H523" s="34"/>
      <c r="I523" s="35"/>
      <c r="K523" s="36"/>
      <c r="L523" s="35"/>
      <c r="N523" s="34"/>
      <c r="O523" s="38"/>
      <c r="Q523" s="39"/>
      <c r="R523" s="38"/>
      <c r="T523" s="39"/>
      <c r="U523" s="38"/>
      <c r="W523" s="39"/>
      <c r="X523" s="38"/>
      <c r="Z523" s="39"/>
      <c r="AA523" s="38"/>
      <c r="AB523" s="40"/>
      <c r="AC523" s="40"/>
      <c r="AD523" s="40"/>
      <c r="AE523" s="40"/>
      <c r="AF523" s="41"/>
      <c r="AG523" s="40"/>
      <c r="AH523" s="40"/>
      <c r="AI523" s="41"/>
      <c r="AJ523" s="41"/>
      <c r="AK523" s="41"/>
      <c r="AL523" s="41"/>
    </row>
    <row r="524" ht="15.75" customHeight="1">
      <c r="D524" s="33"/>
      <c r="F524" s="33"/>
      <c r="H524" s="34"/>
      <c r="I524" s="35"/>
      <c r="K524" s="36"/>
      <c r="L524" s="35"/>
      <c r="N524" s="34"/>
      <c r="O524" s="38"/>
      <c r="Q524" s="39"/>
      <c r="R524" s="38"/>
      <c r="T524" s="39"/>
      <c r="U524" s="38"/>
      <c r="W524" s="39"/>
      <c r="X524" s="38"/>
      <c r="Z524" s="39"/>
      <c r="AA524" s="38"/>
      <c r="AB524" s="40"/>
      <c r="AC524" s="40"/>
      <c r="AD524" s="40"/>
      <c r="AE524" s="40"/>
      <c r="AF524" s="41"/>
      <c r="AG524" s="40"/>
      <c r="AH524" s="40"/>
      <c r="AI524" s="41"/>
      <c r="AJ524" s="41"/>
      <c r="AK524" s="41"/>
      <c r="AL524" s="41"/>
    </row>
    <row r="525" ht="15.75" customHeight="1">
      <c r="D525" s="33"/>
      <c r="F525" s="33"/>
      <c r="H525" s="34"/>
      <c r="I525" s="35"/>
      <c r="K525" s="36"/>
      <c r="L525" s="35"/>
      <c r="N525" s="34"/>
      <c r="O525" s="38"/>
      <c r="Q525" s="39"/>
      <c r="R525" s="38"/>
      <c r="T525" s="39"/>
      <c r="U525" s="38"/>
      <c r="W525" s="39"/>
      <c r="X525" s="38"/>
      <c r="Z525" s="39"/>
      <c r="AA525" s="38"/>
      <c r="AB525" s="40"/>
      <c r="AC525" s="40"/>
      <c r="AD525" s="40"/>
      <c r="AE525" s="40"/>
      <c r="AF525" s="41"/>
      <c r="AG525" s="40"/>
      <c r="AH525" s="40"/>
      <c r="AI525" s="41"/>
      <c r="AJ525" s="41"/>
      <c r="AK525" s="41"/>
      <c r="AL525" s="41"/>
    </row>
    <row r="526" ht="15.75" customHeight="1">
      <c r="D526" s="33"/>
      <c r="F526" s="33"/>
      <c r="H526" s="34"/>
      <c r="I526" s="35"/>
      <c r="K526" s="36"/>
      <c r="L526" s="35"/>
      <c r="N526" s="34"/>
      <c r="O526" s="38"/>
      <c r="Q526" s="39"/>
      <c r="R526" s="38"/>
      <c r="T526" s="39"/>
      <c r="U526" s="38"/>
      <c r="W526" s="39"/>
      <c r="X526" s="38"/>
      <c r="Z526" s="39"/>
      <c r="AA526" s="38"/>
      <c r="AB526" s="40"/>
      <c r="AC526" s="40"/>
      <c r="AD526" s="40"/>
      <c r="AE526" s="40"/>
      <c r="AF526" s="41"/>
      <c r="AG526" s="40"/>
      <c r="AH526" s="40"/>
      <c r="AI526" s="41"/>
      <c r="AJ526" s="41"/>
      <c r="AK526" s="41"/>
      <c r="AL526" s="41"/>
    </row>
    <row r="527" ht="15.75" customHeight="1">
      <c r="D527" s="33"/>
      <c r="F527" s="33"/>
      <c r="H527" s="34"/>
      <c r="I527" s="35"/>
      <c r="K527" s="36"/>
      <c r="L527" s="35"/>
      <c r="N527" s="34"/>
      <c r="O527" s="38"/>
      <c r="Q527" s="39"/>
      <c r="R527" s="38"/>
      <c r="T527" s="39"/>
      <c r="U527" s="38"/>
      <c r="W527" s="39"/>
      <c r="X527" s="38"/>
      <c r="Z527" s="39"/>
      <c r="AA527" s="38"/>
      <c r="AB527" s="40"/>
      <c r="AC527" s="40"/>
      <c r="AD527" s="40"/>
      <c r="AE527" s="40"/>
      <c r="AF527" s="41"/>
      <c r="AG527" s="40"/>
      <c r="AH527" s="40"/>
      <c r="AI527" s="41"/>
      <c r="AJ527" s="41"/>
      <c r="AK527" s="41"/>
      <c r="AL527" s="41"/>
    </row>
    <row r="528" ht="15.75" customHeight="1">
      <c r="D528" s="33"/>
      <c r="F528" s="33"/>
      <c r="H528" s="34"/>
      <c r="I528" s="35"/>
      <c r="K528" s="36"/>
      <c r="L528" s="35"/>
      <c r="N528" s="34"/>
      <c r="O528" s="38"/>
      <c r="Q528" s="39"/>
      <c r="R528" s="38"/>
      <c r="T528" s="39"/>
      <c r="U528" s="38"/>
      <c r="W528" s="39"/>
      <c r="X528" s="38"/>
      <c r="Z528" s="39"/>
      <c r="AA528" s="38"/>
      <c r="AB528" s="40"/>
      <c r="AC528" s="40"/>
      <c r="AD528" s="40"/>
      <c r="AE528" s="40"/>
      <c r="AF528" s="41"/>
      <c r="AG528" s="40"/>
      <c r="AH528" s="40"/>
      <c r="AI528" s="41"/>
      <c r="AJ528" s="41"/>
      <c r="AK528" s="41"/>
      <c r="AL528" s="41"/>
    </row>
    <row r="529" ht="15.75" customHeight="1">
      <c r="D529" s="33"/>
      <c r="F529" s="33"/>
      <c r="H529" s="34"/>
      <c r="I529" s="35"/>
      <c r="K529" s="36"/>
      <c r="L529" s="35"/>
      <c r="N529" s="34"/>
      <c r="O529" s="38"/>
      <c r="Q529" s="39"/>
      <c r="R529" s="38"/>
      <c r="T529" s="39"/>
      <c r="U529" s="38"/>
      <c r="W529" s="39"/>
      <c r="X529" s="38"/>
      <c r="Z529" s="39"/>
      <c r="AA529" s="38"/>
      <c r="AB529" s="40"/>
      <c r="AC529" s="40"/>
      <c r="AD529" s="40"/>
      <c r="AE529" s="40"/>
      <c r="AF529" s="41"/>
      <c r="AG529" s="40"/>
      <c r="AH529" s="40"/>
      <c r="AI529" s="41"/>
      <c r="AJ529" s="41"/>
      <c r="AK529" s="41"/>
      <c r="AL529" s="41"/>
    </row>
    <row r="530" ht="15.75" customHeight="1">
      <c r="D530" s="33"/>
      <c r="F530" s="33"/>
      <c r="H530" s="34"/>
      <c r="I530" s="35"/>
      <c r="K530" s="36"/>
      <c r="L530" s="35"/>
      <c r="N530" s="34"/>
      <c r="O530" s="38"/>
      <c r="Q530" s="39"/>
      <c r="R530" s="38"/>
      <c r="T530" s="39"/>
      <c r="U530" s="38"/>
      <c r="W530" s="39"/>
      <c r="X530" s="38"/>
      <c r="Z530" s="39"/>
      <c r="AA530" s="38"/>
      <c r="AB530" s="40"/>
      <c r="AC530" s="40"/>
      <c r="AD530" s="40"/>
      <c r="AE530" s="40"/>
      <c r="AF530" s="41"/>
      <c r="AG530" s="40"/>
      <c r="AH530" s="40"/>
      <c r="AI530" s="41"/>
      <c r="AJ530" s="41"/>
      <c r="AK530" s="41"/>
      <c r="AL530" s="41"/>
    </row>
    <row r="531" ht="15.75" customHeight="1">
      <c r="D531" s="33"/>
      <c r="F531" s="33"/>
      <c r="H531" s="34"/>
      <c r="I531" s="35"/>
      <c r="K531" s="36"/>
      <c r="L531" s="35"/>
      <c r="N531" s="34"/>
      <c r="O531" s="38"/>
      <c r="Q531" s="39"/>
      <c r="R531" s="38"/>
      <c r="T531" s="39"/>
      <c r="U531" s="38"/>
      <c r="W531" s="39"/>
      <c r="X531" s="38"/>
      <c r="Z531" s="39"/>
      <c r="AA531" s="38"/>
      <c r="AB531" s="40"/>
      <c r="AC531" s="40"/>
      <c r="AD531" s="40"/>
      <c r="AE531" s="40"/>
      <c r="AF531" s="41"/>
      <c r="AG531" s="40"/>
      <c r="AH531" s="40"/>
      <c r="AI531" s="41"/>
      <c r="AJ531" s="41"/>
      <c r="AK531" s="41"/>
      <c r="AL531" s="41"/>
    </row>
    <row r="532" ht="15.75" customHeight="1">
      <c r="D532" s="33"/>
      <c r="F532" s="33"/>
      <c r="H532" s="34"/>
      <c r="I532" s="35"/>
      <c r="K532" s="36"/>
      <c r="L532" s="35"/>
      <c r="N532" s="34"/>
      <c r="O532" s="38"/>
      <c r="Q532" s="39"/>
      <c r="R532" s="38"/>
      <c r="T532" s="39"/>
      <c r="U532" s="38"/>
      <c r="W532" s="39"/>
      <c r="X532" s="38"/>
      <c r="Z532" s="39"/>
      <c r="AA532" s="38"/>
      <c r="AB532" s="40"/>
      <c r="AC532" s="40"/>
      <c r="AD532" s="40"/>
      <c r="AE532" s="40"/>
      <c r="AF532" s="41"/>
      <c r="AG532" s="40"/>
      <c r="AH532" s="40"/>
      <c r="AI532" s="41"/>
      <c r="AJ532" s="41"/>
      <c r="AK532" s="41"/>
      <c r="AL532" s="41"/>
    </row>
    <row r="533" ht="15.75" customHeight="1">
      <c r="D533" s="33"/>
      <c r="F533" s="33"/>
      <c r="H533" s="34"/>
      <c r="I533" s="35"/>
      <c r="K533" s="36"/>
      <c r="L533" s="35"/>
      <c r="N533" s="34"/>
      <c r="O533" s="38"/>
      <c r="Q533" s="39"/>
      <c r="R533" s="38"/>
      <c r="T533" s="39"/>
      <c r="U533" s="38"/>
      <c r="W533" s="39"/>
      <c r="X533" s="38"/>
      <c r="Z533" s="39"/>
      <c r="AA533" s="38"/>
      <c r="AB533" s="40"/>
      <c r="AC533" s="40"/>
      <c r="AD533" s="40"/>
      <c r="AE533" s="40"/>
      <c r="AF533" s="41"/>
      <c r="AG533" s="40"/>
      <c r="AH533" s="40"/>
      <c r="AI533" s="41"/>
      <c r="AJ533" s="41"/>
      <c r="AK533" s="41"/>
      <c r="AL533" s="41"/>
    </row>
    <row r="534" ht="15.75" customHeight="1">
      <c r="D534" s="33"/>
      <c r="F534" s="33"/>
      <c r="H534" s="34"/>
      <c r="I534" s="35"/>
      <c r="K534" s="36"/>
      <c r="L534" s="35"/>
      <c r="N534" s="34"/>
      <c r="O534" s="38"/>
      <c r="Q534" s="39"/>
      <c r="R534" s="38"/>
      <c r="T534" s="39"/>
      <c r="U534" s="38"/>
      <c r="W534" s="39"/>
      <c r="X534" s="38"/>
      <c r="Z534" s="39"/>
      <c r="AA534" s="38"/>
      <c r="AB534" s="40"/>
      <c r="AC534" s="40"/>
      <c r="AD534" s="40"/>
      <c r="AE534" s="40"/>
      <c r="AF534" s="41"/>
      <c r="AG534" s="40"/>
      <c r="AH534" s="40"/>
      <c r="AI534" s="41"/>
      <c r="AJ534" s="41"/>
      <c r="AK534" s="41"/>
      <c r="AL534" s="41"/>
    </row>
    <row r="535" ht="15.75" customHeight="1">
      <c r="D535" s="33"/>
      <c r="F535" s="33"/>
      <c r="H535" s="34"/>
      <c r="I535" s="35"/>
      <c r="K535" s="36"/>
      <c r="L535" s="35"/>
      <c r="N535" s="34"/>
      <c r="O535" s="38"/>
      <c r="Q535" s="39"/>
      <c r="R535" s="38"/>
      <c r="T535" s="39"/>
      <c r="U535" s="38"/>
      <c r="W535" s="39"/>
      <c r="X535" s="38"/>
      <c r="Z535" s="39"/>
      <c r="AA535" s="38"/>
      <c r="AB535" s="40"/>
      <c r="AC535" s="40"/>
      <c r="AD535" s="40"/>
      <c r="AE535" s="40"/>
      <c r="AF535" s="41"/>
      <c r="AG535" s="40"/>
      <c r="AH535" s="40"/>
      <c r="AI535" s="41"/>
      <c r="AJ535" s="41"/>
      <c r="AK535" s="41"/>
      <c r="AL535" s="41"/>
    </row>
    <row r="536" ht="15.75" customHeight="1">
      <c r="D536" s="33"/>
      <c r="F536" s="33"/>
      <c r="H536" s="34"/>
      <c r="I536" s="35"/>
      <c r="K536" s="36"/>
      <c r="L536" s="35"/>
      <c r="N536" s="34"/>
      <c r="O536" s="38"/>
      <c r="Q536" s="39"/>
      <c r="R536" s="38"/>
      <c r="T536" s="39"/>
      <c r="U536" s="38"/>
      <c r="W536" s="39"/>
      <c r="X536" s="38"/>
      <c r="Z536" s="39"/>
      <c r="AA536" s="38"/>
      <c r="AB536" s="40"/>
      <c r="AC536" s="40"/>
      <c r="AD536" s="40"/>
      <c r="AE536" s="40"/>
      <c r="AF536" s="41"/>
      <c r="AG536" s="40"/>
      <c r="AH536" s="40"/>
      <c r="AI536" s="41"/>
      <c r="AJ536" s="41"/>
      <c r="AK536" s="41"/>
      <c r="AL536" s="41"/>
    </row>
    <row r="537" ht="15.75" customHeight="1">
      <c r="D537" s="33"/>
      <c r="F537" s="33"/>
      <c r="H537" s="34"/>
      <c r="I537" s="35"/>
      <c r="K537" s="36"/>
      <c r="L537" s="35"/>
      <c r="N537" s="34"/>
      <c r="O537" s="38"/>
      <c r="Q537" s="39"/>
      <c r="R537" s="38"/>
      <c r="T537" s="39"/>
      <c r="U537" s="38"/>
      <c r="W537" s="39"/>
      <c r="X537" s="38"/>
      <c r="Z537" s="39"/>
      <c r="AA537" s="38"/>
      <c r="AB537" s="40"/>
      <c r="AC537" s="40"/>
      <c r="AD537" s="40"/>
      <c r="AE537" s="40"/>
      <c r="AF537" s="41"/>
      <c r="AG537" s="40"/>
      <c r="AH537" s="40"/>
      <c r="AI537" s="41"/>
      <c r="AJ537" s="41"/>
      <c r="AK537" s="41"/>
      <c r="AL537" s="41"/>
    </row>
    <row r="538" ht="15.75" customHeight="1">
      <c r="D538" s="33"/>
      <c r="F538" s="33"/>
      <c r="H538" s="34"/>
      <c r="I538" s="35"/>
      <c r="K538" s="36"/>
      <c r="L538" s="35"/>
      <c r="N538" s="34"/>
      <c r="O538" s="38"/>
      <c r="Q538" s="39"/>
      <c r="R538" s="38"/>
      <c r="T538" s="39"/>
      <c r="U538" s="38"/>
      <c r="W538" s="39"/>
      <c r="X538" s="38"/>
      <c r="Z538" s="39"/>
      <c r="AA538" s="38"/>
      <c r="AB538" s="40"/>
      <c r="AC538" s="40"/>
      <c r="AD538" s="40"/>
      <c r="AE538" s="40"/>
      <c r="AF538" s="41"/>
      <c r="AG538" s="40"/>
      <c r="AH538" s="40"/>
      <c r="AI538" s="41"/>
      <c r="AJ538" s="41"/>
      <c r="AK538" s="41"/>
      <c r="AL538" s="41"/>
    </row>
    <row r="539" ht="15.75" customHeight="1">
      <c r="D539" s="33"/>
      <c r="F539" s="33"/>
      <c r="H539" s="34"/>
      <c r="I539" s="35"/>
      <c r="K539" s="36"/>
      <c r="L539" s="35"/>
      <c r="N539" s="34"/>
      <c r="O539" s="38"/>
      <c r="Q539" s="39"/>
      <c r="R539" s="38"/>
      <c r="T539" s="39"/>
      <c r="U539" s="38"/>
      <c r="W539" s="39"/>
      <c r="X539" s="38"/>
      <c r="Z539" s="39"/>
      <c r="AA539" s="38"/>
      <c r="AB539" s="40"/>
      <c r="AC539" s="40"/>
      <c r="AD539" s="40"/>
      <c r="AE539" s="40"/>
      <c r="AF539" s="41"/>
      <c r="AG539" s="40"/>
      <c r="AH539" s="40"/>
      <c r="AI539" s="41"/>
      <c r="AJ539" s="41"/>
      <c r="AK539" s="41"/>
      <c r="AL539" s="41"/>
    </row>
    <row r="540" ht="15.75" customHeight="1">
      <c r="D540" s="33"/>
      <c r="F540" s="33"/>
      <c r="H540" s="34"/>
      <c r="I540" s="35"/>
      <c r="K540" s="36"/>
      <c r="L540" s="35"/>
      <c r="N540" s="34"/>
      <c r="O540" s="38"/>
      <c r="Q540" s="39"/>
      <c r="R540" s="38"/>
      <c r="T540" s="39"/>
      <c r="U540" s="38"/>
      <c r="W540" s="39"/>
      <c r="X540" s="38"/>
      <c r="Z540" s="39"/>
      <c r="AA540" s="38"/>
      <c r="AB540" s="40"/>
      <c r="AC540" s="40"/>
      <c r="AD540" s="40"/>
      <c r="AE540" s="40"/>
      <c r="AF540" s="41"/>
      <c r="AG540" s="40"/>
      <c r="AH540" s="40"/>
      <c r="AI540" s="41"/>
      <c r="AJ540" s="41"/>
      <c r="AK540" s="41"/>
      <c r="AL540" s="41"/>
    </row>
    <row r="541" ht="15.75" customHeight="1">
      <c r="D541" s="33"/>
      <c r="F541" s="33"/>
      <c r="H541" s="34"/>
      <c r="I541" s="35"/>
      <c r="K541" s="36"/>
      <c r="L541" s="35"/>
      <c r="N541" s="34"/>
      <c r="O541" s="38"/>
      <c r="Q541" s="39"/>
      <c r="R541" s="38"/>
      <c r="T541" s="39"/>
      <c r="U541" s="38"/>
      <c r="W541" s="39"/>
      <c r="X541" s="38"/>
      <c r="Z541" s="39"/>
      <c r="AA541" s="38"/>
      <c r="AB541" s="40"/>
      <c r="AC541" s="40"/>
      <c r="AD541" s="40"/>
      <c r="AE541" s="40"/>
      <c r="AF541" s="41"/>
      <c r="AG541" s="40"/>
      <c r="AH541" s="40"/>
      <c r="AI541" s="41"/>
      <c r="AJ541" s="41"/>
      <c r="AK541" s="41"/>
      <c r="AL541" s="41"/>
    </row>
    <row r="542" ht="15.75" customHeight="1">
      <c r="D542" s="33"/>
      <c r="F542" s="33"/>
      <c r="H542" s="34"/>
      <c r="I542" s="35"/>
      <c r="K542" s="36"/>
      <c r="L542" s="35"/>
      <c r="N542" s="34"/>
      <c r="O542" s="38"/>
      <c r="Q542" s="39"/>
      <c r="R542" s="38"/>
      <c r="T542" s="39"/>
      <c r="U542" s="38"/>
      <c r="W542" s="39"/>
      <c r="X542" s="38"/>
      <c r="Z542" s="39"/>
      <c r="AA542" s="38"/>
      <c r="AB542" s="40"/>
      <c r="AC542" s="40"/>
      <c r="AD542" s="40"/>
      <c r="AE542" s="40"/>
      <c r="AF542" s="41"/>
      <c r="AG542" s="40"/>
      <c r="AH542" s="40"/>
      <c r="AI542" s="41"/>
      <c r="AJ542" s="41"/>
      <c r="AK542" s="41"/>
      <c r="AL542" s="41"/>
    </row>
    <row r="543" ht="15.75" customHeight="1">
      <c r="D543" s="33"/>
      <c r="F543" s="33"/>
      <c r="H543" s="34"/>
      <c r="I543" s="35"/>
      <c r="K543" s="36"/>
      <c r="L543" s="35"/>
      <c r="N543" s="34"/>
      <c r="O543" s="38"/>
      <c r="Q543" s="39"/>
      <c r="R543" s="38"/>
      <c r="T543" s="39"/>
      <c r="U543" s="38"/>
      <c r="W543" s="39"/>
      <c r="X543" s="38"/>
      <c r="Z543" s="39"/>
      <c r="AA543" s="38"/>
      <c r="AB543" s="40"/>
      <c r="AC543" s="40"/>
      <c r="AD543" s="40"/>
      <c r="AE543" s="40"/>
      <c r="AF543" s="41"/>
      <c r="AG543" s="40"/>
      <c r="AH543" s="40"/>
      <c r="AI543" s="41"/>
      <c r="AJ543" s="41"/>
      <c r="AK543" s="41"/>
      <c r="AL543" s="41"/>
    </row>
    <row r="544" ht="15.75" customHeight="1">
      <c r="D544" s="33"/>
      <c r="F544" s="33"/>
      <c r="H544" s="34"/>
      <c r="I544" s="35"/>
      <c r="K544" s="36"/>
      <c r="L544" s="35"/>
      <c r="N544" s="34"/>
      <c r="O544" s="38"/>
      <c r="Q544" s="39"/>
      <c r="R544" s="38"/>
      <c r="T544" s="39"/>
      <c r="U544" s="38"/>
      <c r="W544" s="39"/>
      <c r="X544" s="38"/>
      <c r="Z544" s="39"/>
      <c r="AA544" s="38"/>
      <c r="AB544" s="40"/>
      <c r="AC544" s="40"/>
      <c r="AD544" s="40"/>
      <c r="AE544" s="40"/>
      <c r="AF544" s="41"/>
      <c r="AG544" s="40"/>
      <c r="AH544" s="40"/>
      <c r="AI544" s="41"/>
      <c r="AJ544" s="41"/>
      <c r="AK544" s="41"/>
      <c r="AL544" s="41"/>
    </row>
    <row r="545" ht="15.75" customHeight="1">
      <c r="D545" s="33"/>
      <c r="F545" s="33"/>
      <c r="H545" s="34"/>
      <c r="I545" s="35"/>
      <c r="K545" s="36"/>
      <c r="L545" s="35"/>
      <c r="N545" s="34"/>
      <c r="O545" s="38"/>
      <c r="Q545" s="39"/>
      <c r="R545" s="38"/>
      <c r="T545" s="39"/>
      <c r="U545" s="38"/>
      <c r="W545" s="39"/>
      <c r="X545" s="38"/>
      <c r="Z545" s="39"/>
      <c r="AA545" s="38"/>
      <c r="AB545" s="40"/>
      <c r="AC545" s="40"/>
      <c r="AD545" s="40"/>
      <c r="AE545" s="40"/>
      <c r="AF545" s="41"/>
      <c r="AG545" s="40"/>
      <c r="AH545" s="40"/>
      <c r="AI545" s="41"/>
      <c r="AJ545" s="41"/>
      <c r="AK545" s="41"/>
      <c r="AL545" s="41"/>
    </row>
    <row r="546" ht="15.75" customHeight="1">
      <c r="D546" s="33"/>
      <c r="F546" s="33"/>
      <c r="H546" s="34"/>
      <c r="I546" s="35"/>
      <c r="K546" s="36"/>
      <c r="L546" s="35"/>
      <c r="N546" s="34"/>
      <c r="O546" s="38"/>
      <c r="Q546" s="39"/>
      <c r="R546" s="38"/>
      <c r="T546" s="39"/>
      <c r="U546" s="38"/>
      <c r="W546" s="39"/>
      <c r="X546" s="38"/>
      <c r="Z546" s="39"/>
      <c r="AA546" s="38"/>
      <c r="AB546" s="40"/>
      <c r="AC546" s="40"/>
      <c r="AD546" s="40"/>
      <c r="AE546" s="40"/>
      <c r="AF546" s="41"/>
      <c r="AG546" s="40"/>
      <c r="AH546" s="40"/>
      <c r="AI546" s="41"/>
      <c r="AJ546" s="41"/>
      <c r="AK546" s="41"/>
      <c r="AL546" s="41"/>
    </row>
    <row r="547" ht="15.75" customHeight="1">
      <c r="D547" s="33"/>
      <c r="F547" s="33"/>
      <c r="H547" s="34"/>
      <c r="I547" s="35"/>
      <c r="K547" s="36"/>
      <c r="L547" s="35"/>
      <c r="N547" s="34"/>
      <c r="O547" s="38"/>
      <c r="Q547" s="39"/>
      <c r="R547" s="38"/>
      <c r="T547" s="39"/>
      <c r="U547" s="38"/>
      <c r="W547" s="39"/>
      <c r="X547" s="38"/>
      <c r="Z547" s="39"/>
      <c r="AA547" s="38"/>
      <c r="AB547" s="40"/>
      <c r="AC547" s="40"/>
      <c r="AD547" s="40"/>
      <c r="AE547" s="40"/>
      <c r="AF547" s="41"/>
      <c r="AG547" s="40"/>
      <c r="AH547" s="40"/>
      <c r="AI547" s="41"/>
      <c r="AJ547" s="41"/>
      <c r="AK547" s="41"/>
      <c r="AL547" s="41"/>
    </row>
    <row r="548" ht="15.75" customHeight="1">
      <c r="D548" s="33"/>
      <c r="F548" s="33"/>
      <c r="H548" s="34"/>
      <c r="I548" s="35"/>
      <c r="K548" s="36"/>
      <c r="L548" s="35"/>
      <c r="N548" s="34"/>
      <c r="O548" s="38"/>
      <c r="Q548" s="39"/>
      <c r="R548" s="38"/>
      <c r="T548" s="39"/>
      <c r="U548" s="38"/>
      <c r="W548" s="39"/>
      <c r="X548" s="38"/>
      <c r="Z548" s="39"/>
      <c r="AA548" s="38"/>
      <c r="AB548" s="40"/>
      <c r="AC548" s="40"/>
      <c r="AD548" s="40"/>
      <c r="AE548" s="40"/>
      <c r="AF548" s="41"/>
      <c r="AG548" s="40"/>
      <c r="AH548" s="40"/>
      <c r="AI548" s="41"/>
      <c r="AJ548" s="41"/>
      <c r="AK548" s="41"/>
      <c r="AL548" s="41"/>
    </row>
    <row r="549" ht="15.75" customHeight="1">
      <c r="D549" s="33"/>
      <c r="F549" s="33"/>
      <c r="H549" s="34"/>
      <c r="I549" s="35"/>
      <c r="K549" s="36"/>
      <c r="L549" s="35"/>
      <c r="N549" s="34"/>
      <c r="O549" s="38"/>
      <c r="Q549" s="39"/>
      <c r="R549" s="38"/>
      <c r="T549" s="39"/>
      <c r="U549" s="38"/>
      <c r="W549" s="39"/>
      <c r="X549" s="38"/>
      <c r="Z549" s="39"/>
      <c r="AA549" s="38"/>
      <c r="AB549" s="40"/>
      <c r="AC549" s="40"/>
      <c r="AD549" s="40"/>
      <c r="AE549" s="40"/>
      <c r="AF549" s="41"/>
      <c r="AG549" s="40"/>
      <c r="AH549" s="40"/>
      <c r="AI549" s="41"/>
      <c r="AJ549" s="41"/>
      <c r="AK549" s="41"/>
      <c r="AL549" s="41"/>
    </row>
    <row r="550" ht="15.75" customHeight="1">
      <c r="D550" s="33"/>
      <c r="F550" s="33"/>
      <c r="H550" s="34"/>
      <c r="I550" s="35"/>
      <c r="K550" s="36"/>
      <c r="L550" s="35"/>
      <c r="N550" s="34"/>
      <c r="O550" s="38"/>
      <c r="Q550" s="39"/>
      <c r="R550" s="38"/>
      <c r="T550" s="39"/>
      <c r="U550" s="38"/>
      <c r="W550" s="39"/>
      <c r="X550" s="38"/>
      <c r="Z550" s="39"/>
      <c r="AA550" s="38"/>
      <c r="AB550" s="40"/>
      <c r="AC550" s="40"/>
      <c r="AD550" s="40"/>
      <c r="AE550" s="40"/>
      <c r="AF550" s="41"/>
      <c r="AG550" s="40"/>
      <c r="AH550" s="40"/>
      <c r="AI550" s="41"/>
      <c r="AJ550" s="41"/>
      <c r="AK550" s="41"/>
      <c r="AL550" s="41"/>
    </row>
    <row r="551" ht="15.75" customHeight="1">
      <c r="D551" s="33"/>
      <c r="F551" s="33"/>
      <c r="H551" s="34"/>
      <c r="I551" s="35"/>
      <c r="K551" s="36"/>
      <c r="L551" s="35"/>
      <c r="N551" s="34"/>
      <c r="O551" s="38"/>
      <c r="Q551" s="39"/>
      <c r="R551" s="38"/>
      <c r="T551" s="39"/>
      <c r="U551" s="38"/>
      <c r="W551" s="39"/>
      <c r="X551" s="38"/>
      <c r="Z551" s="39"/>
      <c r="AA551" s="38"/>
      <c r="AB551" s="40"/>
      <c r="AC551" s="40"/>
      <c r="AD551" s="40"/>
      <c r="AE551" s="40"/>
      <c r="AF551" s="41"/>
      <c r="AG551" s="40"/>
      <c r="AH551" s="40"/>
      <c r="AI551" s="41"/>
      <c r="AJ551" s="41"/>
      <c r="AK551" s="41"/>
      <c r="AL551" s="41"/>
    </row>
    <row r="552" ht="15.75" customHeight="1">
      <c r="D552" s="33"/>
      <c r="F552" s="33"/>
      <c r="H552" s="34"/>
      <c r="I552" s="35"/>
      <c r="K552" s="36"/>
      <c r="L552" s="35"/>
      <c r="N552" s="34"/>
      <c r="O552" s="38"/>
      <c r="Q552" s="39"/>
      <c r="R552" s="38"/>
      <c r="T552" s="39"/>
      <c r="U552" s="38"/>
      <c r="W552" s="39"/>
      <c r="X552" s="38"/>
      <c r="Z552" s="39"/>
      <c r="AA552" s="38"/>
      <c r="AB552" s="40"/>
      <c r="AC552" s="40"/>
      <c r="AD552" s="40"/>
      <c r="AE552" s="40"/>
      <c r="AF552" s="41"/>
      <c r="AG552" s="40"/>
      <c r="AH552" s="40"/>
      <c r="AI552" s="41"/>
      <c r="AJ552" s="41"/>
      <c r="AK552" s="41"/>
      <c r="AL552" s="41"/>
    </row>
    <row r="553" ht="15.75" customHeight="1">
      <c r="D553" s="33"/>
      <c r="F553" s="33"/>
      <c r="H553" s="34"/>
      <c r="I553" s="35"/>
      <c r="K553" s="36"/>
      <c r="L553" s="35"/>
      <c r="N553" s="34"/>
      <c r="O553" s="38"/>
      <c r="Q553" s="39"/>
      <c r="R553" s="38"/>
      <c r="T553" s="39"/>
      <c r="U553" s="38"/>
      <c r="W553" s="39"/>
      <c r="X553" s="38"/>
      <c r="Z553" s="39"/>
      <c r="AA553" s="38"/>
      <c r="AB553" s="40"/>
      <c r="AC553" s="40"/>
      <c r="AD553" s="40"/>
      <c r="AE553" s="40"/>
      <c r="AF553" s="41"/>
      <c r="AG553" s="40"/>
      <c r="AH553" s="40"/>
      <c r="AI553" s="41"/>
      <c r="AJ553" s="41"/>
      <c r="AK553" s="41"/>
      <c r="AL553" s="41"/>
    </row>
    <row r="554" ht="15.75" customHeight="1">
      <c r="D554" s="33"/>
      <c r="F554" s="33"/>
      <c r="H554" s="34"/>
      <c r="I554" s="35"/>
      <c r="K554" s="36"/>
      <c r="L554" s="35"/>
      <c r="N554" s="34"/>
      <c r="O554" s="38"/>
      <c r="Q554" s="39"/>
      <c r="R554" s="38"/>
      <c r="T554" s="39"/>
      <c r="U554" s="38"/>
      <c r="W554" s="39"/>
      <c r="X554" s="38"/>
      <c r="Z554" s="39"/>
      <c r="AA554" s="38"/>
      <c r="AB554" s="40"/>
      <c r="AC554" s="40"/>
      <c r="AD554" s="40"/>
      <c r="AE554" s="40"/>
      <c r="AF554" s="41"/>
      <c r="AG554" s="40"/>
      <c r="AH554" s="40"/>
      <c r="AI554" s="41"/>
      <c r="AJ554" s="41"/>
      <c r="AK554" s="41"/>
      <c r="AL554" s="41"/>
    </row>
    <row r="555" ht="15.75" customHeight="1">
      <c r="D555" s="33"/>
      <c r="F555" s="33"/>
      <c r="H555" s="34"/>
      <c r="I555" s="35"/>
      <c r="K555" s="36"/>
      <c r="L555" s="35"/>
      <c r="N555" s="34"/>
      <c r="O555" s="38"/>
      <c r="Q555" s="39"/>
      <c r="R555" s="38"/>
      <c r="T555" s="39"/>
      <c r="U555" s="38"/>
      <c r="W555" s="39"/>
      <c r="X555" s="38"/>
      <c r="Z555" s="39"/>
      <c r="AA555" s="38"/>
      <c r="AB555" s="40"/>
      <c r="AC555" s="40"/>
      <c r="AD555" s="40"/>
      <c r="AE555" s="40"/>
      <c r="AF555" s="41"/>
      <c r="AG555" s="40"/>
      <c r="AH555" s="40"/>
      <c r="AI555" s="41"/>
      <c r="AJ555" s="41"/>
      <c r="AK555" s="41"/>
      <c r="AL555" s="41"/>
    </row>
    <row r="556" ht="15.75" customHeight="1">
      <c r="D556" s="33"/>
      <c r="F556" s="33"/>
      <c r="H556" s="34"/>
      <c r="I556" s="35"/>
      <c r="K556" s="36"/>
      <c r="L556" s="35"/>
      <c r="N556" s="34"/>
      <c r="O556" s="38"/>
      <c r="Q556" s="39"/>
      <c r="R556" s="38"/>
      <c r="T556" s="39"/>
      <c r="U556" s="38"/>
      <c r="W556" s="39"/>
      <c r="X556" s="38"/>
      <c r="Z556" s="39"/>
      <c r="AA556" s="38"/>
      <c r="AB556" s="40"/>
      <c r="AC556" s="40"/>
      <c r="AD556" s="40"/>
      <c r="AE556" s="40"/>
      <c r="AF556" s="41"/>
      <c r="AG556" s="40"/>
      <c r="AH556" s="40"/>
      <c r="AI556" s="41"/>
      <c r="AJ556" s="41"/>
      <c r="AK556" s="41"/>
      <c r="AL556" s="41"/>
    </row>
    <row r="557" ht="15.75" customHeight="1">
      <c r="D557" s="33"/>
      <c r="F557" s="33"/>
      <c r="H557" s="34"/>
      <c r="I557" s="35"/>
      <c r="K557" s="36"/>
      <c r="L557" s="35"/>
      <c r="N557" s="34"/>
      <c r="O557" s="38"/>
      <c r="Q557" s="39"/>
      <c r="R557" s="38"/>
      <c r="T557" s="39"/>
      <c r="U557" s="38"/>
      <c r="W557" s="39"/>
      <c r="X557" s="38"/>
      <c r="Z557" s="39"/>
      <c r="AA557" s="38"/>
      <c r="AB557" s="40"/>
      <c r="AC557" s="40"/>
      <c r="AD557" s="40"/>
      <c r="AE557" s="40"/>
      <c r="AF557" s="41"/>
      <c r="AG557" s="40"/>
      <c r="AH557" s="40"/>
      <c r="AI557" s="41"/>
      <c r="AJ557" s="41"/>
      <c r="AK557" s="41"/>
      <c r="AL557" s="41"/>
    </row>
    <row r="558" ht="15.75" customHeight="1">
      <c r="D558" s="33"/>
      <c r="F558" s="33"/>
      <c r="H558" s="34"/>
      <c r="I558" s="35"/>
      <c r="K558" s="36"/>
      <c r="L558" s="35"/>
      <c r="N558" s="34"/>
      <c r="O558" s="38"/>
      <c r="Q558" s="39"/>
      <c r="R558" s="38"/>
      <c r="T558" s="39"/>
      <c r="U558" s="38"/>
      <c r="W558" s="39"/>
      <c r="X558" s="38"/>
      <c r="Z558" s="39"/>
      <c r="AA558" s="38"/>
      <c r="AB558" s="40"/>
      <c r="AC558" s="40"/>
      <c r="AD558" s="40"/>
      <c r="AE558" s="40"/>
      <c r="AF558" s="41"/>
      <c r="AG558" s="40"/>
      <c r="AH558" s="40"/>
      <c r="AI558" s="41"/>
      <c r="AJ558" s="41"/>
      <c r="AK558" s="41"/>
      <c r="AL558" s="41"/>
    </row>
    <row r="559" ht="15.75" customHeight="1">
      <c r="D559" s="33"/>
      <c r="F559" s="33"/>
      <c r="H559" s="34"/>
      <c r="I559" s="35"/>
      <c r="K559" s="36"/>
      <c r="L559" s="35"/>
      <c r="N559" s="34"/>
      <c r="O559" s="38"/>
      <c r="Q559" s="39"/>
      <c r="R559" s="38"/>
      <c r="T559" s="39"/>
      <c r="U559" s="38"/>
      <c r="W559" s="39"/>
      <c r="X559" s="38"/>
      <c r="Z559" s="39"/>
      <c r="AA559" s="38"/>
      <c r="AB559" s="40"/>
      <c r="AC559" s="40"/>
      <c r="AD559" s="40"/>
      <c r="AE559" s="40"/>
      <c r="AF559" s="41"/>
      <c r="AG559" s="40"/>
      <c r="AH559" s="40"/>
      <c r="AI559" s="41"/>
      <c r="AJ559" s="41"/>
      <c r="AK559" s="41"/>
      <c r="AL559" s="41"/>
    </row>
    <row r="560" ht="15.75" customHeight="1">
      <c r="D560" s="33"/>
      <c r="F560" s="33"/>
      <c r="H560" s="34"/>
      <c r="I560" s="35"/>
      <c r="K560" s="36"/>
      <c r="L560" s="35"/>
      <c r="N560" s="34"/>
      <c r="O560" s="38"/>
      <c r="Q560" s="39"/>
      <c r="R560" s="38"/>
      <c r="T560" s="39"/>
      <c r="U560" s="38"/>
      <c r="W560" s="39"/>
      <c r="X560" s="38"/>
      <c r="Z560" s="39"/>
      <c r="AA560" s="38"/>
      <c r="AB560" s="40"/>
      <c r="AC560" s="40"/>
      <c r="AD560" s="40"/>
      <c r="AE560" s="40"/>
      <c r="AF560" s="41"/>
      <c r="AG560" s="40"/>
      <c r="AH560" s="40"/>
      <c r="AI560" s="41"/>
      <c r="AJ560" s="41"/>
      <c r="AK560" s="41"/>
      <c r="AL560" s="41"/>
    </row>
    <row r="561" ht="15.75" customHeight="1">
      <c r="D561" s="33"/>
      <c r="F561" s="33"/>
      <c r="H561" s="34"/>
      <c r="I561" s="35"/>
      <c r="K561" s="36"/>
      <c r="L561" s="35"/>
      <c r="N561" s="34"/>
      <c r="O561" s="38"/>
      <c r="Q561" s="39"/>
      <c r="R561" s="38"/>
      <c r="T561" s="39"/>
      <c r="U561" s="38"/>
      <c r="W561" s="39"/>
      <c r="X561" s="38"/>
      <c r="Z561" s="39"/>
      <c r="AA561" s="38"/>
      <c r="AB561" s="40"/>
      <c r="AC561" s="40"/>
      <c r="AD561" s="40"/>
      <c r="AE561" s="40"/>
      <c r="AF561" s="41"/>
      <c r="AG561" s="40"/>
      <c r="AH561" s="40"/>
      <c r="AI561" s="41"/>
      <c r="AJ561" s="41"/>
      <c r="AK561" s="41"/>
      <c r="AL561" s="41"/>
    </row>
    <row r="562" ht="15.75" customHeight="1">
      <c r="D562" s="33"/>
      <c r="F562" s="33"/>
      <c r="H562" s="34"/>
      <c r="I562" s="35"/>
      <c r="K562" s="36"/>
      <c r="L562" s="35"/>
      <c r="N562" s="34"/>
      <c r="O562" s="38"/>
      <c r="Q562" s="39"/>
      <c r="R562" s="38"/>
      <c r="T562" s="39"/>
      <c r="U562" s="38"/>
      <c r="W562" s="39"/>
      <c r="X562" s="38"/>
      <c r="Z562" s="39"/>
      <c r="AA562" s="38"/>
      <c r="AB562" s="40"/>
      <c r="AC562" s="40"/>
      <c r="AD562" s="40"/>
      <c r="AE562" s="40"/>
      <c r="AF562" s="41"/>
      <c r="AG562" s="40"/>
      <c r="AH562" s="40"/>
      <c r="AI562" s="41"/>
      <c r="AJ562" s="41"/>
      <c r="AK562" s="41"/>
      <c r="AL562" s="41"/>
    </row>
    <row r="563" ht="15.75" customHeight="1">
      <c r="D563" s="33"/>
      <c r="F563" s="33"/>
      <c r="H563" s="34"/>
      <c r="I563" s="35"/>
      <c r="K563" s="36"/>
      <c r="L563" s="35"/>
      <c r="N563" s="34"/>
      <c r="O563" s="38"/>
      <c r="Q563" s="39"/>
      <c r="R563" s="38"/>
      <c r="T563" s="39"/>
      <c r="U563" s="38"/>
      <c r="W563" s="39"/>
      <c r="X563" s="38"/>
      <c r="Z563" s="39"/>
      <c r="AA563" s="38"/>
      <c r="AB563" s="40"/>
      <c r="AC563" s="40"/>
      <c r="AD563" s="40"/>
      <c r="AE563" s="40"/>
      <c r="AF563" s="41"/>
      <c r="AG563" s="40"/>
      <c r="AH563" s="40"/>
      <c r="AI563" s="41"/>
      <c r="AJ563" s="41"/>
      <c r="AK563" s="41"/>
      <c r="AL563" s="41"/>
    </row>
    <row r="564" ht="15.75" customHeight="1">
      <c r="D564" s="33"/>
      <c r="F564" s="33"/>
      <c r="H564" s="34"/>
      <c r="I564" s="35"/>
      <c r="K564" s="36"/>
      <c r="L564" s="35"/>
      <c r="N564" s="34"/>
      <c r="O564" s="38"/>
      <c r="Q564" s="39"/>
      <c r="R564" s="38"/>
      <c r="T564" s="39"/>
      <c r="U564" s="38"/>
      <c r="W564" s="39"/>
      <c r="X564" s="38"/>
      <c r="Z564" s="39"/>
      <c r="AA564" s="38"/>
      <c r="AB564" s="40"/>
      <c r="AC564" s="40"/>
      <c r="AD564" s="40"/>
      <c r="AE564" s="40"/>
      <c r="AF564" s="41"/>
      <c r="AG564" s="40"/>
      <c r="AH564" s="40"/>
      <c r="AI564" s="41"/>
      <c r="AJ564" s="41"/>
      <c r="AK564" s="41"/>
      <c r="AL564" s="41"/>
    </row>
    <row r="565" ht="15.75" customHeight="1">
      <c r="D565" s="33"/>
      <c r="F565" s="33"/>
      <c r="H565" s="34"/>
      <c r="I565" s="35"/>
      <c r="K565" s="36"/>
      <c r="L565" s="35"/>
      <c r="N565" s="34"/>
      <c r="O565" s="38"/>
      <c r="Q565" s="39"/>
      <c r="R565" s="38"/>
      <c r="T565" s="39"/>
      <c r="U565" s="38"/>
      <c r="W565" s="39"/>
      <c r="X565" s="38"/>
      <c r="Z565" s="39"/>
      <c r="AA565" s="38"/>
      <c r="AB565" s="40"/>
      <c r="AC565" s="40"/>
      <c r="AD565" s="40"/>
      <c r="AE565" s="40"/>
      <c r="AF565" s="41"/>
      <c r="AG565" s="40"/>
      <c r="AH565" s="40"/>
      <c r="AI565" s="41"/>
      <c r="AJ565" s="41"/>
      <c r="AK565" s="41"/>
      <c r="AL565" s="41"/>
    </row>
    <row r="566" ht="15.75" customHeight="1">
      <c r="D566" s="33"/>
      <c r="F566" s="33"/>
      <c r="H566" s="34"/>
      <c r="I566" s="35"/>
      <c r="K566" s="36"/>
      <c r="L566" s="35"/>
      <c r="N566" s="34"/>
      <c r="O566" s="38"/>
      <c r="Q566" s="39"/>
      <c r="R566" s="38"/>
      <c r="T566" s="39"/>
      <c r="U566" s="38"/>
      <c r="W566" s="39"/>
      <c r="X566" s="38"/>
      <c r="Z566" s="39"/>
      <c r="AA566" s="38"/>
      <c r="AB566" s="40"/>
      <c r="AC566" s="40"/>
      <c r="AD566" s="40"/>
      <c r="AE566" s="40"/>
      <c r="AF566" s="41"/>
      <c r="AG566" s="40"/>
      <c r="AH566" s="40"/>
      <c r="AI566" s="41"/>
      <c r="AJ566" s="41"/>
      <c r="AK566" s="41"/>
      <c r="AL566" s="41"/>
    </row>
    <row r="567" ht="15.75" customHeight="1">
      <c r="D567" s="33"/>
      <c r="F567" s="33"/>
      <c r="H567" s="34"/>
      <c r="I567" s="35"/>
      <c r="K567" s="36"/>
      <c r="L567" s="35"/>
      <c r="N567" s="34"/>
      <c r="O567" s="38"/>
      <c r="Q567" s="39"/>
      <c r="R567" s="38"/>
      <c r="T567" s="39"/>
      <c r="U567" s="38"/>
      <c r="W567" s="39"/>
      <c r="X567" s="38"/>
      <c r="Z567" s="39"/>
      <c r="AA567" s="38"/>
      <c r="AB567" s="40"/>
      <c r="AC567" s="40"/>
      <c r="AD567" s="40"/>
      <c r="AE567" s="40"/>
      <c r="AF567" s="41"/>
      <c r="AG567" s="40"/>
      <c r="AH567" s="40"/>
      <c r="AI567" s="41"/>
      <c r="AJ567" s="41"/>
      <c r="AK567" s="41"/>
      <c r="AL567" s="41"/>
    </row>
    <row r="568" ht="15.75" customHeight="1">
      <c r="D568" s="33"/>
      <c r="F568" s="33"/>
      <c r="H568" s="34"/>
      <c r="I568" s="35"/>
      <c r="K568" s="36"/>
      <c r="L568" s="35"/>
      <c r="N568" s="34"/>
      <c r="O568" s="38"/>
      <c r="Q568" s="39"/>
      <c r="R568" s="38"/>
      <c r="T568" s="39"/>
      <c r="U568" s="38"/>
      <c r="W568" s="39"/>
      <c r="X568" s="38"/>
      <c r="Z568" s="39"/>
      <c r="AA568" s="38"/>
      <c r="AB568" s="40"/>
      <c r="AC568" s="40"/>
      <c r="AD568" s="40"/>
      <c r="AE568" s="40"/>
      <c r="AF568" s="41"/>
      <c r="AG568" s="40"/>
      <c r="AH568" s="40"/>
      <c r="AI568" s="41"/>
      <c r="AJ568" s="41"/>
      <c r="AK568" s="41"/>
      <c r="AL568" s="41"/>
    </row>
    <row r="569" ht="15.75" customHeight="1">
      <c r="D569" s="33"/>
      <c r="F569" s="33"/>
      <c r="H569" s="34"/>
      <c r="I569" s="35"/>
      <c r="K569" s="36"/>
      <c r="L569" s="35"/>
      <c r="N569" s="34"/>
      <c r="O569" s="38"/>
      <c r="Q569" s="39"/>
      <c r="R569" s="38"/>
      <c r="T569" s="39"/>
      <c r="U569" s="38"/>
      <c r="W569" s="39"/>
      <c r="X569" s="38"/>
      <c r="Z569" s="39"/>
      <c r="AA569" s="38"/>
      <c r="AB569" s="40"/>
      <c r="AC569" s="40"/>
      <c r="AD569" s="40"/>
      <c r="AE569" s="40"/>
      <c r="AF569" s="41"/>
      <c r="AG569" s="40"/>
      <c r="AH569" s="40"/>
      <c r="AI569" s="41"/>
      <c r="AJ569" s="41"/>
      <c r="AK569" s="41"/>
      <c r="AL569" s="41"/>
    </row>
    <row r="570" ht="15.75" customHeight="1">
      <c r="D570" s="33"/>
      <c r="F570" s="33"/>
      <c r="H570" s="34"/>
      <c r="I570" s="35"/>
      <c r="K570" s="36"/>
      <c r="L570" s="35"/>
      <c r="N570" s="34"/>
      <c r="O570" s="38"/>
      <c r="Q570" s="39"/>
      <c r="R570" s="38"/>
      <c r="T570" s="39"/>
      <c r="U570" s="38"/>
      <c r="W570" s="39"/>
      <c r="X570" s="38"/>
      <c r="Z570" s="39"/>
      <c r="AA570" s="38"/>
      <c r="AB570" s="40"/>
      <c r="AC570" s="40"/>
      <c r="AD570" s="40"/>
      <c r="AE570" s="40"/>
      <c r="AF570" s="41"/>
      <c r="AG570" s="40"/>
      <c r="AH570" s="40"/>
      <c r="AI570" s="41"/>
      <c r="AJ570" s="41"/>
      <c r="AK570" s="41"/>
      <c r="AL570" s="41"/>
    </row>
    <row r="571" ht="15.75" customHeight="1">
      <c r="D571" s="33"/>
      <c r="F571" s="33"/>
      <c r="H571" s="34"/>
      <c r="I571" s="35"/>
      <c r="K571" s="36"/>
      <c r="L571" s="35"/>
      <c r="N571" s="34"/>
      <c r="O571" s="38"/>
      <c r="Q571" s="39"/>
      <c r="R571" s="38"/>
      <c r="T571" s="39"/>
      <c r="U571" s="38"/>
      <c r="W571" s="39"/>
      <c r="X571" s="38"/>
      <c r="Z571" s="39"/>
      <c r="AA571" s="38"/>
      <c r="AB571" s="40"/>
      <c r="AC571" s="40"/>
      <c r="AD571" s="40"/>
      <c r="AE571" s="40"/>
      <c r="AF571" s="41"/>
      <c r="AG571" s="40"/>
      <c r="AH571" s="40"/>
      <c r="AI571" s="41"/>
      <c r="AJ571" s="41"/>
      <c r="AK571" s="41"/>
      <c r="AL571" s="41"/>
    </row>
    <row r="572" ht="15.75" customHeight="1">
      <c r="D572" s="33"/>
      <c r="F572" s="33"/>
      <c r="H572" s="34"/>
      <c r="I572" s="35"/>
      <c r="K572" s="36"/>
      <c r="L572" s="35"/>
      <c r="N572" s="34"/>
      <c r="O572" s="38"/>
      <c r="Q572" s="39"/>
      <c r="R572" s="38"/>
      <c r="T572" s="39"/>
      <c r="U572" s="38"/>
      <c r="W572" s="39"/>
      <c r="X572" s="38"/>
      <c r="Z572" s="39"/>
      <c r="AA572" s="38"/>
      <c r="AB572" s="40"/>
      <c r="AC572" s="40"/>
      <c r="AD572" s="40"/>
      <c r="AE572" s="40"/>
      <c r="AF572" s="41"/>
      <c r="AG572" s="40"/>
      <c r="AH572" s="40"/>
      <c r="AI572" s="41"/>
      <c r="AJ572" s="41"/>
      <c r="AK572" s="41"/>
      <c r="AL572" s="41"/>
    </row>
    <row r="573" ht="15.75" customHeight="1">
      <c r="D573" s="33"/>
      <c r="F573" s="33"/>
      <c r="H573" s="34"/>
      <c r="I573" s="35"/>
      <c r="K573" s="36"/>
      <c r="L573" s="35"/>
      <c r="N573" s="34"/>
      <c r="O573" s="38"/>
      <c r="Q573" s="39"/>
      <c r="R573" s="38"/>
      <c r="T573" s="39"/>
      <c r="U573" s="38"/>
      <c r="W573" s="39"/>
      <c r="X573" s="38"/>
      <c r="Z573" s="39"/>
      <c r="AA573" s="38"/>
      <c r="AB573" s="40"/>
      <c r="AC573" s="40"/>
      <c r="AD573" s="40"/>
      <c r="AE573" s="40"/>
      <c r="AF573" s="41"/>
      <c r="AG573" s="40"/>
      <c r="AH573" s="40"/>
      <c r="AI573" s="41"/>
      <c r="AJ573" s="41"/>
      <c r="AK573" s="41"/>
      <c r="AL573" s="41"/>
    </row>
    <row r="574" ht="15.75" customHeight="1">
      <c r="D574" s="33"/>
      <c r="F574" s="33"/>
      <c r="H574" s="34"/>
      <c r="I574" s="35"/>
      <c r="K574" s="36"/>
      <c r="L574" s="35"/>
      <c r="N574" s="34"/>
      <c r="O574" s="38"/>
      <c r="Q574" s="39"/>
      <c r="R574" s="38"/>
      <c r="T574" s="39"/>
      <c r="U574" s="38"/>
      <c r="W574" s="39"/>
      <c r="X574" s="38"/>
      <c r="Z574" s="39"/>
      <c r="AA574" s="38"/>
      <c r="AB574" s="40"/>
      <c r="AC574" s="40"/>
      <c r="AD574" s="40"/>
      <c r="AE574" s="40"/>
      <c r="AF574" s="41"/>
      <c r="AG574" s="40"/>
      <c r="AH574" s="40"/>
      <c r="AI574" s="41"/>
      <c r="AJ574" s="41"/>
      <c r="AK574" s="41"/>
      <c r="AL574" s="41"/>
    </row>
    <row r="575" ht="15.75" customHeight="1">
      <c r="D575" s="33"/>
      <c r="F575" s="33"/>
      <c r="H575" s="34"/>
      <c r="I575" s="35"/>
      <c r="K575" s="36"/>
      <c r="L575" s="35"/>
      <c r="N575" s="34"/>
      <c r="O575" s="38"/>
      <c r="Q575" s="39"/>
      <c r="R575" s="38"/>
      <c r="T575" s="39"/>
      <c r="U575" s="38"/>
      <c r="W575" s="39"/>
      <c r="X575" s="38"/>
      <c r="Z575" s="39"/>
      <c r="AA575" s="38"/>
      <c r="AB575" s="40"/>
      <c r="AC575" s="40"/>
      <c r="AD575" s="40"/>
      <c r="AE575" s="40"/>
      <c r="AF575" s="41"/>
      <c r="AG575" s="40"/>
      <c r="AH575" s="40"/>
      <c r="AI575" s="41"/>
      <c r="AJ575" s="41"/>
      <c r="AK575" s="41"/>
      <c r="AL575" s="41"/>
    </row>
    <row r="576" ht="15.75" customHeight="1">
      <c r="D576" s="33"/>
      <c r="F576" s="33"/>
      <c r="H576" s="34"/>
      <c r="I576" s="35"/>
      <c r="K576" s="36"/>
      <c r="L576" s="35"/>
      <c r="N576" s="34"/>
      <c r="O576" s="38"/>
      <c r="Q576" s="39"/>
      <c r="R576" s="38"/>
      <c r="T576" s="39"/>
      <c r="U576" s="38"/>
      <c r="W576" s="39"/>
      <c r="X576" s="38"/>
      <c r="Z576" s="39"/>
      <c r="AA576" s="38"/>
      <c r="AB576" s="40"/>
      <c r="AC576" s="40"/>
      <c r="AD576" s="40"/>
      <c r="AE576" s="40"/>
      <c r="AF576" s="41"/>
      <c r="AG576" s="40"/>
      <c r="AH576" s="40"/>
      <c r="AI576" s="41"/>
      <c r="AJ576" s="41"/>
      <c r="AK576" s="41"/>
      <c r="AL576" s="41"/>
    </row>
    <row r="577" ht="15.75" customHeight="1">
      <c r="D577" s="33"/>
      <c r="F577" s="33"/>
      <c r="H577" s="34"/>
      <c r="I577" s="35"/>
      <c r="K577" s="36"/>
      <c r="L577" s="35"/>
      <c r="N577" s="34"/>
      <c r="O577" s="38"/>
      <c r="Q577" s="39"/>
      <c r="R577" s="38"/>
      <c r="T577" s="39"/>
      <c r="U577" s="38"/>
      <c r="W577" s="39"/>
      <c r="X577" s="38"/>
      <c r="Z577" s="39"/>
      <c r="AA577" s="38"/>
      <c r="AB577" s="40"/>
      <c r="AC577" s="40"/>
      <c r="AD577" s="40"/>
      <c r="AE577" s="40"/>
      <c r="AF577" s="41"/>
      <c r="AG577" s="40"/>
      <c r="AH577" s="40"/>
      <c r="AI577" s="41"/>
      <c r="AJ577" s="41"/>
      <c r="AK577" s="41"/>
      <c r="AL577" s="41"/>
    </row>
    <row r="578" ht="15.75" customHeight="1">
      <c r="D578" s="33"/>
      <c r="F578" s="33"/>
      <c r="H578" s="34"/>
      <c r="I578" s="35"/>
      <c r="K578" s="36"/>
      <c r="L578" s="35"/>
      <c r="N578" s="34"/>
      <c r="O578" s="38"/>
      <c r="Q578" s="39"/>
      <c r="R578" s="38"/>
      <c r="T578" s="39"/>
      <c r="U578" s="38"/>
      <c r="W578" s="39"/>
      <c r="X578" s="38"/>
      <c r="Z578" s="39"/>
      <c r="AA578" s="38"/>
      <c r="AB578" s="40"/>
      <c r="AC578" s="40"/>
      <c r="AD578" s="40"/>
      <c r="AE578" s="40"/>
      <c r="AF578" s="41"/>
      <c r="AG578" s="40"/>
      <c r="AH578" s="40"/>
      <c r="AI578" s="41"/>
      <c r="AJ578" s="41"/>
      <c r="AK578" s="41"/>
      <c r="AL578" s="41"/>
    </row>
    <row r="579" ht="15.75" customHeight="1">
      <c r="D579" s="33"/>
      <c r="F579" s="33"/>
      <c r="H579" s="34"/>
      <c r="I579" s="35"/>
      <c r="K579" s="36"/>
      <c r="L579" s="35"/>
      <c r="N579" s="34"/>
      <c r="O579" s="38"/>
      <c r="Q579" s="39"/>
      <c r="R579" s="38"/>
      <c r="T579" s="39"/>
      <c r="U579" s="38"/>
      <c r="W579" s="39"/>
      <c r="X579" s="38"/>
      <c r="Z579" s="39"/>
      <c r="AA579" s="38"/>
      <c r="AB579" s="40"/>
      <c r="AC579" s="40"/>
      <c r="AD579" s="40"/>
      <c r="AE579" s="40"/>
      <c r="AF579" s="41"/>
      <c r="AG579" s="40"/>
      <c r="AH579" s="40"/>
      <c r="AI579" s="41"/>
      <c r="AJ579" s="41"/>
      <c r="AK579" s="41"/>
      <c r="AL579" s="41"/>
    </row>
    <row r="580" ht="15.75" customHeight="1">
      <c r="D580" s="33"/>
      <c r="F580" s="33"/>
      <c r="H580" s="34"/>
      <c r="I580" s="35"/>
      <c r="K580" s="36"/>
      <c r="L580" s="35"/>
      <c r="N580" s="34"/>
      <c r="O580" s="38"/>
      <c r="Q580" s="39"/>
      <c r="R580" s="38"/>
      <c r="T580" s="39"/>
      <c r="U580" s="38"/>
      <c r="W580" s="39"/>
      <c r="X580" s="38"/>
      <c r="Z580" s="39"/>
      <c r="AA580" s="38"/>
      <c r="AB580" s="40"/>
      <c r="AC580" s="40"/>
      <c r="AD580" s="40"/>
      <c r="AE580" s="40"/>
      <c r="AF580" s="41"/>
      <c r="AG580" s="40"/>
      <c r="AH580" s="40"/>
      <c r="AI580" s="41"/>
      <c r="AJ580" s="41"/>
      <c r="AK580" s="41"/>
      <c r="AL580" s="41"/>
    </row>
    <row r="581" ht="15.75" customHeight="1">
      <c r="D581" s="33"/>
      <c r="F581" s="33"/>
      <c r="H581" s="34"/>
      <c r="I581" s="35"/>
      <c r="K581" s="36"/>
      <c r="L581" s="35"/>
      <c r="N581" s="34"/>
      <c r="O581" s="38"/>
      <c r="Q581" s="39"/>
      <c r="R581" s="38"/>
      <c r="T581" s="39"/>
      <c r="U581" s="38"/>
      <c r="W581" s="39"/>
      <c r="X581" s="38"/>
      <c r="Z581" s="39"/>
      <c r="AA581" s="38"/>
      <c r="AB581" s="40"/>
      <c r="AC581" s="40"/>
      <c r="AD581" s="40"/>
      <c r="AE581" s="40"/>
      <c r="AF581" s="41"/>
      <c r="AG581" s="40"/>
      <c r="AH581" s="40"/>
      <c r="AI581" s="41"/>
      <c r="AJ581" s="41"/>
      <c r="AK581" s="41"/>
      <c r="AL581" s="41"/>
    </row>
    <row r="582" ht="15.75" customHeight="1">
      <c r="D582" s="33"/>
      <c r="F582" s="33"/>
      <c r="H582" s="34"/>
      <c r="I582" s="35"/>
      <c r="K582" s="36"/>
      <c r="L582" s="35"/>
      <c r="N582" s="34"/>
      <c r="O582" s="38"/>
      <c r="Q582" s="39"/>
      <c r="R582" s="38"/>
      <c r="T582" s="39"/>
      <c r="U582" s="38"/>
      <c r="W582" s="39"/>
      <c r="X582" s="38"/>
      <c r="Z582" s="39"/>
      <c r="AA582" s="38"/>
      <c r="AB582" s="40"/>
      <c r="AC582" s="40"/>
      <c r="AD582" s="40"/>
      <c r="AE582" s="40"/>
      <c r="AF582" s="41"/>
      <c r="AG582" s="40"/>
      <c r="AH582" s="40"/>
      <c r="AI582" s="41"/>
      <c r="AJ582" s="41"/>
      <c r="AK582" s="41"/>
      <c r="AL582" s="41"/>
    </row>
    <row r="583" ht="15.75" customHeight="1">
      <c r="D583" s="33"/>
      <c r="F583" s="33"/>
      <c r="H583" s="34"/>
      <c r="I583" s="35"/>
      <c r="K583" s="36"/>
      <c r="L583" s="35"/>
      <c r="N583" s="34"/>
      <c r="O583" s="38"/>
      <c r="Q583" s="39"/>
      <c r="R583" s="38"/>
      <c r="T583" s="39"/>
      <c r="U583" s="38"/>
      <c r="W583" s="39"/>
      <c r="X583" s="38"/>
      <c r="Z583" s="39"/>
      <c r="AA583" s="38"/>
      <c r="AB583" s="40"/>
      <c r="AC583" s="40"/>
      <c r="AD583" s="40"/>
      <c r="AE583" s="40"/>
      <c r="AF583" s="41"/>
      <c r="AG583" s="40"/>
      <c r="AH583" s="40"/>
      <c r="AI583" s="41"/>
      <c r="AJ583" s="41"/>
      <c r="AK583" s="41"/>
      <c r="AL583" s="41"/>
    </row>
    <row r="584" ht="15.75" customHeight="1">
      <c r="D584" s="33"/>
      <c r="F584" s="33"/>
      <c r="H584" s="34"/>
      <c r="I584" s="35"/>
      <c r="K584" s="36"/>
      <c r="L584" s="35"/>
      <c r="N584" s="34"/>
      <c r="O584" s="38"/>
      <c r="Q584" s="39"/>
      <c r="R584" s="38"/>
      <c r="T584" s="39"/>
      <c r="U584" s="38"/>
      <c r="W584" s="39"/>
      <c r="X584" s="38"/>
      <c r="Z584" s="39"/>
      <c r="AA584" s="38"/>
      <c r="AB584" s="40"/>
      <c r="AC584" s="40"/>
      <c r="AD584" s="40"/>
      <c r="AE584" s="40"/>
      <c r="AF584" s="41"/>
      <c r="AG584" s="40"/>
      <c r="AH584" s="40"/>
      <c r="AI584" s="41"/>
      <c r="AJ584" s="41"/>
      <c r="AK584" s="41"/>
      <c r="AL584" s="41"/>
    </row>
    <row r="585" ht="15.75" customHeight="1">
      <c r="D585" s="33"/>
      <c r="F585" s="33"/>
      <c r="H585" s="34"/>
      <c r="I585" s="35"/>
      <c r="K585" s="36"/>
      <c r="L585" s="35"/>
      <c r="N585" s="34"/>
      <c r="O585" s="38"/>
      <c r="Q585" s="39"/>
      <c r="R585" s="38"/>
      <c r="T585" s="39"/>
      <c r="U585" s="38"/>
      <c r="W585" s="39"/>
      <c r="X585" s="38"/>
      <c r="Z585" s="39"/>
      <c r="AA585" s="38"/>
      <c r="AB585" s="40"/>
      <c r="AC585" s="40"/>
      <c r="AD585" s="40"/>
      <c r="AE585" s="40"/>
      <c r="AF585" s="41"/>
      <c r="AG585" s="40"/>
      <c r="AH585" s="40"/>
      <c r="AI585" s="41"/>
      <c r="AJ585" s="41"/>
      <c r="AK585" s="41"/>
      <c r="AL585" s="41"/>
    </row>
    <row r="586" ht="15.75" customHeight="1">
      <c r="D586" s="33"/>
      <c r="F586" s="33"/>
      <c r="H586" s="34"/>
      <c r="I586" s="35"/>
      <c r="K586" s="36"/>
      <c r="L586" s="35"/>
      <c r="N586" s="34"/>
      <c r="O586" s="38"/>
      <c r="Q586" s="39"/>
      <c r="R586" s="38"/>
      <c r="T586" s="39"/>
      <c r="U586" s="38"/>
      <c r="W586" s="39"/>
      <c r="X586" s="38"/>
      <c r="Z586" s="39"/>
      <c r="AA586" s="38"/>
      <c r="AB586" s="40"/>
      <c r="AC586" s="40"/>
      <c r="AD586" s="40"/>
      <c r="AE586" s="40"/>
      <c r="AF586" s="41"/>
      <c r="AG586" s="40"/>
      <c r="AH586" s="40"/>
      <c r="AI586" s="41"/>
      <c r="AJ586" s="41"/>
      <c r="AK586" s="41"/>
      <c r="AL586" s="41"/>
    </row>
    <row r="587" ht="15.75" customHeight="1">
      <c r="D587" s="33"/>
      <c r="F587" s="33"/>
      <c r="H587" s="34"/>
      <c r="I587" s="35"/>
      <c r="K587" s="36"/>
      <c r="L587" s="35"/>
      <c r="N587" s="34"/>
      <c r="O587" s="38"/>
      <c r="Q587" s="39"/>
      <c r="R587" s="38"/>
      <c r="T587" s="39"/>
      <c r="U587" s="38"/>
      <c r="W587" s="39"/>
      <c r="X587" s="38"/>
      <c r="Z587" s="39"/>
      <c r="AA587" s="38"/>
      <c r="AB587" s="40"/>
      <c r="AC587" s="40"/>
      <c r="AD587" s="40"/>
      <c r="AE587" s="40"/>
      <c r="AF587" s="41"/>
      <c r="AG587" s="40"/>
      <c r="AH587" s="40"/>
      <c r="AI587" s="41"/>
      <c r="AJ587" s="41"/>
      <c r="AK587" s="41"/>
      <c r="AL587" s="41"/>
    </row>
    <row r="588" ht="15.75" customHeight="1">
      <c r="D588" s="33"/>
      <c r="F588" s="33"/>
      <c r="H588" s="34"/>
      <c r="I588" s="35"/>
      <c r="K588" s="36"/>
      <c r="L588" s="35"/>
      <c r="N588" s="34"/>
      <c r="O588" s="38"/>
      <c r="Q588" s="39"/>
      <c r="R588" s="38"/>
      <c r="T588" s="39"/>
      <c r="U588" s="38"/>
      <c r="W588" s="39"/>
      <c r="X588" s="38"/>
      <c r="Z588" s="39"/>
      <c r="AA588" s="38"/>
      <c r="AB588" s="40"/>
      <c r="AC588" s="40"/>
      <c r="AD588" s="40"/>
      <c r="AE588" s="40"/>
      <c r="AF588" s="41"/>
      <c r="AG588" s="40"/>
      <c r="AH588" s="40"/>
      <c r="AI588" s="41"/>
      <c r="AJ588" s="41"/>
      <c r="AK588" s="41"/>
      <c r="AL588" s="41"/>
    </row>
    <row r="589" ht="15.75" customHeight="1">
      <c r="D589" s="33"/>
      <c r="F589" s="33"/>
      <c r="H589" s="34"/>
      <c r="I589" s="35"/>
      <c r="K589" s="36"/>
      <c r="L589" s="35"/>
      <c r="N589" s="34"/>
      <c r="O589" s="38"/>
      <c r="Q589" s="39"/>
      <c r="R589" s="38"/>
      <c r="T589" s="39"/>
      <c r="U589" s="38"/>
      <c r="W589" s="39"/>
      <c r="X589" s="38"/>
      <c r="Z589" s="39"/>
      <c r="AA589" s="38"/>
      <c r="AB589" s="40"/>
      <c r="AC589" s="40"/>
      <c r="AD589" s="40"/>
      <c r="AE589" s="40"/>
      <c r="AF589" s="41"/>
      <c r="AG589" s="40"/>
      <c r="AH589" s="40"/>
      <c r="AI589" s="41"/>
      <c r="AJ589" s="41"/>
      <c r="AK589" s="41"/>
      <c r="AL589" s="41"/>
    </row>
    <row r="590" ht="15.75" customHeight="1">
      <c r="D590" s="33"/>
      <c r="F590" s="33"/>
      <c r="H590" s="34"/>
      <c r="I590" s="35"/>
      <c r="K590" s="36"/>
      <c r="L590" s="35"/>
      <c r="N590" s="34"/>
      <c r="O590" s="38"/>
      <c r="Q590" s="39"/>
      <c r="R590" s="38"/>
      <c r="T590" s="39"/>
      <c r="U590" s="38"/>
      <c r="W590" s="39"/>
      <c r="X590" s="38"/>
      <c r="Z590" s="39"/>
      <c r="AA590" s="38"/>
      <c r="AB590" s="40"/>
      <c r="AC590" s="40"/>
      <c r="AD590" s="40"/>
      <c r="AE590" s="40"/>
      <c r="AF590" s="41"/>
      <c r="AG590" s="40"/>
      <c r="AH590" s="40"/>
      <c r="AI590" s="41"/>
      <c r="AJ590" s="41"/>
      <c r="AK590" s="41"/>
      <c r="AL590" s="41"/>
    </row>
    <row r="591" ht="15.75" customHeight="1">
      <c r="D591" s="33"/>
      <c r="F591" s="33"/>
      <c r="H591" s="34"/>
      <c r="I591" s="35"/>
      <c r="K591" s="36"/>
      <c r="L591" s="35"/>
      <c r="N591" s="34"/>
      <c r="O591" s="38"/>
      <c r="Q591" s="39"/>
      <c r="R591" s="38"/>
      <c r="T591" s="39"/>
      <c r="U591" s="38"/>
      <c r="W591" s="39"/>
      <c r="X591" s="38"/>
      <c r="Z591" s="39"/>
      <c r="AA591" s="38"/>
      <c r="AB591" s="40"/>
      <c r="AC591" s="40"/>
      <c r="AD591" s="40"/>
      <c r="AE591" s="40"/>
      <c r="AF591" s="41"/>
      <c r="AG591" s="40"/>
      <c r="AH591" s="40"/>
      <c r="AI591" s="41"/>
      <c r="AJ591" s="41"/>
      <c r="AK591" s="41"/>
      <c r="AL591" s="41"/>
    </row>
    <row r="592" ht="15.75" customHeight="1">
      <c r="D592" s="33"/>
      <c r="F592" s="33"/>
      <c r="H592" s="34"/>
      <c r="I592" s="35"/>
      <c r="K592" s="36"/>
      <c r="L592" s="35"/>
      <c r="N592" s="34"/>
      <c r="O592" s="38"/>
      <c r="Q592" s="39"/>
      <c r="R592" s="38"/>
      <c r="T592" s="39"/>
      <c r="U592" s="38"/>
      <c r="W592" s="39"/>
      <c r="X592" s="38"/>
      <c r="Z592" s="39"/>
      <c r="AA592" s="38"/>
      <c r="AB592" s="40"/>
      <c r="AC592" s="40"/>
      <c r="AD592" s="40"/>
      <c r="AE592" s="40"/>
      <c r="AF592" s="41"/>
      <c r="AG592" s="40"/>
      <c r="AH592" s="40"/>
      <c r="AI592" s="41"/>
      <c r="AJ592" s="41"/>
      <c r="AK592" s="41"/>
      <c r="AL592" s="41"/>
    </row>
    <row r="593" ht="15.75" customHeight="1">
      <c r="D593" s="33"/>
      <c r="F593" s="33"/>
      <c r="H593" s="34"/>
      <c r="I593" s="35"/>
      <c r="K593" s="36"/>
      <c r="L593" s="35"/>
      <c r="N593" s="34"/>
      <c r="O593" s="38"/>
      <c r="Q593" s="39"/>
      <c r="R593" s="38"/>
      <c r="T593" s="39"/>
      <c r="U593" s="38"/>
      <c r="W593" s="39"/>
      <c r="X593" s="38"/>
      <c r="Z593" s="39"/>
      <c r="AA593" s="38"/>
      <c r="AB593" s="40"/>
      <c r="AC593" s="40"/>
      <c r="AD593" s="40"/>
      <c r="AE593" s="40"/>
      <c r="AF593" s="41"/>
      <c r="AG593" s="40"/>
      <c r="AH593" s="40"/>
      <c r="AI593" s="41"/>
      <c r="AJ593" s="41"/>
      <c r="AK593" s="41"/>
      <c r="AL593" s="41"/>
    </row>
    <row r="594" ht="15.75" customHeight="1">
      <c r="D594" s="33"/>
      <c r="F594" s="33"/>
      <c r="H594" s="34"/>
      <c r="I594" s="35"/>
      <c r="K594" s="36"/>
      <c r="L594" s="35"/>
      <c r="N594" s="34"/>
      <c r="O594" s="38"/>
      <c r="Q594" s="39"/>
      <c r="R594" s="38"/>
      <c r="T594" s="39"/>
      <c r="U594" s="38"/>
      <c r="W594" s="39"/>
      <c r="X594" s="38"/>
      <c r="Z594" s="39"/>
      <c r="AA594" s="38"/>
      <c r="AB594" s="40"/>
      <c r="AC594" s="40"/>
      <c r="AD594" s="40"/>
      <c r="AE594" s="40"/>
      <c r="AF594" s="41"/>
      <c r="AG594" s="40"/>
      <c r="AH594" s="40"/>
      <c r="AI594" s="41"/>
      <c r="AJ594" s="41"/>
      <c r="AK594" s="41"/>
      <c r="AL594" s="41"/>
    </row>
    <row r="595" ht="15.75" customHeight="1">
      <c r="D595" s="33"/>
      <c r="F595" s="33"/>
      <c r="H595" s="34"/>
      <c r="I595" s="35"/>
      <c r="K595" s="36"/>
      <c r="L595" s="35"/>
      <c r="N595" s="34"/>
      <c r="O595" s="38"/>
      <c r="Q595" s="39"/>
      <c r="R595" s="38"/>
      <c r="T595" s="39"/>
      <c r="U595" s="38"/>
      <c r="W595" s="39"/>
      <c r="X595" s="38"/>
      <c r="Z595" s="39"/>
      <c r="AA595" s="38"/>
      <c r="AB595" s="40"/>
      <c r="AC595" s="40"/>
      <c r="AD595" s="40"/>
      <c r="AE595" s="40"/>
      <c r="AF595" s="41"/>
      <c r="AG595" s="40"/>
      <c r="AH595" s="40"/>
      <c r="AI595" s="41"/>
      <c r="AJ595" s="41"/>
      <c r="AK595" s="41"/>
      <c r="AL595" s="41"/>
    </row>
    <row r="596" ht="15.75" customHeight="1">
      <c r="D596" s="33"/>
      <c r="F596" s="33"/>
      <c r="H596" s="34"/>
      <c r="I596" s="35"/>
      <c r="K596" s="36"/>
      <c r="L596" s="35"/>
      <c r="N596" s="34"/>
      <c r="O596" s="38"/>
      <c r="Q596" s="39"/>
      <c r="R596" s="38"/>
      <c r="T596" s="39"/>
      <c r="U596" s="38"/>
      <c r="W596" s="39"/>
      <c r="X596" s="38"/>
      <c r="Z596" s="39"/>
      <c r="AA596" s="38"/>
      <c r="AB596" s="40"/>
      <c r="AC596" s="40"/>
      <c r="AD596" s="40"/>
      <c r="AE596" s="40"/>
      <c r="AF596" s="41"/>
      <c r="AG596" s="40"/>
      <c r="AH596" s="40"/>
      <c r="AI596" s="41"/>
      <c r="AJ596" s="41"/>
      <c r="AK596" s="41"/>
      <c r="AL596" s="41"/>
    </row>
    <row r="597" ht="15.75" customHeight="1">
      <c r="D597" s="33"/>
      <c r="F597" s="33"/>
      <c r="H597" s="34"/>
      <c r="I597" s="35"/>
      <c r="K597" s="36"/>
      <c r="L597" s="35"/>
      <c r="N597" s="34"/>
      <c r="O597" s="38"/>
      <c r="Q597" s="39"/>
      <c r="R597" s="38"/>
      <c r="T597" s="39"/>
      <c r="U597" s="38"/>
      <c r="W597" s="39"/>
      <c r="X597" s="38"/>
      <c r="Z597" s="39"/>
      <c r="AA597" s="38"/>
      <c r="AB597" s="40"/>
      <c r="AC597" s="40"/>
      <c r="AD597" s="40"/>
      <c r="AE597" s="40"/>
      <c r="AF597" s="41"/>
      <c r="AG597" s="40"/>
      <c r="AH597" s="40"/>
      <c r="AI597" s="41"/>
      <c r="AJ597" s="41"/>
      <c r="AK597" s="41"/>
      <c r="AL597" s="41"/>
    </row>
    <row r="598" ht="15.75" customHeight="1">
      <c r="D598" s="33"/>
      <c r="F598" s="33"/>
      <c r="H598" s="34"/>
      <c r="I598" s="35"/>
      <c r="K598" s="36"/>
      <c r="L598" s="35"/>
      <c r="N598" s="34"/>
      <c r="O598" s="38"/>
      <c r="Q598" s="39"/>
      <c r="R598" s="38"/>
      <c r="T598" s="39"/>
      <c r="U598" s="38"/>
      <c r="W598" s="39"/>
      <c r="X598" s="38"/>
      <c r="Z598" s="39"/>
      <c r="AA598" s="38"/>
      <c r="AB598" s="40"/>
      <c r="AC598" s="40"/>
      <c r="AD598" s="40"/>
      <c r="AE598" s="40"/>
      <c r="AF598" s="41"/>
      <c r="AG598" s="40"/>
      <c r="AH598" s="40"/>
      <c r="AI598" s="41"/>
      <c r="AJ598" s="41"/>
      <c r="AK598" s="41"/>
      <c r="AL598" s="41"/>
    </row>
    <row r="599" ht="15.75" customHeight="1">
      <c r="D599" s="33"/>
      <c r="F599" s="33"/>
      <c r="H599" s="34"/>
      <c r="I599" s="35"/>
      <c r="K599" s="36"/>
      <c r="L599" s="35"/>
      <c r="N599" s="34"/>
      <c r="O599" s="38"/>
      <c r="Q599" s="39"/>
      <c r="R599" s="38"/>
      <c r="T599" s="39"/>
      <c r="U599" s="38"/>
      <c r="W599" s="39"/>
      <c r="X599" s="38"/>
      <c r="Z599" s="39"/>
      <c r="AA599" s="38"/>
      <c r="AB599" s="40"/>
      <c r="AC599" s="40"/>
      <c r="AD599" s="40"/>
      <c r="AE599" s="40"/>
      <c r="AF599" s="41"/>
      <c r="AG599" s="40"/>
      <c r="AH599" s="40"/>
      <c r="AI599" s="41"/>
      <c r="AJ599" s="41"/>
      <c r="AK599" s="41"/>
      <c r="AL599" s="41"/>
    </row>
    <row r="600" ht="15.75" customHeight="1">
      <c r="D600" s="33"/>
      <c r="F600" s="33"/>
      <c r="H600" s="34"/>
      <c r="I600" s="35"/>
      <c r="K600" s="36"/>
      <c r="L600" s="35"/>
      <c r="N600" s="34"/>
      <c r="O600" s="38"/>
      <c r="Q600" s="39"/>
      <c r="R600" s="38"/>
      <c r="T600" s="39"/>
      <c r="U600" s="38"/>
      <c r="W600" s="39"/>
      <c r="X600" s="38"/>
      <c r="Z600" s="39"/>
      <c r="AA600" s="38"/>
      <c r="AB600" s="40"/>
      <c r="AC600" s="40"/>
      <c r="AD600" s="40"/>
      <c r="AE600" s="40"/>
      <c r="AF600" s="41"/>
      <c r="AG600" s="40"/>
      <c r="AH600" s="40"/>
      <c r="AI600" s="41"/>
      <c r="AJ600" s="41"/>
      <c r="AK600" s="41"/>
      <c r="AL600" s="41"/>
    </row>
    <row r="601" ht="15.75" customHeight="1">
      <c r="D601" s="33"/>
      <c r="F601" s="33"/>
      <c r="H601" s="34"/>
      <c r="I601" s="35"/>
      <c r="K601" s="36"/>
      <c r="L601" s="35"/>
      <c r="N601" s="34"/>
      <c r="O601" s="38"/>
      <c r="Q601" s="39"/>
      <c r="R601" s="38"/>
      <c r="T601" s="39"/>
      <c r="U601" s="38"/>
      <c r="W601" s="39"/>
      <c r="X601" s="38"/>
      <c r="Z601" s="39"/>
      <c r="AA601" s="38"/>
      <c r="AB601" s="40"/>
      <c r="AC601" s="40"/>
      <c r="AD601" s="40"/>
      <c r="AE601" s="40"/>
      <c r="AF601" s="41"/>
      <c r="AG601" s="40"/>
      <c r="AH601" s="40"/>
      <c r="AI601" s="41"/>
      <c r="AJ601" s="41"/>
      <c r="AK601" s="41"/>
      <c r="AL601" s="41"/>
    </row>
    <row r="602" ht="15.75" customHeight="1">
      <c r="D602" s="33"/>
      <c r="F602" s="33"/>
      <c r="H602" s="34"/>
      <c r="I602" s="35"/>
      <c r="K602" s="36"/>
      <c r="L602" s="35"/>
      <c r="N602" s="34"/>
      <c r="O602" s="38"/>
      <c r="Q602" s="39"/>
      <c r="R602" s="38"/>
      <c r="T602" s="39"/>
      <c r="U602" s="38"/>
      <c r="W602" s="39"/>
      <c r="X602" s="38"/>
      <c r="Z602" s="39"/>
      <c r="AA602" s="38"/>
      <c r="AB602" s="40"/>
      <c r="AC602" s="40"/>
      <c r="AD602" s="40"/>
      <c r="AE602" s="40"/>
      <c r="AF602" s="41"/>
      <c r="AG602" s="40"/>
      <c r="AH602" s="40"/>
      <c r="AI602" s="41"/>
      <c r="AJ602" s="41"/>
      <c r="AK602" s="41"/>
      <c r="AL602" s="41"/>
    </row>
    <row r="603" ht="15.75" customHeight="1">
      <c r="D603" s="33"/>
      <c r="F603" s="33"/>
      <c r="H603" s="34"/>
      <c r="I603" s="35"/>
      <c r="K603" s="36"/>
      <c r="L603" s="35"/>
      <c r="N603" s="34"/>
      <c r="O603" s="38"/>
      <c r="Q603" s="39"/>
      <c r="R603" s="38"/>
      <c r="T603" s="39"/>
      <c r="U603" s="38"/>
      <c r="W603" s="39"/>
      <c r="X603" s="38"/>
      <c r="Z603" s="39"/>
      <c r="AA603" s="38"/>
      <c r="AB603" s="40"/>
      <c r="AC603" s="40"/>
      <c r="AD603" s="40"/>
      <c r="AE603" s="40"/>
      <c r="AF603" s="41"/>
      <c r="AG603" s="40"/>
      <c r="AH603" s="40"/>
      <c r="AI603" s="41"/>
      <c r="AJ603" s="41"/>
      <c r="AK603" s="41"/>
      <c r="AL603" s="41"/>
    </row>
    <row r="604" ht="15.75" customHeight="1">
      <c r="D604" s="33"/>
      <c r="F604" s="33"/>
      <c r="H604" s="34"/>
      <c r="I604" s="35"/>
      <c r="K604" s="36"/>
      <c r="L604" s="35"/>
      <c r="N604" s="34"/>
      <c r="O604" s="38"/>
      <c r="Q604" s="39"/>
      <c r="R604" s="38"/>
      <c r="T604" s="39"/>
      <c r="U604" s="38"/>
      <c r="W604" s="39"/>
      <c r="X604" s="38"/>
      <c r="Z604" s="39"/>
      <c r="AA604" s="38"/>
      <c r="AB604" s="40"/>
      <c r="AC604" s="40"/>
      <c r="AD604" s="40"/>
      <c r="AE604" s="40"/>
      <c r="AF604" s="41"/>
      <c r="AG604" s="40"/>
      <c r="AH604" s="40"/>
      <c r="AI604" s="41"/>
      <c r="AJ604" s="41"/>
      <c r="AK604" s="41"/>
      <c r="AL604" s="41"/>
    </row>
    <row r="605" ht="15.75" customHeight="1">
      <c r="D605" s="33"/>
      <c r="F605" s="33"/>
      <c r="H605" s="34"/>
      <c r="I605" s="35"/>
      <c r="K605" s="36"/>
      <c r="L605" s="35"/>
      <c r="N605" s="34"/>
      <c r="O605" s="38"/>
      <c r="Q605" s="39"/>
      <c r="R605" s="38"/>
      <c r="T605" s="39"/>
      <c r="U605" s="38"/>
      <c r="W605" s="39"/>
      <c r="X605" s="38"/>
      <c r="Z605" s="39"/>
      <c r="AA605" s="38"/>
      <c r="AB605" s="40"/>
      <c r="AC605" s="40"/>
      <c r="AD605" s="40"/>
      <c r="AE605" s="40"/>
      <c r="AF605" s="41"/>
      <c r="AG605" s="40"/>
      <c r="AH605" s="40"/>
      <c r="AI605" s="41"/>
      <c r="AJ605" s="41"/>
      <c r="AK605" s="41"/>
      <c r="AL605" s="41"/>
    </row>
    <row r="606" ht="15.75" customHeight="1">
      <c r="D606" s="33"/>
      <c r="F606" s="33"/>
      <c r="H606" s="34"/>
      <c r="I606" s="35"/>
      <c r="K606" s="36"/>
      <c r="L606" s="35"/>
      <c r="N606" s="34"/>
      <c r="O606" s="38"/>
      <c r="Q606" s="39"/>
      <c r="R606" s="38"/>
      <c r="T606" s="39"/>
      <c r="U606" s="38"/>
      <c r="W606" s="39"/>
      <c r="X606" s="38"/>
      <c r="Z606" s="39"/>
      <c r="AA606" s="38"/>
      <c r="AB606" s="40"/>
      <c r="AC606" s="40"/>
      <c r="AD606" s="40"/>
      <c r="AE606" s="40"/>
      <c r="AF606" s="41"/>
      <c r="AG606" s="40"/>
      <c r="AH606" s="40"/>
      <c r="AI606" s="41"/>
      <c r="AJ606" s="41"/>
      <c r="AK606" s="41"/>
      <c r="AL606" s="41"/>
    </row>
    <row r="607" ht="15.75" customHeight="1">
      <c r="D607" s="33"/>
      <c r="F607" s="33"/>
      <c r="H607" s="34"/>
      <c r="I607" s="35"/>
      <c r="K607" s="36"/>
      <c r="L607" s="35"/>
      <c r="N607" s="34"/>
      <c r="O607" s="38"/>
      <c r="Q607" s="39"/>
      <c r="R607" s="38"/>
      <c r="T607" s="39"/>
      <c r="U607" s="38"/>
      <c r="W607" s="39"/>
      <c r="X607" s="38"/>
      <c r="Z607" s="39"/>
      <c r="AA607" s="38"/>
      <c r="AB607" s="40"/>
      <c r="AC607" s="40"/>
      <c r="AD607" s="40"/>
      <c r="AE607" s="40"/>
      <c r="AF607" s="41"/>
      <c r="AG607" s="40"/>
      <c r="AH607" s="40"/>
      <c r="AI607" s="41"/>
      <c r="AJ607" s="41"/>
      <c r="AK607" s="41"/>
      <c r="AL607" s="41"/>
    </row>
    <row r="608" ht="15.75" customHeight="1">
      <c r="D608" s="33"/>
      <c r="F608" s="33"/>
      <c r="H608" s="34"/>
      <c r="I608" s="35"/>
      <c r="K608" s="36"/>
      <c r="L608" s="35"/>
      <c r="N608" s="34"/>
      <c r="O608" s="38"/>
      <c r="Q608" s="39"/>
      <c r="R608" s="38"/>
      <c r="T608" s="39"/>
      <c r="U608" s="38"/>
      <c r="W608" s="39"/>
      <c r="X608" s="38"/>
      <c r="Z608" s="39"/>
      <c r="AA608" s="38"/>
      <c r="AB608" s="40"/>
      <c r="AC608" s="40"/>
      <c r="AD608" s="40"/>
      <c r="AE608" s="40"/>
      <c r="AF608" s="41"/>
      <c r="AG608" s="40"/>
      <c r="AH608" s="40"/>
      <c r="AI608" s="41"/>
      <c r="AJ608" s="41"/>
      <c r="AK608" s="41"/>
      <c r="AL608" s="41"/>
    </row>
    <row r="609" ht="15.75" customHeight="1">
      <c r="D609" s="33"/>
      <c r="F609" s="33"/>
      <c r="H609" s="34"/>
      <c r="I609" s="35"/>
      <c r="K609" s="36"/>
      <c r="L609" s="35"/>
      <c r="N609" s="34"/>
      <c r="O609" s="38"/>
      <c r="Q609" s="39"/>
      <c r="R609" s="38"/>
      <c r="T609" s="39"/>
      <c r="U609" s="38"/>
      <c r="W609" s="39"/>
      <c r="X609" s="38"/>
      <c r="Z609" s="39"/>
      <c r="AA609" s="38"/>
      <c r="AB609" s="40"/>
      <c r="AC609" s="40"/>
      <c r="AD609" s="40"/>
      <c r="AE609" s="40"/>
      <c r="AF609" s="41"/>
      <c r="AG609" s="40"/>
      <c r="AH609" s="40"/>
      <c r="AI609" s="41"/>
      <c r="AJ609" s="41"/>
      <c r="AK609" s="41"/>
      <c r="AL609" s="41"/>
    </row>
    <row r="610" ht="15.75" customHeight="1">
      <c r="D610" s="33"/>
      <c r="F610" s="33"/>
      <c r="H610" s="34"/>
      <c r="I610" s="35"/>
      <c r="K610" s="36"/>
      <c r="L610" s="35"/>
      <c r="N610" s="34"/>
      <c r="O610" s="38"/>
      <c r="Q610" s="39"/>
      <c r="R610" s="38"/>
      <c r="T610" s="39"/>
      <c r="U610" s="38"/>
      <c r="W610" s="39"/>
      <c r="X610" s="38"/>
      <c r="Z610" s="39"/>
      <c r="AA610" s="38"/>
      <c r="AB610" s="40"/>
      <c r="AC610" s="40"/>
      <c r="AD610" s="40"/>
      <c r="AE610" s="40"/>
      <c r="AF610" s="41"/>
      <c r="AG610" s="40"/>
      <c r="AH610" s="40"/>
      <c r="AI610" s="41"/>
      <c r="AJ610" s="41"/>
      <c r="AK610" s="41"/>
      <c r="AL610" s="41"/>
    </row>
    <row r="611" ht="15.75" customHeight="1">
      <c r="D611" s="33"/>
      <c r="F611" s="33"/>
      <c r="H611" s="34"/>
      <c r="I611" s="35"/>
      <c r="K611" s="36"/>
      <c r="L611" s="35"/>
      <c r="N611" s="34"/>
      <c r="O611" s="38"/>
      <c r="Q611" s="39"/>
      <c r="R611" s="38"/>
      <c r="T611" s="39"/>
      <c r="U611" s="38"/>
      <c r="W611" s="39"/>
      <c r="X611" s="38"/>
      <c r="Z611" s="39"/>
      <c r="AA611" s="38"/>
      <c r="AB611" s="40"/>
      <c r="AC611" s="40"/>
      <c r="AD611" s="40"/>
      <c r="AE611" s="40"/>
      <c r="AF611" s="41"/>
      <c r="AG611" s="40"/>
      <c r="AH611" s="40"/>
      <c r="AI611" s="41"/>
      <c r="AJ611" s="41"/>
      <c r="AK611" s="41"/>
      <c r="AL611" s="41"/>
    </row>
    <row r="612" ht="15.75" customHeight="1">
      <c r="D612" s="33"/>
      <c r="F612" s="33"/>
      <c r="H612" s="34"/>
      <c r="I612" s="35"/>
      <c r="K612" s="36"/>
      <c r="L612" s="35"/>
      <c r="N612" s="34"/>
      <c r="O612" s="38"/>
      <c r="Q612" s="39"/>
      <c r="R612" s="38"/>
      <c r="T612" s="39"/>
      <c r="U612" s="38"/>
      <c r="W612" s="39"/>
      <c r="X612" s="38"/>
      <c r="Z612" s="39"/>
      <c r="AA612" s="38"/>
      <c r="AB612" s="40"/>
      <c r="AC612" s="40"/>
      <c r="AD612" s="40"/>
      <c r="AE612" s="40"/>
      <c r="AF612" s="41"/>
      <c r="AG612" s="40"/>
      <c r="AH612" s="40"/>
      <c r="AI612" s="41"/>
      <c r="AJ612" s="41"/>
      <c r="AK612" s="41"/>
      <c r="AL612" s="41"/>
    </row>
    <row r="613" ht="15.75" customHeight="1">
      <c r="D613" s="33"/>
      <c r="F613" s="33"/>
      <c r="H613" s="34"/>
      <c r="I613" s="35"/>
      <c r="K613" s="36"/>
      <c r="L613" s="35"/>
      <c r="N613" s="34"/>
      <c r="O613" s="38"/>
      <c r="Q613" s="39"/>
      <c r="R613" s="38"/>
      <c r="T613" s="39"/>
      <c r="U613" s="38"/>
      <c r="W613" s="39"/>
      <c r="X613" s="38"/>
      <c r="Z613" s="39"/>
      <c r="AA613" s="38"/>
      <c r="AB613" s="40"/>
      <c r="AC613" s="40"/>
      <c r="AD613" s="40"/>
      <c r="AE613" s="40"/>
      <c r="AF613" s="41"/>
      <c r="AG613" s="40"/>
      <c r="AH613" s="40"/>
      <c r="AI613" s="41"/>
      <c r="AJ613" s="41"/>
      <c r="AK613" s="41"/>
      <c r="AL613" s="41"/>
    </row>
    <row r="614" ht="15.75" customHeight="1">
      <c r="D614" s="33"/>
      <c r="F614" s="33"/>
      <c r="H614" s="34"/>
      <c r="I614" s="35"/>
      <c r="K614" s="36"/>
      <c r="L614" s="35"/>
      <c r="N614" s="34"/>
      <c r="O614" s="38"/>
      <c r="Q614" s="39"/>
      <c r="R614" s="38"/>
      <c r="T614" s="39"/>
      <c r="U614" s="38"/>
      <c r="W614" s="39"/>
      <c r="X614" s="38"/>
      <c r="Z614" s="39"/>
      <c r="AA614" s="38"/>
      <c r="AB614" s="40"/>
      <c r="AC614" s="40"/>
      <c r="AD614" s="40"/>
      <c r="AE614" s="40"/>
      <c r="AF614" s="41"/>
      <c r="AG614" s="40"/>
      <c r="AH614" s="40"/>
      <c r="AI614" s="41"/>
      <c r="AJ614" s="41"/>
      <c r="AK614" s="41"/>
      <c r="AL614" s="41"/>
    </row>
    <row r="615" ht="15.75" customHeight="1">
      <c r="D615" s="33"/>
      <c r="F615" s="33"/>
      <c r="H615" s="34"/>
      <c r="I615" s="35"/>
      <c r="K615" s="36"/>
      <c r="L615" s="35"/>
      <c r="N615" s="34"/>
      <c r="O615" s="38"/>
      <c r="Q615" s="39"/>
      <c r="R615" s="38"/>
      <c r="T615" s="39"/>
      <c r="U615" s="38"/>
      <c r="W615" s="39"/>
      <c r="X615" s="38"/>
      <c r="Z615" s="39"/>
      <c r="AA615" s="38"/>
      <c r="AB615" s="40"/>
      <c r="AC615" s="40"/>
      <c r="AD615" s="40"/>
      <c r="AE615" s="40"/>
      <c r="AF615" s="41"/>
      <c r="AG615" s="40"/>
      <c r="AH615" s="40"/>
      <c r="AI615" s="41"/>
      <c r="AJ615" s="41"/>
      <c r="AK615" s="41"/>
      <c r="AL615" s="41"/>
    </row>
    <row r="616" ht="15.75" customHeight="1">
      <c r="D616" s="33"/>
      <c r="F616" s="33"/>
      <c r="H616" s="34"/>
      <c r="I616" s="35"/>
      <c r="K616" s="36"/>
      <c r="L616" s="35"/>
      <c r="N616" s="34"/>
      <c r="O616" s="38"/>
      <c r="Q616" s="39"/>
      <c r="R616" s="38"/>
      <c r="T616" s="39"/>
      <c r="U616" s="38"/>
      <c r="W616" s="39"/>
      <c r="X616" s="38"/>
      <c r="Z616" s="39"/>
      <c r="AA616" s="38"/>
      <c r="AB616" s="40"/>
      <c r="AC616" s="40"/>
      <c r="AD616" s="40"/>
      <c r="AE616" s="40"/>
      <c r="AF616" s="41"/>
      <c r="AG616" s="40"/>
      <c r="AH616" s="40"/>
      <c r="AI616" s="41"/>
      <c r="AJ616" s="41"/>
      <c r="AK616" s="41"/>
      <c r="AL616" s="41"/>
    </row>
    <row r="617" ht="15.75" customHeight="1">
      <c r="D617" s="33"/>
      <c r="F617" s="33"/>
      <c r="H617" s="34"/>
      <c r="I617" s="35"/>
      <c r="K617" s="36"/>
      <c r="L617" s="35"/>
      <c r="N617" s="34"/>
      <c r="O617" s="38"/>
      <c r="Q617" s="39"/>
      <c r="R617" s="38"/>
      <c r="T617" s="39"/>
      <c r="U617" s="38"/>
      <c r="W617" s="39"/>
      <c r="X617" s="38"/>
      <c r="Z617" s="39"/>
      <c r="AA617" s="38"/>
      <c r="AB617" s="40"/>
      <c r="AC617" s="40"/>
      <c r="AD617" s="40"/>
      <c r="AE617" s="40"/>
      <c r="AF617" s="41"/>
      <c r="AG617" s="40"/>
      <c r="AH617" s="40"/>
      <c r="AI617" s="41"/>
      <c r="AJ617" s="41"/>
      <c r="AK617" s="41"/>
      <c r="AL617" s="41"/>
    </row>
    <row r="618" ht="15.75" customHeight="1">
      <c r="D618" s="33"/>
      <c r="F618" s="33"/>
      <c r="H618" s="34"/>
      <c r="I618" s="35"/>
      <c r="K618" s="36"/>
      <c r="L618" s="35"/>
      <c r="N618" s="34"/>
      <c r="O618" s="38"/>
      <c r="Q618" s="39"/>
      <c r="R618" s="38"/>
      <c r="T618" s="39"/>
      <c r="U618" s="38"/>
      <c r="W618" s="39"/>
      <c r="X618" s="38"/>
      <c r="Z618" s="39"/>
      <c r="AA618" s="38"/>
      <c r="AB618" s="40"/>
      <c r="AC618" s="40"/>
      <c r="AD618" s="40"/>
      <c r="AE618" s="40"/>
      <c r="AF618" s="41"/>
      <c r="AG618" s="40"/>
      <c r="AH618" s="40"/>
      <c r="AI618" s="41"/>
      <c r="AJ618" s="41"/>
      <c r="AK618" s="41"/>
      <c r="AL618" s="41"/>
    </row>
    <row r="619" ht="15.75" customHeight="1">
      <c r="D619" s="33"/>
      <c r="F619" s="33"/>
      <c r="H619" s="34"/>
      <c r="I619" s="35"/>
      <c r="K619" s="36"/>
      <c r="L619" s="35"/>
      <c r="N619" s="34"/>
      <c r="O619" s="38"/>
      <c r="Q619" s="39"/>
      <c r="R619" s="38"/>
      <c r="T619" s="39"/>
      <c r="U619" s="38"/>
      <c r="W619" s="39"/>
      <c r="X619" s="38"/>
      <c r="Z619" s="39"/>
      <c r="AA619" s="38"/>
      <c r="AB619" s="40"/>
      <c r="AC619" s="40"/>
      <c r="AD619" s="40"/>
      <c r="AE619" s="40"/>
      <c r="AF619" s="41"/>
      <c r="AG619" s="40"/>
      <c r="AH619" s="40"/>
      <c r="AI619" s="41"/>
      <c r="AJ619" s="41"/>
      <c r="AK619" s="41"/>
      <c r="AL619" s="41"/>
    </row>
    <row r="620" ht="15.75" customHeight="1">
      <c r="D620" s="33"/>
      <c r="F620" s="33"/>
      <c r="H620" s="34"/>
      <c r="I620" s="35"/>
      <c r="K620" s="36"/>
      <c r="L620" s="35"/>
      <c r="N620" s="34"/>
      <c r="O620" s="38"/>
      <c r="Q620" s="39"/>
      <c r="R620" s="38"/>
      <c r="T620" s="39"/>
      <c r="U620" s="38"/>
      <c r="W620" s="39"/>
      <c r="X620" s="38"/>
      <c r="Z620" s="39"/>
      <c r="AA620" s="38"/>
      <c r="AB620" s="40"/>
      <c r="AC620" s="40"/>
      <c r="AD620" s="40"/>
      <c r="AE620" s="40"/>
      <c r="AF620" s="41"/>
      <c r="AG620" s="40"/>
      <c r="AH620" s="40"/>
      <c r="AI620" s="41"/>
      <c r="AJ620" s="41"/>
      <c r="AK620" s="41"/>
      <c r="AL620" s="41"/>
    </row>
    <row r="621" ht="15.75" customHeight="1">
      <c r="D621" s="33"/>
      <c r="F621" s="33"/>
      <c r="H621" s="34"/>
      <c r="I621" s="35"/>
      <c r="K621" s="36"/>
      <c r="L621" s="35"/>
      <c r="N621" s="34"/>
      <c r="O621" s="38"/>
      <c r="Q621" s="39"/>
      <c r="R621" s="38"/>
      <c r="T621" s="39"/>
      <c r="U621" s="38"/>
      <c r="W621" s="39"/>
      <c r="X621" s="38"/>
      <c r="Z621" s="39"/>
      <c r="AA621" s="38"/>
      <c r="AB621" s="40"/>
      <c r="AC621" s="40"/>
      <c r="AD621" s="40"/>
      <c r="AE621" s="40"/>
      <c r="AF621" s="41"/>
      <c r="AG621" s="40"/>
      <c r="AH621" s="40"/>
      <c r="AI621" s="41"/>
      <c r="AJ621" s="41"/>
      <c r="AK621" s="41"/>
      <c r="AL621" s="41"/>
    </row>
    <row r="622" ht="15.75" customHeight="1">
      <c r="D622" s="33"/>
      <c r="F622" s="33"/>
      <c r="H622" s="34"/>
      <c r="I622" s="35"/>
      <c r="K622" s="36"/>
      <c r="L622" s="35"/>
      <c r="N622" s="34"/>
      <c r="O622" s="38"/>
      <c r="Q622" s="39"/>
      <c r="R622" s="38"/>
      <c r="T622" s="39"/>
      <c r="U622" s="38"/>
      <c r="W622" s="39"/>
      <c r="X622" s="38"/>
      <c r="Z622" s="39"/>
      <c r="AA622" s="38"/>
      <c r="AB622" s="40"/>
      <c r="AC622" s="40"/>
      <c r="AD622" s="40"/>
      <c r="AE622" s="40"/>
      <c r="AF622" s="41"/>
      <c r="AG622" s="40"/>
      <c r="AH622" s="40"/>
      <c r="AI622" s="41"/>
      <c r="AJ622" s="41"/>
      <c r="AK622" s="41"/>
      <c r="AL622" s="41"/>
    </row>
    <row r="623" ht="15.75" customHeight="1">
      <c r="D623" s="33"/>
      <c r="F623" s="33"/>
      <c r="H623" s="34"/>
      <c r="I623" s="35"/>
      <c r="K623" s="36"/>
      <c r="L623" s="35"/>
      <c r="N623" s="34"/>
      <c r="O623" s="38"/>
      <c r="Q623" s="39"/>
      <c r="R623" s="38"/>
      <c r="T623" s="39"/>
      <c r="U623" s="38"/>
      <c r="W623" s="39"/>
      <c r="X623" s="38"/>
      <c r="Z623" s="39"/>
      <c r="AA623" s="38"/>
      <c r="AB623" s="40"/>
      <c r="AC623" s="40"/>
      <c r="AD623" s="40"/>
      <c r="AE623" s="40"/>
      <c r="AF623" s="41"/>
      <c r="AG623" s="40"/>
      <c r="AH623" s="40"/>
      <c r="AI623" s="41"/>
      <c r="AJ623" s="41"/>
      <c r="AK623" s="41"/>
      <c r="AL623" s="41"/>
    </row>
    <row r="624" ht="15.75" customHeight="1">
      <c r="D624" s="33"/>
      <c r="F624" s="33"/>
      <c r="H624" s="34"/>
      <c r="I624" s="35"/>
      <c r="K624" s="36"/>
      <c r="L624" s="35"/>
      <c r="N624" s="34"/>
      <c r="O624" s="38"/>
      <c r="Q624" s="39"/>
      <c r="R624" s="38"/>
      <c r="T624" s="39"/>
      <c r="U624" s="38"/>
      <c r="W624" s="39"/>
      <c r="X624" s="38"/>
      <c r="Z624" s="39"/>
      <c r="AA624" s="38"/>
      <c r="AB624" s="40"/>
      <c r="AC624" s="40"/>
      <c r="AD624" s="40"/>
      <c r="AE624" s="40"/>
      <c r="AF624" s="41"/>
      <c r="AG624" s="40"/>
      <c r="AH624" s="40"/>
      <c r="AI624" s="41"/>
      <c r="AJ624" s="41"/>
      <c r="AK624" s="41"/>
      <c r="AL624" s="41"/>
    </row>
    <row r="625" ht="15.75" customHeight="1">
      <c r="D625" s="33"/>
      <c r="F625" s="33"/>
      <c r="H625" s="34"/>
      <c r="I625" s="35"/>
      <c r="K625" s="36"/>
      <c r="L625" s="35"/>
      <c r="N625" s="34"/>
      <c r="O625" s="38"/>
      <c r="Q625" s="39"/>
      <c r="R625" s="38"/>
      <c r="T625" s="39"/>
      <c r="U625" s="38"/>
      <c r="W625" s="39"/>
      <c r="X625" s="38"/>
      <c r="Z625" s="39"/>
      <c r="AA625" s="38"/>
      <c r="AB625" s="40"/>
      <c r="AC625" s="40"/>
      <c r="AD625" s="40"/>
      <c r="AE625" s="40"/>
      <c r="AF625" s="41"/>
      <c r="AG625" s="40"/>
      <c r="AH625" s="40"/>
      <c r="AI625" s="41"/>
      <c r="AJ625" s="41"/>
      <c r="AK625" s="41"/>
      <c r="AL625" s="41"/>
    </row>
    <row r="626" ht="15.75" customHeight="1">
      <c r="D626" s="33"/>
      <c r="F626" s="33"/>
      <c r="H626" s="34"/>
      <c r="I626" s="35"/>
      <c r="K626" s="36"/>
      <c r="L626" s="35"/>
      <c r="N626" s="34"/>
      <c r="O626" s="38"/>
      <c r="Q626" s="39"/>
      <c r="R626" s="38"/>
      <c r="T626" s="39"/>
      <c r="U626" s="38"/>
      <c r="W626" s="39"/>
      <c r="X626" s="38"/>
      <c r="Z626" s="39"/>
      <c r="AA626" s="38"/>
      <c r="AB626" s="40"/>
      <c r="AC626" s="40"/>
      <c r="AD626" s="40"/>
      <c r="AE626" s="40"/>
      <c r="AF626" s="41"/>
      <c r="AG626" s="40"/>
      <c r="AH626" s="40"/>
      <c r="AI626" s="41"/>
      <c r="AJ626" s="41"/>
      <c r="AK626" s="41"/>
      <c r="AL626" s="41"/>
    </row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16" max="16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</row>
    <row r="2">
      <c r="A2" s="6">
        <v>4888708.0</v>
      </c>
      <c r="B2" s="7" t="s">
        <v>485</v>
      </c>
      <c r="C2" s="6">
        <v>1.28215355E8</v>
      </c>
      <c r="D2" s="6">
        <v>7.13700346E8</v>
      </c>
      <c r="E2" s="6">
        <v>7703119.0</v>
      </c>
      <c r="F2" s="6">
        <v>2060089.0</v>
      </c>
      <c r="G2" s="6">
        <v>2739996.0</v>
      </c>
      <c r="H2" s="6">
        <v>2.83046851E8</v>
      </c>
      <c r="I2" s="6">
        <v>4.18150291E8</v>
      </c>
      <c r="J2" s="6">
        <v>4.1659061E7</v>
      </c>
      <c r="K2" s="6">
        <v>5.166152569E9</v>
      </c>
      <c r="L2" s="6">
        <v>74442.0</v>
      </c>
      <c r="M2" s="8">
        <f t="shared" ref="M2:M436" si="1">E2*0.2+F2*2+G2*4+H2*10+I2*20</f>
        <v>11210095116</v>
      </c>
      <c r="N2" s="7" t="str">
        <f t="shared" ref="N2:N436" si="2">VLOOKUP(C2,$S$3:$U$16,2,1)</f>
        <v>10 - 120-130m</v>
      </c>
      <c r="O2" s="9">
        <f t="shared" ref="O2:O436" si="3">VLOOKUP(C2,$S$3:$U$16,3,1)</f>
        <v>0.4</v>
      </c>
      <c r="P2" s="7">
        <f t="shared" ref="P2:P436" si="4">VLOOKUP(C2,$S$3:$V$16,4,1)</f>
        <v>0.65</v>
      </c>
      <c r="Q2" s="10">
        <f t="shared" ref="Q2:Q436" si="5">C2*O2</f>
        <v>51286142</v>
      </c>
      <c r="R2" s="10">
        <f t="shared" ref="R2:R436" si="6">C2*P2</f>
        <v>83339980.75</v>
      </c>
      <c r="S2" s="11" t="s">
        <v>20</v>
      </c>
      <c r="T2" s="11" t="s">
        <v>21</v>
      </c>
      <c r="U2" s="12" t="s">
        <v>22</v>
      </c>
      <c r="V2" s="13" t="s">
        <v>23</v>
      </c>
    </row>
    <row r="3">
      <c r="A3" s="6">
        <v>7260210.0</v>
      </c>
      <c r="B3" s="7" t="s">
        <v>19</v>
      </c>
      <c r="C3" s="6">
        <v>1.27929479E8</v>
      </c>
      <c r="D3" s="6">
        <v>3.55700738E8</v>
      </c>
      <c r="E3" s="6">
        <v>1.0580812E8</v>
      </c>
      <c r="F3" s="6">
        <v>1113918.0</v>
      </c>
      <c r="G3" s="6">
        <v>1458104.0</v>
      </c>
      <c r="H3" s="6">
        <v>1.12538981E8</v>
      </c>
      <c r="I3" s="6">
        <v>1.34781615E8</v>
      </c>
      <c r="J3" s="6">
        <v>1.932385E7</v>
      </c>
      <c r="K3" s="6">
        <v>4.608546356E9</v>
      </c>
      <c r="L3" s="6">
        <v>36477.0</v>
      </c>
      <c r="M3" s="8">
        <f t="shared" si="1"/>
        <v>3850243986</v>
      </c>
      <c r="N3" s="7" t="str">
        <f t="shared" si="2"/>
        <v>10 - 120-130m</v>
      </c>
      <c r="O3" s="9">
        <f t="shared" si="3"/>
        <v>0.4</v>
      </c>
      <c r="P3" s="7">
        <f t="shared" si="4"/>
        <v>0.65</v>
      </c>
      <c r="Q3" s="10">
        <f t="shared" si="5"/>
        <v>51171791.6</v>
      </c>
      <c r="R3" s="10">
        <f t="shared" si="6"/>
        <v>83154161.35</v>
      </c>
      <c r="S3" s="13">
        <v>1.0E7</v>
      </c>
      <c r="T3" s="13" t="s">
        <v>25</v>
      </c>
      <c r="U3" s="14">
        <v>0.0</v>
      </c>
      <c r="V3" s="14">
        <v>0.0</v>
      </c>
    </row>
    <row r="4">
      <c r="A4" s="6">
        <v>9255230.0</v>
      </c>
      <c r="B4" s="7" t="s">
        <v>55</v>
      </c>
      <c r="C4" s="6">
        <v>1.23433477E8</v>
      </c>
      <c r="D4" s="6">
        <v>1.72558809E8</v>
      </c>
      <c r="E4" s="6">
        <v>6.8282407E7</v>
      </c>
      <c r="F4" s="6">
        <v>3311182.0</v>
      </c>
      <c r="G4" s="6">
        <v>2739541.0</v>
      </c>
      <c r="H4" s="6">
        <v>6.943781E7</v>
      </c>
      <c r="I4" s="6">
        <v>2.8787869E7</v>
      </c>
      <c r="J4" s="6">
        <v>1.364193E7</v>
      </c>
      <c r="K4" s="6">
        <v>4.120169849E9</v>
      </c>
      <c r="L4" s="6">
        <v>52240.0</v>
      </c>
      <c r="M4" s="8">
        <f t="shared" si="1"/>
        <v>1301372489</v>
      </c>
      <c r="N4" s="7" t="str">
        <f t="shared" si="2"/>
        <v>10 - 120-130m</v>
      </c>
      <c r="O4" s="9">
        <f t="shared" si="3"/>
        <v>0.4</v>
      </c>
      <c r="P4" s="7">
        <f t="shared" si="4"/>
        <v>0.65</v>
      </c>
      <c r="Q4" s="10">
        <f t="shared" si="5"/>
        <v>49373390.8</v>
      </c>
      <c r="R4" s="10">
        <f t="shared" si="6"/>
        <v>80231760.05</v>
      </c>
      <c r="S4" s="13">
        <v>3.5E7</v>
      </c>
      <c r="T4" s="13" t="s">
        <v>27</v>
      </c>
      <c r="U4" s="14">
        <v>0.02</v>
      </c>
      <c r="V4" s="13">
        <v>0.15</v>
      </c>
    </row>
    <row r="5">
      <c r="A5" s="6">
        <v>2.7848816E7</v>
      </c>
      <c r="B5" s="7" t="s">
        <v>24</v>
      </c>
      <c r="C5" s="6">
        <v>1.14739686E8</v>
      </c>
      <c r="D5" s="6">
        <v>1.97155874E8</v>
      </c>
      <c r="E5" s="6">
        <v>6.8657906E7</v>
      </c>
      <c r="F5" s="6">
        <v>1443506.0</v>
      </c>
      <c r="G5" s="6">
        <v>1608488.0</v>
      </c>
      <c r="H5" s="6">
        <v>5.2564518E7</v>
      </c>
      <c r="I5" s="6">
        <v>7.2881456E7</v>
      </c>
      <c r="J5" s="6">
        <v>1.5551534E7</v>
      </c>
      <c r="K5" s="6">
        <v>2.849414766E9</v>
      </c>
      <c r="L5" s="6">
        <v>48280.0</v>
      </c>
      <c r="M5" s="8">
        <f t="shared" si="1"/>
        <v>2006326845</v>
      </c>
      <c r="N5" s="7" t="str">
        <f t="shared" si="2"/>
        <v>9 - 110-120m</v>
      </c>
      <c r="O5" s="9">
        <f t="shared" si="3"/>
        <v>0.35</v>
      </c>
      <c r="P5" s="7">
        <f t="shared" si="4"/>
        <v>0.6</v>
      </c>
      <c r="Q5" s="10">
        <f t="shared" si="5"/>
        <v>40158890.1</v>
      </c>
      <c r="R5" s="10">
        <f t="shared" si="6"/>
        <v>68843811.6</v>
      </c>
      <c r="S5" s="13">
        <v>5.0E7</v>
      </c>
      <c r="T5" s="13" t="s">
        <v>29</v>
      </c>
      <c r="U5" s="14">
        <v>0.05</v>
      </c>
      <c r="V5" s="13">
        <v>0.25</v>
      </c>
    </row>
    <row r="6">
      <c r="A6" s="6">
        <v>4.2592009E7</v>
      </c>
      <c r="B6" s="7" t="s">
        <v>34</v>
      </c>
      <c r="C6" s="6">
        <v>1.05481456E8</v>
      </c>
      <c r="D6" s="6">
        <v>9.6711002E7</v>
      </c>
      <c r="E6" s="6">
        <v>1682433.0</v>
      </c>
      <c r="F6" s="6">
        <v>1468099.0</v>
      </c>
      <c r="G6" s="6">
        <v>5745477.0</v>
      </c>
      <c r="H6" s="6">
        <v>5.96657E7</v>
      </c>
      <c r="I6" s="6">
        <v>2.8149293E7</v>
      </c>
      <c r="J6" s="6">
        <v>1.1561302E7</v>
      </c>
      <c r="K6" s="6">
        <v>4.855100278E9</v>
      </c>
      <c r="L6" s="6">
        <v>39807.0</v>
      </c>
      <c r="M6" s="8">
        <f t="shared" si="1"/>
        <v>1185897453</v>
      </c>
      <c r="N6" s="7" t="str">
        <f t="shared" si="2"/>
        <v>8 - 100-110m</v>
      </c>
      <c r="O6" s="9">
        <f t="shared" si="3"/>
        <v>0.3</v>
      </c>
      <c r="P6" s="7">
        <f t="shared" si="4"/>
        <v>0.55</v>
      </c>
      <c r="Q6" s="10">
        <f t="shared" si="5"/>
        <v>31644436.8</v>
      </c>
      <c r="R6" s="10">
        <f t="shared" si="6"/>
        <v>58014800.8</v>
      </c>
      <c r="S6" s="13">
        <v>6.0E7</v>
      </c>
      <c r="T6" s="13" t="s">
        <v>31</v>
      </c>
      <c r="U6" s="14">
        <v>0.07</v>
      </c>
      <c r="V6" s="13">
        <v>0.3</v>
      </c>
    </row>
    <row r="7">
      <c r="A7" s="6">
        <v>1.08157024E8</v>
      </c>
      <c r="B7" s="7" t="s">
        <v>32</v>
      </c>
      <c r="C7" s="6">
        <v>1.04069181E8</v>
      </c>
      <c r="D7" s="6">
        <v>7.4679298E7</v>
      </c>
      <c r="E7" s="6">
        <v>4284249.0</v>
      </c>
      <c r="F7" s="6">
        <v>1820457.0</v>
      </c>
      <c r="G7" s="6">
        <v>1770846.0</v>
      </c>
      <c r="H7" s="6">
        <v>3.163143E7</v>
      </c>
      <c r="I7" s="6">
        <v>3.5172316E7</v>
      </c>
      <c r="J7" s="6">
        <v>8908758.0</v>
      </c>
      <c r="K7" s="6">
        <v>1.0133235525E10</v>
      </c>
      <c r="L7" s="6">
        <v>52585.0</v>
      </c>
      <c r="M7" s="8">
        <f t="shared" si="1"/>
        <v>1031341768</v>
      </c>
      <c r="N7" s="7" t="str">
        <f t="shared" si="2"/>
        <v>8 - 100-110m</v>
      </c>
      <c r="O7" s="9">
        <f t="shared" si="3"/>
        <v>0.3</v>
      </c>
      <c r="P7" s="7">
        <f t="shared" si="4"/>
        <v>0.55</v>
      </c>
      <c r="Q7" s="10">
        <f t="shared" si="5"/>
        <v>31220754.3</v>
      </c>
      <c r="R7" s="10">
        <f t="shared" si="6"/>
        <v>57238049.55</v>
      </c>
      <c r="S7" s="13">
        <v>7.0E7</v>
      </c>
      <c r="T7" s="13" t="s">
        <v>33</v>
      </c>
      <c r="U7" s="14">
        <v>0.1</v>
      </c>
      <c r="V7" s="13">
        <v>0.35</v>
      </c>
    </row>
    <row r="8">
      <c r="A8" s="6">
        <v>2.257694E7</v>
      </c>
      <c r="B8" s="7" t="s">
        <v>486</v>
      </c>
      <c r="C8" s="6">
        <v>9.5974003E7</v>
      </c>
      <c r="D8" s="6">
        <v>1.18524428E8</v>
      </c>
      <c r="E8" s="6">
        <v>3.0958385E7</v>
      </c>
      <c r="F8" s="6">
        <v>3467828.0</v>
      </c>
      <c r="G8" s="6">
        <v>2274498.0</v>
      </c>
      <c r="H8" s="6">
        <v>5.2294566E7</v>
      </c>
      <c r="I8" s="6">
        <v>2.9529151E7</v>
      </c>
      <c r="J8" s="6">
        <v>1.4388767E7</v>
      </c>
      <c r="K8" s="6">
        <v>9.540924201E9</v>
      </c>
      <c r="L8" s="6">
        <v>113406.0</v>
      </c>
      <c r="M8" s="8">
        <f t="shared" si="1"/>
        <v>1135754005</v>
      </c>
      <c r="N8" s="7" t="str">
        <f t="shared" si="2"/>
        <v>7 - 90-100m</v>
      </c>
      <c r="O8" s="9">
        <f t="shared" si="3"/>
        <v>0.2</v>
      </c>
      <c r="P8" s="7">
        <f t="shared" si="4"/>
        <v>0.5</v>
      </c>
      <c r="Q8" s="10">
        <f t="shared" si="5"/>
        <v>19194800.6</v>
      </c>
      <c r="R8" s="10">
        <f t="shared" si="6"/>
        <v>47987001.5</v>
      </c>
      <c r="S8" s="13">
        <v>8.0E7</v>
      </c>
      <c r="T8" s="13" t="s">
        <v>35</v>
      </c>
      <c r="U8" s="14">
        <v>0.15</v>
      </c>
      <c r="V8" s="13">
        <v>0.4</v>
      </c>
    </row>
    <row r="9">
      <c r="A9" s="6">
        <v>1817457.0</v>
      </c>
      <c r="B9" s="7" t="s">
        <v>487</v>
      </c>
      <c r="C9" s="6">
        <v>9.4921729E7</v>
      </c>
      <c r="D9" s="6">
        <v>2.13374311E8</v>
      </c>
      <c r="E9" s="6">
        <v>1.0071521E7</v>
      </c>
      <c r="F9" s="6">
        <v>6184871.0</v>
      </c>
      <c r="G9" s="6">
        <v>1.1795129E7</v>
      </c>
      <c r="H9" s="6">
        <v>1.10153139E8</v>
      </c>
      <c r="I9" s="6">
        <v>7.5169651E7</v>
      </c>
      <c r="J9" s="6">
        <v>1.9910201E7</v>
      </c>
      <c r="K9" s="6">
        <v>7.884143409E9</v>
      </c>
      <c r="L9" s="6">
        <v>64428.0</v>
      </c>
      <c r="M9" s="8">
        <f t="shared" si="1"/>
        <v>2666488972</v>
      </c>
      <c r="N9" s="7" t="str">
        <f t="shared" si="2"/>
        <v>7 - 90-100m</v>
      </c>
      <c r="O9" s="9">
        <f t="shared" si="3"/>
        <v>0.2</v>
      </c>
      <c r="P9" s="7">
        <f t="shared" si="4"/>
        <v>0.5</v>
      </c>
      <c r="Q9" s="10">
        <f t="shared" si="5"/>
        <v>18984345.8</v>
      </c>
      <c r="R9" s="10">
        <f t="shared" si="6"/>
        <v>47460864.5</v>
      </c>
      <c r="S9" s="13">
        <v>9.0E7</v>
      </c>
      <c r="T9" s="13" t="s">
        <v>37</v>
      </c>
      <c r="U9" s="14">
        <v>0.2</v>
      </c>
      <c r="V9" s="13">
        <v>0.5</v>
      </c>
    </row>
    <row r="10">
      <c r="A10" s="6">
        <v>8.6179761E7</v>
      </c>
      <c r="B10" s="7" t="s">
        <v>50</v>
      </c>
      <c r="C10" s="6">
        <v>9.3770664E7</v>
      </c>
      <c r="D10" s="6">
        <v>5.5141768E7</v>
      </c>
      <c r="E10" s="6">
        <v>2186341.0</v>
      </c>
      <c r="F10" s="6">
        <v>2404493.0</v>
      </c>
      <c r="G10" s="6">
        <v>3292614.0</v>
      </c>
      <c r="H10" s="6">
        <v>3.1242539E7</v>
      </c>
      <c r="I10" s="6">
        <v>1.6015781E7</v>
      </c>
      <c r="J10" s="6">
        <v>5787893.0</v>
      </c>
      <c r="K10" s="6">
        <v>2.032089365E9</v>
      </c>
      <c r="L10" s="6">
        <v>49536.0</v>
      </c>
      <c r="M10" s="8">
        <f t="shared" si="1"/>
        <v>651157720.2</v>
      </c>
      <c r="N10" s="7" t="str">
        <f t="shared" si="2"/>
        <v>7 - 90-100m</v>
      </c>
      <c r="O10" s="9">
        <f t="shared" si="3"/>
        <v>0.2</v>
      </c>
      <c r="P10" s="7">
        <f t="shared" si="4"/>
        <v>0.5</v>
      </c>
      <c r="Q10" s="10">
        <f t="shared" si="5"/>
        <v>18754132.8</v>
      </c>
      <c r="R10" s="10">
        <f t="shared" si="6"/>
        <v>46885332</v>
      </c>
      <c r="S10" s="13">
        <v>1.0E8</v>
      </c>
      <c r="T10" s="13" t="s">
        <v>39</v>
      </c>
      <c r="U10" s="14">
        <v>0.3</v>
      </c>
      <c r="V10" s="13">
        <v>0.55</v>
      </c>
    </row>
    <row r="11">
      <c r="A11" s="6">
        <v>8.3496837E7</v>
      </c>
      <c r="B11" s="7" t="s">
        <v>48</v>
      </c>
      <c r="C11" s="6">
        <v>9.1127005E7</v>
      </c>
      <c r="D11" s="6">
        <v>1.94819441E8</v>
      </c>
      <c r="E11" s="6">
        <v>8.4436667E7</v>
      </c>
      <c r="F11" s="6">
        <v>3861812.0</v>
      </c>
      <c r="G11" s="6">
        <v>1921454.0</v>
      </c>
      <c r="H11" s="6">
        <v>4.2724741E7</v>
      </c>
      <c r="I11" s="6">
        <v>6.1874767E7</v>
      </c>
      <c r="J11" s="6">
        <v>1.0302635E7</v>
      </c>
      <c r="K11" s="6">
        <v>1.2880655272E10</v>
      </c>
      <c r="L11" s="6">
        <v>114853.0</v>
      </c>
      <c r="M11" s="8">
        <f t="shared" si="1"/>
        <v>1697039523</v>
      </c>
      <c r="N11" s="7" t="str">
        <f t="shared" si="2"/>
        <v>7 - 90-100m</v>
      </c>
      <c r="O11" s="9">
        <f t="shared" si="3"/>
        <v>0.2</v>
      </c>
      <c r="P11" s="7">
        <f t="shared" si="4"/>
        <v>0.5</v>
      </c>
      <c r="Q11" s="10">
        <f t="shared" si="5"/>
        <v>18225401</v>
      </c>
      <c r="R11" s="10">
        <f t="shared" si="6"/>
        <v>45563502.5</v>
      </c>
      <c r="S11" s="13">
        <v>1.1E8</v>
      </c>
      <c r="T11" s="13" t="s">
        <v>41</v>
      </c>
      <c r="U11" s="14">
        <v>0.35</v>
      </c>
      <c r="V11" s="13">
        <v>0.6</v>
      </c>
    </row>
    <row r="12">
      <c r="A12" s="6">
        <v>1.05720743E8</v>
      </c>
      <c r="B12" s="7" t="s">
        <v>49</v>
      </c>
      <c r="C12" s="6">
        <v>9.0931536E7</v>
      </c>
      <c r="D12" s="6">
        <v>1.06143784E8</v>
      </c>
      <c r="E12" s="6">
        <v>5.8202378E7</v>
      </c>
      <c r="F12" s="6">
        <v>1876720.0</v>
      </c>
      <c r="G12" s="6">
        <v>709648.0</v>
      </c>
      <c r="H12" s="6">
        <v>2.184522E7</v>
      </c>
      <c r="I12" s="6">
        <v>2.3509818E7</v>
      </c>
      <c r="J12" s="6">
        <v>4698656.0</v>
      </c>
      <c r="K12" s="6">
        <v>6.73142132E8</v>
      </c>
      <c r="L12" s="6">
        <v>70369.0</v>
      </c>
      <c r="M12" s="8">
        <f t="shared" si="1"/>
        <v>706881067.6</v>
      </c>
      <c r="N12" s="7" t="str">
        <f t="shared" si="2"/>
        <v>7 - 90-100m</v>
      </c>
      <c r="O12" s="9">
        <f t="shared" si="3"/>
        <v>0.2</v>
      </c>
      <c r="P12" s="7">
        <f t="shared" si="4"/>
        <v>0.5</v>
      </c>
      <c r="Q12" s="10">
        <f t="shared" si="5"/>
        <v>18186307.2</v>
      </c>
      <c r="R12" s="10">
        <f t="shared" si="6"/>
        <v>45465768</v>
      </c>
      <c r="S12" s="13">
        <v>1.2E8</v>
      </c>
      <c r="T12" s="13" t="s">
        <v>43</v>
      </c>
      <c r="U12" s="14">
        <v>0.4</v>
      </c>
      <c r="V12" s="13">
        <v>0.65</v>
      </c>
    </row>
    <row r="13">
      <c r="A13" s="6">
        <v>1.2764994E7</v>
      </c>
      <c r="B13" s="7" t="s">
        <v>488</v>
      </c>
      <c r="C13" s="6">
        <v>9.0830843E7</v>
      </c>
      <c r="D13" s="6">
        <v>4.9597609E7</v>
      </c>
      <c r="E13" s="6">
        <v>8747047.0</v>
      </c>
      <c r="F13" s="6">
        <v>313768.0</v>
      </c>
      <c r="G13" s="6">
        <v>271499.0</v>
      </c>
      <c r="H13" s="6">
        <v>2.3921391E7</v>
      </c>
      <c r="I13" s="6">
        <v>1.6343904E7</v>
      </c>
      <c r="J13" s="6">
        <v>1.7688772E7</v>
      </c>
      <c r="K13" s="6">
        <v>8.624056599E9</v>
      </c>
      <c r="L13" s="6">
        <v>32164.0</v>
      </c>
      <c r="M13" s="8">
        <f t="shared" si="1"/>
        <v>569554931.4</v>
      </c>
      <c r="N13" s="7" t="str">
        <f t="shared" si="2"/>
        <v>7 - 90-100m</v>
      </c>
      <c r="O13" s="9">
        <f t="shared" si="3"/>
        <v>0.2</v>
      </c>
      <c r="P13" s="7">
        <f t="shared" si="4"/>
        <v>0.5</v>
      </c>
      <c r="Q13" s="10">
        <f t="shared" si="5"/>
        <v>18166168.6</v>
      </c>
      <c r="R13" s="10">
        <f t="shared" si="6"/>
        <v>45415421.5</v>
      </c>
      <c r="S13" s="13">
        <v>1.3E8</v>
      </c>
      <c r="T13" s="13" t="s">
        <v>45</v>
      </c>
      <c r="U13" s="14">
        <v>0.5</v>
      </c>
      <c r="V13" s="13">
        <v>0.7</v>
      </c>
    </row>
    <row r="14">
      <c r="A14" s="6">
        <v>1.00866421E8</v>
      </c>
      <c r="B14" s="7" t="s">
        <v>26</v>
      </c>
      <c r="C14" s="6">
        <v>8.8910274E7</v>
      </c>
      <c r="D14" s="6">
        <v>1.72021531E8</v>
      </c>
      <c r="E14" s="6">
        <v>4527890.0</v>
      </c>
      <c r="F14" s="6">
        <v>4248280.0</v>
      </c>
      <c r="G14" s="6">
        <v>4113289.0</v>
      </c>
      <c r="H14" s="6">
        <v>6.4740196E7</v>
      </c>
      <c r="I14" s="6">
        <v>9.4391876E7</v>
      </c>
      <c r="J14" s="6">
        <v>1.2286206E7</v>
      </c>
      <c r="K14" s="6">
        <v>3.229985695E9</v>
      </c>
      <c r="L14" s="6">
        <v>94068.0</v>
      </c>
      <c r="M14" s="8">
        <f t="shared" si="1"/>
        <v>2561094774</v>
      </c>
      <c r="N14" s="7" t="str">
        <f t="shared" si="2"/>
        <v>6 - 80-90m</v>
      </c>
      <c r="O14" s="9">
        <f t="shared" si="3"/>
        <v>0.15</v>
      </c>
      <c r="P14" s="7">
        <f t="shared" si="4"/>
        <v>0.4</v>
      </c>
      <c r="Q14" s="10">
        <f t="shared" si="5"/>
        <v>13336541.1</v>
      </c>
      <c r="R14" s="10">
        <f t="shared" si="6"/>
        <v>35564109.6</v>
      </c>
      <c r="U14" s="14"/>
    </row>
    <row r="15">
      <c r="A15" s="6">
        <v>1.23614791E8</v>
      </c>
      <c r="B15" s="7" t="s">
        <v>200</v>
      </c>
      <c r="C15" s="6">
        <v>8.8328111E7</v>
      </c>
      <c r="D15" s="6">
        <v>7.7953921E7</v>
      </c>
      <c r="E15" s="6">
        <v>7502176.0</v>
      </c>
      <c r="F15" s="6">
        <v>2360638.0</v>
      </c>
      <c r="G15" s="6">
        <v>3407003.0</v>
      </c>
      <c r="H15" s="6">
        <v>3.9952788E7</v>
      </c>
      <c r="I15" s="6">
        <v>2.4731316E7</v>
      </c>
      <c r="J15" s="6">
        <v>9186730.0</v>
      </c>
      <c r="K15" s="6">
        <v>8.77888686E8</v>
      </c>
      <c r="L15" s="6">
        <v>106663.0</v>
      </c>
      <c r="M15" s="8">
        <f t="shared" si="1"/>
        <v>914003923.2</v>
      </c>
      <c r="N15" s="7" t="str">
        <f t="shared" si="2"/>
        <v>6 - 80-90m</v>
      </c>
      <c r="O15" s="9">
        <f t="shared" si="3"/>
        <v>0.15</v>
      </c>
      <c r="P15" s="7">
        <f t="shared" si="4"/>
        <v>0.4</v>
      </c>
      <c r="Q15" s="10">
        <f t="shared" si="5"/>
        <v>13249216.65</v>
      </c>
      <c r="R15" s="10">
        <f t="shared" si="6"/>
        <v>35331244.4</v>
      </c>
      <c r="U15" s="14"/>
    </row>
    <row r="16">
      <c r="A16" s="6">
        <v>1.09522231E8</v>
      </c>
      <c r="B16" s="7" t="s">
        <v>51</v>
      </c>
      <c r="C16" s="6">
        <v>8.8137712E7</v>
      </c>
      <c r="D16" s="6">
        <v>1.14488644E8</v>
      </c>
      <c r="E16" s="6">
        <v>1.003717E7</v>
      </c>
      <c r="F16" s="6">
        <v>972512.0</v>
      </c>
      <c r="G16" s="6">
        <v>2105463.0</v>
      </c>
      <c r="H16" s="6">
        <v>6.2240988E7</v>
      </c>
      <c r="I16" s="6">
        <v>3.9132511E7</v>
      </c>
      <c r="J16" s="6">
        <v>7085068.0</v>
      </c>
      <c r="K16" s="6">
        <v>1.897938016E9</v>
      </c>
      <c r="L16" s="6">
        <v>128701.0</v>
      </c>
      <c r="M16" s="8">
        <f t="shared" si="1"/>
        <v>1417434410</v>
      </c>
      <c r="N16" s="7" t="str">
        <f t="shared" si="2"/>
        <v>6 - 80-90m</v>
      </c>
      <c r="O16" s="9">
        <f t="shared" si="3"/>
        <v>0.15</v>
      </c>
      <c r="P16" s="7">
        <f t="shared" si="4"/>
        <v>0.4</v>
      </c>
      <c r="Q16" s="10">
        <f t="shared" si="5"/>
        <v>13220656.8</v>
      </c>
      <c r="R16" s="10">
        <f t="shared" si="6"/>
        <v>35255084.8</v>
      </c>
    </row>
    <row r="17">
      <c r="A17" s="6">
        <v>7.8393932E7</v>
      </c>
      <c r="B17" s="7" t="s">
        <v>56</v>
      </c>
      <c r="C17" s="6">
        <v>8.7600187E7</v>
      </c>
      <c r="D17" s="6">
        <v>8.9113568E7</v>
      </c>
      <c r="E17" s="6">
        <v>2.9820233E7</v>
      </c>
      <c r="F17" s="6">
        <v>530708.0</v>
      </c>
      <c r="G17" s="6">
        <v>545648.0</v>
      </c>
      <c r="H17" s="6">
        <v>2.9519525E7</v>
      </c>
      <c r="I17" s="6">
        <v>2.8697454E7</v>
      </c>
      <c r="J17" s="6">
        <v>1.1783418E7</v>
      </c>
      <c r="K17" s="6">
        <v>1.546632424E10</v>
      </c>
      <c r="L17" s="6">
        <v>70225.0</v>
      </c>
      <c r="M17" s="8">
        <f t="shared" si="1"/>
        <v>878352384.6</v>
      </c>
      <c r="N17" s="7" t="str">
        <f t="shared" si="2"/>
        <v>6 - 80-90m</v>
      </c>
      <c r="O17" s="9">
        <f t="shared" si="3"/>
        <v>0.15</v>
      </c>
      <c r="P17" s="7">
        <f t="shared" si="4"/>
        <v>0.4</v>
      </c>
      <c r="Q17" s="10">
        <f t="shared" si="5"/>
        <v>13140028.05</v>
      </c>
      <c r="R17" s="10">
        <f t="shared" si="6"/>
        <v>35040074.8</v>
      </c>
    </row>
    <row r="18">
      <c r="A18" s="6">
        <v>9.3566316E7</v>
      </c>
      <c r="B18" s="7" t="s">
        <v>80</v>
      </c>
      <c r="C18" s="6">
        <v>8.7337624E7</v>
      </c>
      <c r="D18" s="6">
        <v>4.4746825E7</v>
      </c>
      <c r="E18" s="6">
        <v>1405044.0</v>
      </c>
      <c r="F18" s="6">
        <v>2755487.0</v>
      </c>
      <c r="G18" s="6">
        <v>100314.0</v>
      </c>
      <c r="H18" s="6">
        <v>3.495521E7</v>
      </c>
      <c r="I18" s="6">
        <v>5530770.0</v>
      </c>
      <c r="J18" s="6">
        <v>8305179.0</v>
      </c>
      <c r="K18" s="6">
        <v>7.50626796E8</v>
      </c>
      <c r="L18" s="6">
        <v>55068.0</v>
      </c>
      <c r="M18" s="8">
        <f t="shared" si="1"/>
        <v>466360738.8</v>
      </c>
      <c r="N18" s="7" t="str">
        <f t="shared" si="2"/>
        <v>6 - 80-90m</v>
      </c>
      <c r="O18" s="9">
        <f t="shared" si="3"/>
        <v>0.15</v>
      </c>
      <c r="P18" s="7">
        <f t="shared" si="4"/>
        <v>0.4</v>
      </c>
      <c r="Q18" s="10">
        <f t="shared" si="5"/>
        <v>13100643.6</v>
      </c>
      <c r="R18" s="10">
        <f t="shared" si="6"/>
        <v>34935049.6</v>
      </c>
    </row>
    <row r="19">
      <c r="A19" s="6">
        <v>1.12724399E8</v>
      </c>
      <c r="B19" s="7" t="s">
        <v>47</v>
      </c>
      <c r="C19" s="6">
        <v>8.7147434E7</v>
      </c>
      <c r="D19" s="6">
        <v>5.815345E7</v>
      </c>
      <c r="E19" s="6">
        <v>3185208.0</v>
      </c>
      <c r="F19" s="6">
        <v>2942170.0</v>
      </c>
      <c r="G19" s="6">
        <v>3622763.0</v>
      </c>
      <c r="H19" s="6">
        <v>2.1965919E7</v>
      </c>
      <c r="I19" s="6">
        <v>2.643739E7</v>
      </c>
      <c r="J19" s="6">
        <v>7702932.0</v>
      </c>
      <c r="K19" s="6">
        <v>7.257768556E9</v>
      </c>
      <c r="L19" s="6">
        <v>50392.0</v>
      </c>
      <c r="M19" s="8">
        <f t="shared" si="1"/>
        <v>769419423.6</v>
      </c>
      <c r="N19" s="7" t="str">
        <f t="shared" si="2"/>
        <v>6 - 80-90m</v>
      </c>
      <c r="O19" s="9">
        <f t="shared" si="3"/>
        <v>0.15</v>
      </c>
      <c r="P19" s="7">
        <f t="shared" si="4"/>
        <v>0.4</v>
      </c>
      <c r="Q19" s="10">
        <f t="shared" si="5"/>
        <v>13072115.1</v>
      </c>
      <c r="R19" s="10">
        <f t="shared" si="6"/>
        <v>34858973.6</v>
      </c>
    </row>
    <row r="20">
      <c r="A20" s="6">
        <v>1.09585806E8</v>
      </c>
      <c r="B20" s="7" t="s">
        <v>58</v>
      </c>
      <c r="C20" s="6">
        <v>8.6720839E7</v>
      </c>
      <c r="D20" s="6">
        <v>3.1257691E8</v>
      </c>
      <c r="E20" s="6">
        <v>1.4663605E7</v>
      </c>
      <c r="F20" s="6">
        <v>4477288.0</v>
      </c>
      <c r="G20" s="6">
        <v>9333184.0</v>
      </c>
      <c r="H20" s="6">
        <v>1.69666877E8</v>
      </c>
      <c r="I20" s="6">
        <v>1.14435956E8</v>
      </c>
      <c r="J20" s="6">
        <v>2.9460022E7</v>
      </c>
      <c r="K20" s="6">
        <v>3.6443777061E10</v>
      </c>
      <c r="L20" s="6">
        <v>69484.0</v>
      </c>
      <c r="M20" s="8">
        <f t="shared" si="1"/>
        <v>4034607923</v>
      </c>
      <c r="N20" s="7" t="str">
        <f t="shared" si="2"/>
        <v>6 - 80-90m</v>
      </c>
      <c r="O20" s="9">
        <f t="shared" si="3"/>
        <v>0.15</v>
      </c>
      <c r="P20" s="7">
        <f t="shared" si="4"/>
        <v>0.4</v>
      </c>
      <c r="Q20" s="10">
        <f t="shared" si="5"/>
        <v>13008125.85</v>
      </c>
      <c r="R20" s="10">
        <f t="shared" si="6"/>
        <v>34688335.6</v>
      </c>
    </row>
    <row r="21" ht="15.75" customHeight="1">
      <c r="A21" s="6">
        <v>1.05729955E8</v>
      </c>
      <c r="B21" s="7" t="s">
        <v>489</v>
      </c>
      <c r="C21" s="6">
        <v>8.6670623E7</v>
      </c>
      <c r="D21" s="6">
        <v>8.9366626E7</v>
      </c>
      <c r="E21" s="6">
        <v>1.1879927E7</v>
      </c>
      <c r="F21" s="6">
        <v>1.0838146E7</v>
      </c>
      <c r="G21" s="6">
        <v>1.4092092E7</v>
      </c>
      <c r="H21" s="6">
        <v>4.019484E7</v>
      </c>
      <c r="I21" s="6">
        <v>1.2361621E7</v>
      </c>
      <c r="J21" s="6">
        <v>8872830.0</v>
      </c>
      <c r="K21" s="6">
        <v>5.643070983E9</v>
      </c>
      <c r="L21" s="6">
        <v>69092.0</v>
      </c>
      <c r="M21" s="8">
        <f t="shared" si="1"/>
        <v>729601465.4</v>
      </c>
      <c r="N21" s="7" t="str">
        <f t="shared" si="2"/>
        <v>6 - 80-90m</v>
      </c>
      <c r="O21" s="9">
        <f t="shared" si="3"/>
        <v>0.15</v>
      </c>
      <c r="P21" s="7">
        <f t="shared" si="4"/>
        <v>0.4</v>
      </c>
      <c r="Q21" s="10">
        <f t="shared" si="5"/>
        <v>13000593.45</v>
      </c>
      <c r="R21" s="10">
        <f t="shared" si="6"/>
        <v>34668249.2</v>
      </c>
    </row>
    <row r="22" ht="15.75" customHeight="1">
      <c r="A22" s="6">
        <v>4.0609318E7</v>
      </c>
      <c r="B22" s="7" t="s">
        <v>490</v>
      </c>
      <c r="C22" s="6">
        <v>8.5927404E7</v>
      </c>
      <c r="D22" s="6">
        <v>2.43912311E8</v>
      </c>
      <c r="E22" s="6">
        <v>8.4571232E7</v>
      </c>
      <c r="F22" s="6">
        <v>4133165.0</v>
      </c>
      <c r="G22" s="6">
        <v>4896214.0</v>
      </c>
      <c r="H22" s="6">
        <v>8.0056435E7</v>
      </c>
      <c r="I22" s="6">
        <v>7.0255265E7</v>
      </c>
      <c r="J22" s="6">
        <v>2.1383475E7</v>
      </c>
      <c r="K22" s="6">
        <v>2.6332484764E10</v>
      </c>
      <c r="L22" s="6">
        <v>242384.0</v>
      </c>
      <c r="M22" s="8">
        <f t="shared" si="1"/>
        <v>2250435082</v>
      </c>
      <c r="N22" s="7" t="str">
        <f t="shared" si="2"/>
        <v>6 - 80-90m</v>
      </c>
      <c r="O22" s="9">
        <f t="shared" si="3"/>
        <v>0.15</v>
      </c>
      <c r="P22" s="7">
        <f t="shared" si="4"/>
        <v>0.4</v>
      </c>
      <c r="Q22" s="10">
        <f t="shared" si="5"/>
        <v>12889110.6</v>
      </c>
      <c r="R22" s="10">
        <f t="shared" si="6"/>
        <v>34370961.6</v>
      </c>
    </row>
    <row r="23" ht="15.75" customHeight="1">
      <c r="A23" s="6">
        <v>3.1942584E7</v>
      </c>
      <c r="B23" s="7" t="s">
        <v>38</v>
      </c>
      <c r="C23" s="6">
        <v>8.5632787E7</v>
      </c>
      <c r="D23" s="6">
        <v>8.6598102E7</v>
      </c>
      <c r="E23" s="6">
        <v>906723.0</v>
      </c>
      <c r="F23" s="6">
        <v>109381.0</v>
      </c>
      <c r="G23" s="6">
        <v>78080.0</v>
      </c>
      <c r="H23" s="6">
        <v>4.03523E7</v>
      </c>
      <c r="I23" s="6">
        <v>4.5151618E7</v>
      </c>
      <c r="J23" s="6">
        <v>1.6779335E7</v>
      </c>
      <c r="K23" s="6">
        <v>1.3851189818E10</v>
      </c>
      <c r="L23" s="6">
        <v>74585.0</v>
      </c>
      <c r="M23" s="8">
        <f t="shared" si="1"/>
        <v>1307267787</v>
      </c>
      <c r="N23" s="7" t="str">
        <f t="shared" si="2"/>
        <v>6 - 80-90m</v>
      </c>
      <c r="O23" s="9">
        <f t="shared" si="3"/>
        <v>0.15</v>
      </c>
      <c r="P23" s="7">
        <f t="shared" si="4"/>
        <v>0.4</v>
      </c>
      <c r="Q23" s="10">
        <f t="shared" si="5"/>
        <v>12844918.05</v>
      </c>
      <c r="R23" s="10">
        <f t="shared" si="6"/>
        <v>34253114.8</v>
      </c>
    </row>
    <row r="24" ht="15.75" customHeight="1">
      <c r="A24" s="6">
        <v>1.24469216E8</v>
      </c>
      <c r="B24" s="7" t="s">
        <v>491</v>
      </c>
      <c r="C24" s="6">
        <v>8.562756E7</v>
      </c>
      <c r="D24" s="6">
        <v>4.250381E7</v>
      </c>
      <c r="E24" s="6">
        <v>841430.0</v>
      </c>
      <c r="F24" s="6">
        <v>1637618.0</v>
      </c>
      <c r="G24" s="6">
        <v>3568622.0</v>
      </c>
      <c r="H24" s="6">
        <v>2.3110629E7</v>
      </c>
      <c r="I24" s="6">
        <v>1.3345511E7</v>
      </c>
      <c r="J24" s="6">
        <v>3066781.0</v>
      </c>
      <c r="K24" s="6">
        <v>1.04946501E8</v>
      </c>
      <c r="L24" s="6">
        <v>58247.0</v>
      </c>
      <c r="M24" s="8">
        <f t="shared" si="1"/>
        <v>515734520</v>
      </c>
      <c r="N24" s="7" t="str">
        <f t="shared" si="2"/>
        <v>6 - 80-90m</v>
      </c>
      <c r="O24" s="9">
        <f t="shared" si="3"/>
        <v>0.15</v>
      </c>
      <c r="P24" s="7">
        <f t="shared" si="4"/>
        <v>0.4</v>
      </c>
      <c r="Q24" s="10">
        <f t="shared" si="5"/>
        <v>12844134</v>
      </c>
      <c r="R24" s="10">
        <f t="shared" si="6"/>
        <v>34251024</v>
      </c>
    </row>
    <row r="25" ht="15.75" customHeight="1">
      <c r="A25" s="6">
        <v>3.6708028E7</v>
      </c>
      <c r="B25" s="7" t="s">
        <v>52</v>
      </c>
      <c r="C25" s="6">
        <v>8.5558489E7</v>
      </c>
      <c r="D25" s="6">
        <v>9289184.0</v>
      </c>
      <c r="E25" s="6">
        <v>63327.0</v>
      </c>
      <c r="F25" s="6">
        <v>51554.0</v>
      </c>
      <c r="G25" s="6">
        <v>4828.0</v>
      </c>
      <c r="H25" s="6">
        <v>2502096.0</v>
      </c>
      <c r="I25" s="6">
        <v>6667379.0</v>
      </c>
      <c r="J25" s="6">
        <v>1.4506786E7</v>
      </c>
      <c r="K25" s="6">
        <v>2.2741726969E10</v>
      </c>
      <c r="L25" s="6">
        <v>20383.0</v>
      </c>
      <c r="M25" s="8">
        <f t="shared" si="1"/>
        <v>158503625.4</v>
      </c>
      <c r="N25" s="7" t="str">
        <f t="shared" si="2"/>
        <v>6 - 80-90m</v>
      </c>
      <c r="O25" s="9">
        <f t="shared" si="3"/>
        <v>0.15</v>
      </c>
      <c r="P25" s="7">
        <f t="shared" si="4"/>
        <v>0.4</v>
      </c>
      <c r="Q25" s="10">
        <f t="shared" si="5"/>
        <v>12833773.35</v>
      </c>
      <c r="R25" s="10">
        <f t="shared" si="6"/>
        <v>34223395.6</v>
      </c>
    </row>
    <row r="26" ht="15.75" customHeight="1">
      <c r="A26" s="6">
        <v>1.23733753E8</v>
      </c>
      <c r="B26" s="7" t="s">
        <v>492</v>
      </c>
      <c r="C26" s="6">
        <v>8.5246079E7</v>
      </c>
      <c r="D26" s="6">
        <v>1.84939218E8</v>
      </c>
      <c r="E26" s="6">
        <v>9.6273208E7</v>
      </c>
      <c r="F26" s="6">
        <v>1785763.0</v>
      </c>
      <c r="G26" s="6">
        <v>1875035.0</v>
      </c>
      <c r="H26" s="6">
        <v>5.1979514E7</v>
      </c>
      <c r="I26" s="6">
        <v>3.3025698E7</v>
      </c>
      <c r="J26" s="6">
        <v>8468477.0</v>
      </c>
      <c r="K26" s="6">
        <v>3.238892292E9</v>
      </c>
      <c r="L26" s="6">
        <v>96779.0</v>
      </c>
      <c r="M26" s="8">
        <f t="shared" si="1"/>
        <v>1210635408</v>
      </c>
      <c r="N26" s="7" t="str">
        <f t="shared" si="2"/>
        <v>6 - 80-90m</v>
      </c>
      <c r="O26" s="9">
        <f t="shared" si="3"/>
        <v>0.15</v>
      </c>
      <c r="P26" s="7">
        <f t="shared" si="4"/>
        <v>0.4</v>
      </c>
      <c r="Q26" s="10">
        <f t="shared" si="5"/>
        <v>12786911.85</v>
      </c>
      <c r="R26" s="10">
        <f t="shared" si="6"/>
        <v>34098431.6</v>
      </c>
    </row>
    <row r="27" ht="15.75" customHeight="1">
      <c r="A27" s="6">
        <v>1.12758021E8</v>
      </c>
      <c r="B27" s="7" t="s">
        <v>75</v>
      </c>
      <c r="C27" s="6">
        <v>8.5179565E7</v>
      </c>
      <c r="D27" s="6">
        <v>1.12525706E8</v>
      </c>
      <c r="E27" s="6">
        <v>3228191.0</v>
      </c>
      <c r="F27" s="6">
        <v>3010752.0</v>
      </c>
      <c r="G27" s="6">
        <v>3017760.0</v>
      </c>
      <c r="H27" s="6">
        <v>5.240528E7</v>
      </c>
      <c r="I27" s="6">
        <v>5.0863723E7</v>
      </c>
      <c r="J27" s="6">
        <v>8012959.0</v>
      </c>
      <c r="K27" s="6">
        <v>1.886073753E9</v>
      </c>
      <c r="L27" s="6">
        <v>34599.0</v>
      </c>
      <c r="M27" s="8">
        <f t="shared" si="1"/>
        <v>1560065442</v>
      </c>
      <c r="N27" s="7" t="str">
        <f t="shared" si="2"/>
        <v>6 - 80-90m</v>
      </c>
      <c r="O27" s="9">
        <f t="shared" si="3"/>
        <v>0.15</v>
      </c>
      <c r="P27" s="7">
        <f t="shared" si="4"/>
        <v>0.4</v>
      </c>
      <c r="Q27" s="10">
        <f t="shared" si="5"/>
        <v>12776934.75</v>
      </c>
      <c r="R27" s="10">
        <f t="shared" si="6"/>
        <v>34071826</v>
      </c>
    </row>
    <row r="28" ht="15.75" customHeight="1">
      <c r="A28" s="6">
        <v>9.192812E7</v>
      </c>
      <c r="B28" s="7" t="s">
        <v>493</v>
      </c>
      <c r="C28" s="6">
        <v>8.5038437E7</v>
      </c>
      <c r="D28" s="6">
        <v>2.79655594E8</v>
      </c>
      <c r="E28" s="6">
        <v>9.108556E7</v>
      </c>
      <c r="F28" s="6">
        <v>3655870.0</v>
      </c>
      <c r="G28" s="6">
        <v>5256475.0</v>
      </c>
      <c r="H28" s="6">
        <v>1.23209913E8</v>
      </c>
      <c r="I28" s="6">
        <v>5.6447776E7</v>
      </c>
      <c r="J28" s="6">
        <v>1.2258919E7</v>
      </c>
      <c r="K28" s="6">
        <v>4.192254737E9</v>
      </c>
      <c r="L28" s="6">
        <v>86853.0</v>
      </c>
      <c r="M28" s="8">
        <f t="shared" si="1"/>
        <v>2407609402</v>
      </c>
      <c r="N28" s="7" t="str">
        <f t="shared" si="2"/>
        <v>6 - 80-90m</v>
      </c>
      <c r="O28" s="9">
        <f t="shared" si="3"/>
        <v>0.15</v>
      </c>
      <c r="P28" s="7">
        <f t="shared" si="4"/>
        <v>0.4</v>
      </c>
      <c r="Q28" s="10">
        <f t="shared" si="5"/>
        <v>12755765.55</v>
      </c>
      <c r="R28" s="10">
        <f t="shared" si="6"/>
        <v>34015374.8</v>
      </c>
    </row>
    <row r="29" ht="15.75" customHeight="1">
      <c r="A29" s="6">
        <v>2.2881513E7</v>
      </c>
      <c r="B29" s="7" t="s">
        <v>69</v>
      </c>
      <c r="C29" s="6">
        <v>8.3456191E7</v>
      </c>
      <c r="D29" s="6">
        <v>1.46107562E8</v>
      </c>
      <c r="E29" s="6">
        <v>4977194.0</v>
      </c>
      <c r="F29" s="6">
        <v>860372.0</v>
      </c>
      <c r="G29" s="6">
        <v>770730.0</v>
      </c>
      <c r="H29" s="6">
        <v>6.2804322E7</v>
      </c>
      <c r="I29" s="6">
        <v>7.6694944E7</v>
      </c>
      <c r="J29" s="6">
        <v>2.1983014E7</v>
      </c>
      <c r="K29" s="6">
        <v>1.4340279217E10</v>
      </c>
      <c r="L29" s="6">
        <v>128720.0</v>
      </c>
      <c r="M29" s="8">
        <f t="shared" si="1"/>
        <v>2167741203</v>
      </c>
      <c r="N29" s="7" t="str">
        <f t="shared" si="2"/>
        <v>6 - 80-90m</v>
      </c>
      <c r="O29" s="9">
        <f t="shared" si="3"/>
        <v>0.15</v>
      </c>
      <c r="P29" s="7">
        <f t="shared" si="4"/>
        <v>0.4</v>
      </c>
      <c r="Q29" s="10">
        <f t="shared" si="5"/>
        <v>12518428.65</v>
      </c>
      <c r="R29" s="10">
        <f t="shared" si="6"/>
        <v>33382476.4</v>
      </c>
    </row>
    <row r="30" ht="15.75" customHeight="1">
      <c r="A30" s="6">
        <v>8.6707945E7</v>
      </c>
      <c r="B30" s="7" t="s">
        <v>228</v>
      </c>
      <c r="C30" s="6">
        <v>8.2651251E7</v>
      </c>
      <c r="D30" s="6">
        <v>3.2369276E7</v>
      </c>
      <c r="E30" s="6">
        <v>4322939.0</v>
      </c>
      <c r="F30" s="6">
        <v>733400.0</v>
      </c>
      <c r="G30" s="6">
        <v>691988.0</v>
      </c>
      <c r="H30" s="6">
        <v>1.303576E7</v>
      </c>
      <c r="I30" s="6">
        <v>1.3585189E7</v>
      </c>
      <c r="J30" s="6">
        <v>9978286.0</v>
      </c>
      <c r="K30" s="6">
        <v>2.709331307E9</v>
      </c>
      <c r="L30" s="6">
        <v>146843.0</v>
      </c>
      <c r="M30" s="8">
        <f t="shared" si="1"/>
        <v>407160719.8</v>
      </c>
      <c r="N30" s="7" t="str">
        <f t="shared" si="2"/>
        <v>6 - 80-90m</v>
      </c>
      <c r="O30" s="9">
        <f t="shared" si="3"/>
        <v>0.15</v>
      </c>
      <c r="P30" s="7">
        <f t="shared" si="4"/>
        <v>0.4</v>
      </c>
      <c r="Q30" s="10">
        <f t="shared" si="5"/>
        <v>12397687.65</v>
      </c>
      <c r="R30" s="10">
        <f t="shared" si="6"/>
        <v>33060500.4</v>
      </c>
    </row>
    <row r="31" ht="15.75" customHeight="1">
      <c r="A31" s="6">
        <v>1.09391776E8</v>
      </c>
      <c r="B31" s="7" t="s">
        <v>42</v>
      </c>
      <c r="C31" s="6">
        <v>8.2420158E7</v>
      </c>
      <c r="D31" s="6">
        <v>3.8974217E7</v>
      </c>
      <c r="E31" s="6">
        <v>1278730.0</v>
      </c>
      <c r="F31" s="6">
        <v>449785.0</v>
      </c>
      <c r="G31" s="6">
        <v>652896.0</v>
      </c>
      <c r="H31" s="6">
        <v>2.1582729E7</v>
      </c>
      <c r="I31" s="6">
        <v>1.5010077E7</v>
      </c>
      <c r="J31" s="6">
        <v>5591712.0</v>
      </c>
      <c r="K31" s="6">
        <v>1.955126195E9</v>
      </c>
      <c r="L31" s="6">
        <v>34033.0</v>
      </c>
      <c r="M31" s="8">
        <f t="shared" si="1"/>
        <v>519795730</v>
      </c>
      <c r="N31" s="7" t="str">
        <f t="shared" si="2"/>
        <v>6 - 80-90m</v>
      </c>
      <c r="O31" s="9">
        <f t="shared" si="3"/>
        <v>0.15</v>
      </c>
      <c r="P31" s="7">
        <f t="shared" si="4"/>
        <v>0.4</v>
      </c>
      <c r="Q31" s="10">
        <f t="shared" si="5"/>
        <v>12363023.7</v>
      </c>
      <c r="R31" s="10">
        <f t="shared" si="6"/>
        <v>32968063.2</v>
      </c>
    </row>
    <row r="32" ht="15.75" customHeight="1">
      <c r="A32" s="6">
        <v>1.39224915E8</v>
      </c>
      <c r="B32" s="7" t="s">
        <v>494</v>
      </c>
      <c r="C32" s="6">
        <v>8.2368971E7</v>
      </c>
      <c r="D32" s="6">
        <v>1.60365271E8</v>
      </c>
      <c r="E32" s="6">
        <v>6124533.0</v>
      </c>
      <c r="F32" s="6">
        <v>2410961.0</v>
      </c>
      <c r="G32" s="6">
        <v>6293025.0</v>
      </c>
      <c r="H32" s="6">
        <v>1.10846278E8</v>
      </c>
      <c r="I32" s="6">
        <v>3.4690474E7</v>
      </c>
      <c r="J32" s="6">
        <v>7010735.0</v>
      </c>
      <c r="K32" s="6">
        <v>6.019588391E9</v>
      </c>
      <c r="L32" s="6">
        <v>56853.0</v>
      </c>
      <c r="M32" s="8">
        <f t="shared" si="1"/>
        <v>1833491189</v>
      </c>
      <c r="N32" s="7" t="str">
        <f t="shared" si="2"/>
        <v>6 - 80-90m</v>
      </c>
      <c r="O32" s="9">
        <f t="shared" si="3"/>
        <v>0.15</v>
      </c>
      <c r="P32" s="7">
        <f t="shared" si="4"/>
        <v>0.4</v>
      </c>
      <c r="Q32" s="10">
        <f t="shared" si="5"/>
        <v>12355345.65</v>
      </c>
      <c r="R32" s="10">
        <f t="shared" si="6"/>
        <v>32947588.4</v>
      </c>
    </row>
    <row r="33" ht="15.75" customHeight="1">
      <c r="A33" s="6">
        <v>1.15970538E8</v>
      </c>
      <c r="B33" s="7" t="s">
        <v>87</v>
      </c>
      <c r="C33" s="6">
        <v>8.2348729E7</v>
      </c>
      <c r="D33" s="6">
        <v>4.2080594E7</v>
      </c>
      <c r="E33" s="6">
        <v>8875988.0</v>
      </c>
      <c r="F33" s="6">
        <v>2125815.0</v>
      </c>
      <c r="G33" s="6">
        <v>1933945.0</v>
      </c>
      <c r="H33" s="6">
        <v>1.7160392E7</v>
      </c>
      <c r="I33" s="6">
        <v>1.1984454E7</v>
      </c>
      <c r="J33" s="6">
        <v>4056230.0</v>
      </c>
      <c r="K33" s="6">
        <v>1.085723434E9</v>
      </c>
      <c r="L33" s="6">
        <v>55473.0</v>
      </c>
      <c r="M33" s="8">
        <f t="shared" si="1"/>
        <v>425055607.6</v>
      </c>
      <c r="N33" s="7" t="str">
        <f t="shared" si="2"/>
        <v>6 - 80-90m</v>
      </c>
      <c r="O33" s="9">
        <f t="shared" si="3"/>
        <v>0.15</v>
      </c>
      <c r="P33" s="7">
        <f t="shared" si="4"/>
        <v>0.4</v>
      </c>
      <c r="Q33" s="10">
        <f t="shared" si="5"/>
        <v>12352309.35</v>
      </c>
      <c r="R33" s="10">
        <f t="shared" si="6"/>
        <v>32939491.6</v>
      </c>
    </row>
    <row r="34" ht="15.75" customHeight="1">
      <c r="A34" s="6">
        <v>2.303274E7</v>
      </c>
      <c r="B34" s="7" t="s">
        <v>495</v>
      </c>
      <c r="C34" s="6">
        <v>8.2189187E7</v>
      </c>
      <c r="D34" s="6">
        <v>1.5525186E8</v>
      </c>
      <c r="E34" s="6">
        <v>5.6364018E7</v>
      </c>
      <c r="F34" s="6">
        <v>1685672.0</v>
      </c>
      <c r="G34" s="6">
        <v>3977804.0</v>
      </c>
      <c r="H34" s="6">
        <v>5.941013E7</v>
      </c>
      <c r="I34" s="6">
        <v>3.3814236E7</v>
      </c>
      <c r="J34" s="6">
        <v>1.9057248E7</v>
      </c>
      <c r="K34" s="6">
        <v>1.3652643883E10</v>
      </c>
      <c r="L34" s="6">
        <v>136295.0</v>
      </c>
      <c r="M34" s="8">
        <f t="shared" si="1"/>
        <v>1300941384</v>
      </c>
      <c r="N34" s="7" t="str">
        <f t="shared" si="2"/>
        <v>6 - 80-90m</v>
      </c>
      <c r="O34" s="9">
        <f t="shared" si="3"/>
        <v>0.15</v>
      </c>
      <c r="P34" s="7">
        <f t="shared" si="4"/>
        <v>0.4</v>
      </c>
      <c r="Q34" s="10">
        <f t="shared" si="5"/>
        <v>12328378.05</v>
      </c>
      <c r="R34" s="10">
        <f t="shared" si="6"/>
        <v>32875674.8</v>
      </c>
    </row>
    <row r="35" ht="15.75" customHeight="1">
      <c r="A35" s="6">
        <v>9.3295965E7</v>
      </c>
      <c r="B35" s="7" t="s">
        <v>73</v>
      </c>
      <c r="C35" s="6">
        <v>8.1799969E7</v>
      </c>
      <c r="D35" s="6">
        <v>3.1846504E7</v>
      </c>
      <c r="E35" s="6">
        <v>379861.0</v>
      </c>
      <c r="F35" s="6">
        <v>1273779.0</v>
      </c>
      <c r="G35" s="6">
        <v>901662.0</v>
      </c>
      <c r="H35" s="6">
        <v>1.3528298E7</v>
      </c>
      <c r="I35" s="6">
        <v>1.5762904E7</v>
      </c>
      <c r="J35" s="6">
        <v>9771750.0</v>
      </c>
      <c r="K35" s="6">
        <v>1.215073749E9</v>
      </c>
      <c r="L35" s="6">
        <v>42601.0</v>
      </c>
      <c r="M35" s="8">
        <f t="shared" si="1"/>
        <v>456771238.2</v>
      </c>
      <c r="N35" s="7" t="str">
        <f t="shared" si="2"/>
        <v>6 - 80-90m</v>
      </c>
      <c r="O35" s="9">
        <f t="shared" si="3"/>
        <v>0.15</v>
      </c>
      <c r="P35" s="7">
        <f t="shared" si="4"/>
        <v>0.4</v>
      </c>
      <c r="Q35" s="10">
        <f t="shared" si="5"/>
        <v>12269995.35</v>
      </c>
      <c r="R35" s="10">
        <f t="shared" si="6"/>
        <v>32719987.6</v>
      </c>
    </row>
    <row r="36" ht="15.75" customHeight="1">
      <c r="A36" s="6">
        <v>1.12074968E8</v>
      </c>
      <c r="B36" s="7" t="s">
        <v>61</v>
      </c>
      <c r="C36" s="6">
        <v>8.1783839E7</v>
      </c>
      <c r="D36" s="6">
        <v>4.3451225E7</v>
      </c>
      <c r="E36" s="6">
        <v>1846684.0</v>
      </c>
      <c r="F36" s="6">
        <v>2137161.0</v>
      </c>
      <c r="G36" s="6">
        <v>2903661.0</v>
      </c>
      <c r="H36" s="6">
        <v>2.0033699E7</v>
      </c>
      <c r="I36" s="6">
        <v>1.653002E7</v>
      </c>
      <c r="J36" s="6">
        <v>5958399.0</v>
      </c>
      <c r="K36" s="6">
        <v>7.4851283E8</v>
      </c>
      <c r="L36" s="6">
        <v>49584.0</v>
      </c>
      <c r="M36" s="8">
        <f t="shared" si="1"/>
        <v>547195692.8</v>
      </c>
      <c r="N36" s="7" t="str">
        <f t="shared" si="2"/>
        <v>6 - 80-90m</v>
      </c>
      <c r="O36" s="9">
        <f t="shared" si="3"/>
        <v>0.15</v>
      </c>
      <c r="P36" s="7">
        <f t="shared" si="4"/>
        <v>0.4</v>
      </c>
      <c r="Q36" s="10">
        <f t="shared" si="5"/>
        <v>12267575.85</v>
      </c>
      <c r="R36" s="10">
        <f t="shared" si="6"/>
        <v>32713535.6</v>
      </c>
    </row>
    <row r="37" ht="15.75" customHeight="1">
      <c r="A37" s="6">
        <v>1.11707137E8</v>
      </c>
      <c r="B37" s="7" t="s">
        <v>74</v>
      </c>
      <c r="C37" s="6">
        <v>8.151597E7</v>
      </c>
      <c r="D37" s="6">
        <v>2.5359989E7</v>
      </c>
      <c r="E37" s="6">
        <v>1704744.0</v>
      </c>
      <c r="F37" s="6">
        <v>1405905.0</v>
      </c>
      <c r="G37" s="6">
        <v>1827756.0</v>
      </c>
      <c r="H37" s="6">
        <v>9414573.0</v>
      </c>
      <c r="I37" s="6">
        <v>1.1007011E7</v>
      </c>
      <c r="J37" s="6">
        <v>3713566.0</v>
      </c>
      <c r="K37" s="6">
        <v>2.993267817E9</v>
      </c>
      <c r="L37" s="6">
        <v>56052.0</v>
      </c>
      <c r="M37" s="8">
        <f t="shared" si="1"/>
        <v>324749732.8</v>
      </c>
      <c r="N37" s="7" t="str">
        <f t="shared" si="2"/>
        <v>6 - 80-90m</v>
      </c>
      <c r="O37" s="9">
        <f t="shared" si="3"/>
        <v>0.15</v>
      </c>
      <c r="P37" s="7">
        <f t="shared" si="4"/>
        <v>0.4</v>
      </c>
      <c r="Q37" s="10">
        <f t="shared" si="5"/>
        <v>12227395.5</v>
      </c>
      <c r="R37" s="10">
        <f t="shared" si="6"/>
        <v>32606388</v>
      </c>
    </row>
    <row r="38" ht="15.75" customHeight="1">
      <c r="A38" s="6">
        <v>1.24244625E8</v>
      </c>
      <c r="B38" s="7" t="s">
        <v>70</v>
      </c>
      <c r="C38" s="6">
        <v>8.1272709E7</v>
      </c>
      <c r="D38" s="6">
        <v>7.8646166E7</v>
      </c>
      <c r="E38" s="6">
        <v>2.5157344E7</v>
      </c>
      <c r="F38" s="6">
        <v>1330220.0</v>
      </c>
      <c r="G38" s="6">
        <v>1816921.0</v>
      </c>
      <c r="H38" s="6">
        <v>2.5516886E7</v>
      </c>
      <c r="I38" s="6">
        <v>2.4824795E7</v>
      </c>
      <c r="J38" s="6">
        <v>7416733.0</v>
      </c>
      <c r="K38" s="6">
        <v>8.8050602E7</v>
      </c>
      <c r="L38" s="6">
        <v>44124.0</v>
      </c>
      <c r="M38" s="8">
        <f t="shared" si="1"/>
        <v>766624352.8</v>
      </c>
      <c r="N38" s="7" t="str">
        <f t="shared" si="2"/>
        <v>6 - 80-90m</v>
      </c>
      <c r="O38" s="9">
        <f t="shared" si="3"/>
        <v>0.15</v>
      </c>
      <c r="P38" s="7">
        <f t="shared" si="4"/>
        <v>0.4</v>
      </c>
      <c r="Q38" s="10">
        <f t="shared" si="5"/>
        <v>12190906.35</v>
      </c>
      <c r="R38" s="10">
        <f t="shared" si="6"/>
        <v>32509083.6</v>
      </c>
    </row>
    <row r="39" ht="15.75" customHeight="1">
      <c r="A39" s="6">
        <v>2.3003155E7</v>
      </c>
      <c r="B39" s="7" t="s">
        <v>62</v>
      </c>
      <c r="C39" s="6">
        <v>8.1189527E7</v>
      </c>
      <c r="D39" s="6">
        <v>2.03480295E8</v>
      </c>
      <c r="E39" s="6">
        <v>1.5974348E7</v>
      </c>
      <c r="F39" s="6">
        <v>4104716.0</v>
      </c>
      <c r="G39" s="6">
        <v>7634141.0</v>
      </c>
      <c r="H39" s="6">
        <v>1.03658474E8</v>
      </c>
      <c r="I39" s="6">
        <v>7.2108616E7</v>
      </c>
      <c r="J39" s="6">
        <v>2.0197708E7</v>
      </c>
      <c r="K39" s="6">
        <v>1.2783594602E10</v>
      </c>
      <c r="L39" s="6">
        <v>91753.0</v>
      </c>
      <c r="M39" s="8">
        <f t="shared" si="1"/>
        <v>2520697926</v>
      </c>
      <c r="N39" s="7" t="str">
        <f t="shared" si="2"/>
        <v>6 - 80-90m</v>
      </c>
      <c r="O39" s="9">
        <f t="shared" si="3"/>
        <v>0.15</v>
      </c>
      <c r="P39" s="7">
        <f t="shared" si="4"/>
        <v>0.4</v>
      </c>
      <c r="Q39" s="10">
        <f t="shared" si="5"/>
        <v>12178429.05</v>
      </c>
      <c r="R39" s="10">
        <f t="shared" si="6"/>
        <v>32475810.8</v>
      </c>
    </row>
    <row r="40" ht="15.75" customHeight="1">
      <c r="A40" s="6">
        <v>1.23784874E8</v>
      </c>
      <c r="B40" s="7" t="s">
        <v>79</v>
      </c>
      <c r="C40" s="6">
        <v>8.1067736E7</v>
      </c>
      <c r="D40" s="6">
        <v>4.6431941E7</v>
      </c>
      <c r="E40" s="6">
        <v>4083117.0</v>
      </c>
      <c r="F40" s="6">
        <v>2881146.0</v>
      </c>
      <c r="G40" s="6">
        <v>2672194.0</v>
      </c>
      <c r="H40" s="6">
        <v>1.9669505E7</v>
      </c>
      <c r="I40" s="6">
        <v>1.7125979E7</v>
      </c>
      <c r="J40" s="6">
        <v>4772827.0</v>
      </c>
      <c r="K40" s="6">
        <v>3.557582469E9</v>
      </c>
      <c r="L40" s="6">
        <v>82265.0</v>
      </c>
      <c r="M40" s="8">
        <f t="shared" si="1"/>
        <v>556482321.4</v>
      </c>
      <c r="N40" s="7" t="str">
        <f t="shared" si="2"/>
        <v>6 - 80-90m</v>
      </c>
      <c r="O40" s="9">
        <f t="shared" si="3"/>
        <v>0.15</v>
      </c>
      <c r="P40" s="7">
        <f t="shared" si="4"/>
        <v>0.4</v>
      </c>
      <c r="Q40" s="10">
        <f t="shared" si="5"/>
        <v>12160160.4</v>
      </c>
      <c r="R40" s="10">
        <f t="shared" si="6"/>
        <v>32427094.4</v>
      </c>
    </row>
    <row r="41" ht="15.75" customHeight="1">
      <c r="A41" s="6">
        <v>2.3043676E7</v>
      </c>
      <c r="B41" s="7" t="s">
        <v>68</v>
      </c>
      <c r="C41" s="6">
        <v>8.0927505E7</v>
      </c>
      <c r="D41" s="6">
        <v>1.24565971E8</v>
      </c>
      <c r="E41" s="6">
        <v>6239095.0</v>
      </c>
      <c r="F41" s="6">
        <v>1623711.0</v>
      </c>
      <c r="G41" s="6">
        <v>734221.0</v>
      </c>
      <c r="H41" s="6">
        <v>5.2662219E7</v>
      </c>
      <c r="I41" s="6">
        <v>6.3306725E7</v>
      </c>
      <c r="J41" s="6">
        <v>2.1175675E7</v>
      </c>
      <c r="K41" s="6">
        <v>8.983924988E9</v>
      </c>
      <c r="L41" s="6">
        <v>132556.0</v>
      </c>
      <c r="M41" s="8">
        <f t="shared" si="1"/>
        <v>1800188815</v>
      </c>
      <c r="N41" s="7" t="str">
        <f t="shared" si="2"/>
        <v>6 - 80-90m</v>
      </c>
      <c r="O41" s="9">
        <f t="shared" si="3"/>
        <v>0.15</v>
      </c>
      <c r="P41" s="7">
        <f t="shared" si="4"/>
        <v>0.4</v>
      </c>
      <c r="Q41" s="10">
        <f t="shared" si="5"/>
        <v>12139125.75</v>
      </c>
      <c r="R41" s="10">
        <f t="shared" si="6"/>
        <v>32371002</v>
      </c>
    </row>
    <row r="42" ht="15.75" customHeight="1">
      <c r="A42" s="6">
        <v>1.10299425E8</v>
      </c>
      <c r="B42" s="7" t="s">
        <v>78</v>
      </c>
      <c r="C42" s="6">
        <v>8.0688666E7</v>
      </c>
      <c r="D42" s="6">
        <v>7.8365543E7</v>
      </c>
      <c r="E42" s="6">
        <v>5506742.0</v>
      </c>
      <c r="F42" s="6">
        <v>5726735.0</v>
      </c>
      <c r="G42" s="6">
        <v>4922027.0</v>
      </c>
      <c r="H42" s="6">
        <v>4.802322E7</v>
      </c>
      <c r="I42" s="6">
        <v>1.4186819E7</v>
      </c>
      <c r="J42" s="6">
        <v>8288745.0</v>
      </c>
      <c r="K42" s="6">
        <v>4.581635487E9</v>
      </c>
      <c r="L42" s="6">
        <v>17930.0</v>
      </c>
      <c r="M42" s="8">
        <f t="shared" si="1"/>
        <v>796211506.4</v>
      </c>
      <c r="N42" s="7" t="str">
        <f t="shared" si="2"/>
        <v>6 - 80-90m</v>
      </c>
      <c r="O42" s="9">
        <f t="shared" si="3"/>
        <v>0.15</v>
      </c>
      <c r="P42" s="7">
        <f t="shared" si="4"/>
        <v>0.4</v>
      </c>
      <c r="Q42" s="10">
        <f t="shared" si="5"/>
        <v>12103299.9</v>
      </c>
      <c r="R42" s="10">
        <f t="shared" si="6"/>
        <v>32275466.4</v>
      </c>
    </row>
    <row r="43" ht="15.75" customHeight="1">
      <c r="A43" s="6">
        <v>1.8295558E7</v>
      </c>
      <c r="B43" s="7" t="s">
        <v>496</v>
      </c>
      <c r="C43" s="6">
        <v>8.0651117E7</v>
      </c>
      <c r="D43" s="6">
        <v>5.4617433E7</v>
      </c>
      <c r="E43" s="6">
        <v>7078710.0</v>
      </c>
      <c r="F43" s="6">
        <v>1192367.0</v>
      </c>
      <c r="G43" s="6">
        <v>1578510.0</v>
      </c>
      <c r="H43" s="6">
        <v>2.8528953E7</v>
      </c>
      <c r="I43" s="6">
        <v>1.6238893E7</v>
      </c>
      <c r="J43" s="6">
        <v>1.5581796E7</v>
      </c>
      <c r="K43" s="6">
        <v>1.3031889546E10</v>
      </c>
      <c r="L43" s="6">
        <v>60195.0</v>
      </c>
      <c r="M43" s="8">
        <f t="shared" si="1"/>
        <v>620181906</v>
      </c>
      <c r="N43" s="7" t="str">
        <f t="shared" si="2"/>
        <v>6 - 80-90m</v>
      </c>
      <c r="O43" s="9">
        <f t="shared" si="3"/>
        <v>0.15</v>
      </c>
      <c r="P43" s="7">
        <f t="shared" si="4"/>
        <v>0.4</v>
      </c>
      <c r="Q43" s="10">
        <f t="shared" si="5"/>
        <v>12097667.55</v>
      </c>
      <c r="R43" s="10">
        <f t="shared" si="6"/>
        <v>32260446.8</v>
      </c>
    </row>
    <row r="44" ht="15.75" customHeight="1">
      <c r="A44" s="6">
        <v>8.5335247E7</v>
      </c>
      <c r="B44" s="7" t="s">
        <v>65</v>
      </c>
      <c r="C44" s="6">
        <v>8.0169487E7</v>
      </c>
      <c r="D44" s="6">
        <v>1.33665144E8</v>
      </c>
      <c r="E44" s="6">
        <v>6.2540429E7</v>
      </c>
      <c r="F44" s="6">
        <v>2830332.0</v>
      </c>
      <c r="G44" s="6">
        <v>2587277.0</v>
      </c>
      <c r="H44" s="6">
        <v>4.2020486E7</v>
      </c>
      <c r="I44" s="6">
        <v>2.368662E7</v>
      </c>
      <c r="J44" s="6">
        <v>1.2711017E7</v>
      </c>
      <c r="K44" s="6">
        <v>4.166499857E9</v>
      </c>
      <c r="L44" s="6">
        <v>49005.0</v>
      </c>
      <c r="M44" s="8">
        <f t="shared" si="1"/>
        <v>922455117.8</v>
      </c>
      <c r="N44" s="7" t="str">
        <f t="shared" si="2"/>
        <v>6 - 80-90m</v>
      </c>
      <c r="O44" s="9">
        <f t="shared" si="3"/>
        <v>0.15</v>
      </c>
      <c r="P44" s="7">
        <f t="shared" si="4"/>
        <v>0.4</v>
      </c>
      <c r="Q44" s="10">
        <f t="shared" si="5"/>
        <v>12025423.05</v>
      </c>
      <c r="R44" s="10">
        <f t="shared" si="6"/>
        <v>32067794.8</v>
      </c>
    </row>
    <row r="45" ht="15.75" customHeight="1">
      <c r="A45" s="6">
        <v>2.1704129E7</v>
      </c>
      <c r="B45" s="7" t="s">
        <v>497</v>
      </c>
      <c r="C45" s="6">
        <v>7.9945223E7</v>
      </c>
      <c r="D45" s="6">
        <v>1.25485609E8</v>
      </c>
      <c r="E45" s="6">
        <v>4.5792936E7</v>
      </c>
      <c r="F45" s="6">
        <v>3419895.0</v>
      </c>
      <c r="G45" s="6">
        <v>2136151.0</v>
      </c>
      <c r="H45" s="6">
        <v>6.0047876E7</v>
      </c>
      <c r="I45" s="6">
        <v>1.4088751E7</v>
      </c>
      <c r="J45" s="6">
        <v>1.0662478E7</v>
      </c>
      <c r="K45" s="6">
        <v>2.509069887E9</v>
      </c>
      <c r="L45" s="6">
        <v>31530.0</v>
      </c>
      <c r="M45" s="8">
        <f t="shared" si="1"/>
        <v>906796761.2</v>
      </c>
      <c r="N45" s="7" t="str">
        <f t="shared" si="2"/>
        <v>5 - 70-80m</v>
      </c>
      <c r="O45" s="9">
        <f t="shared" si="3"/>
        <v>0.1</v>
      </c>
      <c r="P45" s="7">
        <f t="shared" si="4"/>
        <v>0.35</v>
      </c>
      <c r="Q45" s="10">
        <f t="shared" si="5"/>
        <v>7994522.3</v>
      </c>
      <c r="R45" s="10">
        <f t="shared" si="6"/>
        <v>27980828.05</v>
      </c>
    </row>
    <row r="46" ht="15.75" customHeight="1">
      <c r="A46" s="6">
        <v>1.12159068E8</v>
      </c>
      <c r="B46" s="7" t="s">
        <v>84</v>
      </c>
      <c r="C46" s="6">
        <v>7.9905891E7</v>
      </c>
      <c r="D46" s="6">
        <v>1.11431088E8</v>
      </c>
      <c r="E46" s="6">
        <v>2.6290882E7</v>
      </c>
      <c r="F46" s="6">
        <v>2765438.0</v>
      </c>
      <c r="G46" s="6">
        <v>3961513.0</v>
      </c>
      <c r="H46" s="6">
        <v>4.5633053E7</v>
      </c>
      <c r="I46" s="6">
        <v>3.2780202E7</v>
      </c>
      <c r="J46" s="6">
        <v>9109516.0</v>
      </c>
      <c r="K46" s="6">
        <v>3.94800341E9</v>
      </c>
      <c r="L46" s="6">
        <v>69985.0</v>
      </c>
      <c r="M46" s="8">
        <f t="shared" si="1"/>
        <v>1138569674</v>
      </c>
      <c r="N46" s="7" t="str">
        <f t="shared" si="2"/>
        <v>5 - 70-80m</v>
      </c>
      <c r="O46" s="9">
        <f t="shared" si="3"/>
        <v>0.1</v>
      </c>
      <c r="P46" s="7">
        <f t="shared" si="4"/>
        <v>0.35</v>
      </c>
      <c r="Q46" s="10">
        <f t="shared" si="5"/>
        <v>7990589.1</v>
      </c>
      <c r="R46" s="10">
        <f t="shared" si="6"/>
        <v>27967061.85</v>
      </c>
    </row>
    <row r="47" ht="15.75" customHeight="1">
      <c r="A47" s="6">
        <v>2.9337568E7</v>
      </c>
      <c r="B47" s="7" t="s">
        <v>64</v>
      </c>
      <c r="C47" s="6">
        <v>7.9602992E7</v>
      </c>
      <c r="D47" s="6">
        <v>2.32260302E8</v>
      </c>
      <c r="E47" s="6">
        <v>1.3830569E7</v>
      </c>
      <c r="F47" s="6">
        <v>2797250.0</v>
      </c>
      <c r="G47" s="6">
        <v>5754141.0</v>
      </c>
      <c r="H47" s="6">
        <v>1.20707321E8</v>
      </c>
      <c r="I47" s="6">
        <v>8.9171021E7</v>
      </c>
      <c r="J47" s="6">
        <v>2.5489014E7</v>
      </c>
      <c r="K47" s="6">
        <v>2.238769E9</v>
      </c>
      <c r="L47" s="6">
        <v>100319.0</v>
      </c>
      <c r="M47" s="8">
        <f t="shared" si="1"/>
        <v>3021870808</v>
      </c>
      <c r="N47" s="7" t="str">
        <f t="shared" si="2"/>
        <v>5 - 70-80m</v>
      </c>
      <c r="O47" s="9">
        <f t="shared" si="3"/>
        <v>0.1</v>
      </c>
      <c r="P47" s="7">
        <f t="shared" si="4"/>
        <v>0.35</v>
      </c>
      <c r="Q47" s="10">
        <f t="shared" si="5"/>
        <v>7960299.2</v>
      </c>
      <c r="R47" s="10">
        <f t="shared" si="6"/>
        <v>27861047.2</v>
      </c>
    </row>
    <row r="48" ht="15.75" customHeight="1">
      <c r="A48" s="6">
        <v>6.8570144E7</v>
      </c>
      <c r="B48" s="7" t="s">
        <v>498</v>
      </c>
      <c r="C48" s="6">
        <v>7.956986E7</v>
      </c>
      <c r="D48" s="6">
        <v>1.23118743E8</v>
      </c>
      <c r="E48" s="6">
        <v>1.53821E7</v>
      </c>
      <c r="F48" s="6">
        <v>3175709.0</v>
      </c>
      <c r="G48" s="6">
        <v>6112681.0</v>
      </c>
      <c r="H48" s="6">
        <v>5.8101207E7</v>
      </c>
      <c r="I48" s="6">
        <v>4.0347046E7</v>
      </c>
      <c r="J48" s="6">
        <v>1.3592525E7</v>
      </c>
      <c r="K48" s="6">
        <v>1.4060095007E10</v>
      </c>
      <c r="L48" s="6">
        <v>164931.0</v>
      </c>
      <c r="M48" s="8">
        <f t="shared" si="1"/>
        <v>1421831552</v>
      </c>
      <c r="N48" s="7" t="str">
        <f t="shared" si="2"/>
        <v>5 - 70-80m</v>
      </c>
      <c r="O48" s="9">
        <f t="shared" si="3"/>
        <v>0.1</v>
      </c>
      <c r="P48" s="7">
        <f t="shared" si="4"/>
        <v>0.35</v>
      </c>
      <c r="Q48" s="10">
        <f t="shared" si="5"/>
        <v>7956986</v>
      </c>
      <c r="R48" s="10">
        <f t="shared" si="6"/>
        <v>27849451</v>
      </c>
    </row>
    <row r="49" ht="15.75" customHeight="1">
      <c r="A49" s="6">
        <v>9.3314941E7</v>
      </c>
      <c r="B49" s="7" t="s">
        <v>59</v>
      </c>
      <c r="C49" s="6">
        <v>7.9491712E7</v>
      </c>
      <c r="D49" s="6">
        <v>6.0374045E7</v>
      </c>
      <c r="E49" s="6">
        <v>1967845.0</v>
      </c>
      <c r="F49" s="6">
        <v>140905.0</v>
      </c>
      <c r="G49" s="6">
        <v>585491.0</v>
      </c>
      <c r="H49" s="6">
        <v>3.0985917E7</v>
      </c>
      <c r="I49" s="6">
        <v>2.6693887E7</v>
      </c>
      <c r="J49" s="6">
        <v>7041080.0</v>
      </c>
      <c r="K49" s="6">
        <v>6.92200883E8</v>
      </c>
      <c r="L49" s="6">
        <v>56605.0</v>
      </c>
      <c r="M49" s="8">
        <f t="shared" si="1"/>
        <v>846754253</v>
      </c>
      <c r="N49" s="7" t="str">
        <f t="shared" si="2"/>
        <v>5 - 70-80m</v>
      </c>
      <c r="O49" s="9">
        <f t="shared" si="3"/>
        <v>0.1</v>
      </c>
      <c r="P49" s="7">
        <f t="shared" si="4"/>
        <v>0.35</v>
      </c>
      <c r="Q49" s="10">
        <f t="shared" si="5"/>
        <v>7949171.2</v>
      </c>
      <c r="R49" s="10">
        <f t="shared" si="6"/>
        <v>27822099.2</v>
      </c>
    </row>
    <row r="50" ht="15.75" customHeight="1">
      <c r="A50" s="6">
        <v>9.9635254E7</v>
      </c>
      <c r="B50" s="7" t="s">
        <v>66</v>
      </c>
      <c r="C50" s="6">
        <v>7.9168971E7</v>
      </c>
      <c r="D50" s="6">
        <v>4.4694363E7</v>
      </c>
      <c r="E50" s="6">
        <v>521600.0</v>
      </c>
      <c r="F50" s="6">
        <v>219934.0</v>
      </c>
      <c r="G50" s="6">
        <v>375141.0</v>
      </c>
      <c r="H50" s="6">
        <v>1.3778513E7</v>
      </c>
      <c r="I50" s="6">
        <v>2.9799175E7</v>
      </c>
      <c r="J50" s="6">
        <v>3020094.0</v>
      </c>
      <c r="K50" s="6">
        <v>3.6963453E7</v>
      </c>
      <c r="L50" s="6">
        <v>39636.0</v>
      </c>
      <c r="M50" s="8">
        <f t="shared" si="1"/>
        <v>735813382</v>
      </c>
      <c r="N50" s="7" t="str">
        <f t="shared" si="2"/>
        <v>5 - 70-80m</v>
      </c>
      <c r="O50" s="9">
        <f t="shared" si="3"/>
        <v>0.1</v>
      </c>
      <c r="P50" s="7">
        <f t="shared" si="4"/>
        <v>0.35</v>
      </c>
      <c r="Q50" s="10">
        <f t="shared" si="5"/>
        <v>7916897.1</v>
      </c>
      <c r="R50" s="10">
        <f t="shared" si="6"/>
        <v>27709139.85</v>
      </c>
    </row>
    <row r="51" ht="15.75" customHeight="1">
      <c r="A51" s="6">
        <v>8.6786816E7</v>
      </c>
      <c r="B51" s="7" t="s">
        <v>499</v>
      </c>
      <c r="C51" s="6">
        <v>7.8856233E7</v>
      </c>
      <c r="D51" s="6">
        <v>1.08317527E8</v>
      </c>
      <c r="E51" s="6">
        <v>7.9820582E7</v>
      </c>
      <c r="F51" s="6">
        <v>514298.0</v>
      </c>
      <c r="G51" s="6">
        <v>397657.0</v>
      </c>
      <c r="H51" s="6">
        <v>1.4879517E7</v>
      </c>
      <c r="I51" s="6">
        <v>1.2705473E7</v>
      </c>
      <c r="J51" s="6">
        <v>7561757.0</v>
      </c>
      <c r="K51" s="6">
        <v>2.542716154E9</v>
      </c>
      <c r="L51" s="6">
        <v>125733.0</v>
      </c>
      <c r="M51" s="8">
        <f t="shared" si="1"/>
        <v>421487970.4</v>
      </c>
      <c r="N51" s="7" t="str">
        <f t="shared" si="2"/>
        <v>5 - 70-80m</v>
      </c>
      <c r="O51" s="9">
        <f t="shared" si="3"/>
        <v>0.1</v>
      </c>
      <c r="P51" s="7">
        <f t="shared" si="4"/>
        <v>0.35</v>
      </c>
      <c r="Q51" s="10">
        <f t="shared" si="5"/>
        <v>7885623.3</v>
      </c>
      <c r="R51" s="10">
        <f t="shared" si="6"/>
        <v>27599681.55</v>
      </c>
    </row>
    <row r="52" ht="15.75" customHeight="1">
      <c r="A52" s="6">
        <v>9.194585E7</v>
      </c>
      <c r="B52" s="7" t="s">
        <v>72</v>
      </c>
      <c r="C52" s="6">
        <v>7.8387556E7</v>
      </c>
      <c r="D52" s="6">
        <v>6.9828562E7</v>
      </c>
      <c r="E52" s="6">
        <v>1.0520373E7</v>
      </c>
      <c r="F52" s="6">
        <v>906453.0</v>
      </c>
      <c r="G52" s="6">
        <v>1841056.0</v>
      </c>
      <c r="H52" s="6">
        <v>3.5045402E7</v>
      </c>
      <c r="I52" s="6">
        <v>2.1515278E7</v>
      </c>
      <c r="J52" s="6">
        <v>1.3389314E7</v>
      </c>
      <c r="K52" s="6">
        <v>4.196973595E9</v>
      </c>
      <c r="L52" s="6">
        <v>149057.0</v>
      </c>
      <c r="M52" s="8">
        <f t="shared" si="1"/>
        <v>792040784.6</v>
      </c>
      <c r="N52" s="7" t="str">
        <f t="shared" si="2"/>
        <v>5 - 70-80m</v>
      </c>
      <c r="O52" s="9">
        <f t="shared" si="3"/>
        <v>0.1</v>
      </c>
      <c r="P52" s="7">
        <f t="shared" si="4"/>
        <v>0.35</v>
      </c>
      <c r="Q52" s="10">
        <f t="shared" si="5"/>
        <v>7838755.6</v>
      </c>
      <c r="R52" s="10">
        <f t="shared" si="6"/>
        <v>27435644.6</v>
      </c>
    </row>
    <row r="53" ht="15.75" customHeight="1">
      <c r="A53" s="6">
        <v>1.08086644E8</v>
      </c>
      <c r="B53" s="7" t="s">
        <v>83</v>
      </c>
      <c r="C53" s="6">
        <v>7.8152863E7</v>
      </c>
      <c r="D53" s="6">
        <v>3.8149546E7</v>
      </c>
      <c r="E53" s="6">
        <v>1768621.0</v>
      </c>
      <c r="F53" s="6">
        <v>4070621.0</v>
      </c>
      <c r="G53" s="6">
        <v>213739.0</v>
      </c>
      <c r="H53" s="6">
        <v>1.6158941E7</v>
      </c>
      <c r="I53" s="6">
        <v>1.5937624E7</v>
      </c>
      <c r="J53" s="6">
        <v>5681451.0</v>
      </c>
      <c r="K53" s="6">
        <v>2.143979317E9</v>
      </c>
      <c r="L53" s="6">
        <v>80049.0</v>
      </c>
      <c r="M53" s="8">
        <f t="shared" si="1"/>
        <v>489691812.2</v>
      </c>
      <c r="N53" s="7" t="str">
        <f t="shared" si="2"/>
        <v>5 - 70-80m</v>
      </c>
      <c r="O53" s="9">
        <f t="shared" si="3"/>
        <v>0.1</v>
      </c>
      <c r="P53" s="7">
        <f t="shared" si="4"/>
        <v>0.35</v>
      </c>
      <c r="Q53" s="10">
        <f t="shared" si="5"/>
        <v>7815286.3</v>
      </c>
      <c r="R53" s="10">
        <f t="shared" si="6"/>
        <v>27353502.05</v>
      </c>
    </row>
    <row r="54" ht="15.75" customHeight="1">
      <c r="A54" s="6">
        <v>1.07452121E8</v>
      </c>
      <c r="B54" s="7" t="s">
        <v>82</v>
      </c>
      <c r="C54" s="6">
        <v>7.8062054E7</v>
      </c>
      <c r="D54" s="6">
        <v>3.523836E7</v>
      </c>
      <c r="E54" s="6">
        <v>497038.0</v>
      </c>
      <c r="F54" s="6">
        <v>503751.0</v>
      </c>
      <c r="G54" s="6">
        <v>258931.0</v>
      </c>
      <c r="H54" s="6">
        <v>1.773051E7</v>
      </c>
      <c r="I54" s="6">
        <v>1.624813E7</v>
      </c>
      <c r="J54" s="6">
        <v>6522332.0</v>
      </c>
      <c r="K54" s="6">
        <v>5.081653383E9</v>
      </c>
      <c r="L54" s="6">
        <v>39773.0</v>
      </c>
      <c r="M54" s="8">
        <f t="shared" si="1"/>
        <v>504410333.6</v>
      </c>
      <c r="N54" s="7" t="str">
        <f t="shared" si="2"/>
        <v>5 - 70-80m</v>
      </c>
      <c r="O54" s="9">
        <f t="shared" si="3"/>
        <v>0.1</v>
      </c>
      <c r="P54" s="7">
        <f t="shared" si="4"/>
        <v>0.35</v>
      </c>
      <c r="Q54" s="10">
        <f t="shared" si="5"/>
        <v>7806205.4</v>
      </c>
      <c r="R54" s="10">
        <f t="shared" si="6"/>
        <v>27321718.9</v>
      </c>
    </row>
    <row r="55" ht="15.75" customHeight="1">
      <c r="A55" s="6">
        <v>1.26902412E8</v>
      </c>
      <c r="B55" s="7" t="s">
        <v>60</v>
      </c>
      <c r="C55" s="6">
        <v>7.7858838E7</v>
      </c>
      <c r="D55" s="6">
        <v>3.8111322E7</v>
      </c>
      <c r="E55" s="6">
        <v>2103422.0</v>
      </c>
      <c r="F55" s="6">
        <v>619287.0</v>
      </c>
      <c r="G55" s="6">
        <v>1125567.0</v>
      </c>
      <c r="H55" s="6">
        <v>1.9276987E7</v>
      </c>
      <c r="I55" s="6">
        <v>1.4986059E7</v>
      </c>
      <c r="J55" s="6">
        <v>4411746.0</v>
      </c>
      <c r="K55" s="6">
        <v>2.550188006E9</v>
      </c>
      <c r="L55" s="6">
        <v>52653.0</v>
      </c>
      <c r="M55" s="8">
        <f t="shared" si="1"/>
        <v>498652576.4</v>
      </c>
      <c r="N55" s="7" t="str">
        <f t="shared" si="2"/>
        <v>5 - 70-80m</v>
      </c>
      <c r="O55" s="9">
        <f t="shared" si="3"/>
        <v>0.1</v>
      </c>
      <c r="P55" s="7">
        <f t="shared" si="4"/>
        <v>0.35</v>
      </c>
      <c r="Q55" s="10">
        <f t="shared" si="5"/>
        <v>7785883.8</v>
      </c>
      <c r="R55" s="10">
        <f t="shared" si="6"/>
        <v>27250593.3</v>
      </c>
    </row>
    <row r="56" ht="15.75" customHeight="1">
      <c r="A56" s="6">
        <v>1.24977874E8</v>
      </c>
      <c r="B56" s="7" t="s">
        <v>71</v>
      </c>
      <c r="C56" s="6">
        <v>7.7756638E7</v>
      </c>
      <c r="D56" s="6">
        <v>1.57273637E8</v>
      </c>
      <c r="E56" s="6">
        <v>1.02656982E8</v>
      </c>
      <c r="F56" s="6">
        <v>1799143.0</v>
      </c>
      <c r="G56" s="6">
        <v>4389299.0</v>
      </c>
      <c r="H56" s="6">
        <v>3.0502891E7</v>
      </c>
      <c r="I56" s="6">
        <v>1.7925322E7</v>
      </c>
      <c r="J56" s="6">
        <v>4860706.0</v>
      </c>
      <c r="K56" s="6">
        <v>1.556753641E9</v>
      </c>
      <c r="L56" s="6">
        <v>34046.0</v>
      </c>
      <c r="M56" s="8">
        <f t="shared" si="1"/>
        <v>705222228.4</v>
      </c>
      <c r="N56" s="7" t="str">
        <f t="shared" si="2"/>
        <v>5 - 70-80m</v>
      </c>
      <c r="O56" s="9">
        <f t="shared" si="3"/>
        <v>0.1</v>
      </c>
      <c r="P56" s="7">
        <f t="shared" si="4"/>
        <v>0.35</v>
      </c>
      <c r="Q56" s="10">
        <f t="shared" si="5"/>
        <v>7775663.8</v>
      </c>
      <c r="R56" s="10">
        <f t="shared" si="6"/>
        <v>27214823.3</v>
      </c>
    </row>
    <row r="57" ht="15.75" customHeight="1">
      <c r="A57" s="6">
        <v>2.2881932E7</v>
      </c>
      <c r="B57" s="7" t="s">
        <v>113</v>
      </c>
      <c r="C57" s="6">
        <v>7.7743745E7</v>
      </c>
      <c r="D57" s="6">
        <v>1.31068211E8</v>
      </c>
      <c r="E57" s="6">
        <v>3340642.0</v>
      </c>
      <c r="F57" s="6">
        <v>750749.0</v>
      </c>
      <c r="G57" s="6">
        <v>1056942.0</v>
      </c>
      <c r="H57" s="6">
        <v>6.5778676E7</v>
      </c>
      <c r="I57" s="6">
        <v>6.0141202E7</v>
      </c>
      <c r="J57" s="6">
        <v>2.5399402E7</v>
      </c>
      <c r="K57" s="6">
        <v>1.0325516106E10</v>
      </c>
      <c r="L57" s="6">
        <v>127514.0</v>
      </c>
      <c r="M57" s="8">
        <f t="shared" si="1"/>
        <v>1867008194</v>
      </c>
      <c r="N57" s="7" t="str">
        <f t="shared" si="2"/>
        <v>5 - 70-80m</v>
      </c>
      <c r="O57" s="9">
        <f t="shared" si="3"/>
        <v>0.1</v>
      </c>
      <c r="P57" s="7">
        <f t="shared" si="4"/>
        <v>0.35</v>
      </c>
      <c r="Q57" s="10">
        <f t="shared" si="5"/>
        <v>7774374.5</v>
      </c>
      <c r="R57" s="10">
        <f t="shared" si="6"/>
        <v>27210310.75</v>
      </c>
    </row>
    <row r="58" ht="15.75" customHeight="1">
      <c r="A58" s="6">
        <v>1.23313785E8</v>
      </c>
      <c r="B58" s="7" t="s">
        <v>53</v>
      </c>
      <c r="C58" s="6">
        <v>7.7640358E7</v>
      </c>
      <c r="D58" s="6">
        <v>5.490032E7</v>
      </c>
      <c r="E58" s="6">
        <v>1.1093E7</v>
      </c>
      <c r="F58" s="6">
        <v>1317165.0</v>
      </c>
      <c r="G58" s="6">
        <v>3516329.0</v>
      </c>
      <c r="H58" s="6">
        <v>1.7577572E7</v>
      </c>
      <c r="I58" s="6">
        <v>2.1396254E7</v>
      </c>
      <c r="J58" s="6">
        <v>4617845.0</v>
      </c>
      <c r="K58" s="6">
        <v>2.51876349E8</v>
      </c>
      <c r="L58" s="6">
        <v>30663.0</v>
      </c>
      <c r="M58" s="8">
        <f t="shared" si="1"/>
        <v>622619046</v>
      </c>
      <c r="N58" s="7" t="str">
        <f t="shared" si="2"/>
        <v>5 - 70-80m</v>
      </c>
      <c r="O58" s="9">
        <f t="shared" si="3"/>
        <v>0.1</v>
      </c>
      <c r="P58" s="7">
        <f t="shared" si="4"/>
        <v>0.35</v>
      </c>
      <c r="Q58" s="10">
        <f t="shared" si="5"/>
        <v>7764035.8</v>
      </c>
      <c r="R58" s="10">
        <f t="shared" si="6"/>
        <v>27174125.3</v>
      </c>
    </row>
    <row r="59" ht="15.75" customHeight="1">
      <c r="A59" s="6">
        <v>1.1021815E8</v>
      </c>
      <c r="B59" s="7" t="s">
        <v>95</v>
      </c>
      <c r="C59" s="6">
        <v>7.7635523E7</v>
      </c>
      <c r="D59" s="6">
        <v>5.7563683E7</v>
      </c>
      <c r="E59" s="6">
        <v>3.1742677E7</v>
      </c>
      <c r="F59" s="6">
        <v>1120431.0</v>
      </c>
      <c r="G59" s="6">
        <v>615125.0</v>
      </c>
      <c r="H59" s="6">
        <v>1.4558969E7</v>
      </c>
      <c r="I59" s="6">
        <v>9526481.0</v>
      </c>
      <c r="J59" s="6">
        <v>7014716.0</v>
      </c>
      <c r="K59" s="6">
        <v>1.720758975E9</v>
      </c>
      <c r="L59" s="6">
        <v>45354.0</v>
      </c>
      <c r="M59" s="8">
        <f t="shared" si="1"/>
        <v>347169207.4</v>
      </c>
      <c r="N59" s="7" t="str">
        <f t="shared" si="2"/>
        <v>5 - 70-80m</v>
      </c>
      <c r="O59" s="9">
        <f t="shared" si="3"/>
        <v>0.1</v>
      </c>
      <c r="P59" s="7">
        <f t="shared" si="4"/>
        <v>0.35</v>
      </c>
      <c r="Q59" s="10">
        <f t="shared" si="5"/>
        <v>7763552.3</v>
      </c>
      <c r="R59" s="10">
        <f t="shared" si="6"/>
        <v>27172433.05</v>
      </c>
    </row>
    <row r="60" ht="15.75" customHeight="1">
      <c r="A60" s="6">
        <v>1.20348725E8</v>
      </c>
      <c r="B60" s="7" t="s">
        <v>500</v>
      </c>
      <c r="C60" s="6">
        <v>7.7566606E7</v>
      </c>
      <c r="D60" s="6">
        <v>4.522456E7</v>
      </c>
      <c r="E60" s="6">
        <v>1584258.0</v>
      </c>
      <c r="F60" s="6">
        <v>3889647.0</v>
      </c>
      <c r="G60" s="6">
        <v>1094036.0</v>
      </c>
      <c r="H60" s="6">
        <v>2.3528564E7</v>
      </c>
      <c r="I60" s="6">
        <v>1.5128055E7</v>
      </c>
      <c r="J60" s="6">
        <v>6498939.0</v>
      </c>
      <c r="K60" s="6">
        <v>3.572340804E9</v>
      </c>
      <c r="L60" s="6">
        <v>43958.0</v>
      </c>
      <c r="M60" s="8">
        <f t="shared" si="1"/>
        <v>550319029.6</v>
      </c>
      <c r="N60" s="7" t="str">
        <f t="shared" si="2"/>
        <v>5 - 70-80m</v>
      </c>
      <c r="O60" s="9">
        <f t="shared" si="3"/>
        <v>0.1</v>
      </c>
      <c r="P60" s="7">
        <f t="shared" si="4"/>
        <v>0.35</v>
      </c>
      <c r="Q60" s="10">
        <f t="shared" si="5"/>
        <v>7756660.6</v>
      </c>
      <c r="R60" s="10">
        <f t="shared" si="6"/>
        <v>27148312.1</v>
      </c>
    </row>
    <row r="61" ht="15.75" customHeight="1">
      <c r="A61" s="6">
        <v>1.12065568E8</v>
      </c>
      <c r="B61" s="7" t="s">
        <v>187</v>
      </c>
      <c r="C61" s="6">
        <v>7.7509878E7</v>
      </c>
      <c r="D61" s="6">
        <v>3.12143E7</v>
      </c>
      <c r="E61" s="6">
        <v>1012538.0</v>
      </c>
      <c r="F61" s="6">
        <v>2238498.0</v>
      </c>
      <c r="G61" s="6">
        <v>2137700.0</v>
      </c>
      <c r="H61" s="6">
        <v>1.6431754E7</v>
      </c>
      <c r="I61" s="6">
        <v>9393810.0</v>
      </c>
      <c r="J61" s="6">
        <v>6667513.0</v>
      </c>
      <c r="K61" s="6">
        <v>2.63519779E9</v>
      </c>
      <c r="L61" s="6">
        <v>66565.0</v>
      </c>
      <c r="M61" s="8">
        <f t="shared" si="1"/>
        <v>365424043.6</v>
      </c>
      <c r="N61" s="7" t="str">
        <f t="shared" si="2"/>
        <v>5 - 70-80m</v>
      </c>
      <c r="O61" s="9">
        <f t="shared" si="3"/>
        <v>0.1</v>
      </c>
      <c r="P61" s="7">
        <f t="shared" si="4"/>
        <v>0.35</v>
      </c>
      <c r="Q61" s="10">
        <f t="shared" si="5"/>
        <v>7750987.8</v>
      </c>
      <c r="R61" s="10">
        <f t="shared" si="6"/>
        <v>27128457.3</v>
      </c>
    </row>
    <row r="62" ht="15.75" customHeight="1">
      <c r="A62" s="6">
        <v>1.20729155E8</v>
      </c>
      <c r="B62" s="7" t="s">
        <v>501</v>
      </c>
      <c r="C62" s="6">
        <v>7.7083786E7</v>
      </c>
      <c r="D62" s="6">
        <v>1.2060411E7</v>
      </c>
      <c r="E62" s="6">
        <v>145997.0</v>
      </c>
      <c r="F62" s="6">
        <v>274606.0</v>
      </c>
      <c r="G62" s="6">
        <v>168603.0</v>
      </c>
      <c r="H62" s="6">
        <v>5373025.0</v>
      </c>
      <c r="I62" s="6">
        <v>6098180.0</v>
      </c>
      <c r="J62" s="6">
        <v>1664488.0</v>
      </c>
      <c r="K62" s="6">
        <v>1.737821964E9</v>
      </c>
      <c r="L62" s="6">
        <v>33748.0</v>
      </c>
      <c r="M62" s="8">
        <f t="shared" si="1"/>
        <v>176946673.4</v>
      </c>
      <c r="N62" s="7" t="str">
        <f t="shared" si="2"/>
        <v>5 - 70-80m</v>
      </c>
      <c r="O62" s="9">
        <f t="shared" si="3"/>
        <v>0.1</v>
      </c>
      <c r="P62" s="7">
        <f t="shared" si="4"/>
        <v>0.35</v>
      </c>
      <c r="Q62" s="10">
        <f t="shared" si="5"/>
        <v>7708378.6</v>
      </c>
      <c r="R62" s="10">
        <f t="shared" si="6"/>
        <v>26979325.1</v>
      </c>
    </row>
    <row r="63" ht="15.75" customHeight="1">
      <c r="A63" s="6">
        <v>9.1726782E7</v>
      </c>
      <c r="B63" s="7" t="s">
        <v>502</v>
      </c>
      <c r="C63" s="6">
        <v>7.6846284E7</v>
      </c>
      <c r="D63" s="6">
        <v>5.254899E7</v>
      </c>
      <c r="E63" s="6">
        <v>5849075.0</v>
      </c>
      <c r="F63" s="6">
        <v>3568944.0</v>
      </c>
      <c r="G63" s="6">
        <v>2903694.0</v>
      </c>
      <c r="H63" s="6">
        <v>2.7906238E7</v>
      </c>
      <c r="I63" s="6">
        <v>1.2321039E7</v>
      </c>
      <c r="J63" s="6">
        <v>5903676.0</v>
      </c>
      <c r="K63" s="6">
        <v>1.0695417067E10</v>
      </c>
      <c r="L63" s="6">
        <v>42140.0</v>
      </c>
      <c r="M63" s="8">
        <f t="shared" si="1"/>
        <v>545405639</v>
      </c>
      <c r="N63" s="7" t="str">
        <f t="shared" si="2"/>
        <v>5 - 70-80m</v>
      </c>
      <c r="O63" s="9">
        <f t="shared" si="3"/>
        <v>0.1</v>
      </c>
      <c r="P63" s="7">
        <f t="shared" si="4"/>
        <v>0.35</v>
      </c>
      <c r="Q63" s="10">
        <f t="shared" si="5"/>
        <v>7684628.4</v>
      </c>
      <c r="R63" s="10">
        <f t="shared" si="6"/>
        <v>26896199.4</v>
      </c>
    </row>
    <row r="64" ht="15.75" customHeight="1">
      <c r="A64" s="6">
        <v>1.24965714E8</v>
      </c>
      <c r="B64" s="7" t="s">
        <v>88</v>
      </c>
      <c r="C64" s="6">
        <v>7.6831708E7</v>
      </c>
      <c r="D64" s="6">
        <v>2.8579752E7</v>
      </c>
      <c r="E64" s="6">
        <v>255688.0</v>
      </c>
      <c r="F64" s="6">
        <v>615369.0</v>
      </c>
      <c r="G64" s="6">
        <v>207278.0</v>
      </c>
      <c r="H64" s="6">
        <v>1.101958E7</v>
      </c>
      <c r="I64" s="6">
        <v>1.6481837E7</v>
      </c>
      <c r="J64" s="6">
        <v>7216991.0</v>
      </c>
      <c r="K64" s="6">
        <v>3.82274183E8</v>
      </c>
      <c r="L64" s="6">
        <v>46552.0</v>
      </c>
      <c r="M64" s="8">
        <f t="shared" si="1"/>
        <v>441943527.6</v>
      </c>
      <c r="N64" s="7" t="str">
        <f t="shared" si="2"/>
        <v>5 - 70-80m</v>
      </c>
      <c r="O64" s="9">
        <f t="shared" si="3"/>
        <v>0.1</v>
      </c>
      <c r="P64" s="7">
        <f t="shared" si="4"/>
        <v>0.35</v>
      </c>
      <c r="Q64" s="10">
        <f t="shared" si="5"/>
        <v>7683170.8</v>
      </c>
      <c r="R64" s="10">
        <f t="shared" si="6"/>
        <v>26891097.8</v>
      </c>
    </row>
    <row r="65" ht="15.75" customHeight="1">
      <c r="A65" s="6">
        <v>129947.0</v>
      </c>
      <c r="B65" s="7" t="s">
        <v>93</v>
      </c>
      <c r="C65" s="6">
        <v>7.6238794E7</v>
      </c>
      <c r="D65" s="6">
        <v>1.13217811E8</v>
      </c>
      <c r="E65" s="6">
        <v>3493702.0</v>
      </c>
      <c r="F65" s="6">
        <v>559467.0</v>
      </c>
      <c r="G65" s="6">
        <v>1055505.0</v>
      </c>
      <c r="H65" s="6">
        <v>5.2477499E7</v>
      </c>
      <c r="I65" s="6">
        <v>5.5631638E7</v>
      </c>
      <c r="J65" s="6">
        <v>1.8379747E7</v>
      </c>
      <c r="K65" s="6">
        <v>9.378364753E9</v>
      </c>
      <c r="L65" s="6">
        <v>56525.0</v>
      </c>
      <c r="M65" s="8">
        <f t="shared" si="1"/>
        <v>1643447444</v>
      </c>
      <c r="N65" s="7" t="str">
        <f t="shared" si="2"/>
        <v>5 - 70-80m</v>
      </c>
      <c r="O65" s="9">
        <f t="shared" si="3"/>
        <v>0.1</v>
      </c>
      <c r="P65" s="7">
        <f t="shared" si="4"/>
        <v>0.35</v>
      </c>
      <c r="Q65" s="10">
        <f t="shared" si="5"/>
        <v>7623879.4</v>
      </c>
      <c r="R65" s="10">
        <f t="shared" si="6"/>
        <v>26683577.9</v>
      </c>
    </row>
    <row r="66" ht="15.75" customHeight="1">
      <c r="A66" s="6">
        <v>8.6145814E7</v>
      </c>
      <c r="B66" s="7" t="s">
        <v>174</v>
      </c>
      <c r="C66" s="6">
        <v>7.6152285E7</v>
      </c>
      <c r="D66" s="6">
        <v>6.6795262E7</v>
      </c>
      <c r="E66" s="6">
        <v>2667529.0</v>
      </c>
      <c r="F66" s="6">
        <v>5806928.0</v>
      </c>
      <c r="G66" s="6">
        <v>5921481.0</v>
      </c>
      <c r="H66" s="6">
        <v>3.0153999E7</v>
      </c>
      <c r="I66" s="6">
        <v>2.2245325E7</v>
      </c>
      <c r="J66" s="6">
        <v>1.3685565E7</v>
      </c>
      <c r="K66" s="6">
        <v>5.99875899E8</v>
      </c>
      <c r="L66" s="6">
        <v>45187.0</v>
      </c>
      <c r="M66" s="8">
        <f t="shared" si="1"/>
        <v>782279775.8</v>
      </c>
      <c r="N66" s="7" t="str">
        <f t="shared" si="2"/>
        <v>5 - 70-80m</v>
      </c>
      <c r="O66" s="9">
        <f t="shared" si="3"/>
        <v>0.1</v>
      </c>
      <c r="P66" s="7">
        <f t="shared" si="4"/>
        <v>0.35</v>
      </c>
      <c r="Q66" s="10">
        <f t="shared" si="5"/>
        <v>7615228.5</v>
      </c>
      <c r="R66" s="10">
        <f t="shared" si="6"/>
        <v>26653299.75</v>
      </c>
    </row>
    <row r="67" ht="15.75" customHeight="1">
      <c r="A67" s="6">
        <v>8.9203496E7</v>
      </c>
      <c r="B67" s="7" t="s">
        <v>213</v>
      </c>
      <c r="C67" s="6">
        <v>7.6046347E7</v>
      </c>
      <c r="D67" s="6">
        <v>6.7086997E7</v>
      </c>
      <c r="E67" s="6">
        <v>8050207.0</v>
      </c>
      <c r="F67" s="6">
        <v>1880010.0</v>
      </c>
      <c r="G67" s="6">
        <v>2179318.0</v>
      </c>
      <c r="H67" s="6">
        <v>4.0081448E7</v>
      </c>
      <c r="I67" s="6">
        <v>1.4896014E7</v>
      </c>
      <c r="J67" s="6">
        <v>1.0372188E7</v>
      </c>
      <c r="K67" s="6">
        <v>1.324106719E9</v>
      </c>
      <c r="L67" s="6">
        <v>113468.0</v>
      </c>
      <c r="M67" s="8">
        <f t="shared" si="1"/>
        <v>712822093.4</v>
      </c>
      <c r="N67" s="7" t="str">
        <f t="shared" si="2"/>
        <v>5 - 70-80m</v>
      </c>
      <c r="O67" s="9">
        <f t="shared" si="3"/>
        <v>0.1</v>
      </c>
      <c r="P67" s="7">
        <f t="shared" si="4"/>
        <v>0.35</v>
      </c>
      <c r="Q67" s="10">
        <f t="shared" si="5"/>
        <v>7604634.7</v>
      </c>
      <c r="R67" s="10">
        <f t="shared" si="6"/>
        <v>26616221.45</v>
      </c>
    </row>
    <row r="68" ht="15.75" customHeight="1">
      <c r="A68" s="6">
        <v>1.11309403E8</v>
      </c>
      <c r="B68" s="7" t="s">
        <v>90</v>
      </c>
      <c r="C68" s="6">
        <v>7.5807838E7</v>
      </c>
      <c r="D68" s="6">
        <v>6.8389793E7</v>
      </c>
      <c r="E68" s="6">
        <v>1.7665243E7</v>
      </c>
      <c r="F68" s="6">
        <v>1315129.0</v>
      </c>
      <c r="G68" s="6">
        <v>1840276.0</v>
      </c>
      <c r="H68" s="6">
        <v>2.6026285E7</v>
      </c>
      <c r="I68" s="6">
        <v>2.154286E7</v>
      </c>
      <c r="J68" s="6">
        <v>5742488.0</v>
      </c>
      <c r="K68" s="6">
        <v>3.174042211E9</v>
      </c>
      <c r="L68" s="6">
        <v>79450.0</v>
      </c>
      <c r="M68" s="8">
        <f t="shared" si="1"/>
        <v>704644460.6</v>
      </c>
      <c r="N68" s="7" t="str">
        <f t="shared" si="2"/>
        <v>5 - 70-80m</v>
      </c>
      <c r="O68" s="9">
        <f t="shared" si="3"/>
        <v>0.1</v>
      </c>
      <c r="P68" s="7">
        <f t="shared" si="4"/>
        <v>0.35</v>
      </c>
      <c r="Q68" s="10">
        <f t="shared" si="5"/>
        <v>7580783.8</v>
      </c>
      <c r="R68" s="10">
        <f t="shared" si="6"/>
        <v>26532743.3</v>
      </c>
    </row>
    <row r="69" ht="15.75" customHeight="1">
      <c r="A69" s="6">
        <v>8.1408009E7</v>
      </c>
      <c r="B69" s="7" t="s">
        <v>99</v>
      </c>
      <c r="C69" s="6">
        <v>7.5769561E7</v>
      </c>
      <c r="D69" s="6">
        <v>3.7623371E7</v>
      </c>
      <c r="E69" s="6">
        <v>612400.0</v>
      </c>
      <c r="F69" s="6">
        <v>134709.0</v>
      </c>
      <c r="G69" s="6">
        <v>97918.0</v>
      </c>
      <c r="H69" s="6">
        <v>1.717944E7</v>
      </c>
      <c r="I69" s="6">
        <v>1.9598904E7</v>
      </c>
      <c r="J69" s="6">
        <v>1.1723561E7</v>
      </c>
      <c r="K69" s="6">
        <v>3.228874021E9</v>
      </c>
      <c r="L69" s="6">
        <v>27321.0</v>
      </c>
      <c r="M69" s="8">
        <f t="shared" si="1"/>
        <v>564556050</v>
      </c>
      <c r="N69" s="7" t="str">
        <f t="shared" si="2"/>
        <v>5 - 70-80m</v>
      </c>
      <c r="O69" s="9">
        <f t="shared" si="3"/>
        <v>0.1</v>
      </c>
      <c r="P69" s="7">
        <f t="shared" si="4"/>
        <v>0.35</v>
      </c>
      <c r="Q69" s="10">
        <f t="shared" si="5"/>
        <v>7576956.1</v>
      </c>
      <c r="R69" s="10">
        <f t="shared" si="6"/>
        <v>26519346.35</v>
      </c>
    </row>
    <row r="70" ht="15.75" customHeight="1">
      <c r="A70" s="6">
        <v>8.3624843E7</v>
      </c>
      <c r="B70" s="7" t="s">
        <v>503</v>
      </c>
      <c r="C70" s="6">
        <v>7.5716655E7</v>
      </c>
      <c r="D70" s="6">
        <v>3.0071408E7</v>
      </c>
      <c r="E70" s="6">
        <v>2444481.0</v>
      </c>
      <c r="F70" s="6">
        <v>1637307.0</v>
      </c>
      <c r="G70" s="6">
        <v>790275.0</v>
      </c>
      <c r="H70" s="6">
        <v>1.3312468E7</v>
      </c>
      <c r="I70" s="6">
        <v>1.1886877E7</v>
      </c>
      <c r="J70" s="6">
        <v>7027365.0</v>
      </c>
      <c r="K70" s="6">
        <v>1.4576135109E10</v>
      </c>
      <c r="L70" s="6">
        <v>67416.0</v>
      </c>
      <c r="M70" s="8">
        <f t="shared" si="1"/>
        <v>377786830.2</v>
      </c>
      <c r="N70" s="7" t="str">
        <f t="shared" si="2"/>
        <v>5 - 70-80m</v>
      </c>
      <c r="O70" s="9">
        <f t="shared" si="3"/>
        <v>0.1</v>
      </c>
      <c r="P70" s="7">
        <f t="shared" si="4"/>
        <v>0.35</v>
      </c>
      <c r="Q70" s="10">
        <f t="shared" si="5"/>
        <v>7571665.5</v>
      </c>
      <c r="R70" s="10">
        <f t="shared" si="6"/>
        <v>26500829.25</v>
      </c>
    </row>
    <row r="71" ht="15.75" customHeight="1">
      <c r="A71" s="6">
        <v>6.8867987E7</v>
      </c>
      <c r="B71" s="7" t="s">
        <v>504</v>
      </c>
      <c r="C71" s="6">
        <v>7.527007E7</v>
      </c>
      <c r="D71" s="6">
        <v>1.46425208E8</v>
      </c>
      <c r="E71" s="6">
        <v>1.5810979E7</v>
      </c>
      <c r="F71" s="6">
        <v>7547856.0</v>
      </c>
      <c r="G71" s="6">
        <v>1.003197E7</v>
      </c>
      <c r="H71" s="6">
        <v>8.9567344E7</v>
      </c>
      <c r="I71" s="6">
        <v>2.3467059E7</v>
      </c>
      <c r="J71" s="6">
        <v>1.0386892E7</v>
      </c>
      <c r="K71" s="6">
        <v>1.1152127554E10</v>
      </c>
      <c r="L71" s="6">
        <v>96214.0</v>
      </c>
      <c r="M71" s="8">
        <f t="shared" si="1"/>
        <v>1423400408</v>
      </c>
      <c r="N71" s="7" t="str">
        <f t="shared" si="2"/>
        <v>5 - 70-80m</v>
      </c>
      <c r="O71" s="9">
        <f t="shared" si="3"/>
        <v>0.1</v>
      </c>
      <c r="P71" s="7">
        <f t="shared" si="4"/>
        <v>0.35</v>
      </c>
      <c r="Q71" s="10">
        <f t="shared" si="5"/>
        <v>7527007</v>
      </c>
      <c r="R71" s="10">
        <f t="shared" si="6"/>
        <v>26344524.5</v>
      </c>
    </row>
    <row r="72" ht="15.75" customHeight="1">
      <c r="A72" s="6">
        <v>1.23889793E8</v>
      </c>
      <c r="B72" s="7" t="s">
        <v>77</v>
      </c>
      <c r="C72" s="6">
        <v>7.5049296E7</v>
      </c>
      <c r="D72" s="6">
        <v>5.9090676E7</v>
      </c>
      <c r="E72" s="6">
        <v>2.7219695E7</v>
      </c>
      <c r="F72" s="6">
        <v>2148299.0</v>
      </c>
      <c r="G72" s="6">
        <v>1583711.0</v>
      </c>
      <c r="H72" s="6">
        <v>1.6139138E7</v>
      </c>
      <c r="I72" s="6">
        <v>1.1999833E7</v>
      </c>
      <c r="J72" s="6">
        <v>6908370.0</v>
      </c>
      <c r="K72" s="6">
        <v>2.239251123E9</v>
      </c>
      <c r="L72" s="6">
        <v>70404.0</v>
      </c>
      <c r="M72" s="8">
        <f t="shared" si="1"/>
        <v>417463421</v>
      </c>
      <c r="N72" s="7" t="str">
        <f t="shared" si="2"/>
        <v>5 - 70-80m</v>
      </c>
      <c r="O72" s="9">
        <f t="shared" si="3"/>
        <v>0.1</v>
      </c>
      <c r="P72" s="7">
        <f t="shared" si="4"/>
        <v>0.35</v>
      </c>
      <c r="Q72" s="10">
        <f t="shared" si="5"/>
        <v>7504929.6</v>
      </c>
      <c r="R72" s="10">
        <f t="shared" si="6"/>
        <v>26267253.6</v>
      </c>
    </row>
    <row r="73" ht="15.75" customHeight="1">
      <c r="A73" s="6">
        <v>1.24845422E8</v>
      </c>
      <c r="B73" s="7" t="s">
        <v>76</v>
      </c>
      <c r="C73" s="6">
        <v>7.478197E7</v>
      </c>
      <c r="D73" s="6">
        <v>4.2476938E7</v>
      </c>
      <c r="E73" s="6">
        <v>3051995.0</v>
      </c>
      <c r="F73" s="6">
        <v>926753.0</v>
      </c>
      <c r="G73" s="6">
        <v>1357367.0</v>
      </c>
      <c r="H73" s="6">
        <v>2.8376694E7</v>
      </c>
      <c r="I73" s="6">
        <v>8764129.0</v>
      </c>
      <c r="J73" s="6">
        <v>3424877.0</v>
      </c>
      <c r="K73" s="6">
        <v>9.160487436E9</v>
      </c>
      <c r="L73" s="6">
        <v>74695.0</v>
      </c>
      <c r="M73" s="8">
        <f t="shared" si="1"/>
        <v>466942893</v>
      </c>
      <c r="N73" s="7" t="str">
        <f t="shared" si="2"/>
        <v>5 - 70-80m</v>
      </c>
      <c r="O73" s="9">
        <f t="shared" si="3"/>
        <v>0.1</v>
      </c>
      <c r="P73" s="7">
        <f t="shared" si="4"/>
        <v>0.35</v>
      </c>
      <c r="Q73" s="10">
        <f t="shared" si="5"/>
        <v>7478197</v>
      </c>
      <c r="R73" s="10">
        <f t="shared" si="6"/>
        <v>26173689.5</v>
      </c>
    </row>
    <row r="74" ht="15.75" customHeight="1">
      <c r="A74" s="6">
        <v>1.23839765E8</v>
      </c>
      <c r="B74" s="7" t="s">
        <v>505</v>
      </c>
      <c r="C74" s="6">
        <v>7.4468279E7</v>
      </c>
      <c r="D74" s="6">
        <v>1.01098057E8</v>
      </c>
      <c r="E74" s="6">
        <v>5.6731007E7</v>
      </c>
      <c r="F74" s="6">
        <v>2232065.0</v>
      </c>
      <c r="G74" s="6">
        <v>1755434.0</v>
      </c>
      <c r="H74" s="6">
        <v>2.0923384E7</v>
      </c>
      <c r="I74" s="6">
        <v>1.9456167E7</v>
      </c>
      <c r="J74" s="6">
        <v>7987566.0</v>
      </c>
      <c r="K74" s="6">
        <v>2.030191018E9</v>
      </c>
      <c r="L74" s="6">
        <v>68976.0</v>
      </c>
      <c r="M74" s="8">
        <f t="shared" si="1"/>
        <v>621189247.4</v>
      </c>
      <c r="N74" s="7" t="str">
        <f t="shared" si="2"/>
        <v>5 - 70-80m</v>
      </c>
      <c r="O74" s="9">
        <f t="shared" si="3"/>
        <v>0.1</v>
      </c>
      <c r="P74" s="7">
        <f t="shared" si="4"/>
        <v>0.35</v>
      </c>
      <c r="Q74" s="10">
        <f t="shared" si="5"/>
        <v>7446827.9</v>
      </c>
      <c r="R74" s="10">
        <f t="shared" si="6"/>
        <v>26063897.65</v>
      </c>
    </row>
    <row r="75" ht="15.75" customHeight="1">
      <c r="A75" s="6">
        <v>1.9805411E7</v>
      </c>
      <c r="B75" s="7" t="s">
        <v>506</v>
      </c>
      <c r="C75" s="6">
        <v>7.4367719E7</v>
      </c>
      <c r="D75" s="6">
        <v>1.9790961E7</v>
      </c>
      <c r="E75" s="6">
        <v>1136897.0</v>
      </c>
      <c r="F75" s="6">
        <v>174787.0</v>
      </c>
      <c r="G75" s="6">
        <v>394066.0</v>
      </c>
      <c r="H75" s="6">
        <v>1.1989536E7</v>
      </c>
      <c r="I75" s="6">
        <v>6095675.0</v>
      </c>
      <c r="J75" s="6">
        <v>1.5100936E7</v>
      </c>
      <c r="K75" s="6">
        <v>1.5326961461E10</v>
      </c>
      <c r="L75" s="6">
        <v>17841.0</v>
      </c>
      <c r="M75" s="8">
        <f t="shared" si="1"/>
        <v>243962077.4</v>
      </c>
      <c r="N75" s="7" t="str">
        <f t="shared" si="2"/>
        <v>5 - 70-80m</v>
      </c>
      <c r="O75" s="9">
        <f t="shared" si="3"/>
        <v>0.1</v>
      </c>
      <c r="P75" s="7">
        <f t="shared" si="4"/>
        <v>0.35</v>
      </c>
      <c r="Q75" s="10">
        <f t="shared" si="5"/>
        <v>7436771.9</v>
      </c>
      <c r="R75" s="10">
        <f t="shared" si="6"/>
        <v>26028701.65</v>
      </c>
    </row>
    <row r="76" ht="15.75" customHeight="1">
      <c r="A76" s="6">
        <v>1.7342475E7</v>
      </c>
      <c r="B76" s="7" t="s">
        <v>143</v>
      </c>
      <c r="C76" s="6">
        <v>7.4324496E7</v>
      </c>
      <c r="D76" s="6">
        <v>2.4708806E7</v>
      </c>
      <c r="E76" s="6">
        <v>356213.0</v>
      </c>
      <c r="F76" s="6">
        <v>281473.0</v>
      </c>
      <c r="G76" s="6">
        <v>992656.0</v>
      </c>
      <c r="H76" s="6">
        <v>1.7202089E7</v>
      </c>
      <c r="I76" s="6">
        <v>5876375.0</v>
      </c>
      <c r="J76" s="6">
        <v>5541317.0</v>
      </c>
      <c r="K76" s="6">
        <v>4.321283541E9</v>
      </c>
      <c r="L76" s="6">
        <v>41591.0</v>
      </c>
      <c r="M76" s="8">
        <f t="shared" si="1"/>
        <v>294153202.6</v>
      </c>
      <c r="N76" s="7" t="str">
        <f t="shared" si="2"/>
        <v>5 - 70-80m</v>
      </c>
      <c r="O76" s="9">
        <f t="shared" si="3"/>
        <v>0.1</v>
      </c>
      <c r="P76" s="7">
        <f t="shared" si="4"/>
        <v>0.35</v>
      </c>
      <c r="Q76" s="10">
        <f t="shared" si="5"/>
        <v>7432449.6</v>
      </c>
      <c r="R76" s="10">
        <f t="shared" si="6"/>
        <v>26013573.6</v>
      </c>
    </row>
    <row r="77" ht="15.75" customHeight="1">
      <c r="A77" s="6">
        <v>9.1962637E7</v>
      </c>
      <c r="B77" s="7" t="s">
        <v>108</v>
      </c>
      <c r="C77" s="6">
        <v>7.4154004E7</v>
      </c>
      <c r="D77" s="6">
        <v>3.6604877E7</v>
      </c>
      <c r="E77" s="6">
        <v>1167771.0</v>
      </c>
      <c r="F77" s="6">
        <v>703078.0</v>
      </c>
      <c r="G77" s="6">
        <v>361170.0</v>
      </c>
      <c r="H77" s="6">
        <v>1.5891998E7</v>
      </c>
      <c r="I77" s="6">
        <v>1.848086E7</v>
      </c>
      <c r="J77" s="6">
        <v>9543055.0</v>
      </c>
      <c r="K77" s="6">
        <v>1.363228227E9</v>
      </c>
      <c r="L77" s="6">
        <v>87410.0</v>
      </c>
      <c r="M77" s="8">
        <f t="shared" si="1"/>
        <v>531621570.2</v>
      </c>
      <c r="N77" s="7" t="str">
        <f t="shared" si="2"/>
        <v>5 - 70-80m</v>
      </c>
      <c r="O77" s="9">
        <f t="shared" si="3"/>
        <v>0.1</v>
      </c>
      <c r="P77" s="7">
        <f t="shared" si="4"/>
        <v>0.35</v>
      </c>
      <c r="Q77" s="10">
        <f t="shared" si="5"/>
        <v>7415400.4</v>
      </c>
      <c r="R77" s="10">
        <f t="shared" si="6"/>
        <v>25953901.4</v>
      </c>
    </row>
    <row r="78" ht="15.75" customHeight="1">
      <c r="A78" s="6">
        <v>1.1827646E8</v>
      </c>
      <c r="B78" s="7" t="s">
        <v>137</v>
      </c>
      <c r="C78" s="6">
        <v>7.4070705E7</v>
      </c>
      <c r="D78" s="6">
        <v>5.8284858E7</v>
      </c>
      <c r="E78" s="6">
        <v>1.2386274E7</v>
      </c>
      <c r="F78" s="6">
        <v>3769783.0</v>
      </c>
      <c r="G78" s="6">
        <v>6485512.0</v>
      </c>
      <c r="H78" s="6">
        <v>2.7126906E7</v>
      </c>
      <c r="I78" s="6">
        <v>8516383.0</v>
      </c>
      <c r="J78" s="6">
        <v>5130990.0</v>
      </c>
      <c r="K78" s="6">
        <v>2.654238267E9</v>
      </c>
      <c r="L78" s="6">
        <v>24892.0</v>
      </c>
      <c r="M78" s="8">
        <f t="shared" si="1"/>
        <v>477555588.8</v>
      </c>
      <c r="N78" s="7" t="str">
        <f t="shared" si="2"/>
        <v>5 - 70-80m</v>
      </c>
      <c r="O78" s="9">
        <f t="shared" si="3"/>
        <v>0.1</v>
      </c>
      <c r="P78" s="7">
        <f t="shared" si="4"/>
        <v>0.35</v>
      </c>
      <c r="Q78" s="10">
        <f t="shared" si="5"/>
        <v>7407070.5</v>
      </c>
      <c r="R78" s="10">
        <f t="shared" si="6"/>
        <v>25924746.75</v>
      </c>
    </row>
    <row r="79" ht="15.75" customHeight="1">
      <c r="A79" s="6">
        <v>1.29964669E8</v>
      </c>
      <c r="B79" s="7" t="s">
        <v>28</v>
      </c>
      <c r="C79" s="6">
        <v>7.3995198E7</v>
      </c>
      <c r="D79" s="6">
        <v>1.04355231E8</v>
      </c>
      <c r="E79" s="6">
        <v>1.6599876E7</v>
      </c>
      <c r="F79" s="6">
        <v>1145033.0</v>
      </c>
      <c r="G79" s="6">
        <v>9725458.0</v>
      </c>
      <c r="H79" s="6">
        <v>4.3789475E7</v>
      </c>
      <c r="I79" s="6">
        <v>3.3095389E7</v>
      </c>
      <c r="J79" s="6">
        <v>8134844.0</v>
      </c>
      <c r="K79" s="6">
        <v>8.237806603E9</v>
      </c>
      <c r="L79" s="6">
        <v>39325.0</v>
      </c>
      <c r="M79" s="8">
        <f t="shared" si="1"/>
        <v>1144314403</v>
      </c>
      <c r="N79" s="7" t="str">
        <f t="shared" si="2"/>
        <v>5 - 70-80m</v>
      </c>
      <c r="O79" s="9">
        <f t="shared" si="3"/>
        <v>0.1</v>
      </c>
      <c r="P79" s="7">
        <f t="shared" si="4"/>
        <v>0.35</v>
      </c>
      <c r="Q79" s="10">
        <f t="shared" si="5"/>
        <v>7399519.8</v>
      </c>
      <c r="R79" s="10">
        <f t="shared" si="6"/>
        <v>25898319.3</v>
      </c>
    </row>
    <row r="80" ht="15.75" customHeight="1">
      <c r="A80" s="6">
        <v>1.24330555E8</v>
      </c>
      <c r="B80" s="7" t="s">
        <v>105</v>
      </c>
      <c r="C80" s="6">
        <v>7.3908507E7</v>
      </c>
      <c r="D80" s="6">
        <v>1.35894486E8</v>
      </c>
      <c r="E80" s="6">
        <v>8.4461579E7</v>
      </c>
      <c r="F80" s="6">
        <v>2145603.0</v>
      </c>
      <c r="G80" s="6">
        <v>2485066.0</v>
      </c>
      <c r="H80" s="6">
        <v>2.5597452E7</v>
      </c>
      <c r="I80" s="6">
        <v>2.1204786E7</v>
      </c>
      <c r="J80" s="6">
        <v>7897046.0</v>
      </c>
      <c r="K80" s="6">
        <v>1.132140315E9</v>
      </c>
      <c r="L80" s="6">
        <v>69660.0</v>
      </c>
      <c r="M80" s="8">
        <f t="shared" si="1"/>
        <v>711194025.8</v>
      </c>
      <c r="N80" s="7" t="str">
        <f t="shared" si="2"/>
        <v>5 - 70-80m</v>
      </c>
      <c r="O80" s="9">
        <f t="shared" si="3"/>
        <v>0.1</v>
      </c>
      <c r="P80" s="7">
        <f t="shared" si="4"/>
        <v>0.35</v>
      </c>
      <c r="Q80" s="10">
        <f t="shared" si="5"/>
        <v>7390850.7</v>
      </c>
      <c r="R80" s="10">
        <f t="shared" si="6"/>
        <v>25867977.45</v>
      </c>
    </row>
    <row r="81" ht="15.75" customHeight="1">
      <c r="A81" s="6">
        <v>8.2637804E7</v>
      </c>
      <c r="B81" s="7" t="s">
        <v>507</v>
      </c>
      <c r="C81" s="6">
        <v>7.3869617E7</v>
      </c>
      <c r="D81" s="6">
        <v>7.6086023E7</v>
      </c>
      <c r="E81" s="6">
        <v>1.0424887E7</v>
      </c>
      <c r="F81" s="6">
        <v>2524300.0</v>
      </c>
      <c r="G81" s="6">
        <v>4070774.0</v>
      </c>
      <c r="H81" s="6">
        <v>4.496922E7</v>
      </c>
      <c r="I81" s="6">
        <v>1.4096842E7</v>
      </c>
      <c r="J81" s="6">
        <v>8118081.0</v>
      </c>
      <c r="K81" s="6">
        <v>7.99134983E8</v>
      </c>
      <c r="L81" s="6">
        <v>28228.0</v>
      </c>
      <c r="M81" s="8">
        <f t="shared" si="1"/>
        <v>755045713.4</v>
      </c>
      <c r="N81" s="7" t="str">
        <f t="shared" si="2"/>
        <v>5 - 70-80m</v>
      </c>
      <c r="O81" s="9">
        <f t="shared" si="3"/>
        <v>0.1</v>
      </c>
      <c r="P81" s="7">
        <f t="shared" si="4"/>
        <v>0.35</v>
      </c>
      <c r="Q81" s="10">
        <f t="shared" si="5"/>
        <v>7386961.7</v>
      </c>
      <c r="R81" s="10">
        <f t="shared" si="6"/>
        <v>25854365.95</v>
      </c>
    </row>
    <row r="82" ht="15.75" customHeight="1">
      <c r="A82" s="6">
        <v>7.1885615E7</v>
      </c>
      <c r="B82" s="7" t="s">
        <v>96</v>
      </c>
      <c r="C82" s="6">
        <v>7.3766702E7</v>
      </c>
      <c r="D82" s="6">
        <v>3.4998729E7</v>
      </c>
      <c r="E82" s="6">
        <v>2047913.0</v>
      </c>
      <c r="F82" s="6">
        <v>371223.0</v>
      </c>
      <c r="G82" s="6">
        <v>912767.0</v>
      </c>
      <c r="H82" s="6">
        <v>2.0571764E7</v>
      </c>
      <c r="I82" s="6">
        <v>1.1095062E7</v>
      </c>
      <c r="J82" s="6">
        <v>8269924.0</v>
      </c>
      <c r="K82" s="6">
        <v>2.502413846E9</v>
      </c>
      <c r="L82" s="6">
        <v>56587.0</v>
      </c>
      <c r="M82" s="8">
        <f t="shared" si="1"/>
        <v>432421976.6</v>
      </c>
      <c r="N82" s="7" t="str">
        <f t="shared" si="2"/>
        <v>5 - 70-80m</v>
      </c>
      <c r="O82" s="9">
        <f t="shared" si="3"/>
        <v>0.1</v>
      </c>
      <c r="P82" s="7">
        <f t="shared" si="4"/>
        <v>0.35</v>
      </c>
      <c r="Q82" s="10">
        <f t="shared" si="5"/>
        <v>7376670.2</v>
      </c>
      <c r="R82" s="10">
        <f t="shared" si="6"/>
        <v>25818345.7</v>
      </c>
    </row>
    <row r="83" ht="15.75" customHeight="1">
      <c r="A83" s="6">
        <v>1.12859657E8</v>
      </c>
      <c r="B83" s="7" t="s">
        <v>508</v>
      </c>
      <c r="C83" s="6">
        <v>7.3698578E7</v>
      </c>
      <c r="D83" s="6">
        <v>1.22436538E8</v>
      </c>
      <c r="E83" s="6">
        <v>6.4566659E7</v>
      </c>
      <c r="F83" s="6">
        <v>2982534.0</v>
      </c>
      <c r="G83" s="6">
        <v>7023243.0</v>
      </c>
      <c r="H83" s="6">
        <v>3.3458382E7</v>
      </c>
      <c r="I83" s="6">
        <v>1.440572E7</v>
      </c>
      <c r="J83" s="6">
        <v>9205572.0</v>
      </c>
      <c r="K83" s="6">
        <v>1.607007748E9</v>
      </c>
      <c r="L83" s="6">
        <v>52891.0</v>
      </c>
      <c r="M83" s="8">
        <f t="shared" si="1"/>
        <v>669669591.8</v>
      </c>
      <c r="N83" s="7" t="str">
        <f t="shared" si="2"/>
        <v>5 - 70-80m</v>
      </c>
      <c r="O83" s="9">
        <f t="shared" si="3"/>
        <v>0.1</v>
      </c>
      <c r="P83" s="7">
        <f t="shared" si="4"/>
        <v>0.35</v>
      </c>
      <c r="Q83" s="10">
        <f t="shared" si="5"/>
        <v>7369857.8</v>
      </c>
      <c r="R83" s="10">
        <f t="shared" si="6"/>
        <v>25794502.3</v>
      </c>
    </row>
    <row r="84" ht="15.75" customHeight="1">
      <c r="A84" s="6">
        <v>2.9787382E7</v>
      </c>
      <c r="B84" s="7" t="s">
        <v>509</v>
      </c>
      <c r="C84" s="6">
        <v>7.3648811E7</v>
      </c>
      <c r="D84" s="6">
        <v>1.07499563E8</v>
      </c>
      <c r="E84" s="6">
        <v>2.8052756E7</v>
      </c>
      <c r="F84" s="6">
        <v>3046865.0</v>
      </c>
      <c r="G84" s="6">
        <v>5367258.0</v>
      </c>
      <c r="H84" s="6">
        <v>4.2676392E7</v>
      </c>
      <c r="I84" s="6">
        <v>2.8356292E7</v>
      </c>
      <c r="J84" s="6">
        <v>1.3742172E7</v>
      </c>
      <c r="K84" s="6">
        <v>1.2836651685E10</v>
      </c>
      <c r="L84" s="6">
        <v>139477.0</v>
      </c>
      <c r="M84" s="8">
        <f t="shared" si="1"/>
        <v>1027063073</v>
      </c>
      <c r="N84" s="7" t="str">
        <f t="shared" si="2"/>
        <v>5 - 70-80m</v>
      </c>
      <c r="O84" s="9">
        <f t="shared" si="3"/>
        <v>0.1</v>
      </c>
      <c r="P84" s="7">
        <f t="shared" si="4"/>
        <v>0.35</v>
      </c>
      <c r="Q84" s="10">
        <f t="shared" si="5"/>
        <v>7364881.1</v>
      </c>
      <c r="R84" s="10">
        <f t="shared" si="6"/>
        <v>25777083.85</v>
      </c>
    </row>
    <row r="85" ht="15.75" customHeight="1">
      <c r="A85" s="6">
        <v>5.7211811E7</v>
      </c>
      <c r="B85" s="7" t="s">
        <v>510</v>
      </c>
      <c r="C85" s="6">
        <v>7.3553784E7</v>
      </c>
      <c r="D85" s="6">
        <v>1.02947175E8</v>
      </c>
      <c r="E85" s="6">
        <v>2.3110858E7</v>
      </c>
      <c r="F85" s="6">
        <v>5443640.0</v>
      </c>
      <c r="G85" s="6">
        <v>9471448.0</v>
      </c>
      <c r="H85" s="6">
        <v>3.8221897E7</v>
      </c>
      <c r="I85" s="6">
        <v>2.6699332E7</v>
      </c>
      <c r="J85" s="6">
        <v>1.1045298E7</v>
      </c>
      <c r="K85" s="6">
        <v>8.316851215E9</v>
      </c>
      <c r="L85" s="6">
        <v>85546.0</v>
      </c>
      <c r="M85" s="8">
        <f t="shared" si="1"/>
        <v>969600853.6</v>
      </c>
      <c r="N85" s="7" t="str">
        <f t="shared" si="2"/>
        <v>5 - 70-80m</v>
      </c>
      <c r="O85" s="9">
        <f t="shared" si="3"/>
        <v>0.1</v>
      </c>
      <c r="P85" s="7">
        <f t="shared" si="4"/>
        <v>0.35</v>
      </c>
      <c r="Q85" s="10">
        <f t="shared" si="5"/>
        <v>7355378.4</v>
      </c>
      <c r="R85" s="10">
        <f t="shared" si="6"/>
        <v>25743824.4</v>
      </c>
    </row>
    <row r="86" ht="15.75" customHeight="1">
      <c r="A86" s="6">
        <v>1.11930447E8</v>
      </c>
      <c r="B86" s="7" t="s">
        <v>139</v>
      </c>
      <c r="C86" s="6">
        <v>7.3545567E7</v>
      </c>
      <c r="D86" s="6">
        <v>8.3205443E7</v>
      </c>
      <c r="E86" s="6">
        <v>2.781818E7</v>
      </c>
      <c r="F86" s="6">
        <v>1848485.0</v>
      </c>
      <c r="G86" s="6">
        <v>1665485.0</v>
      </c>
      <c r="H86" s="6">
        <v>3.1449024E7</v>
      </c>
      <c r="I86" s="6">
        <v>2.0424269E7</v>
      </c>
      <c r="J86" s="6">
        <v>9482653.0</v>
      </c>
      <c r="K86" s="6">
        <v>1.2574308399E10</v>
      </c>
      <c r="L86" s="6">
        <v>44085.0</v>
      </c>
      <c r="M86" s="8">
        <f t="shared" si="1"/>
        <v>738898166</v>
      </c>
      <c r="N86" s="7" t="str">
        <f t="shared" si="2"/>
        <v>5 - 70-80m</v>
      </c>
      <c r="O86" s="9">
        <f t="shared" si="3"/>
        <v>0.1</v>
      </c>
      <c r="P86" s="7">
        <f t="shared" si="4"/>
        <v>0.35</v>
      </c>
      <c r="Q86" s="10">
        <f t="shared" si="5"/>
        <v>7354556.7</v>
      </c>
      <c r="R86" s="10">
        <f t="shared" si="6"/>
        <v>25740948.45</v>
      </c>
    </row>
    <row r="87" ht="15.75" customHeight="1">
      <c r="A87" s="6">
        <v>1.19713536E8</v>
      </c>
      <c r="B87" s="7" t="s">
        <v>81</v>
      </c>
      <c r="C87" s="6">
        <v>7.3487865E7</v>
      </c>
      <c r="D87" s="6">
        <v>1.58189738E8</v>
      </c>
      <c r="E87" s="6">
        <v>1.03854574E8</v>
      </c>
      <c r="F87" s="6">
        <v>2100062.0</v>
      </c>
      <c r="G87" s="6">
        <v>4939183.0</v>
      </c>
      <c r="H87" s="6">
        <v>3.0205365E7</v>
      </c>
      <c r="I87" s="6">
        <v>1.7090554E7</v>
      </c>
      <c r="J87" s="6">
        <v>9697105.0</v>
      </c>
      <c r="K87" s="6">
        <v>3.905979569E9</v>
      </c>
      <c r="L87" s="6">
        <v>43962.0</v>
      </c>
      <c r="M87" s="8">
        <f t="shared" si="1"/>
        <v>688592500.8</v>
      </c>
      <c r="N87" s="7" t="str">
        <f t="shared" si="2"/>
        <v>5 - 70-80m</v>
      </c>
      <c r="O87" s="9">
        <f t="shared" si="3"/>
        <v>0.1</v>
      </c>
      <c r="P87" s="7">
        <f t="shared" si="4"/>
        <v>0.35</v>
      </c>
      <c r="Q87" s="10">
        <f t="shared" si="5"/>
        <v>7348786.5</v>
      </c>
      <c r="R87" s="10">
        <f t="shared" si="6"/>
        <v>25720752.75</v>
      </c>
    </row>
    <row r="88" ht="15.75" customHeight="1">
      <c r="A88" s="6">
        <v>1.24331838E8</v>
      </c>
      <c r="B88" s="7" t="s">
        <v>100</v>
      </c>
      <c r="C88" s="6">
        <v>7.333066E7</v>
      </c>
      <c r="D88" s="6">
        <v>8669306.0</v>
      </c>
      <c r="E88" s="6">
        <v>602183.0</v>
      </c>
      <c r="F88" s="6">
        <v>150503.0</v>
      </c>
      <c r="G88" s="6">
        <v>209017.0</v>
      </c>
      <c r="H88" s="6">
        <v>4125661.0</v>
      </c>
      <c r="I88" s="6">
        <v>3581942.0</v>
      </c>
      <c r="J88" s="6">
        <v>6161151.0</v>
      </c>
      <c r="K88" s="6">
        <v>1.04098749E8</v>
      </c>
      <c r="L88" s="6">
        <v>15871.0</v>
      </c>
      <c r="M88" s="8">
        <f t="shared" si="1"/>
        <v>114152960.6</v>
      </c>
      <c r="N88" s="7" t="str">
        <f t="shared" si="2"/>
        <v>5 - 70-80m</v>
      </c>
      <c r="O88" s="9">
        <f t="shared" si="3"/>
        <v>0.1</v>
      </c>
      <c r="P88" s="7">
        <f t="shared" si="4"/>
        <v>0.35</v>
      </c>
      <c r="Q88" s="10">
        <f t="shared" si="5"/>
        <v>7333066</v>
      </c>
      <c r="R88" s="10">
        <f t="shared" si="6"/>
        <v>25665731</v>
      </c>
    </row>
    <row r="89" ht="15.75" customHeight="1">
      <c r="A89" s="6">
        <v>1.11798858E8</v>
      </c>
      <c r="B89" s="7" t="s">
        <v>122</v>
      </c>
      <c r="C89" s="6">
        <v>7.32999E7</v>
      </c>
      <c r="D89" s="6">
        <v>3.1010926E7</v>
      </c>
      <c r="E89" s="6">
        <v>1298081.0</v>
      </c>
      <c r="F89" s="6">
        <v>3999187.0</v>
      </c>
      <c r="G89" s="6">
        <v>3321783.0</v>
      </c>
      <c r="H89" s="6">
        <v>1.5141248E7</v>
      </c>
      <c r="I89" s="6">
        <v>7250627.0</v>
      </c>
      <c r="J89" s="6">
        <v>6265360.0</v>
      </c>
      <c r="K89" s="6">
        <v>1.521241284E9</v>
      </c>
      <c r="L89" s="6">
        <v>52011.0</v>
      </c>
      <c r="M89" s="8">
        <f t="shared" si="1"/>
        <v>317970142.2</v>
      </c>
      <c r="N89" s="7" t="str">
        <f t="shared" si="2"/>
        <v>5 - 70-80m</v>
      </c>
      <c r="O89" s="9">
        <f t="shared" si="3"/>
        <v>0.1</v>
      </c>
      <c r="P89" s="7">
        <f t="shared" si="4"/>
        <v>0.35</v>
      </c>
      <c r="Q89" s="10">
        <f t="shared" si="5"/>
        <v>7329990</v>
      </c>
      <c r="R89" s="10">
        <f t="shared" si="6"/>
        <v>25654965</v>
      </c>
    </row>
    <row r="90" ht="15.75" customHeight="1">
      <c r="A90" s="6">
        <v>1.26694799E8</v>
      </c>
      <c r="B90" s="7" t="s">
        <v>89</v>
      </c>
      <c r="C90" s="6">
        <v>7.3246765E7</v>
      </c>
      <c r="D90" s="6">
        <v>1.05134292E8</v>
      </c>
      <c r="E90" s="6">
        <v>2.4905845E7</v>
      </c>
      <c r="F90" s="6">
        <v>4469981.0</v>
      </c>
      <c r="G90" s="6">
        <v>2579906.0</v>
      </c>
      <c r="H90" s="6">
        <v>3.1094303E7</v>
      </c>
      <c r="I90" s="6">
        <v>4.2084257E7</v>
      </c>
      <c r="J90" s="6">
        <v>8252562.0</v>
      </c>
      <c r="K90" s="6">
        <v>1.202033742E9</v>
      </c>
      <c r="L90" s="6">
        <v>74062.0</v>
      </c>
      <c r="M90" s="8">
        <f t="shared" si="1"/>
        <v>1176868925</v>
      </c>
      <c r="N90" s="7" t="str">
        <f t="shared" si="2"/>
        <v>5 - 70-80m</v>
      </c>
      <c r="O90" s="9">
        <f t="shared" si="3"/>
        <v>0.1</v>
      </c>
      <c r="P90" s="7">
        <f t="shared" si="4"/>
        <v>0.35</v>
      </c>
      <c r="Q90" s="10">
        <f t="shared" si="5"/>
        <v>7324676.5</v>
      </c>
      <c r="R90" s="10">
        <f t="shared" si="6"/>
        <v>25636367.75</v>
      </c>
    </row>
    <row r="91" ht="15.75" customHeight="1">
      <c r="A91" s="6">
        <v>1.12342114E8</v>
      </c>
      <c r="B91" s="7" t="s">
        <v>511</v>
      </c>
      <c r="C91" s="6">
        <v>7.3223207E7</v>
      </c>
      <c r="D91" s="6">
        <v>1.887981E7</v>
      </c>
      <c r="E91" s="6">
        <v>258327.0</v>
      </c>
      <c r="F91" s="6">
        <v>732989.0</v>
      </c>
      <c r="G91" s="6">
        <v>1660232.0</v>
      </c>
      <c r="H91" s="6">
        <v>7990127.0</v>
      </c>
      <c r="I91" s="6">
        <v>8238135.0</v>
      </c>
      <c r="J91" s="6">
        <v>6768294.0</v>
      </c>
      <c r="K91" s="6">
        <v>1.579929427E9</v>
      </c>
      <c r="L91" s="6">
        <v>52374.0</v>
      </c>
      <c r="M91" s="8">
        <f t="shared" si="1"/>
        <v>252822541.4</v>
      </c>
      <c r="N91" s="7" t="str">
        <f t="shared" si="2"/>
        <v>5 - 70-80m</v>
      </c>
      <c r="O91" s="9">
        <f t="shared" si="3"/>
        <v>0.1</v>
      </c>
      <c r="P91" s="7">
        <f t="shared" si="4"/>
        <v>0.35</v>
      </c>
      <c r="Q91" s="10">
        <f t="shared" si="5"/>
        <v>7322320.7</v>
      </c>
      <c r="R91" s="10">
        <f t="shared" si="6"/>
        <v>25628122.45</v>
      </c>
    </row>
    <row r="92" ht="15.75" customHeight="1">
      <c r="A92" s="6">
        <v>1.11987301E8</v>
      </c>
      <c r="B92" s="7" t="s">
        <v>144</v>
      </c>
      <c r="C92" s="6">
        <v>7.2750069E7</v>
      </c>
      <c r="D92" s="6">
        <v>2.0195993E7</v>
      </c>
      <c r="E92" s="6">
        <v>463839.0</v>
      </c>
      <c r="F92" s="6">
        <v>431793.0</v>
      </c>
      <c r="G92" s="6">
        <v>289446.0</v>
      </c>
      <c r="H92" s="6">
        <v>1.0449685E7</v>
      </c>
      <c r="I92" s="6">
        <v>8561230.0</v>
      </c>
      <c r="J92" s="6">
        <v>5264109.0</v>
      </c>
      <c r="K92" s="6">
        <v>2.052E7</v>
      </c>
      <c r="L92" s="6">
        <v>60514.0</v>
      </c>
      <c r="M92" s="8">
        <f t="shared" si="1"/>
        <v>277835587.8</v>
      </c>
      <c r="N92" s="7" t="str">
        <f t="shared" si="2"/>
        <v>5 - 70-80m</v>
      </c>
      <c r="O92" s="9">
        <f t="shared" si="3"/>
        <v>0.1</v>
      </c>
      <c r="P92" s="7">
        <f t="shared" si="4"/>
        <v>0.35</v>
      </c>
      <c r="Q92" s="10">
        <f t="shared" si="5"/>
        <v>7275006.9</v>
      </c>
      <c r="R92" s="10">
        <f t="shared" si="6"/>
        <v>25462524.15</v>
      </c>
    </row>
    <row r="93" ht="15.75" customHeight="1">
      <c r="A93" s="6">
        <v>8.7085675E7</v>
      </c>
      <c r="B93" s="7" t="s">
        <v>166</v>
      </c>
      <c r="C93" s="6">
        <v>7.2576098E7</v>
      </c>
      <c r="D93" s="6">
        <v>3.5053105E7</v>
      </c>
      <c r="E93" s="6">
        <v>3138306.0</v>
      </c>
      <c r="F93" s="6">
        <v>1166883.0</v>
      </c>
      <c r="G93" s="6">
        <v>881377.0</v>
      </c>
      <c r="H93" s="6">
        <v>1.4714336E7</v>
      </c>
      <c r="I93" s="6">
        <v>1.5152203E7</v>
      </c>
      <c r="J93" s="6">
        <v>7002912.0</v>
      </c>
      <c r="K93" s="6">
        <v>1.1376395842E10</v>
      </c>
      <c r="L93" s="6">
        <v>106478.0</v>
      </c>
      <c r="M93" s="8">
        <f t="shared" si="1"/>
        <v>456674355.2</v>
      </c>
      <c r="N93" s="7" t="str">
        <f t="shared" si="2"/>
        <v>5 - 70-80m</v>
      </c>
      <c r="O93" s="9">
        <f t="shared" si="3"/>
        <v>0.1</v>
      </c>
      <c r="P93" s="7">
        <f t="shared" si="4"/>
        <v>0.35</v>
      </c>
      <c r="Q93" s="10">
        <f t="shared" si="5"/>
        <v>7257609.8</v>
      </c>
      <c r="R93" s="10">
        <f t="shared" si="6"/>
        <v>25401634.3</v>
      </c>
    </row>
    <row r="94" ht="15.75" customHeight="1">
      <c r="A94" s="6">
        <v>9.6306775E7</v>
      </c>
      <c r="B94" s="7" t="s">
        <v>92</v>
      </c>
      <c r="C94" s="6">
        <v>7.227034E7</v>
      </c>
      <c r="D94" s="6">
        <v>1.15038701E8</v>
      </c>
      <c r="E94" s="6">
        <v>8.2243002E7</v>
      </c>
      <c r="F94" s="6">
        <v>583144.0</v>
      </c>
      <c r="G94" s="6">
        <v>474361.0</v>
      </c>
      <c r="H94" s="6">
        <v>1.9468164E7</v>
      </c>
      <c r="I94" s="6">
        <v>1.227003E7</v>
      </c>
      <c r="J94" s="6">
        <v>6772820.0</v>
      </c>
      <c r="K94" s="6">
        <v>3.757234725E9</v>
      </c>
      <c r="L94" s="6">
        <v>49030.0</v>
      </c>
      <c r="M94" s="8">
        <f t="shared" si="1"/>
        <v>459594572.4</v>
      </c>
      <c r="N94" s="7" t="str">
        <f t="shared" si="2"/>
        <v>5 - 70-80m</v>
      </c>
      <c r="O94" s="9">
        <f t="shared" si="3"/>
        <v>0.1</v>
      </c>
      <c r="P94" s="7">
        <f t="shared" si="4"/>
        <v>0.35</v>
      </c>
      <c r="Q94" s="10">
        <f t="shared" si="5"/>
        <v>7227034</v>
      </c>
      <c r="R94" s="10">
        <f t="shared" si="6"/>
        <v>25294619</v>
      </c>
    </row>
    <row r="95" ht="15.75" customHeight="1">
      <c r="A95" s="6">
        <v>1.09956535E8</v>
      </c>
      <c r="B95" s="7" t="s">
        <v>85</v>
      </c>
      <c r="C95" s="6">
        <v>7.215329E7</v>
      </c>
      <c r="D95" s="6">
        <v>4.2711591E7</v>
      </c>
      <c r="E95" s="6">
        <v>1404695.0</v>
      </c>
      <c r="F95" s="6">
        <v>1405251.0</v>
      </c>
      <c r="G95" s="6">
        <v>2103257.0</v>
      </c>
      <c r="H95" s="6">
        <v>1.7890945E7</v>
      </c>
      <c r="I95" s="6">
        <v>1.9907443E7</v>
      </c>
      <c r="J95" s="6">
        <v>7622815.0</v>
      </c>
      <c r="K95" s="6">
        <v>5.0497658E8</v>
      </c>
      <c r="L95" s="6">
        <v>56266.0</v>
      </c>
      <c r="M95" s="8">
        <f t="shared" si="1"/>
        <v>588562779</v>
      </c>
      <c r="N95" s="7" t="str">
        <f t="shared" si="2"/>
        <v>5 - 70-80m</v>
      </c>
      <c r="O95" s="9">
        <f t="shared" si="3"/>
        <v>0.1</v>
      </c>
      <c r="P95" s="7">
        <f t="shared" si="4"/>
        <v>0.35</v>
      </c>
      <c r="Q95" s="10">
        <f t="shared" si="5"/>
        <v>7215329</v>
      </c>
      <c r="R95" s="10">
        <f t="shared" si="6"/>
        <v>25253651.5</v>
      </c>
    </row>
    <row r="96" ht="15.75" customHeight="1">
      <c r="A96" s="6">
        <v>1.20856535E8</v>
      </c>
      <c r="B96" s="7" t="s">
        <v>206</v>
      </c>
      <c r="C96" s="6">
        <v>7.2013132E7</v>
      </c>
      <c r="D96" s="6">
        <v>1.3243194E7</v>
      </c>
      <c r="E96" s="6">
        <v>294928.0</v>
      </c>
      <c r="F96" s="6">
        <v>305903.0</v>
      </c>
      <c r="G96" s="6">
        <v>577629.0</v>
      </c>
      <c r="H96" s="6">
        <v>8122077.0</v>
      </c>
      <c r="I96" s="6">
        <v>3942657.0</v>
      </c>
      <c r="J96" s="6">
        <v>7651048.0</v>
      </c>
      <c r="K96" s="6">
        <v>3.23022844E8</v>
      </c>
      <c r="L96" s="6">
        <v>8516.0</v>
      </c>
      <c r="M96" s="8">
        <f t="shared" si="1"/>
        <v>163055217.6</v>
      </c>
      <c r="N96" s="7" t="str">
        <f t="shared" si="2"/>
        <v>5 - 70-80m</v>
      </c>
      <c r="O96" s="9">
        <f t="shared" si="3"/>
        <v>0.1</v>
      </c>
      <c r="P96" s="7">
        <f t="shared" si="4"/>
        <v>0.35</v>
      </c>
      <c r="Q96" s="10">
        <f t="shared" si="5"/>
        <v>7201313.2</v>
      </c>
      <c r="R96" s="10">
        <f t="shared" si="6"/>
        <v>25204596.2</v>
      </c>
    </row>
    <row r="97" ht="15.75" customHeight="1">
      <c r="A97" s="6">
        <v>9.3128077E7</v>
      </c>
      <c r="B97" s="7" t="s">
        <v>512</v>
      </c>
      <c r="C97" s="6">
        <v>7.2007017E7</v>
      </c>
      <c r="D97" s="6">
        <v>3.0756053E7</v>
      </c>
      <c r="E97" s="6">
        <v>1372498.0</v>
      </c>
      <c r="F97" s="6">
        <v>390209.0</v>
      </c>
      <c r="G97" s="6">
        <v>531955.0</v>
      </c>
      <c r="H97" s="6">
        <v>1.4825526E7</v>
      </c>
      <c r="I97" s="6">
        <v>1.3635865E7</v>
      </c>
      <c r="J97" s="6">
        <v>9054316.0</v>
      </c>
      <c r="K97" s="6">
        <v>9.84234688E8</v>
      </c>
      <c r="L97" s="6">
        <v>71572.0</v>
      </c>
      <c r="M97" s="8">
        <f t="shared" si="1"/>
        <v>424155297.6</v>
      </c>
      <c r="N97" s="7" t="str">
        <f t="shared" si="2"/>
        <v>5 - 70-80m</v>
      </c>
      <c r="O97" s="9">
        <f t="shared" si="3"/>
        <v>0.1</v>
      </c>
      <c r="P97" s="7">
        <f t="shared" si="4"/>
        <v>0.35</v>
      </c>
      <c r="Q97" s="10">
        <f t="shared" si="5"/>
        <v>7200701.7</v>
      </c>
      <c r="R97" s="10">
        <f t="shared" si="6"/>
        <v>25202455.95</v>
      </c>
    </row>
    <row r="98" ht="15.75" customHeight="1">
      <c r="A98" s="6">
        <v>1.17120004E8</v>
      </c>
      <c r="B98" s="7" t="s">
        <v>86</v>
      </c>
      <c r="C98" s="6">
        <v>7.1978402E7</v>
      </c>
      <c r="D98" s="6">
        <v>3.5518836E7</v>
      </c>
      <c r="E98" s="6">
        <v>7132082.0</v>
      </c>
      <c r="F98" s="6">
        <v>1672041.0</v>
      </c>
      <c r="G98" s="6">
        <v>3165656.0</v>
      </c>
      <c r="H98" s="6">
        <v>1.6865338E7</v>
      </c>
      <c r="I98" s="6">
        <v>6683719.0</v>
      </c>
      <c r="J98" s="6">
        <v>5802856.0</v>
      </c>
      <c r="K98" s="6">
        <v>1.801951423E9</v>
      </c>
      <c r="L98" s="6">
        <v>36228.0</v>
      </c>
      <c r="M98" s="8">
        <f t="shared" si="1"/>
        <v>319760882.4</v>
      </c>
      <c r="N98" s="7" t="str">
        <f t="shared" si="2"/>
        <v>5 - 70-80m</v>
      </c>
      <c r="O98" s="9">
        <f t="shared" si="3"/>
        <v>0.1</v>
      </c>
      <c r="P98" s="7">
        <f t="shared" si="4"/>
        <v>0.35</v>
      </c>
      <c r="Q98" s="10">
        <f t="shared" si="5"/>
        <v>7197840.2</v>
      </c>
      <c r="R98" s="10">
        <f t="shared" si="6"/>
        <v>25192440.7</v>
      </c>
    </row>
    <row r="99" ht="15.75" customHeight="1">
      <c r="A99" s="6">
        <v>1.11956793E8</v>
      </c>
      <c r="B99" s="7" t="s">
        <v>115</v>
      </c>
      <c r="C99" s="6">
        <v>7.1768154E7</v>
      </c>
      <c r="D99" s="6">
        <v>3.101017E7</v>
      </c>
      <c r="E99" s="6">
        <v>1772237.0</v>
      </c>
      <c r="F99" s="6">
        <v>1698521.0</v>
      </c>
      <c r="G99" s="6">
        <v>1633071.0</v>
      </c>
      <c r="H99" s="6">
        <v>1.2482407E7</v>
      </c>
      <c r="I99" s="6">
        <v>1.3423934E7</v>
      </c>
      <c r="J99" s="6">
        <v>6936327.0</v>
      </c>
      <c r="K99" s="6">
        <v>5.318476353E9</v>
      </c>
      <c r="L99" s="6">
        <v>9115.0</v>
      </c>
      <c r="M99" s="8">
        <f t="shared" si="1"/>
        <v>403586523.4</v>
      </c>
      <c r="N99" s="7" t="str">
        <f t="shared" si="2"/>
        <v>5 - 70-80m</v>
      </c>
      <c r="O99" s="9">
        <f t="shared" si="3"/>
        <v>0.1</v>
      </c>
      <c r="P99" s="7">
        <f t="shared" si="4"/>
        <v>0.35</v>
      </c>
      <c r="Q99" s="10">
        <f t="shared" si="5"/>
        <v>7176815.4</v>
      </c>
      <c r="R99" s="10">
        <f t="shared" si="6"/>
        <v>25118853.9</v>
      </c>
    </row>
    <row r="100" ht="15.75" customHeight="1">
      <c r="A100" s="6">
        <v>9.8503035E7</v>
      </c>
      <c r="B100" s="7" t="s">
        <v>120</v>
      </c>
      <c r="C100" s="6">
        <v>7.1664788E7</v>
      </c>
      <c r="D100" s="6">
        <v>7.3375137E7</v>
      </c>
      <c r="E100" s="6">
        <v>2906643.0</v>
      </c>
      <c r="F100" s="6">
        <v>1613766.0</v>
      </c>
      <c r="G100" s="6">
        <v>2760812.0</v>
      </c>
      <c r="H100" s="6">
        <v>4.2067943E7</v>
      </c>
      <c r="I100" s="6">
        <v>2.4025973E7</v>
      </c>
      <c r="J100" s="6">
        <v>5543870.0</v>
      </c>
      <c r="K100" s="6">
        <v>9.107692246E9</v>
      </c>
      <c r="L100" s="6">
        <v>128982.0</v>
      </c>
      <c r="M100" s="8">
        <f t="shared" si="1"/>
        <v>916050998.6</v>
      </c>
      <c r="N100" s="7" t="str">
        <f t="shared" si="2"/>
        <v>5 - 70-80m</v>
      </c>
      <c r="O100" s="9">
        <f t="shared" si="3"/>
        <v>0.1</v>
      </c>
      <c r="P100" s="7">
        <f t="shared" si="4"/>
        <v>0.35</v>
      </c>
      <c r="Q100" s="10">
        <f t="shared" si="5"/>
        <v>7166478.8</v>
      </c>
      <c r="R100" s="10">
        <f t="shared" si="6"/>
        <v>25082675.8</v>
      </c>
    </row>
    <row r="101" ht="15.75" customHeight="1">
      <c r="A101" s="6">
        <v>1.12275513E8</v>
      </c>
      <c r="B101" s="7" t="s">
        <v>513</v>
      </c>
      <c r="C101" s="6">
        <v>7.1593619E7</v>
      </c>
      <c r="D101" s="6">
        <v>1.838835E7</v>
      </c>
      <c r="E101" s="6">
        <v>391763.0</v>
      </c>
      <c r="F101" s="6">
        <v>1681508.0</v>
      </c>
      <c r="G101" s="6">
        <v>1802366.0</v>
      </c>
      <c r="H101" s="6">
        <v>6025265.0</v>
      </c>
      <c r="I101" s="6">
        <v>8487448.0</v>
      </c>
      <c r="J101" s="6">
        <v>7713827.0</v>
      </c>
      <c r="K101" s="6">
        <v>5.3570278E7</v>
      </c>
      <c r="L101" s="6">
        <v>58256.0</v>
      </c>
      <c r="M101" s="8">
        <f t="shared" si="1"/>
        <v>240652442.6</v>
      </c>
      <c r="N101" s="7" t="str">
        <f t="shared" si="2"/>
        <v>5 - 70-80m</v>
      </c>
      <c r="O101" s="9">
        <f t="shared" si="3"/>
        <v>0.1</v>
      </c>
      <c r="P101" s="7">
        <f t="shared" si="4"/>
        <v>0.35</v>
      </c>
      <c r="Q101" s="10">
        <f t="shared" si="5"/>
        <v>7159361.9</v>
      </c>
      <c r="R101" s="10">
        <f t="shared" si="6"/>
        <v>25057766.65</v>
      </c>
    </row>
    <row r="102" ht="15.75" customHeight="1">
      <c r="A102" s="6">
        <v>6.190805E7</v>
      </c>
      <c r="B102" s="7" t="s">
        <v>514</v>
      </c>
      <c r="C102" s="6">
        <v>7.1526778E7</v>
      </c>
      <c r="D102" s="6">
        <v>1.35934266E8</v>
      </c>
      <c r="E102" s="6">
        <v>7.237093E7</v>
      </c>
      <c r="F102" s="6">
        <v>1669120.0</v>
      </c>
      <c r="G102" s="6">
        <v>1184794.0</v>
      </c>
      <c r="H102" s="6">
        <v>3.4756426E7</v>
      </c>
      <c r="I102" s="6">
        <v>2.5952996E7</v>
      </c>
      <c r="J102" s="6">
        <v>1.3819188E7</v>
      </c>
      <c r="K102" s="6">
        <v>5.40946236E9</v>
      </c>
      <c r="L102" s="6">
        <v>63843.0</v>
      </c>
      <c r="M102" s="8">
        <f t="shared" si="1"/>
        <v>889175782</v>
      </c>
      <c r="N102" s="7" t="str">
        <f t="shared" si="2"/>
        <v>5 - 70-80m</v>
      </c>
      <c r="O102" s="9">
        <f t="shared" si="3"/>
        <v>0.1</v>
      </c>
      <c r="P102" s="7">
        <f t="shared" si="4"/>
        <v>0.35</v>
      </c>
      <c r="Q102" s="10">
        <f t="shared" si="5"/>
        <v>7152677.8</v>
      </c>
      <c r="R102" s="10">
        <f t="shared" si="6"/>
        <v>25034372.3</v>
      </c>
    </row>
    <row r="103" ht="15.75" customHeight="1">
      <c r="A103" s="6">
        <v>9.9837273E7</v>
      </c>
      <c r="B103" s="7" t="s">
        <v>141</v>
      </c>
      <c r="C103" s="6">
        <v>7.1477863E7</v>
      </c>
      <c r="D103" s="6">
        <v>3.1256947E7</v>
      </c>
      <c r="E103" s="6">
        <v>1681114.0</v>
      </c>
      <c r="F103" s="6">
        <v>277948.0</v>
      </c>
      <c r="G103" s="6">
        <v>1104667.0</v>
      </c>
      <c r="H103" s="6">
        <v>1.5827326E7</v>
      </c>
      <c r="I103" s="6">
        <v>1.2365892E7</v>
      </c>
      <c r="J103" s="6">
        <v>5119216.0</v>
      </c>
      <c r="K103" s="6">
        <v>8.2654585E9</v>
      </c>
      <c r="L103" s="6">
        <v>54255.0</v>
      </c>
      <c r="M103" s="8">
        <f t="shared" si="1"/>
        <v>410901886.8</v>
      </c>
      <c r="N103" s="7" t="str">
        <f t="shared" si="2"/>
        <v>5 - 70-80m</v>
      </c>
      <c r="O103" s="9">
        <f t="shared" si="3"/>
        <v>0.1</v>
      </c>
      <c r="P103" s="7">
        <f t="shared" si="4"/>
        <v>0.35</v>
      </c>
      <c r="Q103" s="10">
        <f t="shared" si="5"/>
        <v>7147786.3</v>
      </c>
      <c r="R103" s="10">
        <f t="shared" si="6"/>
        <v>25017252.05</v>
      </c>
    </row>
    <row r="104" ht="15.75" customHeight="1">
      <c r="A104" s="6">
        <v>1.10268284E8</v>
      </c>
      <c r="B104" s="7" t="s">
        <v>140</v>
      </c>
      <c r="C104" s="6">
        <v>7.1469083E7</v>
      </c>
      <c r="D104" s="6">
        <v>3.9617662E7</v>
      </c>
      <c r="E104" s="6">
        <v>2130341.0</v>
      </c>
      <c r="F104" s="6">
        <v>3182232.0</v>
      </c>
      <c r="G104" s="6">
        <v>1770505.0</v>
      </c>
      <c r="H104" s="6">
        <v>1.9454865E7</v>
      </c>
      <c r="I104" s="6">
        <v>1.3079719E7</v>
      </c>
      <c r="J104" s="6">
        <v>5442857.0</v>
      </c>
      <c r="K104" s="6">
        <v>4.444166075E9</v>
      </c>
      <c r="L104" s="6">
        <v>92573.0</v>
      </c>
      <c r="M104" s="8">
        <f t="shared" si="1"/>
        <v>470015582.2</v>
      </c>
      <c r="N104" s="7" t="str">
        <f t="shared" si="2"/>
        <v>5 - 70-80m</v>
      </c>
      <c r="O104" s="9">
        <f t="shared" si="3"/>
        <v>0.1</v>
      </c>
      <c r="P104" s="7">
        <f t="shared" si="4"/>
        <v>0.35</v>
      </c>
      <c r="Q104" s="10">
        <f t="shared" si="5"/>
        <v>7146908.3</v>
      </c>
      <c r="R104" s="10">
        <f t="shared" si="6"/>
        <v>25014179.05</v>
      </c>
    </row>
    <row r="105" ht="15.75" customHeight="1">
      <c r="A105" s="6">
        <v>1.10195565E8</v>
      </c>
      <c r="B105" s="7" t="s">
        <v>515</v>
      </c>
      <c r="C105" s="6">
        <v>7.1430295E7</v>
      </c>
      <c r="D105" s="6">
        <v>2.606405E7</v>
      </c>
      <c r="E105" s="6">
        <v>4701931.0</v>
      </c>
      <c r="F105" s="6">
        <v>647075.0</v>
      </c>
      <c r="G105" s="6">
        <v>643166.0</v>
      </c>
      <c r="H105" s="6">
        <v>1.3060298E7</v>
      </c>
      <c r="I105" s="6">
        <v>7011580.0</v>
      </c>
      <c r="J105" s="6">
        <v>4847849.0</v>
      </c>
      <c r="K105" s="6">
        <v>4.701771356E9</v>
      </c>
      <c r="L105" s="6">
        <v>22211.0</v>
      </c>
      <c r="M105" s="8">
        <f t="shared" si="1"/>
        <v>275641780.2</v>
      </c>
      <c r="N105" s="7" t="str">
        <f t="shared" si="2"/>
        <v>5 - 70-80m</v>
      </c>
      <c r="O105" s="9">
        <f t="shared" si="3"/>
        <v>0.1</v>
      </c>
      <c r="P105" s="7">
        <f t="shared" si="4"/>
        <v>0.35</v>
      </c>
      <c r="Q105" s="10">
        <f t="shared" si="5"/>
        <v>7143029.5</v>
      </c>
      <c r="R105" s="10">
        <f t="shared" si="6"/>
        <v>25000603.25</v>
      </c>
    </row>
    <row r="106" ht="15.75" customHeight="1">
      <c r="A106" s="6">
        <v>8.599454E7</v>
      </c>
      <c r="B106" s="7" t="s">
        <v>124</v>
      </c>
      <c r="C106" s="6">
        <v>7.1358666E7</v>
      </c>
      <c r="D106" s="6">
        <v>4.2484155E7</v>
      </c>
      <c r="E106" s="6">
        <v>1418844.0</v>
      </c>
      <c r="F106" s="6">
        <v>1320482.0</v>
      </c>
      <c r="G106" s="6">
        <v>535121.0</v>
      </c>
      <c r="H106" s="6">
        <v>2.0658928E7</v>
      </c>
      <c r="I106" s="6">
        <v>1.855078E7</v>
      </c>
      <c r="J106" s="6">
        <v>1.2225266E7</v>
      </c>
      <c r="K106" s="6">
        <v>7.666666666E9</v>
      </c>
      <c r="L106" s="6">
        <v>99977.0</v>
      </c>
      <c r="M106" s="8">
        <f t="shared" si="1"/>
        <v>582670096.8</v>
      </c>
      <c r="N106" s="7" t="str">
        <f t="shared" si="2"/>
        <v>5 - 70-80m</v>
      </c>
      <c r="O106" s="9">
        <f t="shared" si="3"/>
        <v>0.1</v>
      </c>
      <c r="P106" s="7">
        <f t="shared" si="4"/>
        <v>0.35</v>
      </c>
      <c r="Q106" s="10">
        <f t="shared" si="5"/>
        <v>7135866.6</v>
      </c>
      <c r="R106" s="10">
        <f t="shared" si="6"/>
        <v>24975533.1</v>
      </c>
    </row>
    <row r="107" ht="15.75" customHeight="1">
      <c r="A107" s="6">
        <v>8.6528164E7</v>
      </c>
      <c r="B107" s="7" t="s">
        <v>165</v>
      </c>
      <c r="C107" s="6">
        <v>7.1254112E7</v>
      </c>
      <c r="D107" s="6">
        <v>2.7198083E7</v>
      </c>
      <c r="E107" s="6">
        <v>775866.0</v>
      </c>
      <c r="F107" s="6">
        <v>325616.0</v>
      </c>
      <c r="G107" s="6">
        <v>434696.0</v>
      </c>
      <c r="H107" s="6">
        <v>1.4758189E7</v>
      </c>
      <c r="I107" s="6">
        <v>1.0903716E7</v>
      </c>
      <c r="J107" s="6">
        <v>8423589.0</v>
      </c>
      <c r="K107" s="6">
        <v>3.121185207E9</v>
      </c>
      <c r="L107" s="6">
        <v>35613.0</v>
      </c>
      <c r="M107" s="8">
        <f t="shared" si="1"/>
        <v>368201399.2</v>
      </c>
      <c r="N107" s="7" t="str">
        <f t="shared" si="2"/>
        <v>5 - 70-80m</v>
      </c>
      <c r="O107" s="9">
        <f t="shared" si="3"/>
        <v>0.1</v>
      </c>
      <c r="P107" s="7">
        <f t="shared" si="4"/>
        <v>0.35</v>
      </c>
      <c r="Q107" s="10">
        <f t="shared" si="5"/>
        <v>7125411.2</v>
      </c>
      <c r="R107" s="10">
        <f t="shared" si="6"/>
        <v>24938939.2</v>
      </c>
    </row>
    <row r="108" ht="15.75" customHeight="1">
      <c r="A108" s="6">
        <v>8.4808785E7</v>
      </c>
      <c r="B108" s="7" t="s">
        <v>129</v>
      </c>
      <c r="C108" s="6">
        <v>7.1198635E7</v>
      </c>
      <c r="D108" s="6">
        <v>2.602483E7</v>
      </c>
      <c r="E108" s="6">
        <v>456751.0</v>
      </c>
      <c r="F108" s="6">
        <v>540115.0</v>
      </c>
      <c r="G108" s="6">
        <v>630059.0</v>
      </c>
      <c r="H108" s="6">
        <v>9866198.0</v>
      </c>
      <c r="I108" s="6">
        <v>1.4531707E7</v>
      </c>
      <c r="J108" s="6">
        <v>6635848.0</v>
      </c>
      <c r="K108" s="6">
        <v>2.639499546E9</v>
      </c>
      <c r="L108" s="6">
        <v>59371.0</v>
      </c>
      <c r="M108" s="8">
        <f t="shared" si="1"/>
        <v>392987936.2</v>
      </c>
      <c r="N108" s="7" t="str">
        <f t="shared" si="2"/>
        <v>5 - 70-80m</v>
      </c>
      <c r="O108" s="9">
        <f t="shared" si="3"/>
        <v>0.1</v>
      </c>
      <c r="P108" s="7">
        <f t="shared" si="4"/>
        <v>0.35</v>
      </c>
      <c r="Q108" s="10">
        <f t="shared" si="5"/>
        <v>7119863.5</v>
      </c>
      <c r="R108" s="10">
        <f t="shared" si="6"/>
        <v>24919522.25</v>
      </c>
    </row>
    <row r="109" ht="15.75" customHeight="1">
      <c r="A109" s="6">
        <v>4.0699002E7</v>
      </c>
      <c r="B109" s="7" t="s">
        <v>153</v>
      </c>
      <c r="C109" s="6">
        <v>7.1099498E7</v>
      </c>
      <c r="D109" s="6">
        <v>9886176.0</v>
      </c>
      <c r="E109" s="6">
        <v>128371.0</v>
      </c>
      <c r="F109" s="6">
        <v>179727.0</v>
      </c>
      <c r="G109" s="6">
        <v>71610.0</v>
      </c>
      <c r="H109" s="6">
        <v>3336342.0</v>
      </c>
      <c r="I109" s="6">
        <v>6170126.0</v>
      </c>
      <c r="J109" s="6">
        <v>1.3969436E7</v>
      </c>
      <c r="K109" s="6">
        <v>9.9302656E8</v>
      </c>
      <c r="L109" s="6">
        <v>27816.0</v>
      </c>
      <c r="M109" s="8">
        <f t="shared" si="1"/>
        <v>157437508.2</v>
      </c>
      <c r="N109" s="7" t="str">
        <f t="shared" si="2"/>
        <v>5 - 70-80m</v>
      </c>
      <c r="O109" s="9">
        <f t="shared" si="3"/>
        <v>0.1</v>
      </c>
      <c r="P109" s="7">
        <f t="shared" si="4"/>
        <v>0.35</v>
      </c>
      <c r="Q109" s="10">
        <f t="shared" si="5"/>
        <v>7109949.8</v>
      </c>
      <c r="R109" s="10">
        <f t="shared" si="6"/>
        <v>24884824.3</v>
      </c>
    </row>
    <row r="110" ht="15.75" customHeight="1">
      <c r="A110" s="6">
        <v>1.12831933E8</v>
      </c>
      <c r="B110" s="7" t="s">
        <v>516</v>
      </c>
      <c r="C110" s="6">
        <v>7.1097091E7</v>
      </c>
      <c r="D110" s="6">
        <v>1.4627605E7</v>
      </c>
      <c r="E110" s="6">
        <v>264762.0</v>
      </c>
      <c r="F110" s="6">
        <v>1143589.0</v>
      </c>
      <c r="G110" s="6">
        <v>410655.0</v>
      </c>
      <c r="H110" s="6">
        <v>8291434.0</v>
      </c>
      <c r="I110" s="6">
        <v>4517165.0</v>
      </c>
      <c r="J110" s="6">
        <v>6395074.0</v>
      </c>
      <c r="K110" s="6">
        <v>1.297353054E9</v>
      </c>
      <c r="L110" s="6">
        <v>54146.0</v>
      </c>
      <c r="M110" s="8">
        <f t="shared" si="1"/>
        <v>177240390.4</v>
      </c>
      <c r="N110" s="7" t="str">
        <f t="shared" si="2"/>
        <v>5 - 70-80m</v>
      </c>
      <c r="O110" s="9">
        <f t="shared" si="3"/>
        <v>0.1</v>
      </c>
      <c r="P110" s="7">
        <f t="shared" si="4"/>
        <v>0.35</v>
      </c>
      <c r="Q110" s="10">
        <f t="shared" si="5"/>
        <v>7109709.1</v>
      </c>
      <c r="R110" s="10">
        <f t="shared" si="6"/>
        <v>24883981.85</v>
      </c>
    </row>
    <row r="111" ht="15.75" customHeight="1">
      <c r="A111" s="6">
        <v>1.5696944E7</v>
      </c>
      <c r="B111" s="7" t="s">
        <v>201</v>
      </c>
      <c r="C111" s="6">
        <v>7.0997451E7</v>
      </c>
      <c r="D111" s="6">
        <v>3.7516486E7</v>
      </c>
      <c r="E111" s="6">
        <v>1591056.0</v>
      </c>
      <c r="F111" s="6">
        <v>1401099.0</v>
      </c>
      <c r="G111" s="6">
        <v>1491633.0</v>
      </c>
      <c r="H111" s="6">
        <v>2.1501064E7</v>
      </c>
      <c r="I111" s="6">
        <v>1.1531634E7</v>
      </c>
      <c r="J111" s="6">
        <v>8215427.0</v>
      </c>
      <c r="K111" s="6">
        <v>7.703534494E9</v>
      </c>
      <c r="L111" s="6">
        <v>30233.0</v>
      </c>
      <c r="M111" s="8">
        <f t="shared" si="1"/>
        <v>454730261.2</v>
      </c>
      <c r="N111" s="7" t="str">
        <f t="shared" si="2"/>
        <v>5 - 70-80m</v>
      </c>
      <c r="O111" s="9">
        <f t="shared" si="3"/>
        <v>0.1</v>
      </c>
      <c r="P111" s="7">
        <f t="shared" si="4"/>
        <v>0.35</v>
      </c>
      <c r="Q111" s="10">
        <f t="shared" si="5"/>
        <v>7099745.1</v>
      </c>
      <c r="R111" s="10">
        <f t="shared" si="6"/>
        <v>24849107.85</v>
      </c>
    </row>
    <row r="112" ht="15.75" customHeight="1">
      <c r="A112" s="6">
        <v>1.12665082E8</v>
      </c>
      <c r="B112" s="7" t="s">
        <v>517</v>
      </c>
      <c r="C112" s="6">
        <v>7.0863536E7</v>
      </c>
      <c r="D112" s="6">
        <v>1.673146E7</v>
      </c>
      <c r="E112" s="6">
        <v>1320048.0</v>
      </c>
      <c r="F112" s="6">
        <v>1135956.0</v>
      </c>
      <c r="G112" s="6">
        <v>1436436.0</v>
      </c>
      <c r="H112" s="6">
        <v>7452163.0</v>
      </c>
      <c r="I112" s="6">
        <v>5386857.0</v>
      </c>
      <c r="J112" s="6">
        <v>8417122.0</v>
      </c>
      <c r="K112" s="6">
        <v>2.1895282E7</v>
      </c>
      <c r="L112" s="6">
        <v>34700.0</v>
      </c>
      <c r="M112" s="8">
        <f t="shared" si="1"/>
        <v>190540435.6</v>
      </c>
      <c r="N112" s="7" t="str">
        <f t="shared" si="2"/>
        <v>5 - 70-80m</v>
      </c>
      <c r="O112" s="9">
        <f t="shared" si="3"/>
        <v>0.1</v>
      </c>
      <c r="P112" s="7">
        <f t="shared" si="4"/>
        <v>0.35</v>
      </c>
      <c r="Q112" s="10">
        <f t="shared" si="5"/>
        <v>7086353.6</v>
      </c>
      <c r="R112" s="10">
        <f t="shared" si="6"/>
        <v>24802237.6</v>
      </c>
    </row>
    <row r="113" ht="15.75" customHeight="1">
      <c r="A113" s="6">
        <v>1.16667216E8</v>
      </c>
      <c r="B113" s="7" t="s">
        <v>162</v>
      </c>
      <c r="C113" s="6">
        <v>7.0521076E7</v>
      </c>
      <c r="D113" s="6">
        <v>1.08191982E8</v>
      </c>
      <c r="E113" s="6">
        <v>5.9747664E7</v>
      </c>
      <c r="F113" s="6">
        <v>8915147.0</v>
      </c>
      <c r="G113" s="6">
        <v>1627554.0</v>
      </c>
      <c r="H113" s="6">
        <v>1.8915483E7</v>
      </c>
      <c r="I113" s="6">
        <v>1.8986134E7</v>
      </c>
      <c r="J113" s="6">
        <v>4581953.0</v>
      </c>
      <c r="K113" s="6">
        <v>2.162488489E9</v>
      </c>
      <c r="L113" s="6">
        <v>28536.0</v>
      </c>
      <c r="M113" s="8">
        <f t="shared" si="1"/>
        <v>605167552.8</v>
      </c>
      <c r="N113" s="7" t="str">
        <f t="shared" si="2"/>
        <v>5 - 70-80m</v>
      </c>
      <c r="O113" s="9">
        <f t="shared" si="3"/>
        <v>0.1</v>
      </c>
      <c r="P113" s="7">
        <f t="shared" si="4"/>
        <v>0.35</v>
      </c>
      <c r="Q113" s="10">
        <f t="shared" si="5"/>
        <v>7052107.6</v>
      </c>
      <c r="R113" s="10">
        <f t="shared" si="6"/>
        <v>24682376.6</v>
      </c>
    </row>
    <row r="114" ht="15.75" customHeight="1">
      <c r="A114" s="6">
        <v>1.17910813E8</v>
      </c>
      <c r="B114" s="7" t="s">
        <v>103</v>
      </c>
      <c r="C114" s="6">
        <v>7.05049E7</v>
      </c>
      <c r="D114" s="6">
        <v>4.5147684E7</v>
      </c>
      <c r="E114" s="6">
        <v>973610.0</v>
      </c>
      <c r="F114" s="6">
        <v>2242117.0</v>
      </c>
      <c r="G114" s="6">
        <v>1302343.0</v>
      </c>
      <c r="H114" s="6">
        <v>2.279368E7</v>
      </c>
      <c r="I114" s="6">
        <v>1.7835934E7</v>
      </c>
      <c r="J114" s="6">
        <v>9178822.0</v>
      </c>
      <c r="K114" s="6">
        <v>4.9392823E7</v>
      </c>
      <c r="L114" s="6">
        <v>41437.0</v>
      </c>
      <c r="M114" s="8">
        <f t="shared" si="1"/>
        <v>594543808</v>
      </c>
      <c r="N114" s="7" t="str">
        <f t="shared" si="2"/>
        <v>5 - 70-80m</v>
      </c>
      <c r="O114" s="9">
        <f t="shared" si="3"/>
        <v>0.1</v>
      </c>
      <c r="P114" s="7">
        <f t="shared" si="4"/>
        <v>0.35</v>
      </c>
      <c r="Q114" s="10">
        <f t="shared" si="5"/>
        <v>7050490</v>
      </c>
      <c r="R114" s="10">
        <f t="shared" si="6"/>
        <v>24676715</v>
      </c>
    </row>
    <row r="115" ht="15.75" customHeight="1">
      <c r="A115" s="6">
        <v>8.5565058E7</v>
      </c>
      <c r="B115" s="7" t="s">
        <v>123</v>
      </c>
      <c r="C115" s="6">
        <v>7.0499348E7</v>
      </c>
      <c r="D115" s="6">
        <v>4.6323494E7</v>
      </c>
      <c r="E115" s="6">
        <v>831397.0</v>
      </c>
      <c r="F115" s="6">
        <v>563154.0</v>
      </c>
      <c r="G115" s="6">
        <v>582053.0</v>
      </c>
      <c r="H115" s="6">
        <v>2.4540482E7</v>
      </c>
      <c r="I115" s="6">
        <v>1.9806408E7</v>
      </c>
      <c r="J115" s="6">
        <v>9862586.0</v>
      </c>
      <c r="K115" s="6">
        <v>8.288751902E9</v>
      </c>
      <c r="L115" s="6">
        <v>100309.0</v>
      </c>
      <c r="M115" s="8">
        <f t="shared" si="1"/>
        <v>645153779.4</v>
      </c>
      <c r="N115" s="7" t="str">
        <f t="shared" si="2"/>
        <v>5 - 70-80m</v>
      </c>
      <c r="O115" s="9">
        <f t="shared" si="3"/>
        <v>0.1</v>
      </c>
      <c r="P115" s="7">
        <f t="shared" si="4"/>
        <v>0.35</v>
      </c>
      <c r="Q115" s="10">
        <f t="shared" si="5"/>
        <v>7049934.8</v>
      </c>
      <c r="R115" s="10">
        <f t="shared" si="6"/>
        <v>24674771.8</v>
      </c>
    </row>
    <row r="116" ht="15.75" customHeight="1">
      <c r="A116" s="6">
        <v>1.15616613E8</v>
      </c>
      <c r="B116" s="7" t="s">
        <v>196</v>
      </c>
      <c r="C116" s="6">
        <v>7.0450553E7</v>
      </c>
      <c r="D116" s="6">
        <v>1.080533E7</v>
      </c>
      <c r="E116" s="6">
        <v>386142.0</v>
      </c>
      <c r="F116" s="6">
        <v>1058987.0</v>
      </c>
      <c r="G116" s="6">
        <v>70897.0</v>
      </c>
      <c r="H116" s="6">
        <v>5283767.0</v>
      </c>
      <c r="I116" s="6">
        <v>4005537.0</v>
      </c>
      <c r="J116" s="6">
        <v>5533625.0</v>
      </c>
      <c r="K116" s="6">
        <v>5.75962921E8</v>
      </c>
      <c r="L116" s="6">
        <v>33866.0</v>
      </c>
      <c r="M116" s="8">
        <f t="shared" si="1"/>
        <v>135427200.4</v>
      </c>
      <c r="N116" s="7" t="str">
        <f t="shared" si="2"/>
        <v>5 - 70-80m</v>
      </c>
      <c r="O116" s="9">
        <f t="shared" si="3"/>
        <v>0.1</v>
      </c>
      <c r="P116" s="7">
        <f t="shared" si="4"/>
        <v>0.35</v>
      </c>
      <c r="Q116" s="10">
        <f t="shared" si="5"/>
        <v>7045055.3</v>
      </c>
      <c r="R116" s="10">
        <f t="shared" si="6"/>
        <v>24657693.55</v>
      </c>
    </row>
    <row r="117" ht="15.75" customHeight="1">
      <c r="A117" s="6">
        <v>1.24531366E8</v>
      </c>
      <c r="B117" s="7" t="s">
        <v>44</v>
      </c>
      <c r="C117" s="6">
        <v>7.0070658E7</v>
      </c>
      <c r="D117" s="6">
        <v>8.1832625E7</v>
      </c>
      <c r="E117" s="6">
        <v>2.3829725E7</v>
      </c>
      <c r="F117" s="6">
        <v>2869266.0</v>
      </c>
      <c r="G117" s="6">
        <v>5454544.0</v>
      </c>
      <c r="H117" s="6">
        <v>3.8560481E7</v>
      </c>
      <c r="I117" s="6">
        <v>1.1118609E7</v>
      </c>
      <c r="J117" s="6">
        <v>5557453.0</v>
      </c>
      <c r="K117" s="6">
        <v>4.49910945E9</v>
      </c>
      <c r="L117" s="6">
        <v>66305.0</v>
      </c>
      <c r="M117" s="8">
        <f t="shared" si="1"/>
        <v>640299643</v>
      </c>
      <c r="N117" s="7" t="str">
        <f t="shared" si="2"/>
        <v>5 - 70-80m</v>
      </c>
      <c r="O117" s="9">
        <f t="shared" si="3"/>
        <v>0.1</v>
      </c>
      <c r="P117" s="7">
        <f t="shared" si="4"/>
        <v>0.35</v>
      </c>
      <c r="Q117" s="10">
        <f t="shared" si="5"/>
        <v>7007065.8</v>
      </c>
      <c r="R117" s="10">
        <f t="shared" si="6"/>
        <v>24524730.3</v>
      </c>
    </row>
    <row r="118" ht="15.75" customHeight="1">
      <c r="A118" s="6">
        <v>1.25943194E8</v>
      </c>
      <c r="B118" s="7" t="s">
        <v>111</v>
      </c>
      <c r="C118" s="6">
        <v>6.995497E7</v>
      </c>
      <c r="D118" s="6">
        <v>6.9339561E7</v>
      </c>
      <c r="E118" s="6">
        <v>1.3287468E7</v>
      </c>
      <c r="F118" s="6">
        <v>1023344.0</v>
      </c>
      <c r="G118" s="6">
        <v>1793096.0</v>
      </c>
      <c r="H118" s="6">
        <v>3.3440463E7</v>
      </c>
      <c r="I118" s="6">
        <v>1.979519E7</v>
      </c>
      <c r="J118" s="6">
        <v>7648819.0</v>
      </c>
      <c r="K118" s="6">
        <v>6.158369594E9</v>
      </c>
      <c r="L118" s="6">
        <v>77541.0</v>
      </c>
      <c r="M118" s="8">
        <f t="shared" si="1"/>
        <v>742184995.6</v>
      </c>
      <c r="N118" s="7" t="str">
        <f t="shared" si="2"/>
        <v>4 - 60-70m</v>
      </c>
      <c r="O118" s="9">
        <f t="shared" si="3"/>
        <v>0.07</v>
      </c>
      <c r="P118" s="7">
        <f t="shared" si="4"/>
        <v>0.3</v>
      </c>
      <c r="Q118" s="10">
        <f t="shared" si="5"/>
        <v>4896847.9</v>
      </c>
      <c r="R118" s="10">
        <f t="shared" si="6"/>
        <v>20986491</v>
      </c>
    </row>
    <row r="119" ht="15.75" customHeight="1">
      <c r="A119" s="6">
        <v>8.7054587E7</v>
      </c>
      <c r="B119" s="7" t="s">
        <v>114</v>
      </c>
      <c r="C119" s="6">
        <v>6.995267E7</v>
      </c>
      <c r="D119" s="6">
        <v>7.7755304E7</v>
      </c>
      <c r="E119" s="6">
        <v>1.2231876E7</v>
      </c>
      <c r="F119" s="6">
        <v>906623.0</v>
      </c>
      <c r="G119" s="6">
        <v>458058.0</v>
      </c>
      <c r="H119" s="6">
        <v>2.7401427E7</v>
      </c>
      <c r="I119" s="6">
        <v>3.675732E7</v>
      </c>
      <c r="J119" s="6">
        <v>7505390.0</v>
      </c>
      <c r="K119" s="6">
        <v>2.563478797E9</v>
      </c>
      <c r="L119" s="6">
        <v>128065.0</v>
      </c>
      <c r="M119" s="8">
        <f t="shared" si="1"/>
        <v>1015252523</v>
      </c>
      <c r="N119" s="7" t="str">
        <f t="shared" si="2"/>
        <v>4 - 60-70m</v>
      </c>
      <c r="O119" s="9">
        <f t="shared" si="3"/>
        <v>0.07</v>
      </c>
      <c r="P119" s="7">
        <f t="shared" si="4"/>
        <v>0.3</v>
      </c>
      <c r="Q119" s="10">
        <f t="shared" si="5"/>
        <v>4896686.9</v>
      </c>
      <c r="R119" s="10">
        <f t="shared" si="6"/>
        <v>20985801</v>
      </c>
    </row>
    <row r="120" ht="15.75" customHeight="1">
      <c r="A120" s="6">
        <v>4.1167338E7</v>
      </c>
      <c r="B120" s="7" t="s">
        <v>106</v>
      </c>
      <c r="C120" s="6">
        <v>6.9752553E7</v>
      </c>
      <c r="D120" s="6">
        <v>1.89264074E8</v>
      </c>
      <c r="E120" s="6">
        <v>1.12597085E8</v>
      </c>
      <c r="F120" s="6">
        <v>1445047.0</v>
      </c>
      <c r="G120" s="6">
        <v>1099826.0</v>
      </c>
      <c r="H120" s="6">
        <v>3.0461237E7</v>
      </c>
      <c r="I120" s="6">
        <v>4.3660879E7</v>
      </c>
      <c r="J120" s="6">
        <v>1.2575372E7</v>
      </c>
      <c r="K120" s="6">
        <v>5.478941625E9</v>
      </c>
      <c r="L120" s="6">
        <v>53976.0</v>
      </c>
      <c r="M120" s="8">
        <f t="shared" si="1"/>
        <v>1207638765</v>
      </c>
      <c r="N120" s="7" t="str">
        <f t="shared" si="2"/>
        <v>4 - 60-70m</v>
      </c>
      <c r="O120" s="9">
        <f t="shared" si="3"/>
        <v>0.07</v>
      </c>
      <c r="P120" s="7">
        <f t="shared" si="4"/>
        <v>0.3</v>
      </c>
      <c r="Q120" s="10">
        <f t="shared" si="5"/>
        <v>4882678.71</v>
      </c>
      <c r="R120" s="10">
        <f t="shared" si="6"/>
        <v>20925765.9</v>
      </c>
    </row>
    <row r="121" ht="15.75" customHeight="1">
      <c r="A121" s="6">
        <v>1.11677428E8</v>
      </c>
      <c r="B121" s="7" t="s">
        <v>131</v>
      </c>
      <c r="C121" s="6">
        <v>6.9398522E7</v>
      </c>
      <c r="D121" s="6">
        <v>1.167721E7</v>
      </c>
      <c r="E121" s="6">
        <v>480948.0</v>
      </c>
      <c r="F121" s="6">
        <v>1416757.0</v>
      </c>
      <c r="G121" s="6">
        <v>402148.0</v>
      </c>
      <c r="H121" s="6">
        <v>3905480.0</v>
      </c>
      <c r="I121" s="6">
        <v>5471877.0</v>
      </c>
      <c r="J121" s="6">
        <v>4356891.0</v>
      </c>
      <c r="K121" s="6">
        <v>3.497870195E9</v>
      </c>
      <c r="L121" s="6">
        <v>44347.0</v>
      </c>
      <c r="M121" s="8">
        <f t="shared" si="1"/>
        <v>153030635.6</v>
      </c>
      <c r="N121" s="7" t="str">
        <f t="shared" si="2"/>
        <v>4 - 60-70m</v>
      </c>
      <c r="O121" s="9">
        <f t="shared" si="3"/>
        <v>0.07</v>
      </c>
      <c r="P121" s="7">
        <f t="shared" si="4"/>
        <v>0.3</v>
      </c>
      <c r="Q121" s="10">
        <f t="shared" si="5"/>
        <v>4857896.54</v>
      </c>
      <c r="R121" s="10">
        <f t="shared" si="6"/>
        <v>20819556.6</v>
      </c>
    </row>
    <row r="122" ht="15.75" customHeight="1">
      <c r="A122" s="6">
        <v>3.1492227E7</v>
      </c>
      <c r="B122" s="7" t="s">
        <v>518</v>
      </c>
      <c r="C122" s="6">
        <v>6.9362838E7</v>
      </c>
      <c r="D122" s="6">
        <v>3.6380427E7</v>
      </c>
      <c r="E122" s="6">
        <v>923248.0</v>
      </c>
      <c r="F122" s="6">
        <v>344910.0</v>
      </c>
      <c r="G122" s="6">
        <v>724858.0</v>
      </c>
      <c r="H122" s="6">
        <v>2.1958612E7</v>
      </c>
      <c r="I122" s="6">
        <v>1.2428799E7</v>
      </c>
      <c r="J122" s="6">
        <v>7430541.0</v>
      </c>
      <c r="K122" s="6">
        <v>3.746017636E9</v>
      </c>
      <c r="L122" s="6">
        <v>74292.0</v>
      </c>
      <c r="M122" s="8">
        <f t="shared" si="1"/>
        <v>471936001.6</v>
      </c>
      <c r="N122" s="7" t="str">
        <f t="shared" si="2"/>
        <v>4 - 60-70m</v>
      </c>
      <c r="O122" s="9">
        <f t="shared" si="3"/>
        <v>0.07</v>
      </c>
      <c r="P122" s="7">
        <f t="shared" si="4"/>
        <v>0.3</v>
      </c>
      <c r="Q122" s="10">
        <f t="shared" si="5"/>
        <v>4855398.66</v>
      </c>
      <c r="R122" s="10">
        <f t="shared" si="6"/>
        <v>20808851.4</v>
      </c>
    </row>
    <row r="123" ht="15.75" customHeight="1">
      <c r="A123" s="6">
        <v>1.12186585E8</v>
      </c>
      <c r="B123" s="7" t="s">
        <v>138</v>
      </c>
      <c r="C123" s="6">
        <v>6.9340548E7</v>
      </c>
      <c r="D123" s="6">
        <v>4.2238934E7</v>
      </c>
      <c r="E123" s="6">
        <v>3728790.0</v>
      </c>
      <c r="F123" s="6">
        <v>1522522.0</v>
      </c>
      <c r="G123" s="6">
        <v>2079989.0</v>
      </c>
      <c r="H123" s="6">
        <v>2.4120388E7</v>
      </c>
      <c r="I123" s="6">
        <v>1.0787245E7</v>
      </c>
      <c r="J123" s="6">
        <v>6176107.0</v>
      </c>
      <c r="K123" s="6">
        <v>5.937459039E9</v>
      </c>
      <c r="L123" s="6">
        <v>22952.0</v>
      </c>
      <c r="M123" s="8">
        <f t="shared" si="1"/>
        <v>469059538</v>
      </c>
      <c r="N123" s="7" t="str">
        <f t="shared" si="2"/>
        <v>4 - 60-70m</v>
      </c>
      <c r="O123" s="9">
        <f t="shared" si="3"/>
        <v>0.07</v>
      </c>
      <c r="P123" s="7">
        <f t="shared" si="4"/>
        <v>0.3</v>
      </c>
      <c r="Q123" s="10">
        <f t="shared" si="5"/>
        <v>4853838.36</v>
      </c>
      <c r="R123" s="10">
        <f t="shared" si="6"/>
        <v>20802164.4</v>
      </c>
    </row>
    <row r="124" ht="15.75" customHeight="1">
      <c r="A124" s="6">
        <v>5.0600792E7</v>
      </c>
      <c r="B124" s="7" t="s">
        <v>519</v>
      </c>
      <c r="C124" s="6">
        <v>6.9308781E7</v>
      </c>
      <c r="D124" s="6">
        <v>3.7101663E7</v>
      </c>
      <c r="E124" s="6">
        <v>8562271.0</v>
      </c>
      <c r="F124" s="6">
        <v>769273.0</v>
      </c>
      <c r="G124" s="6">
        <v>2359524.0</v>
      </c>
      <c r="H124" s="6">
        <v>1.5846342E7</v>
      </c>
      <c r="I124" s="6">
        <v>9564253.0</v>
      </c>
      <c r="J124" s="6">
        <v>1.1101282E7</v>
      </c>
      <c r="K124" s="6">
        <v>4.415674E9</v>
      </c>
      <c r="L124" s="6">
        <v>38885.0</v>
      </c>
      <c r="M124" s="8">
        <f t="shared" si="1"/>
        <v>362437576.2</v>
      </c>
      <c r="N124" s="7" t="str">
        <f t="shared" si="2"/>
        <v>4 - 60-70m</v>
      </c>
      <c r="O124" s="9">
        <f t="shared" si="3"/>
        <v>0.07</v>
      </c>
      <c r="P124" s="7">
        <f t="shared" si="4"/>
        <v>0.3</v>
      </c>
      <c r="Q124" s="10">
        <f t="shared" si="5"/>
        <v>4851614.67</v>
      </c>
      <c r="R124" s="10">
        <f t="shared" si="6"/>
        <v>20792634.3</v>
      </c>
    </row>
    <row r="125" ht="15.75" customHeight="1">
      <c r="A125" s="6">
        <v>1.24658899E8</v>
      </c>
      <c r="B125" s="7" t="s">
        <v>520</v>
      </c>
      <c r="C125" s="6">
        <v>6.9239104E7</v>
      </c>
      <c r="D125" s="6">
        <v>9.8554962E7</v>
      </c>
      <c r="E125" s="6">
        <v>3.1385489E7</v>
      </c>
      <c r="F125" s="6">
        <v>3761432.0</v>
      </c>
      <c r="G125" s="6">
        <v>6509428.0</v>
      </c>
      <c r="H125" s="6">
        <v>3.241152E7</v>
      </c>
      <c r="I125" s="6">
        <v>2.4487093E7</v>
      </c>
      <c r="J125" s="6">
        <v>6453635.0</v>
      </c>
      <c r="K125" s="6">
        <v>1.29113535E9</v>
      </c>
      <c r="L125" s="6">
        <v>31875.0</v>
      </c>
      <c r="M125" s="8">
        <f t="shared" si="1"/>
        <v>853694733.8</v>
      </c>
      <c r="N125" s="7" t="str">
        <f t="shared" si="2"/>
        <v>4 - 60-70m</v>
      </c>
      <c r="O125" s="9">
        <f t="shared" si="3"/>
        <v>0.07</v>
      </c>
      <c r="P125" s="7">
        <f t="shared" si="4"/>
        <v>0.3</v>
      </c>
      <c r="Q125" s="10">
        <f t="shared" si="5"/>
        <v>4846737.28</v>
      </c>
      <c r="R125" s="10">
        <f t="shared" si="6"/>
        <v>20771731.2</v>
      </c>
    </row>
    <row r="126" ht="15.75" customHeight="1">
      <c r="A126" s="6">
        <v>1.10002847E8</v>
      </c>
      <c r="B126" s="7" t="s">
        <v>116</v>
      </c>
      <c r="C126" s="6">
        <v>6.9125385E7</v>
      </c>
      <c r="D126" s="6">
        <v>3.8853356E7</v>
      </c>
      <c r="E126" s="6">
        <v>1496101.0</v>
      </c>
      <c r="F126" s="6">
        <v>1111498.0</v>
      </c>
      <c r="G126" s="6">
        <v>1042208.0</v>
      </c>
      <c r="H126" s="6">
        <v>2.0546158E7</v>
      </c>
      <c r="I126" s="6">
        <v>1.4657391E7</v>
      </c>
      <c r="J126" s="6">
        <v>6459463.0</v>
      </c>
      <c r="K126" s="6">
        <v>8.680022142E9</v>
      </c>
      <c r="L126" s="6">
        <v>55758.0</v>
      </c>
      <c r="M126" s="8">
        <f t="shared" si="1"/>
        <v>505300448.2</v>
      </c>
      <c r="N126" s="7" t="str">
        <f t="shared" si="2"/>
        <v>4 - 60-70m</v>
      </c>
      <c r="O126" s="9">
        <f t="shared" si="3"/>
        <v>0.07</v>
      </c>
      <c r="P126" s="7">
        <f t="shared" si="4"/>
        <v>0.3</v>
      </c>
      <c r="Q126" s="10">
        <f t="shared" si="5"/>
        <v>4838776.95</v>
      </c>
      <c r="R126" s="10">
        <f t="shared" si="6"/>
        <v>20737615.5</v>
      </c>
    </row>
    <row r="127" ht="15.75" customHeight="1">
      <c r="A127" s="43">
        <v>1.20390244E8</v>
      </c>
      <c r="B127" s="16" t="s">
        <v>127</v>
      </c>
      <c r="C127" s="43">
        <v>6.9095288E7</v>
      </c>
      <c r="D127" s="43">
        <v>6.4419062E7</v>
      </c>
      <c r="E127" s="43">
        <v>3.2651342E7</v>
      </c>
      <c r="F127" s="43">
        <v>478524.0</v>
      </c>
      <c r="G127" s="43">
        <v>1075236.0</v>
      </c>
      <c r="H127" s="43">
        <v>1.3310345E7</v>
      </c>
      <c r="I127" s="43">
        <v>1.6903615E7</v>
      </c>
      <c r="J127" s="43">
        <v>6563796.0</v>
      </c>
      <c r="K127" s="43">
        <v>1.558285679E9</v>
      </c>
      <c r="L127" s="43">
        <v>77023.0</v>
      </c>
      <c r="M127" s="15">
        <f t="shared" si="1"/>
        <v>482964010.4</v>
      </c>
      <c r="N127" s="16" t="str">
        <f t="shared" si="2"/>
        <v>4 - 60-70m</v>
      </c>
      <c r="O127" s="17">
        <f t="shared" si="3"/>
        <v>0.07</v>
      </c>
      <c r="P127" s="16">
        <f t="shared" si="4"/>
        <v>0.3</v>
      </c>
      <c r="Q127" s="18">
        <f t="shared" si="5"/>
        <v>4836670.16</v>
      </c>
      <c r="R127" s="18">
        <f t="shared" si="6"/>
        <v>20728586.4</v>
      </c>
      <c r="S127" s="19"/>
      <c r="T127" s="19"/>
      <c r="U127" s="19"/>
      <c r="V127" s="19"/>
      <c r="W127" s="19"/>
      <c r="X127" s="19"/>
      <c r="Y127" s="19"/>
      <c r="Z127" s="19"/>
      <c r="AA127" s="19"/>
    </row>
    <row r="128" ht="15.75" customHeight="1">
      <c r="A128" s="6">
        <v>1.10293377E8</v>
      </c>
      <c r="B128" s="7" t="s">
        <v>118</v>
      </c>
      <c r="C128" s="6">
        <v>6.9026409E7</v>
      </c>
      <c r="D128" s="6">
        <v>1.86725241E8</v>
      </c>
      <c r="E128" s="6">
        <v>4.2530275E7</v>
      </c>
      <c r="F128" s="6">
        <v>4531262.0</v>
      </c>
      <c r="G128" s="6">
        <v>3669777.0</v>
      </c>
      <c r="H128" s="6">
        <v>7.2076966E7</v>
      </c>
      <c r="I128" s="6">
        <v>6.3916961E7</v>
      </c>
      <c r="J128" s="6">
        <v>1.1787885E7</v>
      </c>
      <c r="K128" s="6">
        <v>7.021363396E9</v>
      </c>
      <c r="L128" s="6">
        <v>64148.0</v>
      </c>
      <c r="M128" s="8">
        <f t="shared" si="1"/>
        <v>2031356567</v>
      </c>
      <c r="N128" s="7" t="str">
        <f t="shared" si="2"/>
        <v>4 - 60-70m</v>
      </c>
      <c r="O128" s="9">
        <f t="shared" si="3"/>
        <v>0.07</v>
      </c>
      <c r="P128" s="7">
        <f t="shared" si="4"/>
        <v>0.3</v>
      </c>
      <c r="Q128" s="10">
        <f t="shared" si="5"/>
        <v>4831848.63</v>
      </c>
      <c r="R128" s="10">
        <f t="shared" si="6"/>
        <v>20707922.7</v>
      </c>
    </row>
    <row r="129" ht="15.75" customHeight="1">
      <c r="A129" s="6">
        <v>1.11910441E8</v>
      </c>
      <c r="B129" s="7" t="s">
        <v>521</v>
      </c>
      <c r="C129" s="6">
        <v>6.8998312E7</v>
      </c>
      <c r="D129" s="6">
        <v>1.06470779E8</v>
      </c>
      <c r="E129" s="6">
        <v>6397597.0</v>
      </c>
      <c r="F129" s="6">
        <v>2318558.0</v>
      </c>
      <c r="G129" s="6">
        <v>4620330.0</v>
      </c>
      <c r="H129" s="6">
        <v>4.9325599E7</v>
      </c>
      <c r="I129" s="6">
        <v>4.3808695E7</v>
      </c>
      <c r="J129" s="6">
        <v>9422955.0</v>
      </c>
      <c r="K129" s="6">
        <v>5.030413174E9</v>
      </c>
      <c r="L129" s="6">
        <v>77241.0</v>
      </c>
      <c r="M129" s="8">
        <f t="shared" si="1"/>
        <v>1393827845</v>
      </c>
      <c r="N129" s="7" t="str">
        <f t="shared" si="2"/>
        <v>4 - 60-70m</v>
      </c>
      <c r="O129" s="9">
        <f t="shared" si="3"/>
        <v>0.07</v>
      </c>
      <c r="P129" s="7">
        <f t="shared" si="4"/>
        <v>0.3</v>
      </c>
      <c r="Q129" s="10">
        <f t="shared" si="5"/>
        <v>4829881.84</v>
      </c>
      <c r="R129" s="10">
        <f t="shared" si="6"/>
        <v>20699493.6</v>
      </c>
    </row>
    <row r="130" ht="15.75" customHeight="1">
      <c r="A130" s="6">
        <v>1.10291102E8</v>
      </c>
      <c r="B130" s="7" t="s">
        <v>156</v>
      </c>
      <c r="C130" s="6">
        <v>6.8881331E7</v>
      </c>
      <c r="D130" s="6">
        <v>3.189035E7</v>
      </c>
      <c r="E130" s="6">
        <v>2619899.0</v>
      </c>
      <c r="F130" s="6">
        <v>1302565.0</v>
      </c>
      <c r="G130" s="6">
        <v>1314817.0</v>
      </c>
      <c r="H130" s="6">
        <v>1.4935832E7</v>
      </c>
      <c r="I130" s="6">
        <v>1.1717237E7</v>
      </c>
      <c r="J130" s="6">
        <v>4646958.0</v>
      </c>
      <c r="K130" s="6">
        <v>1.286996765E9</v>
      </c>
      <c r="L130" s="6">
        <v>22426.0</v>
      </c>
      <c r="M130" s="8">
        <f t="shared" si="1"/>
        <v>392091437.8</v>
      </c>
      <c r="N130" s="7" t="str">
        <f t="shared" si="2"/>
        <v>4 - 60-70m</v>
      </c>
      <c r="O130" s="9">
        <f t="shared" si="3"/>
        <v>0.07</v>
      </c>
      <c r="P130" s="7">
        <f t="shared" si="4"/>
        <v>0.3</v>
      </c>
      <c r="Q130" s="10">
        <f t="shared" si="5"/>
        <v>4821693.17</v>
      </c>
      <c r="R130" s="10">
        <f t="shared" si="6"/>
        <v>20664399.3</v>
      </c>
    </row>
    <row r="131" ht="15.75" customHeight="1">
      <c r="A131" s="6">
        <v>1.12515014E8</v>
      </c>
      <c r="B131" s="7" t="s">
        <v>130</v>
      </c>
      <c r="C131" s="6">
        <v>6.8869092E7</v>
      </c>
      <c r="D131" s="6">
        <v>2.100277E7</v>
      </c>
      <c r="E131" s="6">
        <v>1154812.0</v>
      </c>
      <c r="F131" s="6">
        <v>1979249.0</v>
      </c>
      <c r="G131" s="6">
        <v>781302.0</v>
      </c>
      <c r="H131" s="6">
        <v>1.1048454E7</v>
      </c>
      <c r="I131" s="6">
        <v>6038953.0</v>
      </c>
      <c r="J131" s="6">
        <v>6687631.0</v>
      </c>
      <c r="K131" s="6">
        <v>9.6244698E8</v>
      </c>
      <c r="L131" s="6">
        <v>62367.0</v>
      </c>
      <c r="M131" s="8">
        <f t="shared" si="1"/>
        <v>238578268.4</v>
      </c>
      <c r="N131" s="7" t="str">
        <f t="shared" si="2"/>
        <v>4 - 60-70m</v>
      </c>
      <c r="O131" s="9">
        <f t="shared" si="3"/>
        <v>0.07</v>
      </c>
      <c r="P131" s="7">
        <f t="shared" si="4"/>
        <v>0.3</v>
      </c>
      <c r="Q131" s="10">
        <f t="shared" si="5"/>
        <v>4820836.44</v>
      </c>
      <c r="R131" s="10">
        <f t="shared" si="6"/>
        <v>20660727.6</v>
      </c>
    </row>
    <row r="132" ht="15.75" customHeight="1">
      <c r="A132" s="6">
        <v>1.61173E7</v>
      </c>
      <c r="B132" s="7" t="s">
        <v>63</v>
      </c>
      <c r="C132" s="6">
        <v>6.8840476E7</v>
      </c>
      <c r="D132" s="6">
        <v>3.53266992E8</v>
      </c>
      <c r="E132" s="6">
        <v>1.0797731E7</v>
      </c>
      <c r="F132" s="6">
        <v>4770268.0</v>
      </c>
      <c r="G132" s="6">
        <v>7971538.0</v>
      </c>
      <c r="H132" s="6">
        <v>1.66045346E8</v>
      </c>
      <c r="I132" s="6">
        <v>1.63682109E8</v>
      </c>
      <c r="J132" s="6">
        <v>2.2672661E7</v>
      </c>
      <c r="K132" s="6">
        <v>1.8528924795E10</v>
      </c>
      <c r="L132" s="6">
        <v>74252.0</v>
      </c>
      <c r="M132" s="8">
        <f t="shared" si="1"/>
        <v>4977681874</v>
      </c>
      <c r="N132" s="7" t="str">
        <f t="shared" si="2"/>
        <v>4 - 60-70m</v>
      </c>
      <c r="O132" s="9">
        <f t="shared" si="3"/>
        <v>0.07</v>
      </c>
      <c r="P132" s="7">
        <f t="shared" si="4"/>
        <v>0.3</v>
      </c>
      <c r="Q132" s="10">
        <f t="shared" si="5"/>
        <v>4818833.32</v>
      </c>
      <c r="R132" s="10">
        <f t="shared" si="6"/>
        <v>20652142.8</v>
      </c>
    </row>
    <row r="133" ht="15.75" customHeight="1">
      <c r="A133" s="6">
        <v>8.7116195E7</v>
      </c>
      <c r="B133" s="7" t="s">
        <v>164</v>
      </c>
      <c r="C133" s="6">
        <v>6.8769301E7</v>
      </c>
      <c r="D133" s="6">
        <v>1.11843244E8</v>
      </c>
      <c r="E133" s="6">
        <v>9084332.0</v>
      </c>
      <c r="F133" s="6">
        <v>2248320.0</v>
      </c>
      <c r="G133" s="6">
        <v>2780421.0</v>
      </c>
      <c r="H133" s="6">
        <v>5.802039E7</v>
      </c>
      <c r="I133" s="6">
        <v>3.9709781E7</v>
      </c>
      <c r="J133" s="6">
        <v>1.1131691E7</v>
      </c>
      <c r="K133" s="6">
        <v>1.2527827646E10</v>
      </c>
      <c r="L133" s="6">
        <v>107063.0</v>
      </c>
      <c r="M133" s="8">
        <f t="shared" si="1"/>
        <v>1391834710</v>
      </c>
      <c r="N133" s="7" t="str">
        <f t="shared" si="2"/>
        <v>4 - 60-70m</v>
      </c>
      <c r="O133" s="9">
        <f t="shared" si="3"/>
        <v>0.07</v>
      </c>
      <c r="P133" s="7">
        <f t="shared" si="4"/>
        <v>0.3</v>
      </c>
      <c r="Q133" s="10">
        <f t="shared" si="5"/>
        <v>4813851.07</v>
      </c>
      <c r="R133" s="10">
        <f t="shared" si="6"/>
        <v>20630790.3</v>
      </c>
    </row>
    <row r="134" ht="15.75" customHeight="1">
      <c r="A134" s="6">
        <v>8.5939152E7</v>
      </c>
      <c r="B134" s="7" t="s">
        <v>154</v>
      </c>
      <c r="C134" s="6">
        <v>6.8768465E7</v>
      </c>
      <c r="D134" s="6">
        <v>2.4503233E7</v>
      </c>
      <c r="E134" s="6">
        <v>996891.0</v>
      </c>
      <c r="F134" s="6">
        <v>1440490.0</v>
      </c>
      <c r="G134" s="6">
        <v>1062804.0</v>
      </c>
      <c r="H134" s="6">
        <v>1.5298183E7</v>
      </c>
      <c r="I134" s="6">
        <v>5704865.0</v>
      </c>
      <c r="J134" s="6">
        <v>7474837.0</v>
      </c>
      <c r="K134" s="6">
        <v>3.714303219E9</v>
      </c>
      <c r="L134" s="6">
        <v>40543.0</v>
      </c>
      <c r="M134" s="8">
        <f t="shared" si="1"/>
        <v>274410704.2</v>
      </c>
      <c r="N134" s="7" t="str">
        <f t="shared" si="2"/>
        <v>4 - 60-70m</v>
      </c>
      <c r="O134" s="9">
        <f t="shared" si="3"/>
        <v>0.07</v>
      </c>
      <c r="P134" s="7">
        <f t="shared" si="4"/>
        <v>0.3</v>
      </c>
      <c r="Q134" s="10">
        <f t="shared" si="5"/>
        <v>4813792.55</v>
      </c>
      <c r="R134" s="10">
        <f t="shared" si="6"/>
        <v>20630539.5</v>
      </c>
    </row>
    <row r="135" ht="15.75" customHeight="1">
      <c r="A135" s="6">
        <v>1.14562077E8</v>
      </c>
      <c r="B135" s="7" t="s">
        <v>102</v>
      </c>
      <c r="C135" s="6">
        <v>6.8708917E7</v>
      </c>
      <c r="D135" s="6">
        <v>1.10583451E8</v>
      </c>
      <c r="E135" s="6">
        <v>6.7316638E7</v>
      </c>
      <c r="F135" s="6">
        <v>2092174.0</v>
      </c>
      <c r="G135" s="6">
        <v>1418992.0</v>
      </c>
      <c r="H135" s="6">
        <v>1.9912916E7</v>
      </c>
      <c r="I135" s="6">
        <v>1.9842731E7</v>
      </c>
      <c r="J135" s="6">
        <v>6998744.0</v>
      </c>
      <c r="K135" s="6">
        <v>4.25001462E9</v>
      </c>
      <c r="L135" s="6">
        <v>47591.0</v>
      </c>
      <c r="M135" s="8">
        <f t="shared" si="1"/>
        <v>619307423.6</v>
      </c>
      <c r="N135" s="7" t="str">
        <f t="shared" si="2"/>
        <v>4 - 60-70m</v>
      </c>
      <c r="O135" s="9">
        <f t="shared" si="3"/>
        <v>0.07</v>
      </c>
      <c r="P135" s="7">
        <f t="shared" si="4"/>
        <v>0.3</v>
      </c>
      <c r="Q135" s="10">
        <f t="shared" si="5"/>
        <v>4809624.19</v>
      </c>
      <c r="R135" s="10">
        <f t="shared" si="6"/>
        <v>20612675.1</v>
      </c>
    </row>
    <row r="136" ht="15.75" customHeight="1">
      <c r="A136" s="6">
        <v>8.7641071E7</v>
      </c>
      <c r="B136" s="7" t="s">
        <v>132</v>
      </c>
      <c r="C136" s="6">
        <v>6.8575257E7</v>
      </c>
      <c r="D136" s="6">
        <v>1.1833889E7</v>
      </c>
      <c r="E136" s="6">
        <v>282936.0</v>
      </c>
      <c r="F136" s="6">
        <v>1253488.0</v>
      </c>
      <c r="G136" s="6">
        <v>93758.0</v>
      </c>
      <c r="H136" s="6">
        <v>7931045.0</v>
      </c>
      <c r="I136" s="6">
        <v>2272662.0</v>
      </c>
      <c r="J136" s="6">
        <v>8437657.0</v>
      </c>
      <c r="K136" s="6">
        <v>4.039383383E9</v>
      </c>
      <c r="L136" s="6">
        <v>41603.0</v>
      </c>
      <c r="M136" s="8">
        <f t="shared" si="1"/>
        <v>127702285.2</v>
      </c>
      <c r="N136" s="7" t="str">
        <f t="shared" si="2"/>
        <v>4 - 60-70m</v>
      </c>
      <c r="O136" s="9">
        <f t="shared" si="3"/>
        <v>0.07</v>
      </c>
      <c r="P136" s="7">
        <f t="shared" si="4"/>
        <v>0.3</v>
      </c>
      <c r="Q136" s="10">
        <f t="shared" si="5"/>
        <v>4800267.99</v>
      </c>
      <c r="R136" s="10">
        <f t="shared" si="6"/>
        <v>20572577.1</v>
      </c>
    </row>
    <row r="137" ht="15.75" customHeight="1">
      <c r="A137" s="6">
        <v>1.2438648E8</v>
      </c>
      <c r="B137" s="7" t="s">
        <v>522</v>
      </c>
      <c r="C137" s="6">
        <v>6.8525364E7</v>
      </c>
      <c r="D137" s="6">
        <v>3.4014923E7</v>
      </c>
      <c r="E137" s="6">
        <v>3104158.0</v>
      </c>
      <c r="F137" s="6">
        <v>1808386.0</v>
      </c>
      <c r="G137" s="6">
        <v>1475214.0</v>
      </c>
      <c r="H137" s="6">
        <v>1.7487237E7</v>
      </c>
      <c r="I137" s="6">
        <v>1.0139928E7</v>
      </c>
      <c r="J137" s="6">
        <v>4216854.0</v>
      </c>
      <c r="K137" s="6">
        <v>6.60039952E8</v>
      </c>
      <c r="L137" s="6">
        <v>35712.0</v>
      </c>
      <c r="M137" s="8">
        <f t="shared" si="1"/>
        <v>387809389.6</v>
      </c>
      <c r="N137" s="7" t="str">
        <f t="shared" si="2"/>
        <v>4 - 60-70m</v>
      </c>
      <c r="O137" s="9">
        <f t="shared" si="3"/>
        <v>0.07</v>
      </c>
      <c r="P137" s="7">
        <f t="shared" si="4"/>
        <v>0.3</v>
      </c>
      <c r="Q137" s="10">
        <f t="shared" si="5"/>
        <v>4796775.48</v>
      </c>
      <c r="R137" s="10">
        <f t="shared" si="6"/>
        <v>20557609.2</v>
      </c>
    </row>
    <row r="138" ht="15.75" customHeight="1">
      <c r="A138" s="6">
        <v>751893.0</v>
      </c>
      <c r="B138" s="7" t="s">
        <v>523</v>
      </c>
      <c r="C138" s="6">
        <v>6.8477248E7</v>
      </c>
      <c r="D138" s="6">
        <v>1.9555878E7</v>
      </c>
      <c r="E138" s="6">
        <v>711920.0</v>
      </c>
      <c r="F138" s="6">
        <v>130880.0</v>
      </c>
      <c r="G138" s="6">
        <v>414209.0</v>
      </c>
      <c r="H138" s="6">
        <v>1.346408E7</v>
      </c>
      <c r="I138" s="6">
        <v>4834789.0</v>
      </c>
      <c r="J138" s="6">
        <v>1.3097849E7</v>
      </c>
      <c r="K138" s="6">
        <v>1.6518268806E10</v>
      </c>
      <c r="L138" s="6">
        <v>28037.0</v>
      </c>
      <c r="M138" s="8">
        <f t="shared" si="1"/>
        <v>233397560</v>
      </c>
      <c r="N138" s="7" t="str">
        <f t="shared" si="2"/>
        <v>4 - 60-70m</v>
      </c>
      <c r="O138" s="9">
        <f t="shared" si="3"/>
        <v>0.07</v>
      </c>
      <c r="P138" s="7">
        <f t="shared" si="4"/>
        <v>0.3</v>
      </c>
      <c r="Q138" s="10">
        <f t="shared" si="5"/>
        <v>4793407.36</v>
      </c>
      <c r="R138" s="10">
        <f t="shared" si="6"/>
        <v>20543174.4</v>
      </c>
    </row>
    <row r="139" ht="15.75" customHeight="1">
      <c r="A139" s="6">
        <v>1.23765437E8</v>
      </c>
      <c r="B139" s="7" t="s">
        <v>121</v>
      </c>
      <c r="C139" s="6">
        <v>6.8440946E7</v>
      </c>
      <c r="D139" s="6">
        <v>1.56225634E8</v>
      </c>
      <c r="E139" s="6">
        <v>9.4672102E7</v>
      </c>
      <c r="F139" s="6">
        <v>2099725.0</v>
      </c>
      <c r="G139" s="6">
        <v>7897501.0</v>
      </c>
      <c r="H139" s="6">
        <v>3.3138001E7</v>
      </c>
      <c r="I139" s="6">
        <v>1.8418305E7</v>
      </c>
      <c r="J139" s="6">
        <v>7782891.0</v>
      </c>
      <c r="K139" s="6">
        <v>2.422366149E9</v>
      </c>
      <c r="L139" s="6">
        <v>63657.0</v>
      </c>
      <c r="M139" s="8">
        <f t="shared" si="1"/>
        <v>754469984.4</v>
      </c>
      <c r="N139" s="7" t="str">
        <f t="shared" si="2"/>
        <v>4 - 60-70m</v>
      </c>
      <c r="O139" s="9">
        <f t="shared" si="3"/>
        <v>0.07</v>
      </c>
      <c r="P139" s="7">
        <f t="shared" si="4"/>
        <v>0.3</v>
      </c>
      <c r="Q139" s="10">
        <f t="shared" si="5"/>
        <v>4790866.22</v>
      </c>
      <c r="R139" s="10">
        <f t="shared" si="6"/>
        <v>20532283.8</v>
      </c>
    </row>
    <row r="140" ht="15.75" customHeight="1">
      <c r="A140" s="6">
        <v>8.5989252E7</v>
      </c>
      <c r="B140" s="7" t="s">
        <v>135</v>
      </c>
      <c r="C140" s="6">
        <v>6.8350897E7</v>
      </c>
      <c r="D140" s="6">
        <v>6.34662E7</v>
      </c>
      <c r="E140" s="6">
        <v>2.405051E7</v>
      </c>
      <c r="F140" s="6">
        <v>1245262.0</v>
      </c>
      <c r="G140" s="6">
        <v>736245.0</v>
      </c>
      <c r="H140" s="6">
        <v>1.9684029E7</v>
      </c>
      <c r="I140" s="6">
        <v>1.7750154E7</v>
      </c>
      <c r="J140" s="6">
        <v>8374306.0</v>
      </c>
      <c r="K140" s="6">
        <v>2.525220821E9</v>
      </c>
      <c r="L140" s="6">
        <v>39836.0</v>
      </c>
      <c r="M140" s="8">
        <f t="shared" si="1"/>
        <v>562088976</v>
      </c>
      <c r="N140" s="7" t="str">
        <f t="shared" si="2"/>
        <v>4 - 60-70m</v>
      </c>
      <c r="O140" s="9">
        <f t="shared" si="3"/>
        <v>0.07</v>
      </c>
      <c r="P140" s="7">
        <f t="shared" si="4"/>
        <v>0.3</v>
      </c>
      <c r="Q140" s="10">
        <f t="shared" si="5"/>
        <v>4784562.79</v>
      </c>
      <c r="R140" s="10">
        <f t="shared" si="6"/>
        <v>20505269.1</v>
      </c>
    </row>
    <row r="141" ht="15.75" customHeight="1">
      <c r="A141" s="6">
        <v>1.22691013E8</v>
      </c>
      <c r="B141" s="7" t="s">
        <v>161</v>
      </c>
      <c r="C141" s="6">
        <v>6.8259552E7</v>
      </c>
      <c r="D141" s="6">
        <v>4.589552E7</v>
      </c>
      <c r="E141" s="6">
        <v>6796973.0</v>
      </c>
      <c r="F141" s="6">
        <v>1012567.0</v>
      </c>
      <c r="G141" s="6">
        <v>821498.0</v>
      </c>
      <c r="H141" s="6">
        <v>2.1863655E7</v>
      </c>
      <c r="I141" s="6">
        <v>1.5400827E7</v>
      </c>
      <c r="J141" s="6">
        <v>5940893.0</v>
      </c>
      <c r="K141" s="6">
        <v>2.7042E9</v>
      </c>
      <c r="L141" s="6">
        <v>48475.0</v>
      </c>
      <c r="M141" s="8">
        <f t="shared" si="1"/>
        <v>533323610.6</v>
      </c>
      <c r="N141" s="7" t="str">
        <f t="shared" si="2"/>
        <v>4 - 60-70m</v>
      </c>
      <c r="O141" s="9">
        <f t="shared" si="3"/>
        <v>0.07</v>
      </c>
      <c r="P141" s="7">
        <f t="shared" si="4"/>
        <v>0.3</v>
      </c>
      <c r="Q141" s="10">
        <f t="shared" si="5"/>
        <v>4778168.64</v>
      </c>
      <c r="R141" s="10">
        <f t="shared" si="6"/>
        <v>20477865.6</v>
      </c>
    </row>
    <row r="142" ht="15.75" customHeight="1">
      <c r="A142" s="6">
        <v>7.6599086E7</v>
      </c>
      <c r="B142" s="7" t="s">
        <v>524</v>
      </c>
      <c r="C142" s="6">
        <v>6.8137042E7</v>
      </c>
      <c r="D142" s="6">
        <v>3.0729435E7</v>
      </c>
      <c r="E142" s="6">
        <v>9202948.0</v>
      </c>
      <c r="F142" s="6">
        <v>525123.0</v>
      </c>
      <c r="G142" s="6">
        <v>715873.0</v>
      </c>
      <c r="H142" s="6">
        <v>1.5298051E7</v>
      </c>
      <c r="I142" s="6">
        <v>4987440.0</v>
      </c>
      <c r="J142" s="6">
        <v>9379819.0</v>
      </c>
      <c r="K142" s="6">
        <v>1.4009687935E10</v>
      </c>
      <c r="L142" s="6">
        <v>41422.0</v>
      </c>
      <c r="M142" s="8">
        <f t="shared" si="1"/>
        <v>258483637.6</v>
      </c>
      <c r="N142" s="7" t="str">
        <f t="shared" si="2"/>
        <v>4 - 60-70m</v>
      </c>
      <c r="O142" s="9">
        <f t="shared" si="3"/>
        <v>0.07</v>
      </c>
      <c r="P142" s="7">
        <f t="shared" si="4"/>
        <v>0.3</v>
      </c>
      <c r="Q142" s="10">
        <f t="shared" si="5"/>
        <v>4769592.94</v>
      </c>
      <c r="R142" s="10">
        <f t="shared" si="6"/>
        <v>20441112.6</v>
      </c>
    </row>
    <row r="143" ht="15.75" customHeight="1">
      <c r="A143" s="6">
        <v>1.32223E7</v>
      </c>
      <c r="B143" s="7" t="s">
        <v>525</v>
      </c>
      <c r="C143" s="6">
        <v>6.7905721E7</v>
      </c>
      <c r="D143" s="6">
        <v>2.14231348E8</v>
      </c>
      <c r="E143" s="6">
        <v>2.4660698E7</v>
      </c>
      <c r="F143" s="6">
        <v>7225523.0</v>
      </c>
      <c r="G143" s="6">
        <v>1.0098202E7</v>
      </c>
      <c r="H143" s="6">
        <v>1.20448176E8</v>
      </c>
      <c r="I143" s="6">
        <v>5.1798749E7</v>
      </c>
      <c r="J143" s="6">
        <v>1.9882532E7</v>
      </c>
      <c r="K143" s="6">
        <v>1.4310974317E10</v>
      </c>
      <c r="L143" s="6">
        <v>117100.0</v>
      </c>
      <c r="M143" s="8">
        <f t="shared" si="1"/>
        <v>2300232734</v>
      </c>
      <c r="N143" s="7" t="str">
        <f t="shared" si="2"/>
        <v>4 - 60-70m</v>
      </c>
      <c r="O143" s="9">
        <f t="shared" si="3"/>
        <v>0.07</v>
      </c>
      <c r="P143" s="7">
        <f t="shared" si="4"/>
        <v>0.3</v>
      </c>
      <c r="Q143" s="10">
        <f t="shared" si="5"/>
        <v>4753400.47</v>
      </c>
      <c r="R143" s="10">
        <f t="shared" si="6"/>
        <v>20371716.3</v>
      </c>
    </row>
    <row r="144" ht="15.75" customHeight="1">
      <c r="A144" s="6">
        <v>1902157.0</v>
      </c>
      <c r="B144" s="7" t="s">
        <v>526</v>
      </c>
      <c r="C144" s="6">
        <v>6.768842E7</v>
      </c>
      <c r="D144" s="6">
        <v>1.56698596E8</v>
      </c>
      <c r="E144" s="6">
        <v>6.9173163E7</v>
      </c>
      <c r="F144" s="6">
        <v>5865446.0</v>
      </c>
      <c r="G144" s="6">
        <v>160175.0</v>
      </c>
      <c r="H144" s="6">
        <v>5.3197886E7</v>
      </c>
      <c r="I144" s="6">
        <v>2.8301926E7</v>
      </c>
      <c r="J144" s="6">
        <v>2.4999912E7</v>
      </c>
      <c r="K144" s="6">
        <v>6.850003747E9</v>
      </c>
      <c r="L144" s="6">
        <v>103806.0</v>
      </c>
      <c r="M144" s="8">
        <f t="shared" si="1"/>
        <v>1124223605</v>
      </c>
      <c r="N144" s="7" t="str">
        <f t="shared" si="2"/>
        <v>4 - 60-70m</v>
      </c>
      <c r="O144" s="9">
        <f t="shared" si="3"/>
        <v>0.07</v>
      </c>
      <c r="P144" s="7">
        <f t="shared" si="4"/>
        <v>0.3</v>
      </c>
      <c r="Q144" s="10">
        <f t="shared" si="5"/>
        <v>4738189.4</v>
      </c>
      <c r="R144" s="10">
        <f t="shared" si="6"/>
        <v>20306526</v>
      </c>
    </row>
    <row r="145" ht="15.75" customHeight="1">
      <c r="A145" s="6">
        <v>1.1050589E8</v>
      </c>
      <c r="B145" s="7" t="s">
        <v>145</v>
      </c>
      <c r="C145" s="6">
        <v>6.7649292E7</v>
      </c>
      <c r="D145" s="6">
        <v>2.4024934E7</v>
      </c>
      <c r="E145" s="6">
        <v>965707.0</v>
      </c>
      <c r="F145" s="6">
        <v>905225.0</v>
      </c>
      <c r="G145" s="6">
        <v>1069173.0</v>
      </c>
      <c r="H145" s="6">
        <v>9991033.0</v>
      </c>
      <c r="I145" s="6">
        <v>1.1093796E7</v>
      </c>
      <c r="J145" s="6">
        <v>7367157.0</v>
      </c>
      <c r="K145" s="6">
        <v>1.974375593E9</v>
      </c>
      <c r="L145" s="6">
        <v>27618.0</v>
      </c>
      <c r="M145" s="8">
        <f t="shared" si="1"/>
        <v>328066533.4</v>
      </c>
      <c r="N145" s="7" t="str">
        <f t="shared" si="2"/>
        <v>4 - 60-70m</v>
      </c>
      <c r="O145" s="9">
        <f t="shared" si="3"/>
        <v>0.07</v>
      </c>
      <c r="P145" s="7">
        <f t="shared" si="4"/>
        <v>0.3</v>
      </c>
      <c r="Q145" s="10">
        <f t="shared" si="5"/>
        <v>4735450.44</v>
      </c>
      <c r="R145" s="10">
        <f t="shared" si="6"/>
        <v>20294787.6</v>
      </c>
    </row>
    <row r="146" ht="15.75" customHeight="1">
      <c r="A146" s="6">
        <v>1.24366114E8</v>
      </c>
      <c r="B146" s="7" t="s">
        <v>527</v>
      </c>
      <c r="C146" s="6">
        <v>6.7399862E7</v>
      </c>
      <c r="D146" s="6">
        <v>2.2722587E7</v>
      </c>
      <c r="E146" s="6">
        <v>1766660.0</v>
      </c>
      <c r="F146" s="6">
        <v>709742.0</v>
      </c>
      <c r="G146" s="6">
        <v>1158546.0</v>
      </c>
      <c r="H146" s="6">
        <v>1.3990762E7</v>
      </c>
      <c r="I146" s="6">
        <v>5096877.0</v>
      </c>
      <c r="J146" s="6">
        <v>4575641.0</v>
      </c>
      <c r="K146" s="6">
        <v>1.243375E9</v>
      </c>
      <c r="L146" s="6">
        <v>18317.0</v>
      </c>
      <c r="M146" s="8">
        <f t="shared" si="1"/>
        <v>248252160</v>
      </c>
      <c r="N146" s="7" t="str">
        <f t="shared" si="2"/>
        <v>4 - 60-70m</v>
      </c>
      <c r="O146" s="9">
        <f t="shared" si="3"/>
        <v>0.07</v>
      </c>
      <c r="P146" s="7">
        <f t="shared" si="4"/>
        <v>0.3</v>
      </c>
      <c r="Q146" s="10">
        <f t="shared" si="5"/>
        <v>4717990.34</v>
      </c>
      <c r="R146" s="10">
        <f t="shared" si="6"/>
        <v>20219958.6</v>
      </c>
    </row>
    <row r="147" ht="15.75" customHeight="1">
      <c r="A147" s="6">
        <v>1.19821268E8</v>
      </c>
      <c r="B147" s="7" t="s">
        <v>133</v>
      </c>
      <c r="C147" s="6">
        <v>6.7264796E7</v>
      </c>
      <c r="D147" s="6">
        <v>3.515507E7</v>
      </c>
      <c r="E147" s="6">
        <v>1495553.0</v>
      </c>
      <c r="F147" s="6">
        <v>1215899.0</v>
      </c>
      <c r="G147" s="6">
        <v>1355099.0</v>
      </c>
      <c r="H147" s="6">
        <v>1.8535484E7</v>
      </c>
      <c r="I147" s="6">
        <v>1.2553035E7</v>
      </c>
      <c r="J147" s="6">
        <v>5051651.0</v>
      </c>
      <c r="K147" s="6">
        <v>6.17792115E8</v>
      </c>
      <c r="L147" s="6">
        <v>47348.0</v>
      </c>
      <c r="M147" s="8">
        <f t="shared" si="1"/>
        <v>444566844.6</v>
      </c>
      <c r="N147" s="7" t="str">
        <f t="shared" si="2"/>
        <v>4 - 60-70m</v>
      </c>
      <c r="O147" s="9">
        <f t="shared" si="3"/>
        <v>0.07</v>
      </c>
      <c r="P147" s="7">
        <f t="shared" si="4"/>
        <v>0.3</v>
      </c>
      <c r="Q147" s="10">
        <f t="shared" si="5"/>
        <v>4708535.72</v>
      </c>
      <c r="R147" s="10">
        <f t="shared" si="6"/>
        <v>20179438.8</v>
      </c>
    </row>
    <row r="148" ht="15.75" customHeight="1">
      <c r="A148" s="6">
        <v>1.10926617E8</v>
      </c>
      <c r="B148" s="7" t="s">
        <v>170</v>
      </c>
      <c r="C148" s="6">
        <v>6.7233875E7</v>
      </c>
      <c r="D148" s="6">
        <v>1.2204574E7</v>
      </c>
      <c r="E148" s="6">
        <v>404911.0</v>
      </c>
      <c r="F148" s="6">
        <v>746484.0</v>
      </c>
      <c r="G148" s="6">
        <v>179578.0</v>
      </c>
      <c r="H148" s="6">
        <v>7281473.0</v>
      </c>
      <c r="I148" s="6">
        <v>3592128.0</v>
      </c>
      <c r="J148" s="6">
        <v>4762666.0</v>
      </c>
      <c r="K148" s="6">
        <v>1.944110692E9</v>
      </c>
      <c r="L148" s="6">
        <v>16679.0</v>
      </c>
      <c r="M148" s="8">
        <f t="shared" si="1"/>
        <v>146949552.2</v>
      </c>
      <c r="N148" s="7" t="str">
        <f t="shared" si="2"/>
        <v>4 - 60-70m</v>
      </c>
      <c r="O148" s="9">
        <f t="shared" si="3"/>
        <v>0.07</v>
      </c>
      <c r="P148" s="7">
        <f t="shared" si="4"/>
        <v>0.3</v>
      </c>
      <c r="Q148" s="10">
        <f t="shared" si="5"/>
        <v>4706371.25</v>
      </c>
      <c r="R148" s="10">
        <f t="shared" si="6"/>
        <v>20170162.5</v>
      </c>
    </row>
    <row r="149" ht="15.75" customHeight="1">
      <c r="A149" s="6">
        <v>1.12195368E8</v>
      </c>
      <c r="B149" s="7" t="s">
        <v>159</v>
      </c>
      <c r="C149" s="6">
        <v>6.7193223E7</v>
      </c>
      <c r="D149" s="6">
        <v>4.9475165E7</v>
      </c>
      <c r="E149" s="6">
        <v>3386045.0</v>
      </c>
      <c r="F149" s="6">
        <v>775626.0</v>
      </c>
      <c r="G149" s="6">
        <v>528662.0</v>
      </c>
      <c r="H149" s="6">
        <v>2.6681179E7</v>
      </c>
      <c r="I149" s="6">
        <v>1.8103653E7</v>
      </c>
      <c r="J149" s="6">
        <v>4588698.0</v>
      </c>
      <c r="K149" s="6">
        <v>3.41291926E8</v>
      </c>
      <c r="L149" s="6">
        <v>31415.0</v>
      </c>
      <c r="M149" s="8">
        <f t="shared" si="1"/>
        <v>633227959</v>
      </c>
      <c r="N149" s="7" t="str">
        <f t="shared" si="2"/>
        <v>4 - 60-70m</v>
      </c>
      <c r="O149" s="9">
        <f t="shared" si="3"/>
        <v>0.07</v>
      </c>
      <c r="P149" s="7">
        <f t="shared" si="4"/>
        <v>0.3</v>
      </c>
      <c r="Q149" s="10">
        <f t="shared" si="5"/>
        <v>4703525.61</v>
      </c>
      <c r="R149" s="10">
        <f t="shared" si="6"/>
        <v>20157966.9</v>
      </c>
    </row>
    <row r="150" ht="15.75" customHeight="1">
      <c r="A150" s="6">
        <v>1.24489096E8</v>
      </c>
      <c r="B150" s="7" t="s">
        <v>169</v>
      </c>
      <c r="C150" s="6">
        <v>6.7148277E7</v>
      </c>
      <c r="D150" s="6">
        <v>1.115335E7</v>
      </c>
      <c r="E150" s="6">
        <v>614124.0</v>
      </c>
      <c r="F150" s="6">
        <v>479193.0</v>
      </c>
      <c r="G150" s="6">
        <v>141341.0</v>
      </c>
      <c r="H150" s="6">
        <v>5870560.0</v>
      </c>
      <c r="I150" s="6">
        <v>4048132.0</v>
      </c>
      <c r="J150" s="6">
        <v>4447037.0</v>
      </c>
      <c r="K150" s="6">
        <v>3.4170832E7</v>
      </c>
      <c r="L150" s="6">
        <v>30377.0</v>
      </c>
      <c r="M150" s="8">
        <f t="shared" si="1"/>
        <v>141314814.8</v>
      </c>
      <c r="N150" s="7" t="str">
        <f t="shared" si="2"/>
        <v>4 - 60-70m</v>
      </c>
      <c r="O150" s="9">
        <f t="shared" si="3"/>
        <v>0.07</v>
      </c>
      <c r="P150" s="7">
        <f t="shared" si="4"/>
        <v>0.3</v>
      </c>
      <c r="Q150" s="10">
        <f t="shared" si="5"/>
        <v>4700379.39</v>
      </c>
      <c r="R150" s="10">
        <f t="shared" si="6"/>
        <v>20144483.1</v>
      </c>
    </row>
    <row r="151" ht="15.75" customHeight="1">
      <c r="A151" s="6">
        <v>1.105295501E9</v>
      </c>
      <c r="B151" s="7" t="s">
        <v>528</v>
      </c>
      <c r="C151" s="6">
        <v>6.6970838E7</v>
      </c>
      <c r="D151" s="6">
        <v>4.3074012E7</v>
      </c>
      <c r="E151" s="6">
        <v>3134897.0</v>
      </c>
      <c r="F151" s="6">
        <v>3070110.0</v>
      </c>
      <c r="G151" s="6">
        <v>3031212.0</v>
      </c>
      <c r="H151" s="6">
        <v>2.4412549E7</v>
      </c>
      <c r="I151" s="6">
        <v>9425244.0</v>
      </c>
      <c r="J151" s="6">
        <v>9045268.0</v>
      </c>
      <c r="K151" s="6">
        <v>5.216E7</v>
      </c>
      <c r="L151" s="6">
        <v>38733.0</v>
      </c>
      <c r="M151" s="8">
        <f t="shared" si="1"/>
        <v>451522417.4</v>
      </c>
      <c r="N151" s="7" t="str">
        <f t="shared" si="2"/>
        <v>4 - 60-70m</v>
      </c>
      <c r="O151" s="9">
        <f t="shared" si="3"/>
        <v>0.07</v>
      </c>
      <c r="P151" s="7">
        <f t="shared" si="4"/>
        <v>0.3</v>
      </c>
      <c r="Q151" s="10">
        <f t="shared" si="5"/>
        <v>4687958.66</v>
      </c>
      <c r="R151" s="10">
        <f t="shared" si="6"/>
        <v>20091251.4</v>
      </c>
    </row>
    <row r="152" ht="15.75" customHeight="1">
      <c r="A152" s="6">
        <v>1.12065132E8</v>
      </c>
      <c r="B152" s="7" t="s">
        <v>529</v>
      </c>
      <c r="C152" s="6">
        <v>6.6942523E7</v>
      </c>
      <c r="D152" s="6">
        <v>4.231893E7</v>
      </c>
      <c r="E152" s="6">
        <v>1.1964974E7</v>
      </c>
      <c r="F152" s="6">
        <v>1440465.0</v>
      </c>
      <c r="G152" s="6">
        <v>694613.0</v>
      </c>
      <c r="H152" s="6">
        <v>2.1588651E7</v>
      </c>
      <c r="I152" s="6">
        <v>6630227.0</v>
      </c>
      <c r="J152" s="6">
        <v>4004788.0</v>
      </c>
      <c r="K152" s="6">
        <v>3.26249686E8</v>
      </c>
      <c r="L152" s="6">
        <v>32715.0</v>
      </c>
      <c r="M152" s="8">
        <f t="shared" si="1"/>
        <v>356543426.8</v>
      </c>
      <c r="N152" s="7" t="str">
        <f t="shared" si="2"/>
        <v>4 - 60-70m</v>
      </c>
      <c r="O152" s="9">
        <f t="shared" si="3"/>
        <v>0.07</v>
      </c>
      <c r="P152" s="7">
        <f t="shared" si="4"/>
        <v>0.3</v>
      </c>
      <c r="Q152" s="10">
        <f t="shared" si="5"/>
        <v>4685976.61</v>
      </c>
      <c r="R152" s="10">
        <f t="shared" si="6"/>
        <v>20082756.9</v>
      </c>
    </row>
    <row r="153" ht="15.75" customHeight="1">
      <c r="A153" s="6">
        <v>1.27482727E8</v>
      </c>
      <c r="B153" s="7" t="s">
        <v>530</v>
      </c>
      <c r="C153" s="6">
        <v>6.6891892E7</v>
      </c>
      <c r="D153" s="6">
        <v>3.366524E7</v>
      </c>
      <c r="E153" s="6">
        <v>1473417.0</v>
      </c>
      <c r="F153" s="6">
        <v>739269.0</v>
      </c>
      <c r="G153" s="6">
        <v>2934487.0</v>
      </c>
      <c r="H153" s="6">
        <v>1.7788355E7</v>
      </c>
      <c r="I153" s="6">
        <v>1.0729712E7</v>
      </c>
      <c r="J153" s="6">
        <v>5063918.0</v>
      </c>
      <c r="K153" s="6">
        <v>2.926834308E9</v>
      </c>
      <c r="L153" s="6">
        <v>77131.0</v>
      </c>
      <c r="M153" s="8">
        <f t="shared" si="1"/>
        <v>405988959.4</v>
      </c>
      <c r="N153" s="7" t="str">
        <f t="shared" si="2"/>
        <v>4 - 60-70m</v>
      </c>
      <c r="O153" s="9">
        <f t="shared" si="3"/>
        <v>0.07</v>
      </c>
      <c r="P153" s="7">
        <f t="shared" si="4"/>
        <v>0.3</v>
      </c>
      <c r="Q153" s="10">
        <f t="shared" si="5"/>
        <v>4682432.44</v>
      </c>
      <c r="R153" s="10">
        <f t="shared" si="6"/>
        <v>20067567.6</v>
      </c>
    </row>
    <row r="154" ht="15.75" customHeight="1">
      <c r="A154" s="6">
        <v>1.14598851E8</v>
      </c>
      <c r="B154" s="7" t="s">
        <v>531</v>
      </c>
      <c r="C154" s="6">
        <v>6.6861396E7</v>
      </c>
      <c r="D154" s="6">
        <v>8780131.0</v>
      </c>
      <c r="E154" s="6">
        <v>456982.0</v>
      </c>
      <c r="F154" s="6">
        <v>280388.0</v>
      </c>
      <c r="G154" s="6">
        <v>1045417.0</v>
      </c>
      <c r="H154" s="6">
        <v>4285208.0</v>
      </c>
      <c r="I154" s="6">
        <v>2712136.0</v>
      </c>
      <c r="J154" s="6">
        <v>2565046.0</v>
      </c>
      <c r="K154" s="6">
        <v>2.129010552E9</v>
      </c>
      <c r="L154" s="6">
        <v>27913.0</v>
      </c>
      <c r="M154" s="8">
        <f t="shared" si="1"/>
        <v>101928640.4</v>
      </c>
      <c r="N154" s="7" t="str">
        <f t="shared" si="2"/>
        <v>4 - 60-70m</v>
      </c>
      <c r="O154" s="9">
        <f t="shared" si="3"/>
        <v>0.07</v>
      </c>
      <c r="P154" s="7">
        <f t="shared" si="4"/>
        <v>0.3</v>
      </c>
      <c r="Q154" s="10">
        <f t="shared" si="5"/>
        <v>4680297.72</v>
      </c>
      <c r="R154" s="10">
        <f t="shared" si="6"/>
        <v>20058418.8</v>
      </c>
    </row>
    <row r="155" ht="15.75" customHeight="1">
      <c r="A155" s="6">
        <v>6.9444462E7</v>
      </c>
      <c r="B155" s="7" t="s">
        <v>193</v>
      </c>
      <c r="C155" s="6">
        <v>6.6567837E7</v>
      </c>
      <c r="D155" s="6">
        <v>1.4456297E7</v>
      </c>
      <c r="E155" s="6">
        <v>741143.0</v>
      </c>
      <c r="F155" s="6">
        <v>472847.0</v>
      </c>
      <c r="G155" s="6">
        <v>333916.0</v>
      </c>
      <c r="H155" s="6">
        <v>8536643.0</v>
      </c>
      <c r="I155" s="6">
        <v>4371748.0</v>
      </c>
      <c r="J155" s="6">
        <v>7157971.0</v>
      </c>
      <c r="K155" s="6">
        <v>2.610394098E9</v>
      </c>
      <c r="L155" s="6">
        <v>44949.0</v>
      </c>
      <c r="M155" s="8">
        <f t="shared" si="1"/>
        <v>175230976.6</v>
      </c>
      <c r="N155" s="7" t="str">
        <f t="shared" si="2"/>
        <v>4 - 60-70m</v>
      </c>
      <c r="O155" s="9">
        <f t="shared" si="3"/>
        <v>0.07</v>
      </c>
      <c r="P155" s="7">
        <f t="shared" si="4"/>
        <v>0.3</v>
      </c>
      <c r="Q155" s="10">
        <f t="shared" si="5"/>
        <v>4659748.59</v>
      </c>
      <c r="R155" s="10">
        <f t="shared" si="6"/>
        <v>19970351.1</v>
      </c>
    </row>
    <row r="156" ht="15.75" customHeight="1">
      <c r="A156" s="6">
        <v>1.09383444E8</v>
      </c>
      <c r="B156" s="7" t="s">
        <v>146</v>
      </c>
      <c r="C156" s="6">
        <v>6.6227628E7</v>
      </c>
      <c r="D156" s="6">
        <v>6.4863892E7</v>
      </c>
      <c r="E156" s="6">
        <v>3399191.0</v>
      </c>
      <c r="F156" s="6">
        <v>9567316.0</v>
      </c>
      <c r="G156" s="6">
        <v>2837599.0</v>
      </c>
      <c r="H156" s="6">
        <v>2.353279E7</v>
      </c>
      <c r="I156" s="6">
        <v>2.5526996E7</v>
      </c>
      <c r="J156" s="6">
        <v>6218097.0</v>
      </c>
      <c r="K156" s="6">
        <v>2.55187481E9</v>
      </c>
      <c r="L156" s="6">
        <v>33104.0</v>
      </c>
      <c r="M156" s="8">
        <f t="shared" si="1"/>
        <v>777032686.2</v>
      </c>
      <c r="N156" s="7" t="str">
        <f t="shared" si="2"/>
        <v>4 - 60-70m</v>
      </c>
      <c r="O156" s="9">
        <f t="shared" si="3"/>
        <v>0.07</v>
      </c>
      <c r="P156" s="7">
        <f t="shared" si="4"/>
        <v>0.3</v>
      </c>
      <c r="Q156" s="10">
        <f t="shared" si="5"/>
        <v>4635933.96</v>
      </c>
      <c r="R156" s="10">
        <f t="shared" si="6"/>
        <v>19868288.4</v>
      </c>
    </row>
    <row r="157" ht="15.75" customHeight="1">
      <c r="A157" s="6">
        <v>6.069421E7</v>
      </c>
      <c r="B157" s="7" t="s">
        <v>189</v>
      </c>
      <c r="C157" s="6">
        <v>6.6186271E7</v>
      </c>
      <c r="D157" s="6">
        <v>7746657.0</v>
      </c>
      <c r="E157" s="6">
        <v>734370.0</v>
      </c>
      <c r="F157" s="6">
        <v>97076.0</v>
      </c>
      <c r="G157" s="6">
        <v>2079.0</v>
      </c>
      <c r="H157" s="6">
        <v>3337692.0</v>
      </c>
      <c r="I157" s="6">
        <v>3575440.0</v>
      </c>
      <c r="J157" s="6">
        <v>4507299.0</v>
      </c>
      <c r="K157" s="6">
        <v>2.2824022152E10</v>
      </c>
      <c r="L157" s="6">
        <v>9509.0</v>
      </c>
      <c r="M157" s="8">
        <f t="shared" si="1"/>
        <v>105235062</v>
      </c>
      <c r="N157" s="7" t="str">
        <f t="shared" si="2"/>
        <v>4 - 60-70m</v>
      </c>
      <c r="O157" s="9">
        <f t="shared" si="3"/>
        <v>0.07</v>
      </c>
      <c r="P157" s="7">
        <f t="shared" si="4"/>
        <v>0.3</v>
      </c>
      <c r="Q157" s="10">
        <f t="shared" si="5"/>
        <v>4633038.97</v>
      </c>
      <c r="R157" s="10">
        <f t="shared" si="6"/>
        <v>19855881.3</v>
      </c>
    </row>
    <row r="158" ht="15.75" customHeight="1">
      <c r="A158" s="6">
        <v>1.1270062E8</v>
      </c>
      <c r="B158" s="7" t="s">
        <v>163</v>
      </c>
      <c r="C158" s="6">
        <v>6.6153522E7</v>
      </c>
      <c r="D158" s="6">
        <v>1.07573605E8</v>
      </c>
      <c r="E158" s="6">
        <v>7425057.0</v>
      </c>
      <c r="F158" s="6">
        <v>2789021.0</v>
      </c>
      <c r="G158" s="6">
        <v>4826015.0</v>
      </c>
      <c r="H158" s="6">
        <v>5.1633855E7</v>
      </c>
      <c r="I158" s="6">
        <v>4.0899657E7</v>
      </c>
      <c r="J158" s="6">
        <v>5907295.0</v>
      </c>
      <c r="K158" s="6">
        <v>1.922451931E9</v>
      </c>
      <c r="L158" s="6">
        <v>46485.0</v>
      </c>
      <c r="M158" s="8">
        <f t="shared" si="1"/>
        <v>1360698803</v>
      </c>
      <c r="N158" s="7" t="str">
        <f t="shared" si="2"/>
        <v>4 - 60-70m</v>
      </c>
      <c r="O158" s="9">
        <f t="shared" si="3"/>
        <v>0.07</v>
      </c>
      <c r="P158" s="7">
        <f t="shared" si="4"/>
        <v>0.3</v>
      </c>
      <c r="Q158" s="10">
        <f t="shared" si="5"/>
        <v>4630746.54</v>
      </c>
      <c r="R158" s="10">
        <f t="shared" si="6"/>
        <v>19846056.6</v>
      </c>
    </row>
    <row r="159" ht="15.75" customHeight="1">
      <c r="A159" s="6">
        <v>1.1528264E8</v>
      </c>
      <c r="B159" s="7" t="s">
        <v>107</v>
      </c>
      <c r="C159" s="6">
        <v>6.6065747E7</v>
      </c>
      <c r="D159" s="6">
        <v>2.2120899E7</v>
      </c>
      <c r="E159" s="6">
        <v>215268.0</v>
      </c>
      <c r="F159" s="6">
        <v>92905.0</v>
      </c>
      <c r="G159" s="6">
        <v>230067.0</v>
      </c>
      <c r="H159" s="6">
        <v>8435667.0</v>
      </c>
      <c r="I159" s="6">
        <v>1.3146992E7</v>
      </c>
      <c r="J159" s="6">
        <v>6276662.0</v>
      </c>
      <c r="K159" s="6">
        <v>7.71138057E8</v>
      </c>
      <c r="L159" s="6">
        <v>41972.0</v>
      </c>
      <c r="M159" s="8">
        <f t="shared" si="1"/>
        <v>348445641.6</v>
      </c>
      <c r="N159" s="7" t="str">
        <f t="shared" si="2"/>
        <v>4 - 60-70m</v>
      </c>
      <c r="O159" s="9">
        <f t="shared" si="3"/>
        <v>0.07</v>
      </c>
      <c r="P159" s="7">
        <f t="shared" si="4"/>
        <v>0.3</v>
      </c>
      <c r="Q159" s="10">
        <f t="shared" si="5"/>
        <v>4624602.29</v>
      </c>
      <c r="R159" s="10">
        <f t="shared" si="6"/>
        <v>19819724.1</v>
      </c>
    </row>
    <row r="160" ht="15.75" customHeight="1">
      <c r="A160" s="6">
        <v>1.24116182E8</v>
      </c>
      <c r="B160" s="7" t="s">
        <v>110</v>
      </c>
      <c r="C160" s="6">
        <v>6.6016714E7</v>
      </c>
      <c r="D160" s="6">
        <v>5.3445981E7</v>
      </c>
      <c r="E160" s="6">
        <v>570752.0</v>
      </c>
      <c r="F160" s="6">
        <v>1211902.0</v>
      </c>
      <c r="G160" s="6">
        <v>1448780.0</v>
      </c>
      <c r="H160" s="6">
        <v>2.0300203E7</v>
      </c>
      <c r="I160" s="6">
        <v>2.9914344E7</v>
      </c>
      <c r="J160" s="6">
        <v>4897940.0</v>
      </c>
      <c r="K160" s="6">
        <v>5.85395681E8</v>
      </c>
      <c r="L160" s="6">
        <v>53395.0</v>
      </c>
      <c r="M160" s="8">
        <f t="shared" si="1"/>
        <v>809621984.4</v>
      </c>
      <c r="N160" s="7" t="str">
        <f t="shared" si="2"/>
        <v>4 - 60-70m</v>
      </c>
      <c r="O160" s="9">
        <f t="shared" si="3"/>
        <v>0.07</v>
      </c>
      <c r="P160" s="7">
        <f t="shared" si="4"/>
        <v>0.3</v>
      </c>
      <c r="Q160" s="10">
        <f t="shared" si="5"/>
        <v>4621169.98</v>
      </c>
      <c r="R160" s="10">
        <f t="shared" si="6"/>
        <v>19805014.2</v>
      </c>
    </row>
    <row r="161" ht="15.75" customHeight="1">
      <c r="A161" s="6">
        <v>1.09427298E8</v>
      </c>
      <c r="B161" s="7" t="s">
        <v>532</v>
      </c>
      <c r="C161" s="6">
        <v>6.5801191E7</v>
      </c>
      <c r="D161" s="6">
        <v>6.8143336E7</v>
      </c>
      <c r="E161" s="6">
        <v>4289498.0</v>
      </c>
      <c r="F161" s="6">
        <v>1690004.0</v>
      </c>
      <c r="G161" s="6">
        <v>3661056.0</v>
      </c>
      <c r="H161" s="6">
        <v>4.494752E7</v>
      </c>
      <c r="I161" s="6">
        <v>1.3555258E7</v>
      </c>
      <c r="J161" s="6">
        <v>5595403.0</v>
      </c>
      <c r="K161" s="6">
        <v>4.6311768209E10</v>
      </c>
      <c r="L161" s="6">
        <v>87925.0</v>
      </c>
      <c r="M161" s="8">
        <f t="shared" si="1"/>
        <v>739462491.6</v>
      </c>
      <c r="N161" s="7" t="str">
        <f t="shared" si="2"/>
        <v>4 - 60-70m</v>
      </c>
      <c r="O161" s="9">
        <f t="shared" si="3"/>
        <v>0.07</v>
      </c>
      <c r="P161" s="7">
        <f t="shared" si="4"/>
        <v>0.3</v>
      </c>
      <c r="Q161" s="10">
        <f t="shared" si="5"/>
        <v>4606083.37</v>
      </c>
      <c r="R161" s="10">
        <f t="shared" si="6"/>
        <v>19740357.3</v>
      </c>
    </row>
    <row r="162" ht="15.75" customHeight="1">
      <c r="A162" s="6">
        <v>1.11810081E8</v>
      </c>
      <c r="B162" s="7" t="s">
        <v>533</v>
      </c>
      <c r="C162" s="6">
        <v>6.5734615E7</v>
      </c>
      <c r="D162" s="6">
        <v>4.5949483E7</v>
      </c>
      <c r="E162" s="6">
        <v>1844129.0</v>
      </c>
      <c r="F162" s="6">
        <v>1948200.0</v>
      </c>
      <c r="G162" s="6">
        <v>1206213.0</v>
      </c>
      <c r="H162" s="6">
        <v>2.6545657E7</v>
      </c>
      <c r="I162" s="6">
        <v>1.4405284E7</v>
      </c>
      <c r="J162" s="6">
        <v>6998210.0</v>
      </c>
      <c r="K162" s="6">
        <v>2.26197638E9</v>
      </c>
      <c r="L162" s="6">
        <v>28285.0</v>
      </c>
      <c r="M162" s="8">
        <f t="shared" si="1"/>
        <v>562652327.8</v>
      </c>
      <c r="N162" s="7" t="str">
        <f t="shared" si="2"/>
        <v>4 - 60-70m</v>
      </c>
      <c r="O162" s="9">
        <f t="shared" si="3"/>
        <v>0.07</v>
      </c>
      <c r="P162" s="7">
        <f t="shared" si="4"/>
        <v>0.3</v>
      </c>
      <c r="Q162" s="10">
        <f t="shared" si="5"/>
        <v>4601423.05</v>
      </c>
      <c r="R162" s="10">
        <f t="shared" si="6"/>
        <v>19720384.5</v>
      </c>
    </row>
    <row r="163" ht="15.75" customHeight="1">
      <c r="A163" s="6">
        <v>7.7111465E7</v>
      </c>
      <c r="B163" s="7" t="s">
        <v>142</v>
      </c>
      <c r="C163" s="6">
        <v>6.5696594E7</v>
      </c>
      <c r="D163" s="6">
        <v>9.2407788E7</v>
      </c>
      <c r="E163" s="6">
        <v>1.510166E7</v>
      </c>
      <c r="F163" s="6">
        <v>3277778.0</v>
      </c>
      <c r="G163" s="6">
        <v>3484713.0</v>
      </c>
      <c r="H163" s="6">
        <v>5.5015567E7</v>
      </c>
      <c r="I163" s="6">
        <v>1.552807E7</v>
      </c>
      <c r="J163" s="6">
        <v>8908489.0</v>
      </c>
      <c r="K163" s="6">
        <v>2.5009071864E10</v>
      </c>
      <c r="L163" s="6">
        <v>50556.0</v>
      </c>
      <c r="M163" s="8">
        <f t="shared" si="1"/>
        <v>884231810</v>
      </c>
      <c r="N163" s="7" t="str">
        <f t="shared" si="2"/>
        <v>4 - 60-70m</v>
      </c>
      <c r="O163" s="9">
        <f t="shared" si="3"/>
        <v>0.07</v>
      </c>
      <c r="P163" s="7">
        <f t="shared" si="4"/>
        <v>0.3</v>
      </c>
      <c r="Q163" s="10">
        <f t="shared" si="5"/>
        <v>4598761.58</v>
      </c>
      <c r="R163" s="10">
        <f t="shared" si="6"/>
        <v>19708978.2</v>
      </c>
    </row>
    <row r="164" ht="15.75" customHeight="1">
      <c r="A164" s="6">
        <v>1.17347852E8</v>
      </c>
      <c r="B164" s="7" t="s">
        <v>180</v>
      </c>
      <c r="C164" s="6">
        <v>6.5618014E7</v>
      </c>
      <c r="D164" s="6">
        <v>2.6582557E7</v>
      </c>
      <c r="E164" s="6">
        <v>7084735.0</v>
      </c>
      <c r="F164" s="6">
        <v>1711961.0</v>
      </c>
      <c r="G164" s="6">
        <v>2366569.0</v>
      </c>
      <c r="H164" s="6">
        <v>9691930.0</v>
      </c>
      <c r="I164" s="6">
        <v>5727362.0</v>
      </c>
      <c r="J164" s="6">
        <v>7826554.0</v>
      </c>
      <c r="K164" s="6">
        <v>2.395375301E9</v>
      </c>
      <c r="L164" s="6">
        <v>28645.0</v>
      </c>
      <c r="M164" s="8">
        <f t="shared" si="1"/>
        <v>225773685</v>
      </c>
      <c r="N164" s="7" t="str">
        <f t="shared" si="2"/>
        <v>4 - 60-70m</v>
      </c>
      <c r="O164" s="9">
        <f t="shared" si="3"/>
        <v>0.07</v>
      </c>
      <c r="P164" s="7">
        <f t="shared" si="4"/>
        <v>0.3</v>
      </c>
      <c r="Q164" s="10">
        <f t="shared" si="5"/>
        <v>4593260.98</v>
      </c>
      <c r="R164" s="10">
        <f t="shared" si="6"/>
        <v>19685404.2</v>
      </c>
    </row>
    <row r="165" ht="15.75" customHeight="1">
      <c r="A165" s="6">
        <v>1.10817083E8</v>
      </c>
      <c r="B165" s="7" t="s">
        <v>126</v>
      </c>
      <c r="C165" s="6">
        <v>6.5566792E7</v>
      </c>
      <c r="D165" s="6">
        <v>1.73319819E8</v>
      </c>
      <c r="E165" s="6">
        <v>6461136.0</v>
      </c>
      <c r="F165" s="6">
        <v>2918626.0</v>
      </c>
      <c r="G165" s="6">
        <v>3861387.0</v>
      </c>
      <c r="H165" s="6">
        <v>8.9369893E7</v>
      </c>
      <c r="I165" s="6">
        <v>7.0708777E7</v>
      </c>
      <c r="J165" s="6">
        <v>7844677.0</v>
      </c>
      <c r="K165" s="6">
        <v>6.072839617E9</v>
      </c>
      <c r="L165" s="6">
        <v>65212.0</v>
      </c>
      <c r="M165" s="8">
        <f t="shared" si="1"/>
        <v>2330449497</v>
      </c>
      <c r="N165" s="7" t="str">
        <f t="shared" si="2"/>
        <v>4 - 60-70m</v>
      </c>
      <c r="O165" s="9">
        <f t="shared" si="3"/>
        <v>0.07</v>
      </c>
      <c r="P165" s="7">
        <f t="shared" si="4"/>
        <v>0.3</v>
      </c>
      <c r="Q165" s="10">
        <f t="shared" si="5"/>
        <v>4589675.44</v>
      </c>
      <c r="R165" s="10">
        <f t="shared" si="6"/>
        <v>19670037.6</v>
      </c>
    </row>
    <row r="166" ht="15.75" customHeight="1">
      <c r="A166" s="6">
        <v>1.24410542E8</v>
      </c>
      <c r="B166" s="7" t="s">
        <v>534</v>
      </c>
      <c r="C166" s="6">
        <v>6.4969249E7</v>
      </c>
      <c r="D166" s="6">
        <v>1.1935274E7</v>
      </c>
      <c r="E166" s="6">
        <v>641930.0</v>
      </c>
      <c r="F166" s="6">
        <v>510417.0</v>
      </c>
      <c r="G166" s="6">
        <v>399417.0</v>
      </c>
      <c r="H166" s="6">
        <v>5278761.0</v>
      </c>
      <c r="I166" s="6">
        <v>5104749.0</v>
      </c>
      <c r="J166" s="6">
        <v>4316726.0</v>
      </c>
      <c r="K166" s="6">
        <v>8752455.0</v>
      </c>
      <c r="L166" s="6">
        <v>66113.0</v>
      </c>
      <c r="M166" s="8">
        <f t="shared" si="1"/>
        <v>157629478</v>
      </c>
      <c r="N166" s="7" t="str">
        <f t="shared" si="2"/>
        <v>4 - 60-70m</v>
      </c>
      <c r="O166" s="9">
        <f t="shared" si="3"/>
        <v>0.07</v>
      </c>
      <c r="P166" s="7">
        <f t="shared" si="4"/>
        <v>0.3</v>
      </c>
      <c r="Q166" s="10">
        <f t="shared" si="5"/>
        <v>4547847.43</v>
      </c>
      <c r="R166" s="10">
        <f t="shared" si="6"/>
        <v>19490774.7</v>
      </c>
    </row>
    <row r="167" ht="15.75" customHeight="1">
      <c r="A167" s="6">
        <v>1.09537272E8</v>
      </c>
      <c r="B167" s="7" t="s">
        <v>117</v>
      </c>
      <c r="C167" s="6">
        <v>6.489203E7</v>
      </c>
      <c r="D167" s="6">
        <v>1.55731368E8</v>
      </c>
      <c r="E167" s="6">
        <v>5.633903E7</v>
      </c>
      <c r="F167" s="6">
        <v>6369454.0</v>
      </c>
      <c r="G167" s="6">
        <v>4902851.0</v>
      </c>
      <c r="H167" s="6">
        <v>5.1376118E7</v>
      </c>
      <c r="I167" s="6">
        <v>3.6743915E7</v>
      </c>
      <c r="J167" s="6">
        <v>7121951.0</v>
      </c>
      <c r="K167" s="6">
        <v>9.530243487E9</v>
      </c>
      <c r="L167" s="6">
        <v>67738.0</v>
      </c>
      <c r="M167" s="8">
        <f t="shared" si="1"/>
        <v>1292257598</v>
      </c>
      <c r="N167" s="7" t="str">
        <f t="shared" si="2"/>
        <v>4 - 60-70m</v>
      </c>
      <c r="O167" s="9">
        <f t="shared" si="3"/>
        <v>0.07</v>
      </c>
      <c r="P167" s="7">
        <f t="shared" si="4"/>
        <v>0.3</v>
      </c>
      <c r="Q167" s="10">
        <f t="shared" si="5"/>
        <v>4542442.1</v>
      </c>
      <c r="R167" s="10">
        <f t="shared" si="6"/>
        <v>19467609</v>
      </c>
    </row>
    <row r="168" ht="15.75" customHeight="1">
      <c r="A168" s="6">
        <v>1.09509964E8</v>
      </c>
      <c r="B168" s="7" t="s">
        <v>150</v>
      </c>
      <c r="C168" s="6">
        <v>6.4829703E7</v>
      </c>
      <c r="D168" s="6">
        <v>1.8663132E7</v>
      </c>
      <c r="E168" s="6">
        <v>450638.0</v>
      </c>
      <c r="F168" s="6">
        <v>202839.0</v>
      </c>
      <c r="G168" s="6">
        <v>120554.0</v>
      </c>
      <c r="H168" s="6">
        <v>8841015.0</v>
      </c>
      <c r="I168" s="6">
        <v>9048086.0</v>
      </c>
      <c r="J168" s="6">
        <v>6989490.0</v>
      </c>
      <c r="K168" s="6">
        <v>7.6561835E7</v>
      </c>
      <c r="L168" s="6">
        <v>66232.0</v>
      </c>
      <c r="M168" s="8">
        <f t="shared" si="1"/>
        <v>270349891.6</v>
      </c>
      <c r="N168" s="7" t="str">
        <f t="shared" si="2"/>
        <v>4 - 60-70m</v>
      </c>
      <c r="O168" s="9">
        <f t="shared" si="3"/>
        <v>0.07</v>
      </c>
      <c r="P168" s="7">
        <f t="shared" si="4"/>
        <v>0.3</v>
      </c>
      <c r="Q168" s="10">
        <f t="shared" si="5"/>
        <v>4538079.21</v>
      </c>
      <c r="R168" s="10">
        <f t="shared" si="6"/>
        <v>19448910.9</v>
      </c>
    </row>
    <row r="169" ht="15.75" customHeight="1">
      <c r="A169" s="6">
        <v>1.09361996E8</v>
      </c>
      <c r="B169" s="7" t="s">
        <v>168</v>
      </c>
      <c r="C169" s="6">
        <v>6.4760988E7</v>
      </c>
      <c r="D169" s="6">
        <v>5.0533619E7</v>
      </c>
      <c r="E169" s="6">
        <v>2187042.0</v>
      </c>
      <c r="F169" s="6">
        <v>1218411.0</v>
      </c>
      <c r="G169" s="6">
        <v>2351075.0</v>
      </c>
      <c r="H169" s="6">
        <v>2.4309559E7</v>
      </c>
      <c r="I169" s="6">
        <v>2.0467532E7</v>
      </c>
      <c r="J169" s="6">
        <v>7639136.0</v>
      </c>
      <c r="K169" s="6">
        <v>3.548673723E9</v>
      </c>
      <c r="L169" s="6">
        <v>69611.0</v>
      </c>
      <c r="M169" s="8">
        <f t="shared" si="1"/>
        <v>664724760.4</v>
      </c>
      <c r="N169" s="7" t="str">
        <f t="shared" si="2"/>
        <v>4 - 60-70m</v>
      </c>
      <c r="O169" s="9">
        <f t="shared" si="3"/>
        <v>0.07</v>
      </c>
      <c r="P169" s="7">
        <f t="shared" si="4"/>
        <v>0.3</v>
      </c>
      <c r="Q169" s="10">
        <f t="shared" si="5"/>
        <v>4533269.16</v>
      </c>
      <c r="R169" s="10">
        <f t="shared" si="6"/>
        <v>19428296.4</v>
      </c>
    </row>
    <row r="170" ht="15.75" customHeight="1">
      <c r="A170" s="6">
        <v>1.12785052E8</v>
      </c>
      <c r="B170" s="7" t="s">
        <v>136</v>
      </c>
      <c r="C170" s="6">
        <v>6.4729346E7</v>
      </c>
      <c r="D170" s="6">
        <v>9.7094028E7</v>
      </c>
      <c r="E170" s="6">
        <v>5.9691022E7</v>
      </c>
      <c r="F170" s="6">
        <v>164906.0</v>
      </c>
      <c r="G170" s="6">
        <v>675890.0</v>
      </c>
      <c r="H170" s="6">
        <v>1.6835288E7</v>
      </c>
      <c r="I170" s="6">
        <v>1.9726922E7</v>
      </c>
      <c r="J170" s="6">
        <v>7027252.0</v>
      </c>
      <c r="K170" s="6">
        <v>1.650793128E9</v>
      </c>
      <c r="L170" s="6">
        <v>27113.0</v>
      </c>
      <c r="M170" s="8">
        <f t="shared" si="1"/>
        <v>577862896.4</v>
      </c>
      <c r="N170" s="7" t="str">
        <f t="shared" si="2"/>
        <v>4 - 60-70m</v>
      </c>
      <c r="O170" s="9">
        <f t="shared" si="3"/>
        <v>0.07</v>
      </c>
      <c r="P170" s="7">
        <f t="shared" si="4"/>
        <v>0.3</v>
      </c>
      <c r="Q170" s="10">
        <f t="shared" si="5"/>
        <v>4531054.22</v>
      </c>
      <c r="R170" s="10">
        <f t="shared" si="6"/>
        <v>19418803.8</v>
      </c>
    </row>
    <row r="171" ht="15.75" customHeight="1">
      <c r="A171" s="6">
        <v>1.24370875E8</v>
      </c>
      <c r="B171" s="7" t="s">
        <v>535</v>
      </c>
      <c r="C171" s="6">
        <v>6.4726226E7</v>
      </c>
      <c r="D171" s="6">
        <v>3.5876967E7</v>
      </c>
      <c r="E171" s="6">
        <v>5767048.0</v>
      </c>
      <c r="F171" s="6">
        <v>1538336.0</v>
      </c>
      <c r="G171" s="6">
        <v>1274137.0</v>
      </c>
      <c r="H171" s="6">
        <v>2.0098447E7</v>
      </c>
      <c r="I171" s="6">
        <v>7198999.0</v>
      </c>
      <c r="J171" s="6">
        <v>6043491.0</v>
      </c>
      <c r="K171" s="6">
        <v>4.88487223E8</v>
      </c>
      <c r="L171" s="6">
        <v>53679.0</v>
      </c>
      <c r="M171" s="8">
        <f t="shared" si="1"/>
        <v>354291079.6</v>
      </c>
      <c r="N171" s="7" t="str">
        <f t="shared" si="2"/>
        <v>4 - 60-70m</v>
      </c>
      <c r="O171" s="9">
        <f t="shared" si="3"/>
        <v>0.07</v>
      </c>
      <c r="P171" s="7">
        <f t="shared" si="4"/>
        <v>0.3</v>
      </c>
      <c r="Q171" s="10">
        <f t="shared" si="5"/>
        <v>4530835.82</v>
      </c>
      <c r="R171" s="10">
        <f t="shared" si="6"/>
        <v>19417867.8</v>
      </c>
    </row>
    <row r="172" ht="15.75" customHeight="1">
      <c r="A172" s="6">
        <v>1.09081071E8</v>
      </c>
      <c r="B172" s="7" t="s">
        <v>536</v>
      </c>
      <c r="C172" s="6">
        <v>6.4703933E7</v>
      </c>
      <c r="D172" s="6">
        <v>1.9283175E7</v>
      </c>
      <c r="E172" s="6">
        <v>976681.0</v>
      </c>
      <c r="F172" s="6">
        <v>979473.0</v>
      </c>
      <c r="G172" s="6">
        <v>846557.0</v>
      </c>
      <c r="H172" s="6">
        <v>1.0823736E7</v>
      </c>
      <c r="I172" s="6">
        <v>5656728.0</v>
      </c>
      <c r="J172" s="6">
        <v>9100863.0</v>
      </c>
      <c r="K172" s="6">
        <v>2.201326575E9</v>
      </c>
      <c r="L172" s="6">
        <v>68234.0</v>
      </c>
      <c r="M172" s="8">
        <f t="shared" si="1"/>
        <v>226912430.2</v>
      </c>
      <c r="N172" s="7" t="str">
        <f t="shared" si="2"/>
        <v>4 - 60-70m</v>
      </c>
      <c r="O172" s="9">
        <f t="shared" si="3"/>
        <v>0.07</v>
      </c>
      <c r="P172" s="7">
        <f t="shared" si="4"/>
        <v>0.3</v>
      </c>
      <c r="Q172" s="10">
        <f t="shared" si="5"/>
        <v>4529275.31</v>
      </c>
      <c r="R172" s="10">
        <f t="shared" si="6"/>
        <v>19411179.9</v>
      </c>
    </row>
    <row r="173" ht="15.75" customHeight="1">
      <c r="A173" s="6">
        <v>1.2340042E8</v>
      </c>
      <c r="B173" s="7" t="s">
        <v>160</v>
      </c>
      <c r="C173" s="6">
        <v>6.4507319E7</v>
      </c>
      <c r="D173" s="6">
        <v>2.1777263E7</v>
      </c>
      <c r="E173" s="6">
        <v>1873164.0</v>
      </c>
      <c r="F173" s="6">
        <v>1891630.0</v>
      </c>
      <c r="G173" s="6">
        <v>880568.0</v>
      </c>
      <c r="H173" s="6">
        <v>1.2294454E7</v>
      </c>
      <c r="I173" s="6">
        <v>4837447.0</v>
      </c>
      <c r="J173" s="6">
        <v>4478370.0</v>
      </c>
      <c r="K173" s="6">
        <v>1.5985941E9</v>
      </c>
      <c r="L173" s="6">
        <v>66477.0</v>
      </c>
      <c r="M173" s="8">
        <f t="shared" si="1"/>
        <v>227373644.8</v>
      </c>
      <c r="N173" s="7" t="str">
        <f t="shared" si="2"/>
        <v>4 - 60-70m</v>
      </c>
      <c r="O173" s="9">
        <f t="shared" si="3"/>
        <v>0.07</v>
      </c>
      <c r="P173" s="7">
        <f t="shared" si="4"/>
        <v>0.3</v>
      </c>
      <c r="Q173" s="10">
        <f t="shared" si="5"/>
        <v>4515512.33</v>
      </c>
      <c r="R173" s="10">
        <f t="shared" si="6"/>
        <v>19352195.7</v>
      </c>
    </row>
    <row r="174" ht="15.75" customHeight="1">
      <c r="A174" s="6">
        <v>1.14573907E8</v>
      </c>
      <c r="B174" s="7" t="s">
        <v>149</v>
      </c>
      <c r="C174" s="6">
        <v>6.441565E7</v>
      </c>
      <c r="D174" s="6">
        <v>7.2884182E7</v>
      </c>
      <c r="E174" s="6">
        <v>1.3438181E7</v>
      </c>
      <c r="F174" s="6">
        <v>2213397.0</v>
      </c>
      <c r="G174" s="6">
        <v>1304149.0</v>
      </c>
      <c r="H174" s="6">
        <v>2.4230278E7</v>
      </c>
      <c r="I174" s="6">
        <v>3.1698177E7</v>
      </c>
      <c r="J174" s="6">
        <v>8872430.0</v>
      </c>
      <c r="K174" s="6">
        <v>4.036427796E9</v>
      </c>
      <c r="L174" s="6">
        <v>73199.0</v>
      </c>
      <c r="M174" s="8">
        <f t="shared" si="1"/>
        <v>888597346.2</v>
      </c>
      <c r="N174" s="7" t="str">
        <f t="shared" si="2"/>
        <v>4 - 60-70m</v>
      </c>
      <c r="O174" s="9">
        <f t="shared" si="3"/>
        <v>0.07</v>
      </c>
      <c r="P174" s="7">
        <f t="shared" si="4"/>
        <v>0.3</v>
      </c>
      <c r="Q174" s="10">
        <f t="shared" si="5"/>
        <v>4509095.5</v>
      </c>
      <c r="R174" s="10">
        <f t="shared" si="6"/>
        <v>19324695</v>
      </c>
    </row>
    <row r="175" ht="15.75" customHeight="1">
      <c r="A175" s="6">
        <v>1.2419706E8</v>
      </c>
      <c r="B175" s="7" t="s">
        <v>158</v>
      </c>
      <c r="C175" s="6">
        <v>6.4397773E7</v>
      </c>
      <c r="D175" s="6">
        <v>3.0271934E7</v>
      </c>
      <c r="E175" s="6">
        <v>2908065.0</v>
      </c>
      <c r="F175" s="6">
        <v>2127640.0</v>
      </c>
      <c r="G175" s="6">
        <v>3540758.0</v>
      </c>
      <c r="H175" s="6">
        <v>1.4819584E7</v>
      </c>
      <c r="I175" s="6">
        <v>6875887.0</v>
      </c>
      <c r="J175" s="6">
        <v>5662615.0</v>
      </c>
      <c r="K175" s="6">
        <v>4.162542494E9</v>
      </c>
      <c r="L175" s="6">
        <v>29281.0</v>
      </c>
      <c r="M175" s="8">
        <f t="shared" si="1"/>
        <v>304713505</v>
      </c>
      <c r="N175" s="7" t="str">
        <f t="shared" si="2"/>
        <v>4 - 60-70m</v>
      </c>
      <c r="O175" s="9">
        <f t="shared" si="3"/>
        <v>0.07</v>
      </c>
      <c r="P175" s="7">
        <f t="shared" si="4"/>
        <v>0.3</v>
      </c>
      <c r="Q175" s="10">
        <f t="shared" si="5"/>
        <v>4507844.11</v>
      </c>
      <c r="R175" s="10">
        <f t="shared" si="6"/>
        <v>19319331.9</v>
      </c>
    </row>
    <row r="176" ht="15.75" customHeight="1">
      <c r="A176" s="6">
        <v>1.236837E8</v>
      </c>
      <c r="B176" s="7" t="s">
        <v>537</v>
      </c>
      <c r="C176" s="6">
        <v>6.4084601E7</v>
      </c>
      <c r="D176" s="6">
        <v>2.2255253E7</v>
      </c>
      <c r="E176" s="6">
        <v>3203261.0</v>
      </c>
      <c r="F176" s="6">
        <v>596873.0</v>
      </c>
      <c r="G176" s="6">
        <v>676140.0</v>
      </c>
      <c r="H176" s="6">
        <v>1.123724E7</v>
      </c>
      <c r="I176" s="6">
        <v>6541739.0</v>
      </c>
      <c r="J176" s="6">
        <v>3941131.0</v>
      </c>
      <c r="K176" s="6">
        <v>5.15125669E8</v>
      </c>
      <c r="L176" s="6">
        <v>56547.0</v>
      </c>
      <c r="M176" s="8">
        <f t="shared" si="1"/>
        <v>247746138.2</v>
      </c>
      <c r="N176" s="7" t="str">
        <f t="shared" si="2"/>
        <v>4 - 60-70m</v>
      </c>
      <c r="O176" s="9">
        <f t="shared" si="3"/>
        <v>0.07</v>
      </c>
      <c r="P176" s="7">
        <f t="shared" si="4"/>
        <v>0.3</v>
      </c>
      <c r="Q176" s="10">
        <f t="shared" si="5"/>
        <v>4485922.07</v>
      </c>
      <c r="R176" s="10">
        <f t="shared" si="6"/>
        <v>19225380.3</v>
      </c>
    </row>
    <row r="177" ht="15.75" customHeight="1">
      <c r="A177" s="6">
        <v>9.5522785E7</v>
      </c>
      <c r="B177" s="7" t="s">
        <v>538</v>
      </c>
      <c r="C177" s="6">
        <v>6.3974213E7</v>
      </c>
      <c r="D177" s="6">
        <v>1.024283E7</v>
      </c>
      <c r="E177" s="6">
        <v>681798.0</v>
      </c>
      <c r="F177" s="6">
        <v>376712.0</v>
      </c>
      <c r="G177" s="6">
        <v>166949.0</v>
      </c>
      <c r="H177" s="6">
        <v>4876827.0</v>
      </c>
      <c r="I177" s="6">
        <v>4140544.0</v>
      </c>
      <c r="J177" s="6">
        <v>5130020.0</v>
      </c>
      <c r="K177" s="6">
        <v>6.24012705E8</v>
      </c>
      <c r="L177" s="6">
        <v>21071.0</v>
      </c>
      <c r="M177" s="8">
        <f t="shared" si="1"/>
        <v>133136729.6</v>
      </c>
      <c r="N177" s="7" t="str">
        <f t="shared" si="2"/>
        <v>4 - 60-70m</v>
      </c>
      <c r="O177" s="9">
        <f t="shared" si="3"/>
        <v>0.07</v>
      </c>
      <c r="P177" s="7">
        <f t="shared" si="4"/>
        <v>0.3</v>
      </c>
      <c r="Q177" s="10">
        <f t="shared" si="5"/>
        <v>4478194.91</v>
      </c>
      <c r="R177" s="10">
        <f t="shared" si="6"/>
        <v>19192263.9</v>
      </c>
    </row>
    <row r="178" ht="15.75" customHeight="1">
      <c r="A178" s="6">
        <v>1.09371976E8</v>
      </c>
      <c r="B178" s="7" t="s">
        <v>539</v>
      </c>
      <c r="C178" s="6">
        <v>6.3910848E7</v>
      </c>
      <c r="D178" s="6">
        <v>7003395.0</v>
      </c>
      <c r="E178" s="6">
        <v>180064.0</v>
      </c>
      <c r="F178" s="6">
        <v>195935.0</v>
      </c>
      <c r="G178" s="6">
        <v>75843.0</v>
      </c>
      <c r="H178" s="6">
        <v>3677021.0</v>
      </c>
      <c r="I178" s="6">
        <v>2874532.0</v>
      </c>
      <c r="J178" s="6">
        <v>5303862.0</v>
      </c>
      <c r="K178" s="6">
        <v>1.67580817E8</v>
      </c>
      <c r="L178" s="6">
        <v>22824.0</v>
      </c>
      <c r="M178" s="8">
        <f t="shared" si="1"/>
        <v>94992104.8</v>
      </c>
      <c r="N178" s="7" t="str">
        <f t="shared" si="2"/>
        <v>4 - 60-70m</v>
      </c>
      <c r="O178" s="9">
        <f t="shared" si="3"/>
        <v>0.07</v>
      </c>
      <c r="P178" s="7">
        <f t="shared" si="4"/>
        <v>0.3</v>
      </c>
      <c r="Q178" s="10">
        <f t="shared" si="5"/>
        <v>4473759.36</v>
      </c>
      <c r="R178" s="10">
        <f t="shared" si="6"/>
        <v>19173254.4</v>
      </c>
    </row>
    <row r="179" ht="15.75" customHeight="1">
      <c r="A179" s="6">
        <v>1.2314853E8</v>
      </c>
      <c r="B179" s="7" t="s">
        <v>223</v>
      </c>
      <c r="C179" s="6">
        <v>6.3765667E7</v>
      </c>
      <c r="D179" s="6">
        <v>1.6506237E7</v>
      </c>
      <c r="E179" s="6">
        <v>2498539.0</v>
      </c>
      <c r="F179" s="6">
        <v>886148.0</v>
      </c>
      <c r="G179" s="6">
        <v>218242.0</v>
      </c>
      <c r="H179" s="6">
        <v>6445713.0</v>
      </c>
      <c r="I179" s="6">
        <v>6457595.0</v>
      </c>
      <c r="J179" s="6">
        <v>3798988.0</v>
      </c>
      <c r="K179" s="6">
        <v>2.522006467E9</v>
      </c>
      <c r="L179" s="6">
        <v>41270.0</v>
      </c>
      <c r="M179" s="8">
        <f t="shared" si="1"/>
        <v>196754001.8</v>
      </c>
      <c r="N179" s="7" t="str">
        <f t="shared" si="2"/>
        <v>4 - 60-70m</v>
      </c>
      <c r="O179" s="9">
        <f t="shared" si="3"/>
        <v>0.07</v>
      </c>
      <c r="P179" s="7">
        <f t="shared" si="4"/>
        <v>0.3</v>
      </c>
      <c r="Q179" s="10">
        <f t="shared" si="5"/>
        <v>4463596.69</v>
      </c>
      <c r="R179" s="10">
        <f t="shared" si="6"/>
        <v>19129700.1</v>
      </c>
    </row>
    <row r="180" ht="15.75" customHeight="1">
      <c r="A180" s="6">
        <v>1.10806897E8</v>
      </c>
      <c r="B180" s="7" t="s">
        <v>540</v>
      </c>
      <c r="C180" s="6">
        <v>6.3711988E7</v>
      </c>
      <c r="D180" s="6">
        <v>1.5837093E7</v>
      </c>
      <c r="E180" s="6">
        <v>466920.0</v>
      </c>
      <c r="F180" s="6">
        <v>504638.0</v>
      </c>
      <c r="G180" s="6">
        <v>396884.0</v>
      </c>
      <c r="H180" s="6">
        <v>8652157.0</v>
      </c>
      <c r="I180" s="6">
        <v>5816494.0</v>
      </c>
      <c r="J180" s="6">
        <v>9859508.0</v>
      </c>
      <c r="K180" s="6">
        <v>1.33026062E8</v>
      </c>
      <c r="L180" s="6">
        <v>31030.0</v>
      </c>
      <c r="M180" s="8">
        <f t="shared" si="1"/>
        <v>205541646</v>
      </c>
      <c r="N180" s="7" t="str">
        <f t="shared" si="2"/>
        <v>4 - 60-70m</v>
      </c>
      <c r="O180" s="9">
        <f t="shared" si="3"/>
        <v>0.07</v>
      </c>
      <c r="P180" s="7">
        <f t="shared" si="4"/>
        <v>0.3</v>
      </c>
      <c r="Q180" s="10">
        <f t="shared" si="5"/>
        <v>4459839.16</v>
      </c>
      <c r="R180" s="10">
        <f t="shared" si="6"/>
        <v>19113596.4</v>
      </c>
    </row>
    <row r="181" ht="15.75" customHeight="1">
      <c r="A181" s="6">
        <v>1.10423979E8</v>
      </c>
      <c r="B181" s="7" t="s">
        <v>541</v>
      </c>
      <c r="C181" s="6">
        <v>6.3403975E7</v>
      </c>
      <c r="D181" s="6">
        <v>5464944.0</v>
      </c>
      <c r="E181" s="6">
        <v>50532.0</v>
      </c>
      <c r="F181" s="6">
        <v>205738.0</v>
      </c>
      <c r="G181" s="6">
        <v>242562.0</v>
      </c>
      <c r="H181" s="6">
        <v>2620966.0</v>
      </c>
      <c r="I181" s="6">
        <v>2345146.0</v>
      </c>
      <c r="J181" s="6">
        <v>7419127.0</v>
      </c>
      <c r="K181" s="6">
        <v>4982542.0</v>
      </c>
      <c r="L181" s="6">
        <v>13066.0</v>
      </c>
      <c r="M181" s="8">
        <f t="shared" si="1"/>
        <v>74504410.4</v>
      </c>
      <c r="N181" s="7" t="str">
        <f t="shared" si="2"/>
        <v>4 - 60-70m</v>
      </c>
      <c r="O181" s="9">
        <f t="shared" si="3"/>
        <v>0.07</v>
      </c>
      <c r="P181" s="7">
        <f t="shared" si="4"/>
        <v>0.3</v>
      </c>
      <c r="Q181" s="10">
        <f t="shared" si="5"/>
        <v>4438278.25</v>
      </c>
      <c r="R181" s="10">
        <f t="shared" si="6"/>
        <v>19021192.5</v>
      </c>
    </row>
    <row r="182" ht="15.75" customHeight="1">
      <c r="A182" s="6">
        <v>3.7821772E7</v>
      </c>
      <c r="B182" s="7" t="s">
        <v>542</v>
      </c>
      <c r="C182" s="6">
        <v>6.3059779E7</v>
      </c>
      <c r="D182" s="6">
        <v>1.2832828E7</v>
      </c>
      <c r="E182" s="6">
        <v>400639.0</v>
      </c>
      <c r="F182" s="6">
        <v>325254.0</v>
      </c>
      <c r="G182" s="6">
        <v>249341.0</v>
      </c>
      <c r="H182" s="6">
        <v>6256721.0</v>
      </c>
      <c r="I182" s="6">
        <v>5600873.0</v>
      </c>
      <c r="J182" s="6">
        <v>1.1869087E7</v>
      </c>
      <c r="K182" s="6">
        <v>2.106799484E9</v>
      </c>
      <c r="L182" s="6">
        <v>66282.0</v>
      </c>
      <c r="M182" s="8">
        <f t="shared" si="1"/>
        <v>176312669.8</v>
      </c>
      <c r="N182" s="7" t="str">
        <f t="shared" si="2"/>
        <v>4 - 60-70m</v>
      </c>
      <c r="O182" s="9">
        <f t="shared" si="3"/>
        <v>0.07</v>
      </c>
      <c r="P182" s="7">
        <f t="shared" si="4"/>
        <v>0.3</v>
      </c>
      <c r="Q182" s="10">
        <f t="shared" si="5"/>
        <v>4414184.53</v>
      </c>
      <c r="R182" s="10">
        <f t="shared" si="6"/>
        <v>18917933.7</v>
      </c>
    </row>
    <row r="183" ht="15.75" customHeight="1">
      <c r="A183" s="6">
        <v>1.14721612E8</v>
      </c>
      <c r="B183" s="7" t="s">
        <v>543</v>
      </c>
      <c r="C183" s="6">
        <v>6.2643038E7</v>
      </c>
      <c r="D183" s="6">
        <v>1.4895915E7</v>
      </c>
      <c r="E183" s="6">
        <v>1134983.0</v>
      </c>
      <c r="F183" s="6">
        <v>492947.0</v>
      </c>
      <c r="G183" s="6">
        <v>432590.0</v>
      </c>
      <c r="H183" s="6">
        <v>6615451.0</v>
      </c>
      <c r="I183" s="6">
        <v>6219944.0</v>
      </c>
      <c r="J183" s="6">
        <v>4934433.0</v>
      </c>
      <c r="K183" s="6">
        <v>2.52072939E8</v>
      </c>
      <c r="L183" s="6">
        <v>17533.0</v>
      </c>
      <c r="M183" s="8">
        <f t="shared" si="1"/>
        <v>193496640.6</v>
      </c>
      <c r="N183" s="7" t="str">
        <f t="shared" si="2"/>
        <v>4 - 60-70m</v>
      </c>
      <c r="O183" s="9">
        <f t="shared" si="3"/>
        <v>0.07</v>
      </c>
      <c r="P183" s="7">
        <f t="shared" si="4"/>
        <v>0.3</v>
      </c>
      <c r="Q183" s="10">
        <f t="shared" si="5"/>
        <v>4385012.66</v>
      </c>
      <c r="R183" s="10">
        <f t="shared" si="6"/>
        <v>18792911.4</v>
      </c>
    </row>
    <row r="184" ht="15.75" customHeight="1">
      <c r="A184" s="6">
        <v>1.09582996E8</v>
      </c>
      <c r="B184" s="7" t="s">
        <v>157</v>
      </c>
      <c r="C184" s="6">
        <v>6.2003815E7</v>
      </c>
      <c r="D184" s="6">
        <v>2.9843117E7</v>
      </c>
      <c r="E184" s="6">
        <v>2583429.0</v>
      </c>
      <c r="F184" s="6">
        <v>1784035.0</v>
      </c>
      <c r="G184" s="6">
        <v>2056461.0</v>
      </c>
      <c r="H184" s="6">
        <v>1.3518333E7</v>
      </c>
      <c r="I184" s="6">
        <v>9900859.0</v>
      </c>
      <c r="J184" s="6">
        <v>8779734.0</v>
      </c>
      <c r="K184" s="6">
        <v>3.79862156E8</v>
      </c>
      <c r="L184" s="6">
        <v>66756.0</v>
      </c>
      <c r="M184" s="8">
        <f t="shared" si="1"/>
        <v>345511109.8</v>
      </c>
      <c r="N184" s="7" t="str">
        <f t="shared" si="2"/>
        <v>4 - 60-70m</v>
      </c>
      <c r="O184" s="9">
        <f t="shared" si="3"/>
        <v>0.07</v>
      </c>
      <c r="P184" s="7">
        <f t="shared" si="4"/>
        <v>0.3</v>
      </c>
      <c r="Q184" s="10">
        <f t="shared" si="5"/>
        <v>4340267.05</v>
      </c>
      <c r="R184" s="10">
        <f t="shared" si="6"/>
        <v>18601144.5</v>
      </c>
    </row>
    <row r="185" ht="15.75" customHeight="1">
      <c r="A185" s="6">
        <v>1.18187287E8</v>
      </c>
      <c r="B185" s="7" t="s">
        <v>544</v>
      </c>
      <c r="C185" s="6">
        <v>6.1899062E7</v>
      </c>
      <c r="D185" s="6">
        <v>2.1527629E7</v>
      </c>
      <c r="E185" s="6">
        <v>2592311.0</v>
      </c>
      <c r="F185" s="6">
        <v>1592519.0</v>
      </c>
      <c r="G185" s="6">
        <v>2441105.0</v>
      </c>
      <c r="H185" s="6">
        <v>9397424.0</v>
      </c>
      <c r="I185" s="6">
        <v>5504270.0</v>
      </c>
      <c r="J185" s="6">
        <v>5908013.0</v>
      </c>
      <c r="K185" s="6">
        <v>3.313979079E9</v>
      </c>
      <c r="L185" s="6">
        <v>14707.0</v>
      </c>
      <c r="M185" s="8">
        <f t="shared" si="1"/>
        <v>217527560.2</v>
      </c>
      <c r="N185" s="7" t="str">
        <f t="shared" si="2"/>
        <v>4 - 60-70m</v>
      </c>
      <c r="O185" s="9">
        <f t="shared" si="3"/>
        <v>0.07</v>
      </c>
      <c r="P185" s="7">
        <f t="shared" si="4"/>
        <v>0.3</v>
      </c>
      <c r="Q185" s="10">
        <f t="shared" si="5"/>
        <v>4332934.34</v>
      </c>
      <c r="R185" s="10">
        <f t="shared" si="6"/>
        <v>18569718.6</v>
      </c>
    </row>
    <row r="186" ht="15.75" customHeight="1">
      <c r="A186" s="6">
        <v>1.23780677E8</v>
      </c>
      <c r="B186" s="7" t="s">
        <v>222</v>
      </c>
      <c r="C186" s="6">
        <v>6.1689304E7</v>
      </c>
      <c r="D186" s="6">
        <v>1.19339673E8</v>
      </c>
      <c r="E186" s="6">
        <v>8.4294126E7</v>
      </c>
      <c r="F186" s="6">
        <v>2353620.0</v>
      </c>
      <c r="G186" s="6">
        <v>1477232.0</v>
      </c>
      <c r="H186" s="6">
        <v>2.0100974E7</v>
      </c>
      <c r="I186" s="6">
        <v>1.1113721E7</v>
      </c>
      <c r="J186" s="6">
        <v>7352949.0</v>
      </c>
      <c r="K186" s="6">
        <v>1.460919479E9</v>
      </c>
      <c r="L186" s="6">
        <v>42877.0</v>
      </c>
      <c r="M186" s="8">
        <f t="shared" si="1"/>
        <v>450759153.2</v>
      </c>
      <c r="N186" s="7" t="str">
        <f t="shared" si="2"/>
        <v>4 - 60-70m</v>
      </c>
      <c r="O186" s="9">
        <f t="shared" si="3"/>
        <v>0.07</v>
      </c>
      <c r="P186" s="7">
        <f t="shared" si="4"/>
        <v>0.3</v>
      </c>
      <c r="Q186" s="10">
        <f t="shared" si="5"/>
        <v>4318251.28</v>
      </c>
      <c r="R186" s="10">
        <f t="shared" si="6"/>
        <v>18506791.2</v>
      </c>
    </row>
    <row r="187" ht="15.75" customHeight="1">
      <c r="A187" s="6">
        <v>1.10732539E8</v>
      </c>
      <c r="B187" s="7" t="s">
        <v>545</v>
      </c>
      <c r="C187" s="6">
        <v>6.1499326E7</v>
      </c>
      <c r="D187" s="6">
        <v>1.4416982E7</v>
      </c>
      <c r="E187" s="6">
        <v>5690514.0</v>
      </c>
      <c r="F187" s="6">
        <v>614972.0</v>
      </c>
      <c r="G187" s="6">
        <v>373936.0</v>
      </c>
      <c r="H187" s="6">
        <v>5128412.0</v>
      </c>
      <c r="I187" s="6">
        <v>2609148.0</v>
      </c>
      <c r="J187" s="6">
        <v>2891850.0</v>
      </c>
      <c r="K187" s="6">
        <v>1.640111018E9</v>
      </c>
      <c r="L187" s="6">
        <v>4008.0</v>
      </c>
      <c r="M187" s="8">
        <f t="shared" si="1"/>
        <v>107330870.8</v>
      </c>
      <c r="N187" s="7" t="str">
        <f t="shared" si="2"/>
        <v>4 - 60-70m</v>
      </c>
      <c r="O187" s="9">
        <f t="shared" si="3"/>
        <v>0.07</v>
      </c>
      <c r="P187" s="7">
        <f t="shared" si="4"/>
        <v>0.3</v>
      </c>
      <c r="Q187" s="10">
        <f t="shared" si="5"/>
        <v>4304952.82</v>
      </c>
      <c r="R187" s="10">
        <f t="shared" si="6"/>
        <v>18449797.8</v>
      </c>
    </row>
    <row r="188" ht="15.75" customHeight="1">
      <c r="A188" s="6">
        <v>1.23748488E8</v>
      </c>
      <c r="B188" s="7" t="s">
        <v>182</v>
      </c>
      <c r="C188" s="6">
        <v>6.1424195E7</v>
      </c>
      <c r="D188" s="6">
        <v>2.8752231E7</v>
      </c>
      <c r="E188" s="6">
        <v>1.0500801E7</v>
      </c>
      <c r="F188" s="6">
        <v>414595.0</v>
      </c>
      <c r="G188" s="6">
        <v>343773.0</v>
      </c>
      <c r="H188" s="6">
        <v>1.1255537E7</v>
      </c>
      <c r="I188" s="6">
        <v>6237525.0</v>
      </c>
      <c r="J188" s="6">
        <v>4056134.0</v>
      </c>
      <c r="K188" s="6">
        <v>1.146104168E9</v>
      </c>
      <c r="L188" s="6">
        <v>33211.0</v>
      </c>
      <c r="M188" s="8">
        <f t="shared" si="1"/>
        <v>241610312.2</v>
      </c>
      <c r="N188" s="7" t="str">
        <f t="shared" si="2"/>
        <v>4 - 60-70m</v>
      </c>
      <c r="O188" s="9">
        <f t="shared" si="3"/>
        <v>0.07</v>
      </c>
      <c r="P188" s="7">
        <f t="shared" si="4"/>
        <v>0.3</v>
      </c>
      <c r="Q188" s="10">
        <f t="shared" si="5"/>
        <v>4299693.65</v>
      </c>
      <c r="R188" s="10">
        <f t="shared" si="6"/>
        <v>18427258.5</v>
      </c>
    </row>
    <row r="189" ht="15.75" customHeight="1">
      <c r="A189" s="6">
        <v>1.12070815E8</v>
      </c>
      <c r="B189" s="7" t="s">
        <v>546</v>
      </c>
      <c r="C189" s="6">
        <v>6.1272992E7</v>
      </c>
      <c r="D189" s="6">
        <v>6166946.0</v>
      </c>
      <c r="E189" s="6">
        <v>521739.0</v>
      </c>
      <c r="F189" s="6">
        <v>629749.0</v>
      </c>
      <c r="G189" s="6">
        <v>654894.0</v>
      </c>
      <c r="H189" s="6">
        <v>2945947.0</v>
      </c>
      <c r="I189" s="6">
        <v>1414617.0</v>
      </c>
      <c r="J189" s="6">
        <v>4507314.0</v>
      </c>
      <c r="K189" s="6">
        <v>3.526787036E9</v>
      </c>
      <c r="L189" s="6">
        <v>42011.0</v>
      </c>
      <c r="M189" s="8">
        <f t="shared" si="1"/>
        <v>61735231.8</v>
      </c>
      <c r="N189" s="7" t="str">
        <f t="shared" si="2"/>
        <v>4 - 60-70m</v>
      </c>
      <c r="O189" s="9">
        <f t="shared" si="3"/>
        <v>0.07</v>
      </c>
      <c r="P189" s="7">
        <f t="shared" si="4"/>
        <v>0.3</v>
      </c>
      <c r="Q189" s="10">
        <f t="shared" si="5"/>
        <v>4289109.44</v>
      </c>
      <c r="R189" s="10">
        <f t="shared" si="6"/>
        <v>18381897.6</v>
      </c>
    </row>
    <row r="190" ht="15.75" customHeight="1">
      <c r="A190" s="6">
        <v>7.527129E7</v>
      </c>
      <c r="B190" s="7" t="s">
        <v>547</v>
      </c>
      <c r="C190" s="6">
        <v>6.1086695E7</v>
      </c>
      <c r="D190" s="6">
        <v>2.1973172E7</v>
      </c>
      <c r="E190" s="6">
        <v>1.1872086E7</v>
      </c>
      <c r="F190" s="6">
        <v>794255.0</v>
      </c>
      <c r="G190" s="6">
        <v>1758185.0</v>
      </c>
      <c r="H190" s="6">
        <v>5799666.0</v>
      </c>
      <c r="I190" s="6">
        <v>1748980.0</v>
      </c>
      <c r="J190" s="6">
        <v>2027737.0</v>
      </c>
      <c r="K190" s="6">
        <v>7.843136235E9</v>
      </c>
      <c r="L190" s="6">
        <v>12920.0</v>
      </c>
      <c r="M190" s="8">
        <f t="shared" si="1"/>
        <v>103971927.2</v>
      </c>
      <c r="N190" s="7" t="str">
        <f t="shared" si="2"/>
        <v>4 - 60-70m</v>
      </c>
      <c r="O190" s="9">
        <f t="shared" si="3"/>
        <v>0.07</v>
      </c>
      <c r="P190" s="7">
        <f t="shared" si="4"/>
        <v>0.3</v>
      </c>
      <c r="Q190" s="10">
        <f t="shared" si="5"/>
        <v>4276068.65</v>
      </c>
      <c r="R190" s="10">
        <f t="shared" si="6"/>
        <v>18326008.5</v>
      </c>
    </row>
    <row r="191" ht="15.75" customHeight="1">
      <c r="A191" s="6">
        <v>1.10102205E8</v>
      </c>
      <c r="B191" s="7" t="s">
        <v>548</v>
      </c>
      <c r="C191" s="6">
        <v>6.0938491E7</v>
      </c>
      <c r="D191" s="6">
        <v>2.9632756E7</v>
      </c>
      <c r="E191" s="6">
        <v>4371647.0</v>
      </c>
      <c r="F191" s="6">
        <v>1064754.0</v>
      </c>
      <c r="G191" s="6">
        <v>960698.0</v>
      </c>
      <c r="H191" s="6">
        <v>1.6910299E7</v>
      </c>
      <c r="I191" s="6">
        <v>6325358.0</v>
      </c>
      <c r="J191" s="6">
        <v>5914250.0</v>
      </c>
      <c r="K191" s="6">
        <v>3.426692334E9</v>
      </c>
      <c r="L191" s="6">
        <v>28795.0</v>
      </c>
      <c r="M191" s="8">
        <f t="shared" si="1"/>
        <v>302456779.4</v>
      </c>
      <c r="N191" s="7" t="str">
        <f t="shared" si="2"/>
        <v>4 - 60-70m</v>
      </c>
      <c r="O191" s="9">
        <f t="shared" si="3"/>
        <v>0.07</v>
      </c>
      <c r="P191" s="7">
        <f t="shared" si="4"/>
        <v>0.3</v>
      </c>
      <c r="Q191" s="10">
        <f t="shared" si="5"/>
        <v>4265694.37</v>
      </c>
      <c r="R191" s="10">
        <f t="shared" si="6"/>
        <v>18281547.3</v>
      </c>
    </row>
    <row r="192" ht="15.75" customHeight="1">
      <c r="A192" s="6">
        <v>1.2578371E8</v>
      </c>
      <c r="B192" s="7" t="s">
        <v>549</v>
      </c>
      <c r="C192" s="6">
        <v>6.0925406E7</v>
      </c>
      <c r="D192" s="6">
        <v>3.4766686E7</v>
      </c>
      <c r="E192" s="6">
        <v>2402307.0</v>
      </c>
      <c r="F192" s="6">
        <v>3469113.0</v>
      </c>
      <c r="G192" s="6">
        <v>2429995.0</v>
      </c>
      <c r="H192" s="6">
        <v>1.5930745E7</v>
      </c>
      <c r="I192" s="6">
        <v>1.0534526E7</v>
      </c>
      <c r="J192" s="6">
        <v>4549855.0</v>
      </c>
      <c r="K192" s="6">
        <v>2.648976026E9</v>
      </c>
      <c r="L192" s="6">
        <v>81085.0</v>
      </c>
      <c r="M192" s="8">
        <f t="shared" si="1"/>
        <v>387136637.4</v>
      </c>
      <c r="N192" s="7" t="str">
        <f t="shared" si="2"/>
        <v>4 - 60-70m</v>
      </c>
      <c r="O192" s="9">
        <f t="shared" si="3"/>
        <v>0.07</v>
      </c>
      <c r="P192" s="7">
        <f t="shared" si="4"/>
        <v>0.3</v>
      </c>
      <c r="Q192" s="10">
        <f t="shared" si="5"/>
        <v>4264778.42</v>
      </c>
      <c r="R192" s="10">
        <f t="shared" si="6"/>
        <v>18277621.8</v>
      </c>
    </row>
    <row r="193" ht="15.75" customHeight="1">
      <c r="A193" s="6">
        <v>9.1806211E7</v>
      </c>
      <c r="B193" s="7" t="s">
        <v>550</v>
      </c>
      <c r="C193" s="6">
        <v>6.0622419E7</v>
      </c>
      <c r="D193" s="6">
        <v>1.3283689E7</v>
      </c>
      <c r="E193" s="6">
        <v>1343484.0</v>
      </c>
      <c r="F193" s="6">
        <v>1587621.0</v>
      </c>
      <c r="G193" s="6">
        <v>99513.0</v>
      </c>
      <c r="H193" s="6">
        <v>8120971.0</v>
      </c>
      <c r="I193" s="6">
        <v>2132100.0</v>
      </c>
      <c r="J193" s="6">
        <v>7999723.0</v>
      </c>
      <c r="K193" s="6">
        <v>2.549250517E9</v>
      </c>
      <c r="L193" s="6">
        <v>27394.0</v>
      </c>
      <c r="M193" s="8">
        <f t="shared" si="1"/>
        <v>127693700.8</v>
      </c>
      <c r="N193" s="7" t="str">
        <f t="shared" si="2"/>
        <v>4 - 60-70m</v>
      </c>
      <c r="O193" s="9">
        <f t="shared" si="3"/>
        <v>0.07</v>
      </c>
      <c r="P193" s="7">
        <f t="shared" si="4"/>
        <v>0.3</v>
      </c>
      <c r="Q193" s="10">
        <f t="shared" si="5"/>
        <v>4243569.33</v>
      </c>
      <c r="R193" s="10">
        <f t="shared" si="6"/>
        <v>18186725.7</v>
      </c>
    </row>
    <row r="194" ht="15.75" customHeight="1">
      <c r="A194" s="6">
        <v>8.6773135E7</v>
      </c>
      <c r="B194" s="7" t="s">
        <v>551</v>
      </c>
      <c r="C194" s="6">
        <v>6.0595071E7</v>
      </c>
      <c r="D194" s="6">
        <v>2.8215694E7</v>
      </c>
      <c r="E194" s="6">
        <v>919631.0</v>
      </c>
      <c r="F194" s="6">
        <v>1700400.0</v>
      </c>
      <c r="G194" s="6">
        <v>680455.0</v>
      </c>
      <c r="H194" s="6">
        <v>1.5302761E7</v>
      </c>
      <c r="I194" s="6">
        <v>9612447.0</v>
      </c>
      <c r="J194" s="6">
        <v>8653561.0</v>
      </c>
      <c r="K194" s="6">
        <v>4.732804734E9</v>
      </c>
      <c r="L194" s="6">
        <v>39026.0</v>
      </c>
      <c r="M194" s="8">
        <f t="shared" si="1"/>
        <v>351583096.2</v>
      </c>
      <c r="N194" s="7" t="str">
        <f t="shared" si="2"/>
        <v>4 - 60-70m</v>
      </c>
      <c r="O194" s="9">
        <f t="shared" si="3"/>
        <v>0.07</v>
      </c>
      <c r="P194" s="7">
        <f t="shared" si="4"/>
        <v>0.3</v>
      </c>
      <c r="Q194" s="10">
        <f t="shared" si="5"/>
        <v>4241654.97</v>
      </c>
      <c r="R194" s="10">
        <f t="shared" si="6"/>
        <v>18178521.3</v>
      </c>
    </row>
    <row r="195" ht="15.75" customHeight="1">
      <c r="A195" s="6">
        <v>1.25621555E8</v>
      </c>
      <c r="B195" s="7" t="s">
        <v>552</v>
      </c>
      <c r="C195" s="6">
        <v>6.0555275E7</v>
      </c>
      <c r="D195" s="6">
        <v>1.0761605E7</v>
      </c>
      <c r="E195" s="6">
        <v>307755.0</v>
      </c>
      <c r="F195" s="6">
        <v>266420.0</v>
      </c>
      <c r="G195" s="6">
        <v>186753.0</v>
      </c>
      <c r="H195" s="6">
        <v>4933340.0</v>
      </c>
      <c r="I195" s="6">
        <v>5067337.0</v>
      </c>
      <c r="J195" s="6">
        <v>3070912.0</v>
      </c>
      <c r="K195" s="6">
        <v>1.052151202E9</v>
      </c>
      <c r="L195" s="6">
        <v>23949.0</v>
      </c>
      <c r="M195" s="8">
        <f t="shared" si="1"/>
        <v>152021543</v>
      </c>
      <c r="N195" s="7" t="str">
        <f t="shared" si="2"/>
        <v>4 - 60-70m</v>
      </c>
      <c r="O195" s="9">
        <f t="shared" si="3"/>
        <v>0.07</v>
      </c>
      <c r="P195" s="7">
        <f t="shared" si="4"/>
        <v>0.3</v>
      </c>
      <c r="Q195" s="10">
        <f t="shared" si="5"/>
        <v>4238869.25</v>
      </c>
      <c r="R195" s="10">
        <f t="shared" si="6"/>
        <v>18166582.5</v>
      </c>
    </row>
    <row r="196" ht="15.75" customHeight="1">
      <c r="A196" s="6">
        <v>9.1716596E7</v>
      </c>
      <c r="B196" s="7" t="s">
        <v>553</v>
      </c>
      <c r="C196" s="6">
        <v>6.0330005E7</v>
      </c>
      <c r="D196" s="6">
        <v>2.9759539E7</v>
      </c>
      <c r="E196" s="6">
        <v>1141367.0</v>
      </c>
      <c r="F196" s="6">
        <v>1251061.0</v>
      </c>
      <c r="G196" s="6">
        <v>2922693.0</v>
      </c>
      <c r="H196" s="6">
        <v>1.8287464E7</v>
      </c>
      <c r="I196" s="6">
        <v>6156954.0</v>
      </c>
      <c r="J196" s="6">
        <v>1.226996E7</v>
      </c>
      <c r="K196" s="6">
        <v>6.985696658E9</v>
      </c>
      <c r="L196" s="6">
        <v>25258.0</v>
      </c>
      <c r="M196" s="8">
        <f t="shared" si="1"/>
        <v>320434887.4</v>
      </c>
      <c r="N196" s="7" t="str">
        <f t="shared" si="2"/>
        <v>4 - 60-70m</v>
      </c>
      <c r="O196" s="9">
        <f t="shared" si="3"/>
        <v>0.07</v>
      </c>
      <c r="P196" s="7">
        <f t="shared" si="4"/>
        <v>0.3</v>
      </c>
      <c r="Q196" s="10">
        <f t="shared" si="5"/>
        <v>4223100.35</v>
      </c>
      <c r="R196" s="10">
        <f t="shared" si="6"/>
        <v>18099001.5</v>
      </c>
    </row>
    <row r="197" ht="15.75" customHeight="1">
      <c r="A197" s="6">
        <v>5.9329891E7</v>
      </c>
      <c r="B197" s="7" t="s">
        <v>184</v>
      </c>
      <c r="C197" s="6">
        <v>6.0234874E7</v>
      </c>
      <c r="D197" s="6">
        <v>3.1616583E7</v>
      </c>
      <c r="E197" s="6">
        <v>2600853.0</v>
      </c>
      <c r="F197" s="6">
        <v>245711.0</v>
      </c>
      <c r="G197" s="6">
        <v>292333.0</v>
      </c>
      <c r="H197" s="6">
        <v>1.0691667E7</v>
      </c>
      <c r="I197" s="6">
        <v>1.7786019E7</v>
      </c>
      <c r="J197" s="6">
        <v>1.2035413E7</v>
      </c>
      <c r="K197" s="6">
        <v>1.20554031E9</v>
      </c>
      <c r="L197" s="6">
        <v>85078.0</v>
      </c>
      <c r="M197" s="8">
        <f t="shared" si="1"/>
        <v>464817974.6</v>
      </c>
      <c r="N197" s="7" t="str">
        <f t="shared" si="2"/>
        <v>4 - 60-70m</v>
      </c>
      <c r="O197" s="9">
        <f t="shared" si="3"/>
        <v>0.07</v>
      </c>
      <c r="P197" s="7">
        <f t="shared" si="4"/>
        <v>0.3</v>
      </c>
      <c r="Q197" s="10">
        <f t="shared" si="5"/>
        <v>4216441.18</v>
      </c>
      <c r="R197" s="10">
        <f t="shared" si="6"/>
        <v>18070462.2</v>
      </c>
    </row>
    <row r="198" ht="15.75" customHeight="1">
      <c r="A198" s="6">
        <v>1.1271716E8</v>
      </c>
      <c r="B198" s="7" t="s">
        <v>186</v>
      </c>
      <c r="C198" s="6">
        <v>6.0217796E7</v>
      </c>
      <c r="D198" s="6">
        <v>3.1116017E7</v>
      </c>
      <c r="E198" s="6">
        <v>6440379.0</v>
      </c>
      <c r="F198" s="6">
        <v>807974.0</v>
      </c>
      <c r="G198" s="6">
        <v>578091.0</v>
      </c>
      <c r="H198" s="6">
        <v>1.3443482E7</v>
      </c>
      <c r="I198" s="6">
        <v>9846091.0</v>
      </c>
      <c r="J198" s="6">
        <v>6798131.0</v>
      </c>
      <c r="K198" s="6">
        <v>1.397121216E9</v>
      </c>
      <c r="L198" s="6">
        <v>67201.0</v>
      </c>
      <c r="M198" s="8">
        <f t="shared" si="1"/>
        <v>336573027.8</v>
      </c>
      <c r="N198" s="7" t="str">
        <f t="shared" si="2"/>
        <v>4 - 60-70m</v>
      </c>
      <c r="O198" s="9">
        <f t="shared" si="3"/>
        <v>0.07</v>
      </c>
      <c r="P198" s="7">
        <f t="shared" si="4"/>
        <v>0.3</v>
      </c>
      <c r="Q198" s="10">
        <f t="shared" si="5"/>
        <v>4215245.72</v>
      </c>
      <c r="R198" s="10">
        <f t="shared" si="6"/>
        <v>18065338.8</v>
      </c>
    </row>
    <row r="199" ht="15.75" customHeight="1">
      <c r="A199" s="6">
        <v>1.24475012E8</v>
      </c>
      <c r="B199" s="7" t="s">
        <v>172</v>
      </c>
      <c r="C199" s="6">
        <v>6.0078051E7</v>
      </c>
      <c r="D199" s="6">
        <v>3.5605518E7</v>
      </c>
      <c r="E199" s="6">
        <v>7736603.0</v>
      </c>
      <c r="F199" s="6">
        <v>364868.0</v>
      </c>
      <c r="G199" s="6">
        <v>538932.0</v>
      </c>
      <c r="H199" s="6">
        <v>1.6050236E7</v>
      </c>
      <c r="I199" s="6">
        <v>1.0914879E7</v>
      </c>
      <c r="J199" s="6">
        <v>4930765.0</v>
      </c>
      <c r="K199" s="6">
        <v>3.324619201E9</v>
      </c>
      <c r="L199" s="6">
        <v>30616.0</v>
      </c>
      <c r="M199" s="8">
        <f t="shared" si="1"/>
        <v>383232724.6</v>
      </c>
      <c r="N199" s="7" t="str">
        <f t="shared" si="2"/>
        <v>4 - 60-70m</v>
      </c>
      <c r="O199" s="9">
        <f t="shared" si="3"/>
        <v>0.07</v>
      </c>
      <c r="P199" s="7">
        <f t="shared" si="4"/>
        <v>0.3</v>
      </c>
      <c r="Q199" s="10">
        <f t="shared" si="5"/>
        <v>4205463.57</v>
      </c>
      <c r="R199" s="10">
        <f t="shared" si="6"/>
        <v>18023415.3</v>
      </c>
    </row>
    <row r="200" ht="15.75" customHeight="1">
      <c r="A200" s="6">
        <v>1.43378368E8</v>
      </c>
      <c r="B200" s="7" t="s">
        <v>155</v>
      </c>
      <c r="C200" s="6">
        <v>5.9711858E7</v>
      </c>
      <c r="D200" s="6">
        <v>3.9850367E7</v>
      </c>
      <c r="E200" s="6">
        <v>6825055.0</v>
      </c>
      <c r="F200" s="6">
        <v>2632456.0</v>
      </c>
      <c r="G200" s="6">
        <v>3258094.0</v>
      </c>
      <c r="H200" s="6">
        <v>2.2392571E7</v>
      </c>
      <c r="I200" s="6">
        <v>4742191.0</v>
      </c>
      <c r="J200" s="6">
        <v>3555371.0</v>
      </c>
      <c r="K200" s="6">
        <v>1.736885048E9</v>
      </c>
      <c r="L200" s="6">
        <v>26122.0</v>
      </c>
      <c r="M200" s="8">
        <f t="shared" si="1"/>
        <v>338431829</v>
      </c>
      <c r="N200" s="7" t="str">
        <f t="shared" si="2"/>
        <v>3 - 50-60m</v>
      </c>
      <c r="O200" s="9">
        <f t="shared" si="3"/>
        <v>0.05</v>
      </c>
      <c r="P200" s="7">
        <f t="shared" si="4"/>
        <v>0.25</v>
      </c>
      <c r="Q200" s="10">
        <f t="shared" si="5"/>
        <v>2985592.9</v>
      </c>
      <c r="R200" s="10">
        <f t="shared" si="6"/>
        <v>14927964.5</v>
      </c>
    </row>
    <row r="201" ht="15.75" customHeight="1">
      <c r="A201" s="6">
        <v>1.17771688E8</v>
      </c>
      <c r="B201" s="7" t="s">
        <v>188</v>
      </c>
      <c r="C201" s="6">
        <v>5.9420707E7</v>
      </c>
      <c r="D201" s="6">
        <v>1.4371376E7</v>
      </c>
      <c r="E201" s="6">
        <v>2954122.0</v>
      </c>
      <c r="F201" s="6">
        <v>404992.0</v>
      </c>
      <c r="G201" s="6">
        <v>302848.0</v>
      </c>
      <c r="H201" s="6">
        <v>6586286.0</v>
      </c>
      <c r="I201" s="6">
        <v>4123128.0</v>
      </c>
      <c r="J201" s="6">
        <v>2414441.0</v>
      </c>
      <c r="K201" s="6">
        <v>5.66609063E8</v>
      </c>
      <c r="L201" s="6">
        <v>33085.0</v>
      </c>
      <c r="M201" s="8">
        <f t="shared" si="1"/>
        <v>150937620.4</v>
      </c>
      <c r="N201" s="7" t="str">
        <f t="shared" si="2"/>
        <v>3 - 50-60m</v>
      </c>
      <c r="O201" s="9">
        <f t="shared" si="3"/>
        <v>0.05</v>
      </c>
      <c r="P201" s="7">
        <f t="shared" si="4"/>
        <v>0.25</v>
      </c>
      <c r="Q201" s="10">
        <f t="shared" si="5"/>
        <v>2971035.35</v>
      </c>
      <c r="R201" s="10">
        <f t="shared" si="6"/>
        <v>14855176.75</v>
      </c>
    </row>
    <row r="202" ht="15.75" customHeight="1">
      <c r="A202" s="6">
        <v>1.24336707E8</v>
      </c>
      <c r="B202" s="7" t="s">
        <v>173</v>
      </c>
      <c r="C202" s="6">
        <v>5.9392317E7</v>
      </c>
      <c r="D202" s="6">
        <v>1.5862232E7</v>
      </c>
      <c r="E202" s="6">
        <v>1306280.0</v>
      </c>
      <c r="F202" s="6">
        <v>2296958.0</v>
      </c>
      <c r="G202" s="6">
        <v>933185.0</v>
      </c>
      <c r="H202" s="6">
        <v>9884437.0</v>
      </c>
      <c r="I202" s="6">
        <v>1441372.0</v>
      </c>
      <c r="J202" s="6">
        <v>1373737.0</v>
      </c>
      <c r="K202" s="6">
        <v>9.27833989E8</v>
      </c>
      <c r="L202" s="6">
        <v>18286.0</v>
      </c>
      <c r="M202" s="8">
        <f t="shared" si="1"/>
        <v>136259722</v>
      </c>
      <c r="N202" s="7" t="str">
        <f t="shared" si="2"/>
        <v>3 - 50-60m</v>
      </c>
      <c r="O202" s="9">
        <f t="shared" si="3"/>
        <v>0.05</v>
      </c>
      <c r="P202" s="7">
        <f t="shared" si="4"/>
        <v>0.25</v>
      </c>
      <c r="Q202" s="10">
        <f t="shared" si="5"/>
        <v>2969615.85</v>
      </c>
      <c r="R202" s="10">
        <f t="shared" si="6"/>
        <v>14848079.25</v>
      </c>
    </row>
    <row r="203" ht="15.75" customHeight="1">
      <c r="A203" s="6">
        <v>1.24336074E8</v>
      </c>
      <c r="B203" s="7" t="s">
        <v>554</v>
      </c>
      <c r="C203" s="6">
        <v>5.9225001E7</v>
      </c>
      <c r="D203" s="6">
        <v>2.0148689E7</v>
      </c>
      <c r="E203" s="6">
        <v>900582.0</v>
      </c>
      <c r="F203" s="6">
        <v>1799884.0</v>
      </c>
      <c r="G203" s="6">
        <v>1129435.0</v>
      </c>
      <c r="H203" s="6">
        <v>1.1305785E7</v>
      </c>
      <c r="I203" s="6">
        <v>5013003.0</v>
      </c>
      <c r="J203" s="6">
        <v>4008338.0</v>
      </c>
      <c r="K203" s="6">
        <v>4.289968371E9</v>
      </c>
      <c r="L203" s="6">
        <v>52314.0</v>
      </c>
      <c r="M203" s="8">
        <f t="shared" si="1"/>
        <v>221615534.4</v>
      </c>
      <c r="N203" s="7" t="str">
        <f t="shared" si="2"/>
        <v>3 - 50-60m</v>
      </c>
      <c r="O203" s="9">
        <f t="shared" si="3"/>
        <v>0.05</v>
      </c>
      <c r="P203" s="7">
        <f t="shared" si="4"/>
        <v>0.25</v>
      </c>
      <c r="Q203" s="10">
        <f t="shared" si="5"/>
        <v>2961250.05</v>
      </c>
      <c r="R203" s="10">
        <f t="shared" si="6"/>
        <v>14806250.25</v>
      </c>
    </row>
    <row r="204" ht="15.75" customHeight="1">
      <c r="A204" s="6">
        <v>1.10105238E8</v>
      </c>
      <c r="B204" s="7" t="s">
        <v>555</v>
      </c>
      <c r="C204" s="6">
        <v>5.912305E7</v>
      </c>
      <c r="D204" s="6">
        <v>3.0868338E7</v>
      </c>
      <c r="E204" s="6">
        <v>3109839.0</v>
      </c>
      <c r="F204" s="6">
        <v>637144.0</v>
      </c>
      <c r="G204" s="6">
        <v>772864.0</v>
      </c>
      <c r="H204" s="6">
        <v>1.6643445E7</v>
      </c>
      <c r="I204" s="6">
        <v>9705046.0</v>
      </c>
      <c r="J204" s="6">
        <v>4911290.0</v>
      </c>
      <c r="K204" s="6">
        <v>2.254514155E9</v>
      </c>
      <c r="L204" s="6">
        <v>31419.0</v>
      </c>
      <c r="M204" s="8">
        <f t="shared" si="1"/>
        <v>365523081.8</v>
      </c>
      <c r="N204" s="7" t="str">
        <f t="shared" si="2"/>
        <v>3 - 50-60m</v>
      </c>
      <c r="O204" s="9">
        <f t="shared" si="3"/>
        <v>0.05</v>
      </c>
      <c r="P204" s="7">
        <f t="shared" si="4"/>
        <v>0.25</v>
      </c>
      <c r="Q204" s="10">
        <f t="shared" si="5"/>
        <v>2956152.5</v>
      </c>
      <c r="R204" s="10">
        <f t="shared" si="6"/>
        <v>14780762.5</v>
      </c>
    </row>
    <row r="205" ht="15.75" customHeight="1">
      <c r="A205" s="6">
        <v>1.08960573E8</v>
      </c>
      <c r="B205" s="7" t="s">
        <v>171</v>
      </c>
      <c r="C205" s="6">
        <v>5.8889879E7</v>
      </c>
      <c r="D205" s="6">
        <v>2.5141361E7</v>
      </c>
      <c r="E205" s="6">
        <v>316522.0</v>
      </c>
      <c r="F205" s="6">
        <v>199855.0</v>
      </c>
      <c r="G205" s="6">
        <v>215230.0</v>
      </c>
      <c r="H205" s="6">
        <v>1.0815942E7</v>
      </c>
      <c r="I205" s="6">
        <v>1.3593812E7</v>
      </c>
      <c r="J205" s="6">
        <v>5744446.0</v>
      </c>
      <c r="K205" s="6">
        <v>3.73069027E8</v>
      </c>
      <c r="L205" s="6">
        <v>47064.0</v>
      </c>
      <c r="M205" s="8">
        <f t="shared" si="1"/>
        <v>381359594.4</v>
      </c>
      <c r="N205" s="7" t="str">
        <f t="shared" si="2"/>
        <v>3 - 50-60m</v>
      </c>
      <c r="O205" s="9">
        <f t="shared" si="3"/>
        <v>0.05</v>
      </c>
      <c r="P205" s="7">
        <f t="shared" si="4"/>
        <v>0.25</v>
      </c>
      <c r="Q205" s="10">
        <f t="shared" si="5"/>
        <v>2944493.95</v>
      </c>
      <c r="R205" s="10">
        <f t="shared" si="6"/>
        <v>14722469.75</v>
      </c>
    </row>
    <row r="206" ht="15.75" customHeight="1">
      <c r="A206" s="6">
        <v>1.7975044E7</v>
      </c>
      <c r="B206" s="7" t="s">
        <v>556</v>
      </c>
      <c r="C206" s="6">
        <v>5.8875728E7</v>
      </c>
      <c r="D206" s="6">
        <v>9516868.0</v>
      </c>
      <c r="E206" s="6">
        <v>74364.0</v>
      </c>
      <c r="F206" s="6">
        <v>137573.0</v>
      </c>
      <c r="G206" s="6">
        <v>334043.0</v>
      </c>
      <c r="H206" s="6">
        <v>5808201.0</v>
      </c>
      <c r="I206" s="6">
        <v>3162687.0</v>
      </c>
      <c r="J206" s="6">
        <v>4338092.0</v>
      </c>
      <c r="K206" s="6">
        <v>5.584091717E9</v>
      </c>
      <c r="L206" s="6">
        <v>32232.0</v>
      </c>
      <c r="M206" s="8">
        <f t="shared" si="1"/>
        <v>122961940.8</v>
      </c>
      <c r="N206" s="7" t="str">
        <f t="shared" si="2"/>
        <v>3 - 50-60m</v>
      </c>
      <c r="O206" s="9">
        <f t="shared" si="3"/>
        <v>0.05</v>
      </c>
      <c r="P206" s="7">
        <f t="shared" si="4"/>
        <v>0.25</v>
      </c>
      <c r="Q206" s="10">
        <f t="shared" si="5"/>
        <v>2943786.4</v>
      </c>
      <c r="R206" s="10">
        <f t="shared" si="6"/>
        <v>14718932</v>
      </c>
    </row>
    <row r="207" ht="15.75" customHeight="1">
      <c r="A207" s="6">
        <v>1.23691275E8</v>
      </c>
      <c r="B207" s="7" t="s">
        <v>557</v>
      </c>
      <c r="C207" s="6">
        <v>5.8852737E7</v>
      </c>
      <c r="D207" s="6">
        <v>3.3863373E7</v>
      </c>
      <c r="E207" s="6">
        <v>8121954.0</v>
      </c>
      <c r="F207" s="6">
        <v>4812660.0</v>
      </c>
      <c r="G207" s="6">
        <v>4033347.0</v>
      </c>
      <c r="H207" s="6">
        <v>1.2865445E7</v>
      </c>
      <c r="I207" s="6">
        <v>4029967.0</v>
      </c>
      <c r="J207" s="6">
        <v>5917713.0</v>
      </c>
      <c r="K207" s="6">
        <v>5.089820261E9</v>
      </c>
      <c r="L207" s="6">
        <v>18576.0</v>
      </c>
      <c r="M207" s="8">
        <f t="shared" si="1"/>
        <v>236636888.8</v>
      </c>
      <c r="N207" s="7" t="str">
        <f t="shared" si="2"/>
        <v>3 - 50-60m</v>
      </c>
      <c r="O207" s="9">
        <f t="shared" si="3"/>
        <v>0.05</v>
      </c>
      <c r="P207" s="7">
        <f t="shared" si="4"/>
        <v>0.25</v>
      </c>
      <c r="Q207" s="10">
        <f t="shared" si="5"/>
        <v>2942636.85</v>
      </c>
      <c r="R207" s="10">
        <f t="shared" si="6"/>
        <v>14713184.25</v>
      </c>
    </row>
    <row r="208" ht="15.75" customHeight="1">
      <c r="A208" s="6">
        <v>8.3363468E7</v>
      </c>
      <c r="B208" s="7" t="s">
        <v>558</v>
      </c>
      <c r="C208" s="6">
        <v>5.8777846E7</v>
      </c>
      <c r="D208" s="6">
        <v>5.5483693E7</v>
      </c>
      <c r="E208" s="6">
        <v>2.6237967E7</v>
      </c>
      <c r="F208" s="6">
        <v>1135174.0</v>
      </c>
      <c r="G208" s="6">
        <v>946705.0</v>
      </c>
      <c r="H208" s="6">
        <v>1.5446214E7</v>
      </c>
      <c r="I208" s="6">
        <v>1.1717633E7</v>
      </c>
      <c r="J208" s="6">
        <v>9837596.0</v>
      </c>
      <c r="K208" s="6">
        <v>3.555569762E9</v>
      </c>
      <c r="L208" s="6">
        <v>40597.0</v>
      </c>
      <c r="M208" s="8">
        <f t="shared" si="1"/>
        <v>400119561.4</v>
      </c>
      <c r="N208" s="7" t="str">
        <f t="shared" si="2"/>
        <v>3 - 50-60m</v>
      </c>
      <c r="O208" s="9">
        <f t="shared" si="3"/>
        <v>0.05</v>
      </c>
      <c r="P208" s="7">
        <f t="shared" si="4"/>
        <v>0.25</v>
      </c>
      <c r="Q208" s="10">
        <f t="shared" si="5"/>
        <v>2938892.3</v>
      </c>
      <c r="R208" s="10">
        <f t="shared" si="6"/>
        <v>14694461.5</v>
      </c>
    </row>
    <row r="209" ht="15.75" customHeight="1">
      <c r="A209" s="6">
        <v>1.2427174E8</v>
      </c>
      <c r="B209" s="7" t="s">
        <v>211</v>
      </c>
      <c r="C209" s="6">
        <v>5.8689588E7</v>
      </c>
      <c r="D209" s="6">
        <v>2.1155857E7</v>
      </c>
      <c r="E209" s="6">
        <v>1426197.0</v>
      </c>
      <c r="F209" s="6">
        <v>307061.0</v>
      </c>
      <c r="G209" s="6">
        <v>467409.0</v>
      </c>
      <c r="H209" s="6">
        <v>1.5955949E7</v>
      </c>
      <c r="I209" s="6">
        <v>2999241.0</v>
      </c>
      <c r="J209" s="6">
        <v>7838352.0</v>
      </c>
      <c r="K209" s="6">
        <v>2.893935298E9</v>
      </c>
      <c r="L209" s="6">
        <v>27553.0</v>
      </c>
      <c r="M209" s="8">
        <f t="shared" si="1"/>
        <v>222313307.4</v>
      </c>
      <c r="N209" s="7" t="str">
        <f t="shared" si="2"/>
        <v>3 - 50-60m</v>
      </c>
      <c r="O209" s="9">
        <f t="shared" si="3"/>
        <v>0.05</v>
      </c>
      <c r="P209" s="7">
        <f t="shared" si="4"/>
        <v>0.25</v>
      </c>
      <c r="Q209" s="10">
        <f t="shared" si="5"/>
        <v>2934479.4</v>
      </c>
      <c r="R209" s="10">
        <f t="shared" si="6"/>
        <v>14672397</v>
      </c>
    </row>
    <row r="210" ht="15.75" customHeight="1">
      <c r="A210" s="6">
        <v>1.12663937E8</v>
      </c>
      <c r="B210" s="7" t="s">
        <v>210</v>
      </c>
      <c r="C210" s="6">
        <v>5.8499383E7</v>
      </c>
      <c r="D210" s="6">
        <v>3.4143784E7</v>
      </c>
      <c r="E210" s="6">
        <v>1.5908362E7</v>
      </c>
      <c r="F210" s="6">
        <v>794675.0</v>
      </c>
      <c r="G210" s="6">
        <v>902228.0</v>
      </c>
      <c r="H210" s="6">
        <v>1.1951408E7</v>
      </c>
      <c r="I210" s="6">
        <v>4587111.0</v>
      </c>
      <c r="J210" s="6">
        <v>7239954.0</v>
      </c>
      <c r="K210" s="6">
        <v>2.669192506E9</v>
      </c>
      <c r="L210" s="6">
        <v>47315.0</v>
      </c>
      <c r="M210" s="8">
        <f t="shared" si="1"/>
        <v>219636234.4</v>
      </c>
      <c r="N210" s="7" t="str">
        <f t="shared" si="2"/>
        <v>3 - 50-60m</v>
      </c>
      <c r="O210" s="9">
        <f t="shared" si="3"/>
        <v>0.05</v>
      </c>
      <c r="P210" s="7">
        <f t="shared" si="4"/>
        <v>0.25</v>
      </c>
      <c r="Q210" s="10">
        <f t="shared" si="5"/>
        <v>2924969.15</v>
      </c>
      <c r="R210" s="10">
        <f t="shared" si="6"/>
        <v>14624845.75</v>
      </c>
    </row>
    <row r="211" ht="15.75" customHeight="1">
      <c r="A211" s="6">
        <v>5.0535004E7</v>
      </c>
      <c r="B211" s="7" t="s">
        <v>177</v>
      </c>
      <c r="C211" s="6">
        <v>5.8445941E7</v>
      </c>
      <c r="D211" s="6">
        <v>1.6644405E7</v>
      </c>
      <c r="E211" s="6">
        <v>1699926.0</v>
      </c>
      <c r="F211" s="6">
        <v>349685.0</v>
      </c>
      <c r="G211" s="6">
        <v>535648.0</v>
      </c>
      <c r="H211" s="6">
        <v>4969187.0</v>
      </c>
      <c r="I211" s="6">
        <v>9089959.0</v>
      </c>
      <c r="J211" s="6">
        <v>2854198.0</v>
      </c>
      <c r="K211" s="6">
        <v>3.24462202E8</v>
      </c>
      <c r="L211" s="6">
        <v>32084.0</v>
      </c>
      <c r="M211" s="8">
        <f t="shared" si="1"/>
        <v>234672997.2</v>
      </c>
      <c r="N211" s="7" t="str">
        <f t="shared" si="2"/>
        <v>3 - 50-60m</v>
      </c>
      <c r="O211" s="9">
        <f t="shared" si="3"/>
        <v>0.05</v>
      </c>
      <c r="P211" s="7">
        <f t="shared" si="4"/>
        <v>0.25</v>
      </c>
      <c r="Q211" s="10">
        <f t="shared" si="5"/>
        <v>2922297.05</v>
      </c>
      <c r="R211" s="10">
        <f t="shared" si="6"/>
        <v>14611485.25</v>
      </c>
    </row>
    <row r="212" ht="15.75" customHeight="1">
      <c r="A212" s="6">
        <v>8.5969197E7</v>
      </c>
      <c r="B212" s="7" t="s">
        <v>232</v>
      </c>
      <c r="C212" s="6">
        <v>5.8066457E7</v>
      </c>
      <c r="D212" s="6">
        <v>1.5797715E7</v>
      </c>
      <c r="E212" s="6">
        <v>1632945.0</v>
      </c>
      <c r="F212" s="6">
        <v>3128130.0</v>
      </c>
      <c r="G212" s="6">
        <v>4170385.0</v>
      </c>
      <c r="H212" s="6">
        <v>5328815.0</v>
      </c>
      <c r="I212" s="6">
        <v>1537440.0</v>
      </c>
      <c r="J212" s="6">
        <v>1.0449054E7</v>
      </c>
      <c r="K212" s="6">
        <v>2.166877702E9</v>
      </c>
      <c r="L212" s="6">
        <v>32996.0</v>
      </c>
      <c r="M212" s="8">
        <f t="shared" si="1"/>
        <v>107301339</v>
      </c>
      <c r="N212" s="7" t="str">
        <f t="shared" si="2"/>
        <v>3 - 50-60m</v>
      </c>
      <c r="O212" s="9">
        <f t="shared" si="3"/>
        <v>0.05</v>
      </c>
      <c r="P212" s="7">
        <f t="shared" si="4"/>
        <v>0.25</v>
      </c>
      <c r="Q212" s="10">
        <f t="shared" si="5"/>
        <v>2903322.85</v>
      </c>
      <c r="R212" s="10">
        <f t="shared" si="6"/>
        <v>14516614.25</v>
      </c>
    </row>
    <row r="213" ht="15.75" customHeight="1">
      <c r="A213" s="6">
        <v>1.12764818E8</v>
      </c>
      <c r="B213" s="7" t="s">
        <v>191</v>
      </c>
      <c r="C213" s="6">
        <v>5.7883264E7</v>
      </c>
      <c r="D213" s="6">
        <v>1.9081199E7</v>
      </c>
      <c r="E213" s="6">
        <v>677676.0</v>
      </c>
      <c r="F213" s="6">
        <v>795399.0</v>
      </c>
      <c r="G213" s="6">
        <v>1425886.0</v>
      </c>
      <c r="H213" s="6">
        <v>9352473.0</v>
      </c>
      <c r="I213" s="6">
        <v>6829765.0</v>
      </c>
      <c r="J213" s="6">
        <v>7207290.0</v>
      </c>
      <c r="K213" s="6">
        <v>5.50771128E8</v>
      </c>
      <c r="L213" s="6">
        <v>25059.0</v>
      </c>
      <c r="M213" s="8">
        <f t="shared" si="1"/>
        <v>237549907.2</v>
      </c>
      <c r="N213" s="7" t="str">
        <f t="shared" si="2"/>
        <v>3 - 50-60m</v>
      </c>
      <c r="O213" s="9">
        <f t="shared" si="3"/>
        <v>0.05</v>
      </c>
      <c r="P213" s="7">
        <f t="shared" si="4"/>
        <v>0.25</v>
      </c>
      <c r="Q213" s="10">
        <f t="shared" si="5"/>
        <v>2894163.2</v>
      </c>
      <c r="R213" s="10">
        <f t="shared" si="6"/>
        <v>14470816</v>
      </c>
    </row>
    <row r="214" ht="15.75" customHeight="1">
      <c r="A214" s="6">
        <v>8.4445394E7</v>
      </c>
      <c r="B214" s="7" t="s">
        <v>559</v>
      </c>
      <c r="C214" s="6">
        <v>5.7650767E7</v>
      </c>
      <c r="D214" s="6">
        <v>1.22335191E8</v>
      </c>
      <c r="E214" s="6">
        <v>4.9300757E7</v>
      </c>
      <c r="F214" s="6">
        <v>1367518.0</v>
      </c>
      <c r="G214" s="6">
        <v>1676639.0</v>
      </c>
      <c r="H214" s="6">
        <v>4.3095478E7</v>
      </c>
      <c r="I214" s="6">
        <v>2.6894799E7</v>
      </c>
      <c r="J214" s="6">
        <v>9568214.0</v>
      </c>
      <c r="K214" s="6">
        <v>6.788256731E9</v>
      </c>
      <c r="L214" s="6">
        <v>71415.0</v>
      </c>
      <c r="M214" s="8">
        <f t="shared" si="1"/>
        <v>988152503.4</v>
      </c>
      <c r="N214" s="7" t="str">
        <f t="shared" si="2"/>
        <v>3 - 50-60m</v>
      </c>
      <c r="O214" s="9">
        <f t="shared" si="3"/>
        <v>0.05</v>
      </c>
      <c r="P214" s="7">
        <f t="shared" si="4"/>
        <v>0.25</v>
      </c>
      <c r="Q214" s="10">
        <f t="shared" si="5"/>
        <v>2882538.35</v>
      </c>
      <c r="R214" s="10">
        <f t="shared" si="6"/>
        <v>14412691.75</v>
      </c>
    </row>
    <row r="215" ht="15.75" customHeight="1">
      <c r="A215" s="6">
        <v>1.05650258E8</v>
      </c>
      <c r="B215" s="7" t="s">
        <v>560</v>
      </c>
      <c r="C215" s="6">
        <v>5.7591815E7</v>
      </c>
      <c r="D215" s="6">
        <v>1.7402186E7</v>
      </c>
      <c r="E215" s="6">
        <v>693211.0</v>
      </c>
      <c r="F215" s="6">
        <v>553969.0</v>
      </c>
      <c r="G215" s="6">
        <v>887287.0</v>
      </c>
      <c r="H215" s="6">
        <v>1.1050859E7</v>
      </c>
      <c r="I215" s="6">
        <v>4216860.0</v>
      </c>
      <c r="J215" s="6">
        <v>7347397.0</v>
      </c>
      <c r="K215" s="6">
        <v>4.007422565E9</v>
      </c>
      <c r="L215" s="6">
        <v>32069.0</v>
      </c>
      <c r="M215" s="8">
        <f t="shared" si="1"/>
        <v>199641518.2</v>
      </c>
      <c r="N215" s="7" t="str">
        <f t="shared" si="2"/>
        <v>3 - 50-60m</v>
      </c>
      <c r="O215" s="9">
        <f t="shared" si="3"/>
        <v>0.05</v>
      </c>
      <c r="P215" s="7">
        <f t="shared" si="4"/>
        <v>0.25</v>
      </c>
      <c r="Q215" s="10">
        <f t="shared" si="5"/>
        <v>2879590.75</v>
      </c>
      <c r="R215" s="10">
        <f t="shared" si="6"/>
        <v>14397953.75</v>
      </c>
    </row>
    <row r="216" ht="15.75" customHeight="1">
      <c r="A216" s="6">
        <v>8.3627209E7</v>
      </c>
      <c r="B216" s="7" t="s">
        <v>194</v>
      </c>
      <c r="C216" s="6">
        <v>5.7575981E7</v>
      </c>
      <c r="D216" s="6">
        <v>1.6349379E7</v>
      </c>
      <c r="E216" s="6">
        <v>6431940.0</v>
      </c>
      <c r="F216" s="6">
        <v>491095.0</v>
      </c>
      <c r="G216" s="6">
        <v>921988.0</v>
      </c>
      <c r="H216" s="6">
        <v>3974343.0</v>
      </c>
      <c r="I216" s="6">
        <v>4530013.0</v>
      </c>
      <c r="J216" s="6">
        <v>8003123.0</v>
      </c>
      <c r="K216" s="6">
        <v>7.497251955E9</v>
      </c>
      <c r="L216" s="6">
        <v>21026.0</v>
      </c>
      <c r="M216" s="8">
        <f t="shared" si="1"/>
        <v>136300220</v>
      </c>
      <c r="N216" s="7" t="str">
        <f t="shared" si="2"/>
        <v>3 - 50-60m</v>
      </c>
      <c r="O216" s="9">
        <f t="shared" si="3"/>
        <v>0.05</v>
      </c>
      <c r="P216" s="7">
        <f t="shared" si="4"/>
        <v>0.25</v>
      </c>
      <c r="Q216" s="10">
        <f t="shared" si="5"/>
        <v>2878799.05</v>
      </c>
      <c r="R216" s="10">
        <f t="shared" si="6"/>
        <v>14393995.25</v>
      </c>
    </row>
    <row r="217" ht="15.75" customHeight="1">
      <c r="A217" s="6">
        <v>1.4518273E7</v>
      </c>
      <c r="B217" s="7" t="s">
        <v>561</v>
      </c>
      <c r="C217" s="6">
        <v>5.7543244E7</v>
      </c>
      <c r="D217" s="6">
        <v>3.70454283E8</v>
      </c>
      <c r="E217" s="6">
        <v>8.1166696E7</v>
      </c>
      <c r="F217" s="6">
        <v>6650224.0</v>
      </c>
      <c r="G217" s="6">
        <v>1.2642558E7</v>
      </c>
      <c r="H217" s="6">
        <v>1.92598684E8</v>
      </c>
      <c r="I217" s="6">
        <v>7.7396121E7</v>
      </c>
      <c r="J217" s="6">
        <v>2.3471692E7</v>
      </c>
      <c r="K217" s="6">
        <v>1.5719655857E10</v>
      </c>
      <c r="L217" s="6">
        <v>152539.0</v>
      </c>
      <c r="M217" s="8">
        <f t="shared" si="1"/>
        <v>3554013279</v>
      </c>
      <c r="N217" s="7" t="str">
        <f t="shared" si="2"/>
        <v>3 - 50-60m</v>
      </c>
      <c r="O217" s="9">
        <f t="shared" si="3"/>
        <v>0.05</v>
      </c>
      <c r="P217" s="7">
        <f t="shared" si="4"/>
        <v>0.25</v>
      </c>
      <c r="Q217" s="10">
        <f t="shared" si="5"/>
        <v>2877162.2</v>
      </c>
      <c r="R217" s="10">
        <f t="shared" si="6"/>
        <v>14385811</v>
      </c>
    </row>
    <row r="218" ht="15.75" customHeight="1">
      <c r="A218" s="6">
        <v>1.10016382E8</v>
      </c>
      <c r="B218" s="7" t="s">
        <v>562</v>
      </c>
      <c r="C218" s="6">
        <v>5.7424116E7</v>
      </c>
      <c r="D218" s="6">
        <v>1.8037449E7</v>
      </c>
      <c r="E218" s="6">
        <v>558499.0</v>
      </c>
      <c r="F218" s="6">
        <v>813917.0</v>
      </c>
      <c r="G218" s="6">
        <v>560057.0</v>
      </c>
      <c r="H218" s="6">
        <v>9286863.0</v>
      </c>
      <c r="I218" s="6">
        <v>6818113.0</v>
      </c>
      <c r="J218" s="6">
        <v>7149062.0</v>
      </c>
      <c r="K218" s="6">
        <v>9.61538125E8</v>
      </c>
      <c r="L218" s="6">
        <v>25712.0</v>
      </c>
      <c r="M218" s="8">
        <f t="shared" si="1"/>
        <v>233210651.8</v>
      </c>
      <c r="N218" s="7" t="str">
        <f t="shared" si="2"/>
        <v>3 - 50-60m</v>
      </c>
      <c r="O218" s="9">
        <f t="shared" si="3"/>
        <v>0.05</v>
      </c>
      <c r="P218" s="7">
        <f t="shared" si="4"/>
        <v>0.25</v>
      </c>
      <c r="Q218" s="10">
        <f t="shared" si="5"/>
        <v>2871205.8</v>
      </c>
      <c r="R218" s="10">
        <f t="shared" si="6"/>
        <v>14356029</v>
      </c>
    </row>
    <row r="219" ht="15.75" customHeight="1">
      <c r="A219" s="6">
        <v>1.11241582E8</v>
      </c>
      <c r="B219" s="7" t="s">
        <v>563</v>
      </c>
      <c r="C219" s="6">
        <v>5.7371304E7</v>
      </c>
      <c r="D219" s="6">
        <v>1.1005099E7</v>
      </c>
      <c r="E219" s="6">
        <v>25034.0</v>
      </c>
      <c r="F219" s="6">
        <v>7139.0</v>
      </c>
      <c r="G219" s="6">
        <v>94827.0</v>
      </c>
      <c r="H219" s="6">
        <v>5999154.0</v>
      </c>
      <c r="I219" s="6">
        <v>4878945.0</v>
      </c>
      <c r="J219" s="6">
        <v>3625624.0</v>
      </c>
      <c r="K219" s="6">
        <v>5.90774082E8</v>
      </c>
      <c r="L219" s="6">
        <v>46852.0</v>
      </c>
      <c r="M219" s="8">
        <f t="shared" si="1"/>
        <v>157969032.8</v>
      </c>
      <c r="N219" s="7" t="str">
        <f t="shared" si="2"/>
        <v>3 - 50-60m</v>
      </c>
      <c r="O219" s="9">
        <f t="shared" si="3"/>
        <v>0.05</v>
      </c>
      <c r="P219" s="7">
        <f t="shared" si="4"/>
        <v>0.25</v>
      </c>
      <c r="Q219" s="10">
        <f t="shared" si="5"/>
        <v>2868565.2</v>
      </c>
      <c r="R219" s="10">
        <f t="shared" si="6"/>
        <v>14342826</v>
      </c>
    </row>
    <row r="220" ht="15.75" customHeight="1">
      <c r="A220" s="6">
        <v>1.24404877E8</v>
      </c>
      <c r="B220" s="7" t="s">
        <v>198</v>
      </c>
      <c r="C220" s="6">
        <v>5.7350755E7</v>
      </c>
      <c r="D220" s="6">
        <v>1.3657751E7</v>
      </c>
      <c r="E220" s="6">
        <v>652484.0</v>
      </c>
      <c r="F220" s="6">
        <v>225390.0</v>
      </c>
      <c r="G220" s="6">
        <v>761083.0</v>
      </c>
      <c r="H220" s="6">
        <v>9880474.0</v>
      </c>
      <c r="I220" s="6">
        <v>2138320.0</v>
      </c>
      <c r="J220" s="6">
        <v>6658440.0</v>
      </c>
      <c r="K220" s="6">
        <v>5.29741982E8</v>
      </c>
      <c r="L220" s="6">
        <v>22899.0</v>
      </c>
      <c r="M220" s="8">
        <f t="shared" si="1"/>
        <v>145196748.8</v>
      </c>
      <c r="N220" s="7" t="str">
        <f t="shared" si="2"/>
        <v>3 - 50-60m</v>
      </c>
      <c r="O220" s="9">
        <f t="shared" si="3"/>
        <v>0.05</v>
      </c>
      <c r="P220" s="7">
        <f t="shared" si="4"/>
        <v>0.25</v>
      </c>
      <c r="Q220" s="10">
        <f t="shared" si="5"/>
        <v>2867537.75</v>
      </c>
      <c r="R220" s="10">
        <f t="shared" si="6"/>
        <v>14337688.75</v>
      </c>
    </row>
    <row r="221" ht="15.75" customHeight="1">
      <c r="A221" s="6">
        <v>1.25128986E8</v>
      </c>
      <c r="B221" s="7" t="s">
        <v>199</v>
      </c>
      <c r="C221" s="6">
        <v>5.7203696E7</v>
      </c>
      <c r="D221" s="6">
        <v>2.1022584E7</v>
      </c>
      <c r="E221" s="6">
        <v>3883243.0</v>
      </c>
      <c r="F221" s="6">
        <v>1214160.0</v>
      </c>
      <c r="G221" s="6">
        <v>1230684.0</v>
      </c>
      <c r="H221" s="6">
        <v>1.2020989E7</v>
      </c>
      <c r="I221" s="6">
        <v>2673508.0</v>
      </c>
      <c r="J221" s="6">
        <v>2834143.0</v>
      </c>
      <c r="K221" s="6">
        <v>5.43481108E9</v>
      </c>
      <c r="L221" s="6">
        <v>71369.0</v>
      </c>
      <c r="M221" s="8">
        <f t="shared" si="1"/>
        <v>181807754.6</v>
      </c>
      <c r="N221" s="7" t="str">
        <f t="shared" si="2"/>
        <v>3 - 50-60m</v>
      </c>
      <c r="O221" s="9">
        <f t="shared" si="3"/>
        <v>0.05</v>
      </c>
      <c r="P221" s="7">
        <f t="shared" si="4"/>
        <v>0.25</v>
      </c>
      <c r="Q221" s="10">
        <f t="shared" si="5"/>
        <v>2860184.8</v>
      </c>
      <c r="R221" s="10">
        <f t="shared" si="6"/>
        <v>14300924</v>
      </c>
    </row>
    <row r="222" ht="15.75" customHeight="1">
      <c r="A222" s="6">
        <v>1.09081585E8</v>
      </c>
      <c r="B222" s="7" t="s">
        <v>564</v>
      </c>
      <c r="C222" s="6">
        <v>5.6869377E7</v>
      </c>
      <c r="D222" s="6">
        <v>7467759.0</v>
      </c>
      <c r="E222" s="6">
        <v>376275.0</v>
      </c>
      <c r="F222" s="6">
        <v>853023.0</v>
      </c>
      <c r="G222" s="6">
        <v>333232.0</v>
      </c>
      <c r="H222" s="6">
        <v>3683822.0</v>
      </c>
      <c r="I222" s="6">
        <v>2221407.0</v>
      </c>
      <c r="J222" s="6">
        <v>5529030.0</v>
      </c>
      <c r="K222" s="6">
        <v>1.752124498E9</v>
      </c>
      <c r="L222" s="6">
        <v>33388.0</v>
      </c>
      <c r="M222" s="8">
        <f t="shared" si="1"/>
        <v>84380589</v>
      </c>
      <c r="N222" s="7" t="str">
        <f t="shared" si="2"/>
        <v>3 - 50-60m</v>
      </c>
      <c r="O222" s="9">
        <f t="shared" si="3"/>
        <v>0.05</v>
      </c>
      <c r="P222" s="7">
        <f t="shared" si="4"/>
        <v>0.25</v>
      </c>
      <c r="Q222" s="10">
        <f t="shared" si="5"/>
        <v>2843468.85</v>
      </c>
      <c r="R222" s="10">
        <f t="shared" si="6"/>
        <v>14217344.25</v>
      </c>
    </row>
    <row r="223" ht="15.75" customHeight="1">
      <c r="A223" s="6">
        <v>1.11987209E8</v>
      </c>
      <c r="B223" s="7" t="s">
        <v>565</v>
      </c>
      <c r="C223" s="6">
        <v>5.6655455E7</v>
      </c>
      <c r="D223" s="6">
        <v>7760326.0</v>
      </c>
      <c r="E223" s="6">
        <v>361557.0</v>
      </c>
      <c r="F223" s="6">
        <v>668693.0</v>
      </c>
      <c r="G223" s="6">
        <v>496815.0</v>
      </c>
      <c r="H223" s="6">
        <v>5289349.0</v>
      </c>
      <c r="I223" s="6">
        <v>943912.0</v>
      </c>
      <c r="J223" s="6">
        <v>5611657.0</v>
      </c>
      <c r="K223" s="6">
        <v>3.83948191E8</v>
      </c>
      <c r="L223" s="6">
        <v>29713.0</v>
      </c>
      <c r="M223" s="8">
        <f t="shared" si="1"/>
        <v>75168687.4</v>
      </c>
      <c r="N223" s="7" t="str">
        <f t="shared" si="2"/>
        <v>3 - 50-60m</v>
      </c>
      <c r="O223" s="9">
        <f t="shared" si="3"/>
        <v>0.05</v>
      </c>
      <c r="P223" s="7">
        <f t="shared" si="4"/>
        <v>0.25</v>
      </c>
      <c r="Q223" s="10">
        <f t="shared" si="5"/>
        <v>2832772.75</v>
      </c>
      <c r="R223" s="10">
        <f t="shared" si="6"/>
        <v>14163863.75</v>
      </c>
    </row>
    <row r="224" ht="15.75" customHeight="1">
      <c r="A224" s="6">
        <v>1.24646257E8</v>
      </c>
      <c r="B224" s="7" t="s">
        <v>267</v>
      </c>
      <c r="C224" s="6">
        <v>5.6624139E7</v>
      </c>
      <c r="D224" s="6">
        <v>3.7145902E7</v>
      </c>
      <c r="E224" s="6">
        <v>8733506.0</v>
      </c>
      <c r="F224" s="6">
        <v>443320.0</v>
      </c>
      <c r="G224" s="6">
        <v>318197.0</v>
      </c>
      <c r="H224" s="6">
        <v>1.879562E7</v>
      </c>
      <c r="I224" s="6">
        <v>8855259.0</v>
      </c>
      <c r="J224" s="6">
        <v>6991269.0</v>
      </c>
      <c r="K224" s="6">
        <v>1.066239148E9</v>
      </c>
      <c r="L224" s="6">
        <v>57118.0</v>
      </c>
      <c r="M224" s="8">
        <f t="shared" si="1"/>
        <v>368967509.2</v>
      </c>
      <c r="N224" s="7" t="str">
        <f t="shared" si="2"/>
        <v>3 - 50-60m</v>
      </c>
      <c r="O224" s="9">
        <f t="shared" si="3"/>
        <v>0.05</v>
      </c>
      <c r="P224" s="7">
        <f t="shared" si="4"/>
        <v>0.25</v>
      </c>
      <c r="Q224" s="10">
        <f t="shared" si="5"/>
        <v>2831206.95</v>
      </c>
      <c r="R224" s="10">
        <f t="shared" si="6"/>
        <v>14156034.75</v>
      </c>
    </row>
    <row r="225" ht="15.75" customHeight="1">
      <c r="A225" s="6">
        <v>1.09396992E8</v>
      </c>
      <c r="B225" s="7" t="s">
        <v>183</v>
      </c>
      <c r="C225" s="6">
        <v>5.6467547E7</v>
      </c>
      <c r="D225" s="6">
        <v>4.5737767E7</v>
      </c>
      <c r="E225" s="6">
        <v>1850432.0</v>
      </c>
      <c r="F225" s="6">
        <v>728452.0</v>
      </c>
      <c r="G225" s="6">
        <v>2830892.0</v>
      </c>
      <c r="H225" s="6">
        <v>2.006649E7</v>
      </c>
      <c r="I225" s="6">
        <v>2.0261501E7</v>
      </c>
      <c r="J225" s="6">
        <v>9148882.0</v>
      </c>
      <c r="K225" s="6">
        <v>3.719100777E9</v>
      </c>
      <c r="L225" s="6">
        <v>34518.0</v>
      </c>
      <c r="M225" s="8">
        <f t="shared" si="1"/>
        <v>619045478.4</v>
      </c>
      <c r="N225" s="7" t="str">
        <f t="shared" si="2"/>
        <v>3 - 50-60m</v>
      </c>
      <c r="O225" s="9">
        <f t="shared" si="3"/>
        <v>0.05</v>
      </c>
      <c r="P225" s="7">
        <f t="shared" si="4"/>
        <v>0.25</v>
      </c>
      <c r="Q225" s="10">
        <f t="shared" si="5"/>
        <v>2823377.35</v>
      </c>
      <c r="R225" s="10">
        <f t="shared" si="6"/>
        <v>14116886.75</v>
      </c>
    </row>
    <row r="226" ht="15.75" customHeight="1">
      <c r="A226" s="6">
        <v>1.10863658E8</v>
      </c>
      <c r="B226" s="7" t="s">
        <v>219</v>
      </c>
      <c r="C226" s="6">
        <v>5.6372421E7</v>
      </c>
      <c r="D226" s="6">
        <v>1.6978838E7</v>
      </c>
      <c r="E226" s="6">
        <v>102609.0</v>
      </c>
      <c r="F226" s="6">
        <v>316919.0</v>
      </c>
      <c r="G226" s="6">
        <v>51479.0</v>
      </c>
      <c r="H226" s="6">
        <v>9238438.0</v>
      </c>
      <c r="I226" s="6">
        <v>7269393.0</v>
      </c>
      <c r="J226" s="6">
        <v>7681551.0</v>
      </c>
      <c r="K226" s="6">
        <v>7.292162767E9</v>
      </c>
      <c r="L226" s="6">
        <v>42910.0</v>
      </c>
      <c r="M226" s="8">
        <f t="shared" si="1"/>
        <v>238632515.8</v>
      </c>
      <c r="N226" s="7" t="str">
        <f t="shared" si="2"/>
        <v>3 - 50-60m</v>
      </c>
      <c r="O226" s="9">
        <f t="shared" si="3"/>
        <v>0.05</v>
      </c>
      <c r="P226" s="7">
        <f t="shared" si="4"/>
        <v>0.25</v>
      </c>
      <c r="Q226" s="10">
        <f t="shared" si="5"/>
        <v>2818621.05</v>
      </c>
      <c r="R226" s="10">
        <f t="shared" si="6"/>
        <v>14093105.25</v>
      </c>
    </row>
    <row r="227" ht="15.75" customHeight="1">
      <c r="A227" s="6">
        <v>1.38872704E8</v>
      </c>
      <c r="B227" s="7" t="s">
        <v>178</v>
      </c>
      <c r="C227" s="6">
        <v>5.6322922E7</v>
      </c>
      <c r="D227" s="6">
        <v>9.773161E7</v>
      </c>
      <c r="E227" s="6">
        <v>2.9660149E7</v>
      </c>
      <c r="F227" s="6">
        <v>6970078.0</v>
      </c>
      <c r="G227" s="6">
        <v>6811298.0</v>
      </c>
      <c r="H227" s="6">
        <v>5.2571352E7</v>
      </c>
      <c r="I227" s="6">
        <v>1718733.0</v>
      </c>
      <c r="J227" s="6">
        <v>5018274.0</v>
      </c>
      <c r="K227" s="6">
        <v>3.597030551E9</v>
      </c>
      <c r="L227" s="6">
        <v>21524.0</v>
      </c>
      <c r="M227" s="8">
        <f t="shared" si="1"/>
        <v>607205557.8</v>
      </c>
      <c r="N227" s="7" t="str">
        <f t="shared" si="2"/>
        <v>3 - 50-60m</v>
      </c>
      <c r="O227" s="9">
        <f t="shared" si="3"/>
        <v>0.05</v>
      </c>
      <c r="P227" s="7">
        <f t="shared" si="4"/>
        <v>0.25</v>
      </c>
      <c r="Q227" s="10">
        <f t="shared" si="5"/>
        <v>2816146.1</v>
      </c>
      <c r="R227" s="10">
        <f t="shared" si="6"/>
        <v>14080730.5</v>
      </c>
    </row>
    <row r="228" ht="15.75" customHeight="1">
      <c r="A228" s="6">
        <v>1.09185599E8</v>
      </c>
      <c r="B228" s="7" t="s">
        <v>190</v>
      </c>
      <c r="C228" s="6">
        <v>5.6281856E7</v>
      </c>
      <c r="D228" s="6">
        <v>4206286.0</v>
      </c>
      <c r="E228" s="6">
        <v>282253.0</v>
      </c>
      <c r="F228" s="6">
        <v>748643.0</v>
      </c>
      <c r="G228" s="6">
        <v>301188.0</v>
      </c>
      <c r="H228" s="6">
        <v>2020418.0</v>
      </c>
      <c r="I228" s="6">
        <v>853784.0</v>
      </c>
      <c r="J228" s="6">
        <v>4580645.0</v>
      </c>
      <c r="K228" s="6">
        <v>1.886230686E9</v>
      </c>
      <c r="L228" s="6">
        <v>41809.0</v>
      </c>
      <c r="M228" s="8">
        <f t="shared" si="1"/>
        <v>40038348.6</v>
      </c>
      <c r="N228" s="7" t="str">
        <f t="shared" si="2"/>
        <v>3 - 50-60m</v>
      </c>
      <c r="O228" s="9">
        <f t="shared" si="3"/>
        <v>0.05</v>
      </c>
      <c r="P228" s="7">
        <f t="shared" si="4"/>
        <v>0.25</v>
      </c>
      <c r="Q228" s="10">
        <f t="shared" si="5"/>
        <v>2814092.8</v>
      </c>
      <c r="R228" s="10">
        <f t="shared" si="6"/>
        <v>14070464</v>
      </c>
    </row>
    <row r="229" ht="15.75" customHeight="1">
      <c r="A229" s="6">
        <v>1.12086447E8</v>
      </c>
      <c r="B229" s="7" t="s">
        <v>246</v>
      </c>
      <c r="C229" s="6">
        <v>5.61624E7</v>
      </c>
      <c r="D229" s="6">
        <v>1.0160503E7</v>
      </c>
      <c r="E229" s="6">
        <v>1426653.0</v>
      </c>
      <c r="F229" s="6">
        <v>2334737.0</v>
      </c>
      <c r="G229" s="6">
        <v>1403643.0</v>
      </c>
      <c r="H229" s="6">
        <v>3136293.0</v>
      </c>
      <c r="I229" s="6">
        <v>1859177.0</v>
      </c>
      <c r="J229" s="6">
        <v>8520385.0</v>
      </c>
      <c r="K229" s="6">
        <v>2.2483813E7</v>
      </c>
      <c r="L229" s="6">
        <v>19326.0</v>
      </c>
      <c r="M229" s="8">
        <f t="shared" si="1"/>
        <v>79115846.6</v>
      </c>
      <c r="N229" s="7" t="str">
        <f t="shared" si="2"/>
        <v>3 - 50-60m</v>
      </c>
      <c r="O229" s="9">
        <f t="shared" si="3"/>
        <v>0.05</v>
      </c>
      <c r="P229" s="7">
        <f t="shared" si="4"/>
        <v>0.25</v>
      </c>
      <c r="Q229" s="10">
        <f t="shared" si="5"/>
        <v>2808120</v>
      </c>
      <c r="R229" s="10">
        <f t="shared" si="6"/>
        <v>14040600</v>
      </c>
    </row>
    <row r="230" ht="15.75" customHeight="1">
      <c r="A230" s="6">
        <v>1.13258186E8</v>
      </c>
      <c r="B230" s="7" t="s">
        <v>208</v>
      </c>
      <c r="C230" s="6">
        <v>5.5969032E7</v>
      </c>
      <c r="D230" s="6">
        <v>8.0764454E7</v>
      </c>
      <c r="E230" s="6">
        <v>1.883775E7</v>
      </c>
      <c r="F230" s="6">
        <v>3.0149833E7</v>
      </c>
      <c r="G230" s="6">
        <v>1.0642692E7</v>
      </c>
      <c r="H230" s="6">
        <v>1.1398745E7</v>
      </c>
      <c r="I230" s="6">
        <v>9735434.0</v>
      </c>
      <c r="J230" s="6">
        <v>7355798.0</v>
      </c>
      <c r="K230" s="6">
        <v>8.1868276E7</v>
      </c>
      <c r="L230" s="6">
        <v>75067.0</v>
      </c>
      <c r="M230" s="8">
        <f t="shared" si="1"/>
        <v>415334114</v>
      </c>
      <c r="N230" s="7" t="str">
        <f t="shared" si="2"/>
        <v>3 - 50-60m</v>
      </c>
      <c r="O230" s="9">
        <f t="shared" si="3"/>
        <v>0.05</v>
      </c>
      <c r="P230" s="7">
        <f t="shared" si="4"/>
        <v>0.25</v>
      </c>
      <c r="Q230" s="10">
        <f t="shared" si="5"/>
        <v>2798451.6</v>
      </c>
      <c r="R230" s="10">
        <f t="shared" si="6"/>
        <v>13992258</v>
      </c>
    </row>
    <row r="231" ht="15.75" customHeight="1">
      <c r="A231" s="6">
        <v>1.121174E8</v>
      </c>
      <c r="B231" s="7" t="s">
        <v>229</v>
      </c>
      <c r="C231" s="6">
        <v>5.5521541E7</v>
      </c>
      <c r="D231" s="6">
        <v>1.4681205E7</v>
      </c>
      <c r="E231" s="6">
        <v>1454708.0</v>
      </c>
      <c r="F231" s="6">
        <v>1903899.0</v>
      </c>
      <c r="G231" s="6">
        <v>903321.0</v>
      </c>
      <c r="H231" s="6">
        <v>5977836.0</v>
      </c>
      <c r="I231" s="6">
        <v>4441441.0</v>
      </c>
      <c r="J231" s="6">
        <v>4690526.0</v>
      </c>
      <c r="K231" s="6">
        <v>3.02346049E8</v>
      </c>
      <c r="L231" s="6">
        <v>41050.0</v>
      </c>
      <c r="M231" s="8">
        <f t="shared" si="1"/>
        <v>156319203.6</v>
      </c>
      <c r="N231" s="7" t="str">
        <f t="shared" si="2"/>
        <v>3 - 50-60m</v>
      </c>
      <c r="O231" s="9">
        <f t="shared" si="3"/>
        <v>0.05</v>
      </c>
      <c r="P231" s="7">
        <f t="shared" si="4"/>
        <v>0.25</v>
      </c>
      <c r="Q231" s="10">
        <f t="shared" si="5"/>
        <v>2776077.05</v>
      </c>
      <c r="R231" s="10">
        <f t="shared" si="6"/>
        <v>13880385.25</v>
      </c>
    </row>
    <row r="232" ht="15.75" customHeight="1">
      <c r="A232" s="6">
        <v>1.6946917E7</v>
      </c>
      <c r="B232" s="7" t="s">
        <v>566</v>
      </c>
      <c r="C232" s="6">
        <v>5.5253991E7</v>
      </c>
      <c r="D232" s="6">
        <v>4.3981652E7</v>
      </c>
      <c r="E232" s="6">
        <v>2.5024896E7</v>
      </c>
      <c r="F232" s="6">
        <v>213286.0</v>
      </c>
      <c r="G232" s="6">
        <v>497806.0</v>
      </c>
      <c r="H232" s="6">
        <v>9247152.0</v>
      </c>
      <c r="I232" s="6">
        <v>8998512.0</v>
      </c>
      <c r="J232" s="6">
        <v>1.3918723E7</v>
      </c>
      <c r="K232" s="6">
        <v>6.976475803E9</v>
      </c>
      <c r="L232" s="6">
        <v>40560.0</v>
      </c>
      <c r="M232" s="8">
        <f t="shared" si="1"/>
        <v>279864535.2</v>
      </c>
      <c r="N232" s="7" t="str">
        <f t="shared" si="2"/>
        <v>3 - 50-60m</v>
      </c>
      <c r="O232" s="9">
        <f t="shared" si="3"/>
        <v>0.05</v>
      </c>
      <c r="P232" s="7">
        <f t="shared" si="4"/>
        <v>0.25</v>
      </c>
      <c r="Q232" s="10">
        <f t="shared" si="5"/>
        <v>2762699.55</v>
      </c>
      <c r="R232" s="10">
        <f t="shared" si="6"/>
        <v>13813497.75</v>
      </c>
    </row>
    <row r="233" ht="15.75" customHeight="1">
      <c r="A233" s="6">
        <v>1.24972452E8</v>
      </c>
      <c r="B233" s="7" t="s">
        <v>567</v>
      </c>
      <c r="C233" s="6">
        <v>5.5215142E7</v>
      </c>
      <c r="D233" s="6">
        <v>4311676.0</v>
      </c>
      <c r="E233" s="6">
        <v>227477.0</v>
      </c>
      <c r="F233" s="6">
        <v>443146.0</v>
      </c>
      <c r="G233" s="6">
        <v>312796.0</v>
      </c>
      <c r="H233" s="6">
        <v>2146134.0</v>
      </c>
      <c r="I233" s="6">
        <v>1182123.0</v>
      </c>
      <c r="J233" s="6">
        <v>4485113.0</v>
      </c>
      <c r="K233" s="6">
        <v>1.65137418E8</v>
      </c>
      <c r="L233" s="6">
        <v>18099.0</v>
      </c>
      <c r="M233" s="8">
        <f t="shared" si="1"/>
        <v>47286771.4</v>
      </c>
      <c r="N233" s="7" t="str">
        <f t="shared" si="2"/>
        <v>3 - 50-60m</v>
      </c>
      <c r="O233" s="9">
        <f t="shared" si="3"/>
        <v>0.05</v>
      </c>
      <c r="P233" s="7">
        <f t="shared" si="4"/>
        <v>0.25</v>
      </c>
      <c r="Q233" s="10">
        <f t="shared" si="5"/>
        <v>2760757.1</v>
      </c>
      <c r="R233" s="10">
        <f t="shared" si="6"/>
        <v>13803785.5</v>
      </c>
    </row>
    <row r="234" ht="15.75" customHeight="1">
      <c r="A234" s="6">
        <v>1.11043203E8</v>
      </c>
      <c r="B234" s="7" t="s">
        <v>231</v>
      </c>
      <c r="C234" s="6">
        <v>5.5160641E7</v>
      </c>
      <c r="D234" s="6">
        <v>8806515.0</v>
      </c>
      <c r="E234" s="6">
        <v>3801535.0</v>
      </c>
      <c r="F234" s="6">
        <v>51306.0</v>
      </c>
      <c r="G234" s="6">
        <v>4451.0</v>
      </c>
      <c r="H234" s="6">
        <v>2464531.0</v>
      </c>
      <c r="I234" s="6">
        <v>2484692.0</v>
      </c>
      <c r="J234" s="6">
        <v>2518121.0</v>
      </c>
      <c r="K234" s="6">
        <v>8.25823245E9</v>
      </c>
      <c r="L234" s="6">
        <v>20144.0</v>
      </c>
      <c r="M234" s="8">
        <f t="shared" si="1"/>
        <v>75219873</v>
      </c>
      <c r="N234" s="7" t="str">
        <f t="shared" si="2"/>
        <v>3 - 50-60m</v>
      </c>
      <c r="O234" s="9">
        <f t="shared" si="3"/>
        <v>0.05</v>
      </c>
      <c r="P234" s="7">
        <f t="shared" si="4"/>
        <v>0.25</v>
      </c>
      <c r="Q234" s="10">
        <f t="shared" si="5"/>
        <v>2758032.05</v>
      </c>
      <c r="R234" s="10">
        <f t="shared" si="6"/>
        <v>13790160.25</v>
      </c>
    </row>
    <row r="235" ht="15.75" customHeight="1">
      <c r="A235" s="6">
        <v>1.24361178E8</v>
      </c>
      <c r="B235" s="7" t="s">
        <v>568</v>
      </c>
      <c r="C235" s="6">
        <v>5.4964961E7</v>
      </c>
      <c r="D235" s="6">
        <v>2.2679254E7</v>
      </c>
      <c r="E235" s="6">
        <v>5276784.0</v>
      </c>
      <c r="F235" s="6">
        <v>1792234.0</v>
      </c>
      <c r="G235" s="6">
        <v>1525783.0</v>
      </c>
      <c r="H235" s="6">
        <v>1.2822072E7</v>
      </c>
      <c r="I235" s="6">
        <v>1262381.0</v>
      </c>
      <c r="J235" s="6">
        <v>4992094.0</v>
      </c>
      <c r="K235" s="6">
        <v>4.408216319E9</v>
      </c>
      <c r="L235" s="6">
        <v>23035.0</v>
      </c>
      <c r="M235" s="8">
        <f t="shared" si="1"/>
        <v>164211296.8</v>
      </c>
      <c r="N235" s="7" t="str">
        <f t="shared" si="2"/>
        <v>3 - 50-60m</v>
      </c>
      <c r="O235" s="9">
        <f t="shared" si="3"/>
        <v>0.05</v>
      </c>
      <c r="P235" s="7">
        <f t="shared" si="4"/>
        <v>0.25</v>
      </c>
      <c r="Q235" s="10">
        <f t="shared" si="5"/>
        <v>2748248.05</v>
      </c>
      <c r="R235" s="10">
        <f t="shared" si="6"/>
        <v>13741240.25</v>
      </c>
    </row>
    <row r="236" ht="15.75" customHeight="1">
      <c r="A236" s="6">
        <v>1.12071225E8</v>
      </c>
      <c r="B236" s="7" t="s">
        <v>569</v>
      </c>
      <c r="C236" s="6">
        <v>5.4893161E7</v>
      </c>
      <c r="D236" s="6">
        <v>1.5036865E7</v>
      </c>
      <c r="E236" s="6">
        <v>362185.0</v>
      </c>
      <c r="F236" s="6">
        <v>245208.0</v>
      </c>
      <c r="G236" s="6">
        <v>48330.0</v>
      </c>
      <c r="H236" s="6">
        <v>7313631.0</v>
      </c>
      <c r="I236" s="6">
        <v>7067511.0</v>
      </c>
      <c r="J236" s="6">
        <v>4386517.0</v>
      </c>
      <c r="K236" s="6">
        <v>4.918204374E9</v>
      </c>
      <c r="L236" s="6">
        <v>44698.0</v>
      </c>
      <c r="M236" s="8">
        <f t="shared" si="1"/>
        <v>215242703</v>
      </c>
      <c r="N236" s="7" t="str">
        <f t="shared" si="2"/>
        <v>3 - 50-60m</v>
      </c>
      <c r="O236" s="9">
        <f t="shared" si="3"/>
        <v>0.05</v>
      </c>
      <c r="P236" s="7">
        <f t="shared" si="4"/>
        <v>0.25</v>
      </c>
      <c r="Q236" s="10">
        <f t="shared" si="5"/>
        <v>2744658.05</v>
      </c>
      <c r="R236" s="10">
        <f t="shared" si="6"/>
        <v>13723290.25</v>
      </c>
    </row>
    <row r="237" ht="15.75" customHeight="1">
      <c r="A237" s="6">
        <v>1.11099976E8</v>
      </c>
      <c r="B237" s="7" t="s">
        <v>570</v>
      </c>
      <c r="C237" s="6">
        <v>5.4726267E7</v>
      </c>
      <c r="D237" s="6">
        <v>8302300.0</v>
      </c>
      <c r="E237" s="6">
        <v>188867.0</v>
      </c>
      <c r="F237" s="6">
        <v>670659.0</v>
      </c>
      <c r="G237" s="6">
        <v>270386.0</v>
      </c>
      <c r="H237" s="6">
        <v>2858255.0</v>
      </c>
      <c r="I237" s="6">
        <v>4314133.0</v>
      </c>
      <c r="J237" s="6">
        <v>4741991.0</v>
      </c>
      <c r="K237" s="6">
        <v>5.5765631E7</v>
      </c>
      <c r="L237" s="6">
        <v>44700.0</v>
      </c>
      <c r="M237" s="8">
        <f t="shared" si="1"/>
        <v>117325845.4</v>
      </c>
      <c r="N237" s="7" t="str">
        <f t="shared" si="2"/>
        <v>3 - 50-60m</v>
      </c>
      <c r="O237" s="9">
        <f t="shared" si="3"/>
        <v>0.05</v>
      </c>
      <c r="P237" s="7">
        <f t="shared" si="4"/>
        <v>0.25</v>
      </c>
      <c r="Q237" s="10">
        <f t="shared" si="5"/>
        <v>2736313.35</v>
      </c>
      <c r="R237" s="10">
        <f t="shared" si="6"/>
        <v>13681566.75</v>
      </c>
    </row>
    <row r="238" ht="15.75" customHeight="1">
      <c r="A238" s="6">
        <v>1.24345067E8</v>
      </c>
      <c r="B238" s="7" t="s">
        <v>571</v>
      </c>
      <c r="C238" s="6">
        <v>5.4568465E7</v>
      </c>
      <c r="D238" s="6">
        <v>6436916.0</v>
      </c>
      <c r="E238" s="6">
        <v>194510.0</v>
      </c>
      <c r="F238" s="6">
        <v>410523.0</v>
      </c>
      <c r="G238" s="6">
        <v>229702.0</v>
      </c>
      <c r="H238" s="6">
        <v>3078325.0</v>
      </c>
      <c r="I238" s="6">
        <v>2523856.0</v>
      </c>
      <c r="J238" s="6">
        <v>3488715.0</v>
      </c>
      <c r="K238" s="6">
        <v>4.6795941E7</v>
      </c>
      <c r="L238" s="6">
        <v>25978.0</v>
      </c>
      <c r="M238" s="8">
        <f t="shared" si="1"/>
        <v>83039126</v>
      </c>
      <c r="N238" s="7" t="str">
        <f t="shared" si="2"/>
        <v>3 - 50-60m</v>
      </c>
      <c r="O238" s="9">
        <f t="shared" si="3"/>
        <v>0.05</v>
      </c>
      <c r="P238" s="7">
        <f t="shared" si="4"/>
        <v>0.25</v>
      </c>
      <c r="Q238" s="10">
        <f t="shared" si="5"/>
        <v>2728423.25</v>
      </c>
      <c r="R238" s="10">
        <f t="shared" si="6"/>
        <v>13642116.25</v>
      </c>
    </row>
    <row r="239" ht="15.75" customHeight="1">
      <c r="A239" s="6">
        <v>6.3881366E7</v>
      </c>
      <c r="B239" s="7" t="s">
        <v>221</v>
      </c>
      <c r="C239" s="6">
        <v>5.4434858E7</v>
      </c>
      <c r="D239" s="6">
        <v>5491808.0</v>
      </c>
      <c r="E239" s="6">
        <v>209942.0</v>
      </c>
      <c r="F239" s="6">
        <v>584131.0</v>
      </c>
      <c r="G239" s="6">
        <v>0.0</v>
      </c>
      <c r="H239" s="6">
        <v>2498812.0</v>
      </c>
      <c r="I239" s="6">
        <v>2198923.0</v>
      </c>
      <c r="J239" s="6">
        <v>5782942.0</v>
      </c>
      <c r="K239" s="6">
        <v>2.4042875848E10</v>
      </c>
      <c r="L239" s="6">
        <v>10917.0</v>
      </c>
      <c r="M239" s="8">
        <f t="shared" si="1"/>
        <v>70176830.4</v>
      </c>
      <c r="N239" s="7" t="str">
        <f t="shared" si="2"/>
        <v>3 - 50-60m</v>
      </c>
      <c r="O239" s="9">
        <f t="shared" si="3"/>
        <v>0.05</v>
      </c>
      <c r="P239" s="7">
        <f t="shared" si="4"/>
        <v>0.25</v>
      </c>
      <c r="Q239" s="10">
        <f t="shared" si="5"/>
        <v>2721742.9</v>
      </c>
      <c r="R239" s="10">
        <f t="shared" si="6"/>
        <v>13608714.5</v>
      </c>
    </row>
    <row r="240" ht="15.75" customHeight="1">
      <c r="A240" s="6">
        <v>1.25808818E8</v>
      </c>
      <c r="B240" s="7" t="s">
        <v>175</v>
      </c>
      <c r="C240" s="6">
        <v>5.4155519E7</v>
      </c>
      <c r="D240" s="6">
        <v>6793609.0</v>
      </c>
      <c r="E240" s="6">
        <v>224929.0</v>
      </c>
      <c r="F240" s="6">
        <v>452915.0</v>
      </c>
      <c r="G240" s="6">
        <v>420459.0</v>
      </c>
      <c r="H240" s="6">
        <v>2521513.0</v>
      </c>
      <c r="I240" s="6">
        <v>3173793.0</v>
      </c>
      <c r="J240" s="6">
        <v>1165856.0</v>
      </c>
      <c r="K240" s="6">
        <v>5.199163E7</v>
      </c>
      <c r="L240" s="6">
        <v>22132.0</v>
      </c>
      <c r="M240" s="8">
        <f t="shared" si="1"/>
        <v>91323641.8</v>
      </c>
      <c r="N240" s="7" t="str">
        <f t="shared" si="2"/>
        <v>3 - 50-60m</v>
      </c>
      <c r="O240" s="9">
        <f t="shared" si="3"/>
        <v>0.05</v>
      </c>
      <c r="P240" s="7">
        <f t="shared" si="4"/>
        <v>0.25</v>
      </c>
      <c r="Q240" s="10">
        <f t="shared" si="5"/>
        <v>2707775.95</v>
      </c>
      <c r="R240" s="10">
        <f t="shared" si="6"/>
        <v>13538879.75</v>
      </c>
    </row>
    <row r="241" ht="15.75" customHeight="1">
      <c r="A241" s="6">
        <v>8.9927226E7</v>
      </c>
      <c r="B241" s="7" t="s">
        <v>572</v>
      </c>
      <c r="C241" s="6">
        <v>5.4147503E7</v>
      </c>
      <c r="D241" s="6">
        <v>1.16223105E8</v>
      </c>
      <c r="E241" s="6">
        <v>4.5313558E7</v>
      </c>
      <c r="F241" s="6">
        <v>8054919.0</v>
      </c>
      <c r="G241" s="6">
        <v>1.8091264E7</v>
      </c>
      <c r="H241" s="6">
        <v>3.9078533E7</v>
      </c>
      <c r="I241" s="6">
        <v>5684831.0</v>
      </c>
      <c r="J241" s="6">
        <v>9283224.0</v>
      </c>
      <c r="K241" s="6">
        <v>4.211884153E9</v>
      </c>
      <c r="L241" s="6">
        <v>33873.0</v>
      </c>
      <c r="M241" s="8">
        <f t="shared" si="1"/>
        <v>602019555.6</v>
      </c>
      <c r="N241" s="7" t="str">
        <f t="shared" si="2"/>
        <v>3 - 50-60m</v>
      </c>
      <c r="O241" s="9">
        <f t="shared" si="3"/>
        <v>0.05</v>
      </c>
      <c r="P241" s="7">
        <f t="shared" si="4"/>
        <v>0.25</v>
      </c>
      <c r="Q241" s="10">
        <f t="shared" si="5"/>
        <v>2707375.15</v>
      </c>
      <c r="R241" s="10">
        <f t="shared" si="6"/>
        <v>13536875.75</v>
      </c>
    </row>
    <row r="242" ht="15.75" customHeight="1">
      <c r="A242" s="6">
        <v>2.5001646E7</v>
      </c>
      <c r="B242" s="7" t="s">
        <v>573</v>
      </c>
      <c r="C242" s="6">
        <v>5.3953061E7</v>
      </c>
      <c r="D242" s="6">
        <v>7514992.0</v>
      </c>
      <c r="E242" s="6">
        <v>191752.0</v>
      </c>
      <c r="F242" s="6">
        <v>124108.0</v>
      </c>
      <c r="G242" s="6">
        <v>91838.0</v>
      </c>
      <c r="H242" s="6">
        <v>3045960.0</v>
      </c>
      <c r="I242" s="6">
        <v>4061334.0</v>
      </c>
      <c r="J242" s="6">
        <v>8691874.0</v>
      </c>
      <c r="K242" s="6">
        <v>7.147502702E9</v>
      </c>
      <c r="L242" s="6">
        <v>15764.0</v>
      </c>
      <c r="M242" s="8">
        <f t="shared" si="1"/>
        <v>112340198.4</v>
      </c>
      <c r="N242" s="7" t="str">
        <f t="shared" si="2"/>
        <v>3 - 50-60m</v>
      </c>
      <c r="O242" s="9">
        <f t="shared" si="3"/>
        <v>0.05</v>
      </c>
      <c r="P242" s="7">
        <f t="shared" si="4"/>
        <v>0.25</v>
      </c>
      <c r="Q242" s="10">
        <f t="shared" si="5"/>
        <v>2697653.05</v>
      </c>
      <c r="R242" s="10">
        <f t="shared" si="6"/>
        <v>13488265.25</v>
      </c>
    </row>
    <row r="243" ht="15.75" customHeight="1">
      <c r="A243" s="6">
        <v>9.3178475E7</v>
      </c>
      <c r="B243" s="7" t="s">
        <v>205</v>
      </c>
      <c r="C243" s="6">
        <v>5.3861663E7</v>
      </c>
      <c r="D243" s="6">
        <v>7216031.0</v>
      </c>
      <c r="E243" s="6">
        <v>374511.0</v>
      </c>
      <c r="F243" s="6">
        <v>434616.0</v>
      </c>
      <c r="G243" s="6">
        <v>145259.0</v>
      </c>
      <c r="H243" s="6">
        <v>2231887.0</v>
      </c>
      <c r="I243" s="6">
        <v>4029758.0</v>
      </c>
      <c r="J243" s="6">
        <v>7292971.0</v>
      </c>
      <c r="K243" s="6">
        <v>1.22993141E8</v>
      </c>
      <c r="L243" s="6">
        <v>4909.0</v>
      </c>
      <c r="M243" s="8">
        <f t="shared" si="1"/>
        <v>104439200.2</v>
      </c>
      <c r="N243" s="7" t="str">
        <f t="shared" si="2"/>
        <v>3 - 50-60m</v>
      </c>
      <c r="O243" s="9">
        <f t="shared" si="3"/>
        <v>0.05</v>
      </c>
      <c r="P243" s="7">
        <f t="shared" si="4"/>
        <v>0.25</v>
      </c>
      <c r="Q243" s="10">
        <f t="shared" si="5"/>
        <v>2693083.15</v>
      </c>
      <c r="R243" s="10">
        <f t="shared" si="6"/>
        <v>13465415.75</v>
      </c>
    </row>
    <row r="244" ht="15.75" customHeight="1">
      <c r="A244" s="6">
        <v>5.2774309E7</v>
      </c>
      <c r="B244" s="7" t="s">
        <v>233</v>
      </c>
      <c r="C244" s="6">
        <v>5.3815826E7</v>
      </c>
      <c r="D244" s="6">
        <v>1.2260808E7</v>
      </c>
      <c r="E244" s="6">
        <v>1075717.0</v>
      </c>
      <c r="F244" s="6">
        <v>272455.0</v>
      </c>
      <c r="G244" s="6">
        <v>752525.0</v>
      </c>
      <c r="H244" s="6">
        <v>8129821.0</v>
      </c>
      <c r="I244" s="6">
        <v>2030290.0</v>
      </c>
      <c r="J244" s="6">
        <v>1.307103E7</v>
      </c>
      <c r="K244" s="6">
        <v>1.7827570015E10</v>
      </c>
      <c r="L244" s="6">
        <v>13656.0</v>
      </c>
      <c r="M244" s="8">
        <f t="shared" si="1"/>
        <v>125674163.4</v>
      </c>
      <c r="N244" s="7" t="str">
        <f t="shared" si="2"/>
        <v>3 - 50-60m</v>
      </c>
      <c r="O244" s="9">
        <f t="shared" si="3"/>
        <v>0.05</v>
      </c>
      <c r="P244" s="7">
        <f t="shared" si="4"/>
        <v>0.25</v>
      </c>
      <c r="Q244" s="10">
        <f t="shared" si="5"/>
        <v>2690791.3</v>
      </c>
      <c r="R244" s="10">
        <f t="shared" si="6"/>
        <v>13453956.5</v>
      </c>
    </row>
    <row r="245" ht="15.75" customHeight="1">
      <c r="A245" s="6">
        <v>1.24324773E8</v>
      </c>
      <c r="B245" s="7" t="s">
        <v>252</v>
      </c>
      <c r="C245" s="6">
        <v>5.3759356E7</v>
      </c>
      <c r="D245" s="6">
        <v>3183693.0</v>
      </c>
      <c r="E245" s="6">
        <v>54860.0</v>
      </c>
      <c r="F245" s="6">
        <v>356294.0</v>
      </c>
      <c r="G245" s="6">
        <v>365096.0</v>
      </c>
      <c r="H245" s="6">
        <v>1575259.0</v>
      </c>
      <c r="I245" s="6">
        <v>832184.0</v>
      </c>
      <c r="J245" s="6">
        <v>4487771.0</v>
      </c>
      <c r="K245" s="6">
        <v>2.12243584E8</v>
      </c>
      <c r="L245" s="6">
        <v>33262.0</v>
      </c>
      <c r="M245" s="8">
        <f t="shared" si="1"/>
        <v>34580214</v>
      </c>
      <c r="N245" s="7" t="str">
        <f t="shared" si="2"/>
        <v>3 - 50-60m</v>
      </c>
      <c r="O245" s="9">
        <f t="shared" si="3"/>
        <v>0.05</v>
      </c>
      <c r="P245" s="7">
        <f t="shared" si="4"/>
        <v>0.25</v>
      </c>
      <c r="Q245" s="10">
        <f t="shared" si="5"/>
        <v>2687967.8</v>
      </c>
      <c r="R245" s="10">
        <f t="shared" si="6"/>
        <v>13439839</v>
      </c>
    </row>
    <row r="246" ht="15.75" customHeight="1">
      <c r="A246" s="6">
        <v>9.6279593E7</v>
      </c>
      <c r="B246" s="7" t="s">
        <v>574</v>
      </c>
      <c r="C246" s="6">
        <v>5.3543797E7</v>
      </c>
      <c r="D246" s="6">
        <v>3.3852351E7</v>
      </c>
      <c r="E246" s="6">
        <v>7868221.0</v>
      </c>
      <c r="F246" s="6">
        <v>731478.0</v>
      </c>
      <c r="G246" s="6">
        <v>723172.0</v>
      </c>
      <c r="H246" s="6">
        <v>1.500192E7</v>
      </c>
      <c r="I246" s="6">
        <v>9527560.0</v>
      </c>
      <c r="J246" s="6">
        <v>1.0393316E7</v>
      </c>
      <c r="K246" s="6">
        <v>3.098770209E9</v>
      </c>
      <c r="L246" s="6">
        <v>54605.0</v>
      </c>
      <c r="M246" s="8">
        <f t="shared" si="1"/>
        <v>346499688.2</v>
      </c>
      <c r="N246" s="7" t="str">
        <f t="shared" si="2"/>
        <v>3 - 50-60m</v>
      </c>
      <c r="O246" s="9">
        <f t="shared" si="3"/>
        <v>0.05</v>
      </c>
      <c r="P246" s="7">
        <f t="shared" si="4"/>
        <v>0.25</v>
      </c>
      <c r="Q246" s="10">
        <f t="shared" si="5"/>
        <v>2677189.85</v>
      </c>
      <c r="R246" s="10">
        <f t="shared" si="6"/>
        <v>13385949.25</v>
      </c>
    </row>
    <row r="247" ht="15.75" customHeight="1">
      <c r="A247" s="6">
        <v>1.18951081E8</v>
      </c>
      <c r="B247" s="7" t="s">
        <v>304</v>
      </c>
      <c r="C247" s="6">
        <v>5.3409302E7</v>
      </c>
      <c r="D247" s="6">
        <v>7200180.0</v>
      </c>
      <c r="E247" s="6">
        <v>756391.0</v>
      </c>
      <c r="F247" s="6">
        <v>65827.0</v>
      </c>
      <c r="G247" s="6">
        <v>72737.0</v>
      </c>
      <c r="H247" s="6">
        <v>3327587.0</v>
      </c>
      <c r="I247" s="6">
        <v>2977638.0</v>
      </c>
      <c r="J247" s="6">
        <v>2297692.0</v>
      </c>
      <c r="K247" s="6">
        <v>1.3586564958E10</v>
      </c>
      <c r="L247" s="6">
        <v>37851.0</v>
      </c>
      <c r="M247" s="8">
        <f t="shared" si="1"/>
        <v>93402510.2</v>
      </c>
      <c r="N247" s="7" t="str">
        <f t="shared" si="2"/>
        <v>3 - 50-60m</v>
      </c>
      <c r="O247" s="9">
        <f t="shared" si="3"/>
        <v>0.05</v>
      </c>
      <c r="P247" s="7">
        <f t="shared" si="4"/>
        <v>0.25</v>
      </c>
      <c r="Q247" s="10">
        <f t="shared" si="5"/>
        <v>2670465.1</v>
      </c>
      <c r="R247" s="10">
        <f t="shared" si="6"/>
        <v>13352325.5</v>
      </c>
    </row>
    <row r="248" ht="15.75" customHeight="1">
      <c r="A248" s="6">
        <v>1.18665397E8</v>
      </c>
      <c r="B248" s="7" t="s">
        <v>226</v>
      </c>
      <c r="C248" s="6">
        <v>5.3340486E7</v>
      </c>
      <c r="D248" s="6">
        <v>1.9237396E7</v>
      </c>
      <c r="E248" s="6">
        <v>2382495.0</v>
      </c>
      <c r="F248" s="6">
        <v>756034.0</v>
      </c>
      <c r="G248" s="6">
        <v>1158973.0</v>
      </c>
      <c r="H248" s="6">
        <v>9298488.0</v>
      </c>
      <c r="I248" s="6">
        <v>5641406.0</v>
      </c>
      <c r="J248" s="6">
        <v>7045675.0</v>
      </c>
      <c r="K248" s="6">
        <v>1.87813783E8</v>
      </c>
      <c r="L248" s="6">
        <v>30809.0</v>
      </c>
      <c r="M248" s="8">
        <f t="shared" si="1"/>
        <v>212437459</v>
      </c>
      <c r="N248" s="7" t="str">
        <f t="shared" si="2"/>
        <v>3 - 50-60m</v>
      </c>
      <c r="O248" s="9">
        <f t="shared" si="3"/>
        <v>0.05</v>
      </c>
      <c r="P248" s="7">
        <f t="shared" si="4"/>
        <v>0.25</v>
      </c>
      <c r="Q248" s="10">
        <f t="shared" si="5"/>
        <v>2667024.3</v>
      </c>
      <c r="R248" s="10">
        <f t="shared" si="6"/>
        <v>13335121.5</v>
      </c>
    </row>
    <row r="249" ht="15.75" customHeight="1">
      <c r="A249" s="6">
        <v>1.1227666E8</v>
      </c>
      <c r="B249" s="7" t="s">
        <v>204</v>
      </c>
      <c r="C249" s="6">
        <v>5.3297919E7</v>
      </c>
      <c r="D249" s="6">
        <v>5.0168136E7</v>
      </c>
      <c r="E249" s="6">
        <v>1.2769382E7</v>
      </c>
      <c r="F249" s="6">
        <v>1880468.0</v>
      </c>
      <c r="G249" s="6">
        <v>2446594.0</v>
      </c>
      <c r="H249" s="6">
        <v>1.8637676E7</v>
      </c>
      <c r="I249" s="6">
        <v>1.4434016E7</v>
      </c>
      <c r="J249" s="6">
        <v>2987368.0</v>
      </c>
      <c r="K249" s="6">
        <v>1.94553807E8</v>
      </c>
      <c r="L249" s="6">
        <v>38719.0</v>
      </c>
      <c r="M249" s="8">
        <f t="shared" si="1"/>
        <v>491158268.4</v>
      </c>
      <c r="N249" s="7" t="str">
        <f t="shared" si="2"/>
        <v>3 - 50-60m</v>
      </c>
      <c r="O249" s="9">
        <f t="shared" si="3"/>
        <v>0.05</v>
      </c>
      <c r="P249" s="7">
        <f t="shared" si="4"/>
        <v>0.25</v>
      </c>
      <c r="Q249" s="10">
        <f t="shared" si="5"/>
        <v>2664895.95</v>
      </c>
      <c r="R249" s="10">
        <f t="shared" si="6"/>
        <v>13324479.75</v>
      </c>
    </row>
    <row r="250" ht="15.75" customHeight="1">
      <c r="A250" s="6">
        <v>1.29966068E8</v>
      </c>
      <c r="B250" s="7" t="s">
        <v>575</v>
      </c>
      <c r="C250" s="6">
        <v>5.3287977E7</v>
      </c>
      <c r="D250" s="6">
        <v>9710456.0</v>
      </c>
      <c r="E250" s="6">
        <v>706209.0</v>
      </c>
      <c r="F250" s="6">
        <v>619261.0</v>
      </c>
      <c r="G250" s="6">
        <v>443090.0</v>
      </c>
      <c r="H250" s="6">
        <v>5488303.0</v>
      </c>
      <c r="I250" s="6">
        <v>2453593.0</v>
      </c>
      <c r="J250" s="6">
        <v>5783568.0</v>
      </c>
      <c r="K250" s="6">
        <v>4.30019939E8</v>
      </c>
      <c r="L250" s="6">
        <v>20592.0</v>
      </c>
      <c r="M250" s="8">
        <f t="shared" si="1"/>
        <v>107107013.8</v>
      </c>
      <c r="N250" s="7" t="str">
        <f t="shared" si="2"/>
        <v>3 - 50-60m</v>
      </c>
      <c r="O250" s="9">
        <f t="shared" si="3"/>
        <v>0.05</v>
      </c>
      <c r="P250" s="7">
        <f t="shared" si="4"/>
        <v>0.25</v>
      </c>
      <c r="Q250" s="10">
        <f t="shared" si="5"/>
        <v>2664398.85</v>
      </c>
      <c r="R250" s="10">
        <f t="shared" si="6"/>
        <v>13321994.25</v>
      </c>
    </row>
    <row r="251" ht="15.75" customHeight="1">
      <c r="A251" s="6">
        <v>1.17291259E8</v>
      </c>
      <c r="B251" s="7" t="s">
        <v>576</v>
      </c>
      <c r="C251" s="6">
        <v>5.3251139E7</v>
      </c>
      <c r="D251" s="6">
        <v>1.5587861E7</v>
      </c>
      <c r="E251" s="6">
        <v>1426032.0</v>
      </c>
      <c r="F251" s="6">
        <v>517245.0</v>
      </c>
      <c r="G251" s="6">
        <v>318103.0</v>
      </c>
      <c r="H251" s="6">
        <v>7853283.0</v>
      </c>
      <c r="I251" s="6">
        <v>5473198.0</v>
      </c>
      <c r="J251" s="6">
        <v>6488374.0</v>
      </c>
      <c r="K251" s="6">
        <v>3.49104223E8</v>
      </c>
      <c r="L251" s="6">
        <v>35276.0</v>
      </c>
      <c r="M251" s="8">
        <f t="shared" si="1"/>
        <v>190588898.4</v>
      </c>
      <c r="N251" s="7" t="str">
        <f t="shared" si="2"/>
        <v>3 - 50-60m</v>
      </c>
      <c r="O251" s="9">
        <f t="shared" si="3"/>
        <v>0.05</v>
      </c>
      <c r="P251" s="7">
        <f t="shared" si="4"/>
        <v>0.25</v>
      </c>
      <c r="Q251" s="10">
        <f t="shared" si="5"/>
        <v>2662556.95</v>
      </c>
      <c r="R251" s="10">
        <f t="shared" si="6"/>
        <v>13312784.75</v>
      </c>
    </row>
    <row r="252" ht="15.75" customHeight="1">
      <c r="A252" s="6">
        <v>1.23899518E8</v>
      </c>
      <c r="B252" s="7" t="s">
        <v>256</v>
      </c>
      <c r="C252" s="6">
        <v>5.3193206E7</v>
      </c>
      <c r="D252" s="6">
        <v>1.08843E7</v>
      </c>
      <c r="E252" s="6">
        <v>2064741.0</v>
      </c>
      <c r="F252" s="6">
        <v>948833.0</v>
      </c>
      <c r="G252" s="6">
        <v>535914.0</v>
      </c>
      <c r="H252" s="6">
        <v>4926735.0</v>
      </c>
      <c r="I252" s="6">
        <v>2408077.0</v>
      </c>
      <c r="J252" s="6">
        <v>3866531.0</v>
      </c>
      <c r="K252" s="6">
        <v>1.503846531E9</v>
      </c>
      <c r="L252" s="6">
        <v>10511.0</v>
      </c>
      <c r="M252" s="8">
        <f t="shared" si="1"/>
        <v>101883160.2</v>
      </c>
      <c r="N252" s="7" t="str">
        <f t="shared" si="2"/>
        <v>3 - 50-60m</v>
      </c>
      <c r="O252" s="9">
        <f t="shared" si="3"/>
        <v>0.05</v>
      </c>
      <c r="P252" s="7">
        <f t="shared" si="4"/>
        <v>0.25</v>
      </c>
      <c r="Q252" s="10">
        <f t="shared" si="5"/>
        <v>2659660.3</v>
      </c>
      <c r="R252" s="10">
        <f t="shared" si="6"/>
        <v>13298301.5</v>
      </c>
    </row>
    <row r="253" ht="15.75" customHeight="1">
      <c r="A253" s="6">
        <v>1.25219648E8</v>
      </c>
      <c r="B253" s="7" t="s">
        <v>577</v>
      </c>
      <c r="C253" s="6">
        <v>5.2936569E7</v>
      </c>
      <c r="D253" s="6">
        <v>1.8624655E7</v>
      </c>
      <c r="E253" s="6">
        <v>2759097.0</v>
      </c>
      <c r="F253" s="6">
        <v>898901.0</v>
      </c>
      <c r="G253" s="6">
        <v>999126.0</v>
      </c>
      <c r="H253" s="6">
        <v>9281128.0</v>
      </c>
      <c r="I253" s="6">
        <v>4686403.0</v>
      </c>
      <c r="J253" s="6">
        <v>7084798.0</v>
      </c>
      <c r="K253" s="6">
        <v>2.710071358E9</v>
      </c>
      <c r="L253" s="6">
        <v>69583.0</v>
      </c>
      <c r="M253" s="8">
        <f t="shared" si="1"/>
        <v>192885465.4</v>
      </c>
      <c r="N253" s="7" t="str">
        <f t="shared" si="2"/>
        <v>3 - 50-60m</v>
      </c>
      <c r="O253" s="9">
        <f t="shared" si="3"/>
        <v>0.05</v>
      </c>
      <c r="P253" s="7">
        <f t="shared" si="4"/>
        <v>0.25</v>
      </c>
      <c r="Q253" s="10">
        <f t="shared" si="5"/>
        <v>2646828.45</v>
      </c>
      <c r="R253" s="10">
        <f t="shared" si="6"/>
        <v>13234142.25</v>
      </c>
    </row>
    <row r="254" ht="15.75" customHeight="1">
      <c r="A254" s="6">
        <v>2.0244841E7</v>
      </c>
      <c r="B254" s="7" t="s">
        <v>578</v>
      </c>
      <c r="C254" s="6">
        <v>5.290179E7</v>
      </c>
      <c r="D254" s="6">
        <v>1.5711022E7</v>
      </c>
      <c r="E254" s="6">
        <v>4178814.0</v>
      </c>
      <c r="F254" s="6">
        <v>98341.0</v>
      </c>
      <c r="G254" s="6">
        <v>285213.0</v>
      </c>
      <c r="H254" s="6">
        <v>7700447.0</v>
      </c>
      <c r="I254" s="6">
        <v>3448207.0</v>
      </c>
      <c r="J254" s="6">
        <v>6050624.0</v>
      </c>
      <c r="K254" s="6">
        <v>1.217956446E9</v>
      </c>
      <c r="L254" s="6">
        <v>13588.0</v>
      </c>
      <c r="M254" s="8">
        <f t="shared" si="1"/>
        <v>148141906.8</v>
      </c>
      <c r="N254" s="7" t="str">
        <f t="shared" si="2"/>
        <v>3 - 50-60m</v>
      </c>
      <c r="O254" s="9">
        <f t="shared" si="3"/>
        <v>0.05</v>
      </c>
      <c r="P254" s="7">
        <f t="shared" si="4"/>
        <v>0.25</v>
      </c>
      <c r="Q254" s="10">
        <f t="shared" si="5"/>
        <v>2645089.5</v>
      </c>
      <c r="R254" s="10">
        <f t="shared" si="6"/>
        <v>13225447.5</v>
      </c>
    </row>
    <row r="255" ht="15.75" customHeight="1">
      <c r="A255" s="6">
        <v>1.10590256E8</v>
      </c>
      <c r="B255" s="7" t="s">
        <v>579</v>
      </c>
      <c r="C255" s="6">
        <v>5.2500987E7</v>
      </c>
      <c r="D255" s="6">
        <v>1.3805205E7</v>
      </c>
      <c r="E255" s="6">
        <v>1534625.0</v>
      </c>
      <c r="F255" s="6">
        <v>300102.0</v>
      </c>
      <c r="G255" s="6">
        <v>491894.0</v>
      </c>
      <c r="H255" s="6">
        <v>7581301.0</v>
      </c>
      <c r="I255" s="6">
        <v>3897283.0</v>
      </c>
      <c r="J255" s="6">
        <v>3480453.0</v>
      </c>
      <c r="K255" s="6">
        <v>3.276299496E9</v>
      </c>
      <c r="L255" s="6">
        <v>37356.0</v>
      </c>
      <c r="M255" s="8">
        <f t="shared" si="1"/>
        <v>156633375</v>
      </c>
      <c r="N255" s="7" t="str">
        <f t="shared" si="2"/>
        <v>3 - 50-60m</v>
      </c>
      <c r="O255" s="9">
        <f t="shared" si="3"/>
        <v>0.05</v>
      </c>
      <c r="P255" s="7">
        <f t="shared" si="4"/>
        <v>0.25</v>
      </c>
      <c r="Q255" s="10">
        <f t="shared" si="5"/>
        <v>2625049.35</v>
      </c>
      <c r="R255" s="10">
        <f t="shared" si="6"/>
        <v>13125246.75</v>
      </c>
    </row>
    <row r="256" ht="15.75" customHeight="1">
      <c r="A256" s="6">
        <v>8.4739435E7</v>
      </c>
      <c r="B256" s="7" t="s">
        <v>580</v>
      </c>
      <c r="C256" s="6">
        <v>5.2470467E7</v>
      </c>
      <c r="D256" s="6">
        <v>1.8078852E7</v>
      </c>
      <c r="E256" s="6">
        <v>1922066.0</v>
      </c>
      <c r="F256" s="6">
        <v>1201078.0</v>
      </c>
      <c r="G256" s="6">
        <v>3080601.0</v>
      </c>
      <c r="H256" s="6">
        <v>7993122.0</v>
      </c>
      <c r="I256" s="6">
        <v>3881985.0</v>
      </c>
      <c r="J256" s="6">
        <v>3532081.0</v>
      </c>
      <c r="K256" s="6">
        <v>7.294085004E9</v>
      </c>
      <c r="L256" s="6">
        <v>16905.0</v>
      </c>
      <c r="M256" s="8">
        <f t="shared" si="1"/>
        <v>172679893.2</v>
      </c>
      <c r="N256" s="7" t="str">
        <f t="shared" si="2"/>
        <v>3 - 50-60m</v>
      </c>
      <c r="O256" s="9">
        <f t="shared" si="3"/>
        <v>0.05</v>
      </c>
      <c r="P256" s="7">
        <f t="shared" si="4"/>
        <v>0.25</v>
      </c>
      <c r="Q256" s="10">
        <f t="shared" si="5"/>
        <v>2623523.35</v>
      </c>
      <c r="R256" s="10">
        <f t="shared" si="6"/>
        <v>13117616.75</v>
      </c>
    </row>
    <row r="257" ht="15.75" customHeight="1">
      <c r="A257" s="6">
        <v>1.09161606E8</v>
      </c>
      <c r="B257" s="7" t="s">
        <v>581</v>
      </c>
      <c r="C257" s="6">
        <v>5.2263061E7</v>
      </c>
      <c r="D257" s="6">
        <v>8376306.0</v>
      </c>
      <c r="E257" s="6">
        <v>383954.0</v>
      </c>
      <c r="F257" s="6">
        <v>909993.0</v>
      </c>
      <c r="G257" s="6">
        <v>770456.0</v>
      </c>
      <c r="H257" s="6">
        <v>4609205.0</v>
      </c>
      <c r="I257" s="6">
        <v>1702698.0</v>
      </c>
      <c r="J257" s="6">
        <v>7890676.0</v>
      </c>
      <c r="K257" s="6">
        <v>1.0442659E8</v>
      </c>
      <c r="L257" s="6">
        <v>23545.0</v>
      </c>
      <c r="M257" s="8">
        <f t="shared" si="1"/>
        <v>85124610.8</v>
      </c>
      <c r="N257" s="7" t="str">
        <f t="shared" si="2"/>
        <v>3 - 50-60m</v>
      </c>
      <c r="O257" s="9">
        <f t="shared" si="3"/>
        <v>0.05</v>
      </c>
      <c r="P257" s="7">
        <f t="shared" si="4"/>
        <v>0.25</v>
      </c>
      <c r="Q257" s="10">
        <f t="shared" si="5"/>
        <v>2613153.05</v>
      </c>
      <c r="R257" s="10">
        <f t="shared" si="6"/>
        <v>13065765.25</v>
      </c>
    </row>
    <row r="258" ht="15.75" customHeight="1">
      <c r="A258" s="6">
        <v>8.659416E7</v>
      </c>
      <c r="B258" s="7" t="s">
        <v>582</v>
      </c>
      <c r="C258" s="6">
        <v>5.2235983E7</v>
      </c>
      <c r="D258" s="6">
        <v>8669467.0</v>
      </c>
      <c r="E258" s="6">
        <v>557753.0</v>
      </c>
      <c r="F258" s="6">
        <v>376300.0</v>
      </c>
      <c r="G258" s="6">
        <v>94334.0</v>
      </c>
      <c r="H258" s="6">
        <v>3356294.0</v>
      </c>
      <c r="I258" s="6">
        <v>4284786.0</v>
      </c>
      <c r="J258" s="6">
        <v>7150911.0</v>
      </c>
      <c r="K258" s="6">
        <v>6.909907534E9</v>
      </c>
      <c r="L258" s="6">
        <v>64972.0</v>
      </c>
      <c r="M258" s="8">
        <f t="shared" si="1"/>
        <v>120500146.6</v>
      </c>
      <c r="N258" s="7" t="str">
        <f t="shared" si="2"/>
        <v>3 - 50-60m</v>
      </c>
      <c r="O258" s="9">
        <f t="shared" si="3"/>
        <v>0.05</v>
      </c>
      <c r="P258" s="7">
        <f t="shared" si="4"/>
        <v>0.25</v>
      </c>
      <c r="Q258" s="10">
        <f t="shared" si="5"/>
        <v>2611799.15</v>
      </c>
      <c r="R258" s="10">
        <f t="shared" si="6"/>
        <v>13058995.75</v>
      </c>
    </row>
    <row r="259" ht="15.75" customHeight="1">
      <c r="A259" s="6">
        <v>1.16907184E8</v>
      </c>
      <c r="B259" s="7" t="s">
        <v>583</v>
      </c>
      <c r="C259" s="6">
        <v>5.207603E7</v>
      </c>
      <c r="D259" s="6">
        <v>3289832.0</v>
      </c>
      <c r="E259" s="6">
        <v>456900.0</v>
      </c>
      <c r="F259" s="6">
        <v>177398.0</v>
      </c>
      <c r="G259" s="6">
        <v>68450.0</v>
      </c>
      <c r="H259" s="6">
        <v>1511850.0</v>
      </c>
      <c r="I259" s="6">
        <v>1075234.0</v>
      </c>
      <c r="J259" s="6">
        <v>4013219.0</v>
      </c>
      <c r="K259" s="6">
        <v>3.2960055E7</v>
      </c>
      <c r="L259" s="6">
        <v>25042.0</v>
      </c>
      <c r="M259" s="8">
        <f t="shared" si="1"/>
        <v>37343156</v>
      </c>
      <c r="N259" s="7" t="str">
        <f t="shared" si="2"/>
        <v>3 - 50-60m</v>
      </c>
      <c r="O259" s="9">
        <f t="shared" si="3"/>
        <v>0.05</v>
      </c>
      <c r="P259" s="7">
        <f t="shared" si="4"/>
        <v>0.25</v>
      </c>
      <c r="Q259" s="10">
        <f t="shared" si="5"/>
        <v>2603801.5</v>
      </c>
      <c r="R259" s="10">
        <f t="shared" si="6"/>
        <v>13019007.5</v>
      </c>
    </row>
    <row r="260" ht="15.75" customHeight="1">
      <c r="A260" s="6">
        <v>1.10818348E8</v>
      </c>
      <c r="B260" s="7" t="s">
        <v>209</v>
      </c>
      <c r="C260" s="6">
        <v>5.2039518E7</v>
      </c>
      <c r="D260" s="6">
        <v>5264044.0</v>
      </c>
      <c r="E260" s="6">
        <v>114126.0</v>
      </c>
      <c r="F260" s="6">
        <v>210314.0</v>
      </c>
      <c r="G260" s="6">
        <v>274313.0</v>
      </c>
      <c r="H260" s="6">
        <v>2905825.0</v>
      </c>
      <c r="I260" s="6">
        <v>1759466.0</v>
      </c>
      <c r="J260" s="6">
        <v>3674044.0</v>
      </c>
      <c r="K260" s="6">
        <v>7420385.0</v>
      </c>
      <c r="L260" s="6">
        <v>14223.0</v>
      </c>
      <c r="M260" s="8">
        <f t="shared" si="1"/>
        <v>65788275.2</v>
      </c>
      <c r="N260" s="7" t="str">
        <f t="shared" si="2"/>
        <v>3 - 50-60m</v>
      </c>
      <c r="O260" s="9">
        <f t="shared" si="3"/>
        <v>0.05</v>
      </c>
      <c r="P260" s="7">
        <f t="shared" si="4"/>
        <v>0.25</v>
      </c>
      <c r="Q260" s="10">
        <f t="shared" si="5"/>
        <v>2601975.9</v>
      </c>
      <c r="R260" s="10">
        <f t="shared" si="6"/>
        <v>13009879.5</v>
      </c>
    </row>
    <row r="261" ht="15.75" customHeight="1">
      <c r="A261" s="6">
        <v>1.24396473E8</v>
      </c>
      <c r="B261" s="7" t="s">
        <v>584</v>
      </c>
      <c r="C261" s="6">
        <v>5.1908381E7</v>
      </c>
      <c r="D261" s="6">
        <v>1.7761635E7</v>
      </c>
      <c r="E261" s="6">
        <v>2208217.0</v>
      </c>
      <c r="F261" s="6">
        <v>3147844.0</v>
      </c>
      <c r="G261" s="6">
        <v>2803306.0</v>
      </c>
      <c r="H261" s="6">
        <v>6876217.0</v>
      </c>
      <c r="I261" s="6">
        <v>2726051.0</v>
      </c>
      <c r="J261" s="6">
        <v>6371204.0</v>
      </c>
      <c r="K261" s="6">
        <v>5.11793341E8</v>
      </c>
      <c r="L261" s="6">
        <v>44829.0</v>
      </c>
      <c r="M261" s="8">
        <f t="shared" si="1"/>
        <v>141233745.4</v>
      </c>
      <c r="N261" s="7" t="str">
        <f t="shared" si="2"/>
        <v>3 - 50-60m</v>
      </c>
      <c r="O261" s="9">
        <f t="shared" si="3"/>
        <v>0.05</v>
      </c>
      <c r="P261" s="7">
        <f t="shared" si="4"/>
        <v>0.25</v>
      </c>
      <c r="Q261" s="10">
        <f t="shared" si="5"/>
        <v>2595419.05</v>
      </c>
      <c r="R261" s="10">
        <f t="shared" si="6"/>
        <v>12977095.25</v>
      </c>
    </row>
    <row r="262" ht="15.75" customHeight="1">
      <c r="A262" s="6">
        <v>9.4819708E7</v>
      </c>
      <c r="B262" s="7" t="s">
        <v>207</v>
      </c>
      <c r="C262" s="6">
        <v>5.1857248E7</v>
      </c>
      <c r="D262" s="6">
        <v>2.6861638E7</v>
      </c>
      <c r="E262" s="6">
        <v>1280445.0</v>
      </c>
      <c r="F262" s="6">
        <v>558296.0</v>
      </c>
      <c r="G262" s="6">
        <v>788750.0</v>
      </c>
      <c r="H262" s="6">
        <v>2.1191677E7</v>
      </c>
      <c r="I262" s="6">
        <v>3042470.0</v>
      </c>
      <c r="J262" s="6">
        <v>1.3111356E7</v>
      </c>
      <c r="K262" s="6">
        <v>2.542748435E9</v>
      </c>
      <c r="L262" s="6">
        <v>34217.0</v>
      </c>
      <c r="M262" s="8">
        <f t="shared" si="1"/>
        <v>277293851</v>
      </c>
      <c r="N262" s="7" t="str">
        <f t="shared" si="2"/>
        <v>3 - 50-60m</v>
      </c>
      <c r="O262" s="9">
        <f t="shared" si="3"/>
        <v>0.05</v>
      </c>
      <c r="P262" s="7">
        <f t="shared" si="4"/>
        <v>0.25</v>
      </c>
      <c r="Q262" s="10">
        <f t="shared" si="5"/>
        <v>2592862.4</v>
      </c>
      <c r="R262" s="10">
        <f t="shared" si="6"/>
        <v>12964312</v>
      </c>
    </row>
    <row r="263" ht="15.75" customHeight="1">
      <c r="A263" s="6">
        <v>1.11887472E8</v>
      </c>
      <c r="B263" s="7" t="s">
        <v>585</v>
      </c>
      <c r="C263" s="6">
        <v>5.1362539E7</v>
      </c>
      <c r="D263" s="6">
        <v>4557446.0</v>
      </c>
      <c r="E263" s="6">
        <v>49794.0</v>
      </c>
      <c r="F263" s="6">
        <v>153935.0</v>
      </c>
      <c r="G263" s="6">
        <v>181109.0</v>
      </c>
      <c r="H263" s="6">
        <v>2375528.0</v>
      </c>
      <c r="I263" s="6">
        <v>1797080.0</v>
      </c>
      <c r="J263" s="6">
        <v>4772395.0</v>
      </c>
      <c r="K263" s="6">
        <v>2.74507149E8</v>
      </c>
      <c r="L263" s="6">
        <v>3723.0</v>
      </c>
      <c r="M263" s="8">
        <f t="shared" si="1"/>
        <v>60739144.8</v>
      </c>
      <c r="N263" s="7" t="str">
        <f t="shared" si="2"/>
        <v>3 - 50-60m</v>
      </c>
      <c r="O263" s="9">
        <f t="shared" si="3"/>
        <v>0.05</v>
      </c>
      <c r="P263" s="7">
        <f t="shared" si="4"/>
        <v>0.25</v>
      </c>
      <c r="Q263" s="10">
        <f t="shared" si="5"/>
        <v>2568126.95</v>
      </c>
      <c r="R263" s="10">
        <f t="shared" si="6"/>
        <v>12840634.75</v>
      </c>
    </row>
    <row r="264" ht="15.75" customHeight="1">
      <c r="A264" s="6">
        <v>8.3724515E7</v>
      </c>
      <c r="B264" s="7" t="s">
        <v>586</v>
      </c>
      <c r="C264" s="6">
        <v>5.1272651E7</v>
      </c>
      <c r="D264" s="6">
        <v>3.9008767E7</v>
      </c>
      <c r="E264" s="6">
        <v>1.3159659E7</v>
      </c>
      <c r="F264" s="6">
        <v>7394466.0</v>
      </c>
      <c r="G264" s="6">
        <v>5570643.0</v>
      </c>
      <c r="H264" s="6">
        <v>1.1901716E7</v>
      </c>
      <c r="I264" s="6">
        <v>982283.0</v>
      </c>
      <c r="J264" s="6">
        <v>7183374.0</v>
      </c>
      <c r="K264" s="6">
        <v>5.614968805E9</v>
      </c>
      <c r="L264" s="6">
        <v>21883.0</v>
      </c>
      <c r="M264" s="8">
        <f t="shared" si="1"/>
        <v>178366255.8</v>
      </c>
      <c r="N264" s="7" t="str">
        <f t="shared" si="2"/>
        <v>3 - 50-60m</v>
      </c>
      <c r="O264" s="9">
        <f t="shared" si="3"/>
        <v>0.05</v>
      </c>
      <c r="P264" s="7">
        <f t="shared" si="4"/>
        <v>0.25</v>
      </c>
      <c r="Q264" s="10">
        <f t="shared" si="5"/>
        <v>2563632.55</v>
      </c>
      <c r="R264" s="10">
        <f t="shared" si="6"/>
        <v>12818162.75</v>
      </c>
    </row>
    <row r="265" ht="15.75" customHeight="1">
      <c r="A265" s="6">
        <v>1.10875531E8</v>
      </c>
      <c r="B265" s="7" t="s">
        <v>587</v>
      </c>
      <c r="C265" s="6">
        <v>5.1114761E7</v>
      </c>
      <c r="D265" s="6">
        <v>1.6201745E7</v>
      </c>
      <c r="E265" s="6">
        <v>1059430.0</v>
      </c>
      <c r="F265" s="6">
        <v>724887.0</v>
      </c>
      <c r="G265" s="6">
        <v>551311.0</v>
      </c>
      <c r="H265" s="6">
        <v>9010128.0</v>
      </c>
      <c r="I265" s="6">
        <v>4855989.0</v>
      </c>
      <c r="J265" s="6">
        <v>4857700.0</v>
      </c>
      <c r="K265" s="6">
        <v>7.39843336E8</v>
      </c>
      <c r="L265" s="6">
        <v>27895.0</v>
      </c>
      <c r="M265" s="8">
        <f t="shared" si="1"/>
        <v>191087964</v>
      </c>
      <c r="N265" s="7" t="str">
        <f t="shared" si="2"/>
        <v>3 - 50-60m</v>
      </c>
      <c r="O265" s="9">
        <f t="shared" si="3"/>
        <v>0.05</v>
      </c>
      <c r="P265" s="7">
        <f t="shared" si="4"/>
        <v>0.25</v>
      </c>
      <c r="Q265" s="10">
        <f t="shared" si="5"/>
        <v>2555738.05</v>
      </c>
      <c r="R265" s="10">
        <f t="shared" si="6"/>
        <v>12778690.25</v>
      </c>
    </row>
    <row r="266" ht="15.75" customHeight="1">
      <c r="A266" s="6">
        <v>1.26117048E8</v>
      </c>
      <c r="B266" s="7" t="s">
        <v>236</v>
      </c>
      <c r="C266" s="6">
        <v>5.0934735E7</v>
      </c>
      <c r="D266" s="6">
        <v>3542059.0</v>
      </c>
      <c r="E266" s="6">
        <v>199336.0</v>
      </c>
      <c r="F266" s="6">
        <v>492830.0</v>
      </c>
      <c r="G266" s="6">
        <v>176378.0</v>
      </c>
      <c r="H266" s="6">
        <v>1780250.0</v>
      </c>
      <c r="I266" s="6">
        <v>893265.0</v>
      </c>
      <c r="J266" s="6">
        <v>2579438.0</v>
      </c>
      <c r="K266" s="6">
        <v>6.35E8</v>
      </c>
      <c r="L266" s="6">
        <v>14839.0</v>
      </c>
      <c r="M266" s="8">
        <f t="shared" si="1"/>
        <v>37398839.2</v>
      </c>
      <c r="N266" s="7" t="str">
        <f t="shared" si="2"/>
        <v>3 - 50-60m</v>
      </c>
      <c r="O266" s="9">
        <f t="shared" si="3"/>
        <v>0.05</v>
      </c>
      <c r="P266" s="7">
        <f t="shared" si="4"/>
        <v>0.25</v>
      </c>
      <c r="Q266" s="10">
        <f t="shared" si="5"/>
        <v>2546736.75</v>
      </c>
      <c r="R266" s="10">
        <f t="shared" si="6"/>
        <v>12733683.75</v>
      </c>
    </row>
    <row r="267" ht="15.75" customHeight="1">
      <c r="A267" s="6">
        <v>1.24378742E8</v>
      </c>
      <c r="B267" s="7" t="s">
        <v>588</v>
      </c>
      <c r="C267" s="6">
        <v>5.091793E7</v>
      </c>
      <c r="D267" s="6">
        <v>1.2805014E7</v>
      </c>
      <c r="E267" s="6">
        <v>3058041.0</v>
      </c>
      <c r="F267" s="6">
        <v>1386568.0</v>
      </c>
      <c r="G267" s="6">
        <v>361925.0</v>
      </c>
      <c r="H267" s="6">
        <v>5782321.0</v>
      </c>
      <c r="I267" s="6">
        <v>2216159.0</v>
      </c>
      <c r="J267" s="6">
        <v>8996917.0</v>
      </c>
      <c r="K267" s="6">
        <v>6.5E7</v>
      </c>
      <c r="L267" s="6">
        <v>22723.0</v>
      </c>
      <c r="M267" s="8">
        <f t="shared" si="1"/>
        <v>106978834.2</v>
      </c>
      <c r="N267" s="7" t="str">
        <f t="shared" si="2"/>
        <v>3 - 50-60m</v>
      </c>
      <c r="O267" s="9">
        <f t="shared" si="3"/>
        <v>0.05</v>
      </c>
      <c r="P267" s="7">
        <f t="shared" si="4"/>
        <v>0.25</v>
      </c>
      <c r="Q267" s="10">
        <f t="shared" si="5"/>
        <v>2545896.5</v>
      </c>
      <c r="R267" s="10">
        <f t="shared" si="6"/>
        <v>12729482.5</v>
      </c>
    </row>
    <row r="268" ht="15.75" customHeight="1">
      <c r="A268" s="6">
        <v>8.3931506E7</v>
      </c>
      <c r="B268" s="7" t="s">
        <v>589</v>
      </c>
      <c r="C268" s="6">
        <v>5.0550888E7</v>
      </c>
      <c r="D268" s="6">
        <v>3.2912121E7</v>
      </c>
      <c r="E268" s="6">
        <v>5183609.0</v>
      </c>
      <c r="F268" s="6">
        <v>1157524.0</v>
      </c>
      <c r="G268" s="6">
        <v>1013331.0</v>
      </c>
      <c r="H268" s="6">
        <v>1.4545802E7</v>
      </c>
      <c r="I268" s="6">
        <v>1.1011855E7</v>
      </c>
      <c r="J268" s="6">
        <v>7964318.0</v>
      </c>
      <c r="K268" s="6">
        <v>4.015903118E9</v>
      </c>
      <c r="L268" s="6">
        <v>95107.0</v>
      </c>
      <c r="M268" s="8">
        <f t="shared" si="1"/>
        <v>373100213.8</v>
      </c>
      <c r="N268" s="7" t="str">
        <f t="shared" si="2"/>
        <v>3 - 50-60m</v>
      </c>
      <c r="O268" s="9">
        <f t="shared" si="3"/>
        <v>0.05</v>
      </c>
      <c r="P268" s="7">
        <f t="shared" si="4"/>
        <v>0.25</v>
      </c>
      <c r="Q268" s="10">
        <f t="shared" si="5"/>
        <v>2527544.4</v>
      </c>
      <c r="R268" s="10">
        <f t="shared" si="6"/>
        <v>12637722</v>
      </c>
    </row>
    <row r="269" ht="15.75" customHeight="1">
      <c r="A269" s="6">
        <v>1.12004239E8</v>
      </c>
      <c r="B269" s="7" t="s">
        <v>237</v>
      </c>
      <c r="C269" s="6">
        <v>5.0526131E7</v>
      </c>
      <c r="D269" s="6">
        <v>4636476.0</v>
      </c>
      <c r="E269" s="6">
        <v>173057.0</v>
      </c>
      <c r="F269" s="6">
        <v>281307.0</v>
      </c>
      <c r="G269" s="6">
        <v>108886.0</v>
      </c>
      <c r="H269" s="6">
        <v>1530165.0</v>
      </c>
      <c r="I269" s="6">
        <v>2543061.0</v>
      </c>
      <c r="J269" s="6">
        <v>4150961.0</v>
      </c>
      <c r="K269" s="6">
        <v>2.56529022E8</v>
      </c>
      <c r="L269" s="6">
        <v>15217.0</v>
      </c>
      <c r="M269" s="8">
        <f t="shared" si="1"/>
        <v>67195639.4</v>
      </c>
      <c r="N269" s="7" t="str">
        <f t="shared" si="2"/>
        <v>3 - 50-60m</v>
      </c>
      <c r="O269" s="9">
        <f t="shared" si="3"/>
        <v>0.05</v>
      </c>
      <c r="P269" s="7">
        <f t="shared" si="4"/>
        <v>0.25</v>
      </c>
      <c r="Q269" s="10">
        <f t="shared" si="5"/>
        <v>2526306.55</v>
      </c>
      <c r="R269" s="10">
        <f t="shared" si="6"/>
        <v>12631532.75</v>
      </c>
    </row>
    <row r="270" ht="15.75" customHeight="1">
      <c r="A270" s="6">
        <v>9.1071226E7</v>
      </c>
      <c r="B270" s="7" t="s">
        <v>590</v>
      </c>
      <c r="C270" s="6">
        <v>5.0414969E7</v>
      </c>
      <c r="D270" s="6">
        <v>1.04332E7</v>
      </c>
      <c r="E270" s="6">
        <v>222470.0</v>
      </c>
      <c r="F270" s="6">
        <v>143775.0</v>
      </c>
      <c r="G270" s="6">
        <v>22669.0</v>
      </c>
      <c r="H270" s="6">
        <v>3909088.0</v>
      </c>
      <c r="I270" s="6">
        <v>6135198.0</v>
      </c>
      <c r="J270" s="6">
        <v>4325462.0</v>
      </c>
      <c r="K270" s="6">
        <v>7.5143377E7</v>
      </c>
      <c r="L270" s="6">
        <v>19566.0</v>
      </c>
      <c r="M270" s="8">
        <f t="shared" si="1"/>
        <v>162217560</v>
      </c>
      <c r="N270" s="7" t="str">
        <f t="shared" si="2"/>
        <v>3 - 50-60m</v>
      </c>
      <c r="O270" s="9">
        <f t="shared" si="3"/>
        <v>0.05</v>
      </c>
      <c r="P270" s="7">
        <f t="shared" si="4"/>
        <v>0.25</v>
      </c>
      <c r="Q270" s="10">
        <f t="shared" si="5"/>
        <v>2520748.45</v>
      </c>
      <c r="R270" s="10">
        <f t="shared" si="6"/>
        <v>12603742.25</v>
      </c>
    </row>
    <row r="271" ht="15.75" customHeight="1">
      <c r="A271" s="6">
        <v>9.4757308E7</v>
      </c>
      <c r="B271" s="7" t="s">
        <v>265</v>
      </c>
      <c r="C271" s="6">
        <v>4.9989487E7</v>
      </c>
      <c r="D271" s="6">
        <v>1.0206508E7</v>
      </c>
      <c r="E271" s="6">
        <v>532328.0</v>
      </c>
      <c r="F271" s="6">
        <v>491508.0</v>
      </c>
      <c r="G271" s="6">
        <v>1079871.0</v>
      </c>
      <c r="H271" s="6">
        <v>5393190.0</v>
      </c>
      <c r="I271" s="6">
        <v>2709611.0</v>
      </c>
      <c r="J271" s="6">
        <v>3797334.0</v>
      </c>
      <c r="K271" s="6">
        <v>1.273530387E9</v>
      </c>
      <c r="L271" s="6">
        <v>16249.0</v>
      </c>
      <c r="M271" s="8">
        <f t="shared" si="1"/>
        <v>113533085.6</v>
      </c>
      <c r="N271" s="7" t="str">
        <f t="shared" si="2"/>
        <v>2 - 35-50m</v>
      </c>
      <c r="O271" s="9">
        <f t="shared" si="3"/>
        <v>0.02</v>
      </c>
      <c r="P271" s="7">
        <f t="shared" si="4"/>
        <v>0.15</v>
      </c>
      <c r="Q271" s="10">
        <f t="shared" si="5"/>
        <v>999789.74</v>
      </c>
      <c r="R271" s="10">
        <f t="shared" si="6"/>
        <v>7498423.05</v>
      </c>
    </row>
    <row r="272" ht="15.75" customHeight="1">
      <c r="A272" s="6">
        <v>1.12017736E8</v>
      </c>
      <c r="B272" s="7" t="s">
        <v>238</v>
      </c>
      <c r="C272" s="6">
        <v>4.9974241E7</v>
      </c>
      <c r="D272" s="6">
        <v>1.5148772E7</v>
      </c>
      <c r="E272" s="6">
        <v>632833.0</v>
      </c>
      <c r="F272" s="6">
        <v>695700.0</v>
      </c>
      <c r="G272" s="6">
        <v>328206.0</v>
      </c>
      <c r="H272" s="6">
        <v>7199708.0</v>
      </c>
      <c r="I272" s="6">
        <v>6292325.0</v>
      </c>
      <c r="J272" s="6">
        <v>6351897.0</v>
      </c>
      <c r="K272" s="6">
        <v>5.77999032E8</v>
      </c>
      <c r="L272" s="6">
        <v>36610.0</v>
      </c>
      <c r="M272" s="8">
        <f t="shared" si="1"/>
        <v>200674370.6</v>
      </c>
      <c r="N272" s="7" t="str">
        <f t="shared" si="2"/>
        <v>2 - 35-50m</v>
      </c>
      <c r="O272" s="9">
        <f t="shared" si="3"/>
        <v>0.02</v>
      </c>
      <c r="P272" s="7">
        <f t="shared" si="4"/>
        <v>0.15</v>
      </c>
      <c r="Q272" s="10">
        <f t="shared" si="5"/>
        <v>999484.82</v>
      </c>
      <c r="R272" s="10">
        <f t="shared" si="6"/>
        <v>7496136.15</v>
      </c>
    </row>
    <row r="273" ht="15.75" customHeight="1">
      <c r="A273" s="6">
        <v>1.24913275E8</v>
      </c>
      <c r="B273" s="7" t="s">
        <v>224</v>
      </c>
      <c r="C273" s="6">
        <v>4.9831093E7</v>
      </c>
      <c r="D273" s="6">
        <v>8456801.0</v>
      </c>
      <c r="E273" s="6">
        <v>1030123.0</v>
      </c>
      <c r="F273" s="6">
        <v>485802.0</v>
      </c>
      <c r="G273" s="6">
        <v>713523.0</v>
      </c>
      <c r="H273" s="6">
        <v>3830757.0</v>
      </c>
      <c r="I273" s="6">
        <v>2396596.0</v>
      </c>
      <c r="J273" s="6">
        <v>5214303.0</v>
      </c>
      <c r="K273" s="6">
        <v>6.00577954E8</v>
      </c>
      <c r="L273" s="6">
        <v>37363.0</v>
      </c>
      <c r="M273" s="8">
        <f t="shared" si="1"/>
        <v>90271210.6</v>
      </c>
      <c r="N273" s="7" t="str">
        <f t="shared" si="2"/>
        <v>2 - 35-50m</v>
      </c>
      <c r="O273" s="9">
        <f t="shared" si="3"/>
        <v>0.02</v>
      </c>
      <c r="P273" s="7">
        <f t="shared" si="4"/>
        <v>0.15</v>
      </c>
      <c r="Q273" s="10">
        <f t="shared" si="5"/>
        <v>996621.86</v>
      </c>
      <c r="R273" s="10">
        <f t="shared" si="6"/>
        <v>7474663.95</v>
      </c>
    </row>
    <row r="274" ht="15.75" customHeight="1">
      <c r="A274" s="6">
        <v>1.13849644E8</v>
      </c>
      <c r="B274" s="7" t="s">
        <v>591</v>
      </c>
      <c r="C274" s="6">
        <v>4.9750075E7</v>
      </c>
      <c r="D274" s="6">
        <v>1.0141691E7</v>
      </c>
      <c r="E274" s="6">
        <v>243077.0</v>
      </c>
      <c r="F274" s="6">
        <v>123153.0</v>
      </c>
      <c r="G274" s="6">
        <v>159608.0</v>
      </c>
      <c r="H274" s="6">
        <v>6558603.0</v>
      </c>
      <c r="I274" s="6">
        <v>3057250.0</v>
      </c>
      <c r="J274" s="6">
        <v>5902883.0</v>
      </c>
      <c r="K274" s="6">
        <v>4.3808233E8</v>
      </c>
      <c r="L274" s="6">
        <v>15326.0</v>
      </c>
      <c r="M274" s="8">
        <f t="shared" si="1"/>
        <v>127664383.4</v>
      </c>
      <c r="N274" s="7" t="str">
        <f t="shared" si="2"/>
        <v>2 - 35-50m</v>
      </c>
      <c r="O274" s="9">
        <f t="shared" si="3"/>
        <v>0.02</v>
      </c>
      <c r="P274" s="7">
        <f t="shared" si="4"/>
        <v>0.15</v>
      </c>
      <c r="Q274" s="10">
        <f t="shared" si="5"/>
        <v>995001.5</v>
      </c>
      <c r="R274" s="10">
        <f t="shared" si="6"/>
        <v>7462511.25</v>
      </c>
    </row>
    <row r="275" ht="15.75" customHeight="1">
      <c r="A275" s="6">
        <v>1.31998579E8</v>
      </c>
      <c r="B275" s="7" t="s">
        <v>245</v>
      </c>
      <c r="C275" s="6">
        <v>4.973501E7</v>
      </c>
      <c r="D275" s="6">
        <v>5281366.0</v>
      </c>
      <c r="E275" s="6">
        <v>1261957.0</v>
      </c>
      <c r="F275" s="6">
        <v>1424061.0</v>
      </c>
      <c r="G275" s="6">
        <v>44245.0</v>
      </c>
      <c r="H275" s="6">
        <v>1567150.0</v>
      </c>
      <c r="I275" s="6">
        <v>983953.0</v>
      </c>
      <c r="J275" s="6">
        <v>4386623.0</v>
      </c>
      <c r="K275" s="6">
        <v>4.75640929E8</v>
      </c>
      <c r="L275" s="6">
        <v>24446.0</v>
      </c>
      <c r="M275" s="8">
        <f t="shared" si="1"/>
        <v>38628053.4</v>
      </c>
      <c r="N275" s="7" t="str">
        <f t="shared" si="2"/>
        <v>2 - 35-50m</v>
      </c>
      <c r="O275" s="9">
        <f t="shared" si="3"/>
        <v>0.02</v>
      </c>
      <c r="P275" s="7">
        <f t="shared" si="4"/>
        <v>0.15</v>
      </c>
      <c r="Q275" s="10">
        <f t="shared" si="5"/>
        <v>994700.2</v>
      </c>
      <c r="R275" s="10">
        <f t="shared" si="6"/>
        <v>7460251.5</v>
      </c>
    </row>
    <row r="276" ht="15.75" customHeight="1">
      <c r="A276" s="6">
        <v>8.673306E7</v>
      </c>
      <c r="B276" s="7" t="s">
        <v>592</v>
      </c>
      <c r="C276" s="6">
        <v>4.9625791E7</v>
      </c>
      <c r="D276" s="6">
        <v>6465080.0</v>
      </c>
      <c r="E276" s="6">
        <v>224816.0</v>
      </c>
      <c r="F276" s="6">
        <v>859632.0</v>
      </c>
      <c r="G276" s="6">
        <v>531555.0</v>
      </c>
      <c r="H276" s="6">
        <v>3506400.0</v>
      </c>
      <c r="I276" s="6">
        <v>1342677.0</v>
      </c>
      <c r="J276" s="6">
        <v>5731103.0</v>
      </c>
      <c r="K276" s="6">
        <v>2.101768608E9</v>
      </c>
      <c r="L276" s="6">
        <v>25752.0</v>
      </c>
      <c r="M276" s="8">
        <f t="shared" si="1"/>
        <v>65807987.2</v>
      </c>
      <c r="N276" s="7" t="str">
        <f t="shared" si="2"/>
        <v>2 - 35-50m</v>
      </c>
      <c r="O276" s="9">
        <f t="shared" si="3"/>
        <v>0.02</v>
      </c>
      <c r="P276" s="7">
        <f t="shared" si="4"/>
        <v>0.15</v>
      </c>
      <c r="Q276" s="10">
        <f t="shared" si="5"/>
        <v>992515.82</v>
      </c>
      <c r="R276" s="10">
        <f t="shared" si="6"/>
        <v>7443868.65</v>
      </c>
    </row>
    <row r="277" ht="15.75" customHeight="1">
      <c r="A277" s="6">
        <v>1.21875427E8</v>
      </c>
      <c r="B277" s="7" t="s">
        <v>253</v>
      </c>
      <c r="C277" s="6">
        <v>4.9341434E7</v>
      </c>
      <c r="D277" s="6">
        <v>2.5357404E7</v>
      </c>
      <c r="E277" s="6">
        <v>9633984.0</v>
      </c>
      <c r="F277" s="6">
        <v>1269958.0</v>
      </c>
      <c r="G277" s="6">
        <v>577404.0</v>
      </c>
      <c r="H277" s="6">
        <v>7296017.0</v>
      </c>
      <c r="I277" s="6">
        <v>6580041.0</v>
      </c>
      <c r="J277" s="6">
        <v>5751108.0</v>
      </c>
      <c r="K277" s="6">
        <v>1.9507701E9</v>
      </c>
      <c r="L277" s="6">
        <v>51843.0</v>
      </c>
      <c r="M277" s="8">
        <f t="shared" si="1"/>
        <v>211337318.8</v>
      </c>
      <c r="N277" s="7" t="str">
        <f t="shared" si="2"/>
        <v>2 - 35-50m</v>
      </c>
      <c r="O277" s="9">
        <f t="shared" si="3"/>
        <v>0.02</v>
      </c>
      <c r="P277" s="7">
        <f t="shared" si="4"/>
        <v>0.15</v>
      </c>
      <c r="Q277" s="10">
        <f t="shared" si="5"/>
        <v>986828.68</v>
      </c>
      <c r="R277" s="10">
        <f t="shared" si="6"/>
        <v>7401215.1</v>
      </c>
    </row>
    <row r="278" ht="15.75" customHeight="1">
      <c r="A278" s="6">
        <v>1.85941511E8</v>
      </c>
      <c r="B278" s="7" t="s">
        <v>241</v>
      </c>
      <c r="C278" s="6">
        <v>4.9293043E7</v>
      </c>
      <c r="D278" s="6">
        <v>1.3448085E7</v>
      </c>
      <c r="E278" s="6">
        <v>206577.0</v>
      </c>
      <c r="F278" s="6">
        <v>387651.0</v>
      </c>
      <c r="G278" s="6">
        <v>580796.0</v>
      </c>
      <c r="H278" s="6">
        <v>8177263.0</v>
      </c>
      <c r="I278" s="6">
        <v>4095798.0</v>
      </c>
      <c r="J278" s="6">
        <v>4944161.0</v>
      </c>
      <c r="K278" s="6">
        <v>3.038228518E9</v>
      </c>
      <c r="L278" s="6">
        <v>34284.0</v>
      </c>
      <c r="M278" s="8">
        <f t="shared" si="1"/>
        <v>166828391.4</v>
      </c>
      <c r="N278" s="7" t="str">
        <f t="shared" si="2"/>
        <v>2 - 35-50m</v>
      </c>
      <c r="O278" s="9">
        <f t="shared" si="3"/>
        <v>0.02</v>
      </c>
      <c r="P278" s="7">
        <f t="shared" si="4"/>
        <v>0.15</v>
      </c>
      <c r="Q278" s="10">
        <f t="shared" si="5"/>
        <v>985860.86</v>
      </c>
      <c r="R278" s="10">
        <f t="shared" si="6"/>
        <v>7393956.45</v>
      </c>
    </row>
    <row r="279" ht="15.75" customHeight="1">
      <c r="A279" s="6">
        <v>1.10884711E8</v>
      </c>
      <c r="B279" s="7" t="s">
        <v>593</v>
      </c>
      <c r="C279" s="6">
        <v>4.9106207E7</v>
      </c>
      <c r="D279" s="6">
        <v>1.7149822E7</v>
      </c>
      <c r="E279" s="6">
        <v>903688.0</v>
      </c>
      <c r="F279" s="6">
        <v>476670.0</v>
      </c>
      <c r="G279" s="6">
        <v>552206.0</v>
      </c>
      <c r="H279" s="6">
        <v>7179006.0</v>
      </c>
      <c r="I279" s="6">
        <v>8038252.0</v>
      </c>
      <c r="J279" s="6">
        <v>5389358.0</v>
      </c>
      <c r="K279" s="6">
        <v>4.901324395E9</v>
      </c>
      <c r="L279" s="6">
        <v>26045.0</v>
      </c>
      <c r="M279" s="8">
        <f t="shared" si="1"/>
        <v>235898001.6</v>
      </c>
      <c r="N279" s="7" t="str">
        <f t="shared" si="2"/>
        <v>2 - 35-50m</v>
      </c>
      <c r="O279" s="9">
        <f t="shared" si="3"/>
        <v>0.02</v>
      </c>
      <c r="P279" s="7">
        <f t="shared" si="4"/>
        <v>0.15</v>
      </c>
      <c r="Q279" s="10">
        <f t="shared" si="5"/>
        <v>982124.14</v>
      </c>
      <c r="R279" s="10">
        <f t="shared" si="6"/>
        <v>7365931.05</v>
      </c>
    </row>
    <row r="280" ht="15.75" customHeight="1">
      <c r="A280" s="6">
        <v>9.5406665E7</v>
      </c>
      <c r="B280" s="7" t="s">
        <v>594</v>
      </c>
      <c r="C280" s="6">
        <v>4.8974827E7</v>
      </c>
      <c r="D280" s="6">
        <v>1.0976803E7</v>
      </c>
      <c r="E280" s="6">
        <v>1323702.0</v>
      </c>
      <c r="F280" s="6">
        <v>289693.0</v>
      </c>
      <c r="G280" s="6">
        <v>505334.0</v>
      </c>
      <c r="H280" s="6">
        <v>7714324.0</v>
      </c>
      <c r="I280" s="6">
        <v>1143750.0</v>
      </c>
      <c r="J280" s="6">
        <v>9807475.0</v>
      </c>
      <c r="K280" s="6">
        <v>3.617265104E9</v>
      </c>
      <c r="L280" s="6">
        <v>16144.0</v>
      </c>
      <c r="M280" s="8">
        <f t="shared" si="1"/>
        <v>102883702.4</v>
      </c>
      <c r="N280" s="7" t="str">
        <f t="shared" si="2"/>
        <v>2 - 35-50m</v>
      </c>
      <c r="O280" s="9">
        <f t="shared" si="3"/>
        <v>0.02</v>
      </c>
      <c r="P280" s="7">
        <f t="shared" si="4"/>
        <v>0.15</v>
      </c>
      <c r="Q280" s="10">
        <f t="shared" si="5"/>
        <v>979496.54</v>
      </c>
      <c r="R280" s="10">
        <f t="shared" si="6"/>
        <v>7346224.05</v>
      </c>
    </row>
    <row r="281" ht="15.75" customHeight="1">
      <c r="A281" s="6">
        <v>1.24003501E8</v>
      </c>
      <c r="B281" s="7" t="s">
        <v>595</v>
      </c>
      <c r="C281" s="6">
        <v>4.8917737E7</v>
      </c>
      <c r="D281" s="6">
        <v>1.232294E7</v>
      </c>
      <c r="E281" s="6">
        <v>1475279.0</v>
      </c>
      <c r="F281" s="6">
        <v>2109840.0</v>
      </c>
      <c r="G281" s="6">
        <v>842544.0</v>
      </c>
      <c r="H281" s="6">
        <v>4136757.0</v>
      </c>
      <c r="I281" s="6">
        <v>3758520.0</v>
      </c>
      <c r="J281" s="6">
        <v>4947509.0</v>
      </c>
      <c r="K281" s="6">
        <v>5.63320239E8</v>
      </c>
      <c r="L281" s="6">
        <v>23266.0</v>
      </c>
      <c r="M281" s="8">
        <f t="shared" si="1"/>
        <v>124422881.8</v>
      </c>
      <c r="N281" s="7" t="str">
        <f t="shared" si="2"/>
        <v>2 - 35-50m</v>
      </c>
      <c r="O281" s="9">
        <f t="shared" si="3"/>
        <v>0.02</v>
      </c>
      <c r="P281" s="7">
        <f t="shared" si="4"/>
        <v>0.15</v>
      </c>
      <c r="Q281" s="10">
        <f t="shared" si="5"/>
        <v>978354.74</v>
      </c>
      <c r="R281" s="10">
        <f t="shared" si="6"/>
        <v>7337660.55</v>
      </c>
    </row>
    <row r="282" ht="15.75" customHeight="1">
      <c r="A282" s="6">
        <v>1.29316063E8</v>
      </c>
      <c r="B282" s="7" t="s">
        <v>596</v>
      </c>
      <c r="C282" s="6">
        <v>4.8910044E7</v>
      </c>
      <c r="D282" s="6">
        <v>5235851.0</v>
      </c>
      <c r="E282" s="6">
        <v>629504.0</v>
      </c>
      <c r="F282" s="6">
        <v>172480.0</v>
      </c>
      <c r="G282" s="6">
        <v>1297045.0</v>
      </c>
      <c r="H282" s="6">
        <v>1988222.0</v>
      </c>
      <c r="I282" s="6">
        <v>1148600.0</v>
      </c>
      <c r="J282" s="6">
        <v>4867056.0</v>
      </c>
      <c r="K282" s="6">
        <v>2.95E9</v>
      </c>
      <c r="L282" s="6">
        <v>22470.0</v>
      </c>
      <c r="M282" s="8">
        <f t="shared" si="1"/>
        <v>48513260.8</v>
      </c>
      <c r="N282" s="7" t="str">
        <f t="shared" si="2"/>
        <v>2 - 35-50m</v>
      </c>
      <c r="O282" s="9">
        <f t="shared" si="3"/>
        <v>0.02</v>
      </c>
      <c r="P282" s="7">
        <f t="shared" si="4"/>
        <v>0.15</v>
      </c>
      <c r="Q282" s="10">
        <f t="shared" si="5"/>
        <v>978200.88</v>
      </c>
      <c r="R282" s="10">
        <f t="shared" si="6"/>
        <v>7336506.6</v>
      </c>
    </row>
    <row r="283" ht="15.75" customHeight="1">
      <c r="A283" s="6">
        <v>1.12013764E8</v>
      </c>
      <c r="B283" s="7" t="s">
        <v>597</v>
      </c>
      <c r="C283" s="6">
        <v>4.8816006E7</v>
      </c>
      <c r="D283" s="6">
        <v>3.160742E7</v>
      </c>
      <c r="E283" s="6">
        <v>3037513.0</v>
      </c>
      <c r="F283" s="6">
        <v>3327539.0</v>
      </c>
      <c r="G283" s="6">
        <v>3562417.0</v>
      </c>
      <c r="H283" s="6">
        <v>1.7127857E7</v>
      </c>
      <c r="I283" s="6">
        <v>4552094.0</v>
      </c>
      <c r="J283" s="6">
        <v>3033286.0</v>
      </c>
      <c r="K283" s="6">
        <v>1.531043411E9</v>
      </c>
      <c r="L283" s="6">
        <v>26146.0</v>
      </c>
      <c r="M283" s="8">
        <f t="shared" si="1"/>
        <v>283832698.6</v>
      </c>
      <c r="N283" s="7" t="str">
        <f t="shared" si="2"/>
        <v>2 - 35-50m</v>
      </c>
      <c r="O283" s="9">
        <f t="shared" si="3"/>
        <v>0.02</v>
      </c>
      <c r="P283" s="7">
        <f t="shared" si="4"/>
        <v>0.15</v>
      </c>
      <c r="Q283" s="10">
        <f t="shared" si="5"/>
        <v>976320.12</v>
      </c>
      <c r="R283" s="10">
        <f t="shared" si="6"/>
        <v>7322400.9</v>
      </c>
    </row>
    <row r="284" ht="15.75" customHeight="1">
      <c r="A284" s="6">
        <v>1.24383835E8</v>
      </c>
      <c r="B284" s="7" t="s">
        <v>244</v>
      </c>
      <c r="C284" s="6">
        <v>4.8730153E7</v>
      </c>
      <c r="D284" s="6">
        <v>7957624.0</v>
      </c>
      <c r="E284" s="6">
        <v>102498.0</v>
      </c>
      <c r="F284" s="6">
        <v>211575.0</v>
      </c>
      <c r="G284" s="6">
        <v>908924.0</v>
      </c>
      <c r="H284" s="6">
        <v>5579925.0</v>
      </c>
      <c r="I284" s="6">
        <v>1154702.0</v>
      </c>
      <c r="J284" s="6">
        <v>2171342.0</v>
      </c>
      <c r="K284" s="6">
        <v>1.235245759E9</v>
      </c>
      <c r="L284" s="6">
        <v>18844.0</v>
      </c>
      <c r="M284" s="8">
        <f t="shared" si="1"/>
        <v>82972635.6</v>
      </c>
      <c r="N284" s="7" t="str">
        <f t="shared" si="2"/>
        <v>2 - 35-50m</v>
      </c>
      <c r="O284" s="9">
        <f t="shared" si="3"/>
        <v>0.02</v>
      </c>
      <c r="P284" s="7">
        <f t="shared" si="4"/>
        <v>0.15</v>
      </c>
      <c r="Q284" s="10">
        <f t="shared" si="5"/>
        <v>974603.06</v>
      </c>
      <c r="R284" s="10">
        <f t="shared" si="6"/>
        <v>7309522.95</v>
      </c>
    </row>
    <row r="285" ht="15.75" customHeight="1">
      <c r="A285" s="6">
        <v>1.10941061E8</v>
      </c>
      <c r="B285" s="7" t="s">
        <v>247</v>
      </c>
      <c r="C285" s="6">
        <v>4.8720612E7</v>
      </c>
      <c r="D285" s="6">
        <v>7377248.0</v>
      </c>
      <c r="E285" s="6">
        <v>111679.0</v>
      </c>
      <c r="F285" s="6">
        <v>267258.0</v>
      </c>
      <c r="G285" s="6">
        <v>96728.0</v>
      </c>
      <c r="H285" s="6">
        <v>3916797.0</v>
      </c>
      <c r="I285" s="6">
        <v>2984786.0</v>
      </c>
      <c r="J285" s="6">
        <v>8212783.0</v>
      </c>
      <c r="K285" s="6">
        <v>5.436255003E9</v>
      </c>
      <c r="L285" s="6">
        <v>51535.0</v>
      </c>
      <c r="M285" s="8">
        <f t="shared" si="1"/>
        <v>99807453.8</v>
      </c>
      <c r="N285" s="7" t="str">
        <f t="shared" si="2"/>
        <v>2 - 35-50m</v>
      </c>
      <c r="O285" s="9">
        <f t="shared" si="3"/>
        <v>0.02</v>
      </c>
      <c r="P285" s="7">
        <f t="shared" si="4"/>
        <v>0.15</v>
      </c>
      <c r="Q285" s="10">
        <f t="shared" si="5"/>
        <v>974412.24</v>
      </c>
      <c r="R285" s="10">
        <f t="shared" si="6"/>
        <v>7308091.8</v>
      </c>
    </row>
    <row r="286" ht="15.75" customHeight="1">
      <c r="A286" s="6">
        <v>1.10852581E8</v>
      </c>
      <c r="B286" s="7" t="s">
        <v>243</v>
      </c>
      <c r="C286" s="6">
        <v>4.8562714E7</v>
      </c>
      <c r="D286" s="6">
        <v>5481204.0</v>
      </c>
      <c r="E286" s="6">
        <v>211333.0</v>
      </c>
      <c r="F286" s="6">
        <v>505131.0</v>
      </c>
      <c r="G286" s="6">
        <v>157913.0</v>
      </c>
      <c r="H286" s="6">
        <v>2468661.0</v>
      </c>
      <c r="I286" s="6">
        <v>2138166.0</v>
      </c>
      <c r="J286" s="6">
        <v>5045949.0</v>
      </c>
      <c r="K286" s="6">
        <v>3.461444875E9</v>
      </c>
      <c r="L286" s="6">
        <v>29126.0</v>
      </c>
      <c r="M286" s="8">
        <f t="shared" si="1"/>
        <v>69134110.6</v>
      </c>
      <c r="N286" s="7" t="str">
        <f t="shared" si="2"/>
        <v>2 - 35-50m</v>
      </c>
      <c r="O286" s="9">
        <f t="shared" si="3"/>
        <v>0.02</v>
      </c>
      <c r="P286" s="7">
        <f t="shared" si="4"/>
        <v>0.15</v>
      </c>
      <c r="Q286" s="10">
        <f t="shared" si="5"/>
        <v>971254.28</v>
      </c>
      <c r="R286" s="10">
        <f t="shared" si="6"/>
        <v>7284407.1</v>
      </c>
    </row>
    <row r="287" ht="15.75" customHeight="1">
      <c r="A287" s="6">
        <v>1.55483109E8</v>
      </c>
      <c r="B287" s="7" t="s">
        <v>598</v>
      </c>
      <c r="C287" s="6">
        <v>4.854533E7</v>
      </c>
      <c r="D287" s="6">
        <v>5.8096348E7</v>
      </c>
      <c r="E287" s="6">
        <v>3.0928447E7</v>
      </c>
      <c r="F287" s="6">
        <v>2306795.0</v>
      </c>
      <c r="G287" s="6">
        <v>4754999.0</v>
      </c>
      <c r="H287" s="6">
        <v>1.8316717E7</v>
      </c>
      <c r="I287" s="6">
        <v>1789390.0</v>
      </c>
      <c r="J287" s="6">
        <v>2806092.0</v>
      </c>
      <c r="K287" s="6">
        <v>3.18719833E8</v>
      </c>
      <c r="L287" s="6">
        <v>29303.0</v>
      </c>
      <c r="M287" s="8">
        <f t="shared" si="1"/>
        <v>248774245.4</v>
      </c>
      <c r="N287" s="7" t="str">
        <f t="shared" si="2"/>
        <v>2 - 35-50m</v>
      </c>
      <c r="O287" s="9">
        <f t="shared" si="3"/>
        <v>0.02</v>
      </c>
      <c r="P287" s="7">
        <f t="shared" si="4"/>
        <v>0.15</v>
      </c>
      <c r="Q287" s="10">
        <f t="shared" si="5"/>
        <v>970906.6</v>
      </c>
      <c r="R287" s="10">
        <f t="shared" si="6"/>
        <v>7281799.5</v>
      </c>
    </row>
    <row r="288" ht="15.75" customHeight="1">
      <c r="A288" s="6">
        <v>2.3108048E7</v>
      </c>
      <c r="B288" s="7" t="s">
        <v>242</v>
      </c>
      <c r="C288" s="6">
        <v>4.8535012E7</v>
      </c>
      <c r="D288" s="6">
        <v>1723118.0</v>
      </c>
      <c r="E288" s="6">
        <v>0.0</v>
      </c>
      <c r="F288" s="6">
        <v>2319.0</v>
      </c>
      <c r="G288" s="6">
        <v>0.0</v>
      </c>
      <c r="H288" s="6">
        <v>1288362.0</v>
      </c>
      <c r="I288" s="6">
        <v>432437.0</v>
      </c>
      <c r="J288" s="6">
        <v>5153628.0</v>
      </c>
      <c r="K288" s="6">
        <v>2.6795144736E10</v>
      </c>
      <c r="L288" s="6">
        <v>7266.0</v>
      </c>
      <c r="M288" s="8">
        <f t="shared" si="1"/>
        <v>21536998</v>
      </c>
      <c r="N288" s="7" t="str">
        <f t="shared" si="2"/>
        <v>2 - 35-50m</v>
      </c>
      <c r="O288" s="9">
        <f t="shared" si="3"/>
        <v>0.02</v>
      </c>
      <c r="P288" s="7">
        <f t="shared" si="4"/>
        <v>0.15</v>
      </c>
      <c r="Q288" s="10">
        <f t="shared" si="5"/>
        <v>970700.24</v>
      </c>
      <c r="R288" s="10">
        <f t="shared" si="6"/>
        <v>7280251.8</v>
      </c>
    </row>
    <row r="289" ht="15.75" customHeight="1">
      <c r="A289" s="6">
        <v>9.5508554E7</v>
      </c>
      <c r="B289" s="7" t="s">
        <v>255</v>
      </c>
      <c r="C289" s="6">
        <v>4.8434089E7</v>
      </c>
      <c r="D289" s="6">
        <v>3708030.0</v>
      </c>
      <c r="E289" s="6">
        <v>238752.0</v>
      </c>
      <c r="F289" s="6">
        <v>261874.0</v>
      </c>
      <c r="G289" s="6">
        <v>17412.0</v>
      </c>
      <c r="H289" s="6">
        <v>1923564.0</v>
      </c>
      <c r="I289" s="6">
        <v>1266428.0</v>
      </c>
      <c r="J289" s="6">
        <v>2824365.0</v>
      </c>
      <c r="K289" s="6">
        <v>2.308206042E9</v>
      </c>
      <c r="L289" s="6">
        <v>8645.0</v>
      </c>
      <c r="M289" s="8">
        <f t="shared" si="1"/>
        <v>45205346.4</v>
      </c>
      <c r="N289" s="7" t="str">
        <f t="shared" si="2"/>
        <v>2 - 35-50m</v>
      </c>
      <c r="O289" s="9">
        <f t="shared" si="3"/>
        <v>0.02</v>
      </c>
      <c r="P289" s="7">
        <f t="shared" si="4"/>
        <v>0.15</v>
      </c>
      <c r="Q289" s="10">
        <f t="shared" si="5"/>
        <v>968681.78</v>
      </c>
      <c r="R289" s="10">
        <f t="shared" si="6"/>
        <v>7265113.35</v>
      </c>
    </row>
    <row r="290" ht="15.75" customHeight="1">
      <c r="A290" s="6">
        <v>1.37574974E8</v>
      </c>
      <c r="B290" s="7" t="s">
        <v>202</v>
      </c>
      <c r="C290" s="6">
        <v>4.839188E7</v>
      </c>
      <c r="D290" s="6">
        <v>3.3579442E7</v>
      </c>
      <c r="E290" s="6">
        <v>5810604.0</v>
      </c>
      <c r="F290" s="6">
        <v>4162693.0</v>
      </c>
      <c r="G290" s="6">
        <v>3135090.0</v>
      </c>
      <c r="H290" s="6">
        <v>1.6837037E7</v>
      </c>
      <c r="I290" s="6">
        <v>3634018.0</v>
      </c>
      <c r="J290" s="6">
        <v>3161438.0</v>
      </c>
      <c r="K290" s="6">
        <v>6.30156153E8</v>
      </c>
      <c r="L290" s="6">
        <v>26830.0</v>
      </c>
      <c r="M290" s="8">
        <f t="shared" si="1"/>
        <v>263078596.8</v>
      </c>
      <c r="N290" s="7" t="str">
        <f t="shared" si="2"/>
        <v>2 - 35-50m</v>
      </c>
      <c r="O290" s="9">
        <f t="shared" si="3"/>
        <v>0.02</v>
      </c>
      <c r="P290" s="7">
        <f t="shared" si="4"/>
        <v>0.15</v>
      </c>
      <c r="Q290" s="10">
        <f t="shared" si="5"/>
        <v>967837.6</v>
      </c>
      <c r="R290" s="10">
        <f t="shared" si="6"/>
        <v>7258782</v>
      </c>
    </row>
    <row r="291" ht="15.75" customHeight="1">
      <c r="A291" s="6">
        <v>4.6605835E7</v>
      </c>
      <c r="B291" s="7" t="s">
        <v>599</v>
      </c>
      <c r="C291" s="6">
        <v>4.837371E7</v>
      </c>
      <c r="D291" s="6">
        <v>5533998.0</v>
      </c>
      <c r="E291" s="6">
        <v>850055.0</v>
      </c>
      <c r="F291" s="6">
        <v>1270309.0</v>
      </c>
      <c r="G291" s="6">
        <v>787321.0</v>
      </c>
      <c r="H291" s="6">
        <v>1872893.0</v>
      </c>
      <c r="I291" s="6">
        <v>753420.0</v>
      </c>
      <c r="J291" s="6">
        <v>8429334.0</v>
      </c>
      <c r="K291" s="6">
        <v>6.57335618E8</v>
      </c>
      <c r="L291" s="6">
        <v>6677.0</v>
      </c>
      <c r="M291" s="8">
        <f t="shared" si="1"/>
        <v>39657243</v>
      </c>
      <c r="N291" s="7" t="str">
        <f t="shared" si="2"/>
        <v>2 - 35-50m</v>
      </c>
      <c r="O291" s="9">
        <f t="shared" si="3"/>
        <v>0.02</v>
      </c>
      <c r="P291" s="7">
        <f t="shared" si="4"/>
        <v>0.15</v>
      </c>
      <c r="Q291" s="10">
        <f t="shared" si="5"/>
        <v>967474.2</v>
      </c>
      <c r="R291" s="10">
        <f t="shared" si="6"/>
        <v>7256056.5</v>
      </c>
    </row>
    <row r="292" ht="15.75" customHeight="1">
      <c r="A292" s="6">
        <v>1.10952456E8</v>
      </c>
      <c r="B292" s="7" t="s">
        <v>249</v>
      </c>
      <c r="C292" s="6">
        <v>4.8147329E7</v>
      </c>
      <c r="D292" s="6">
        <v>1.2036679E7</v>
      </c>
      <c r="E292" s="6">
        <v>79099.0</v>
      </c>
      <c r="F292" s="6">
        <v>57358.0</v>
      </c>
      <c r="G292" s="6">
        <v>409216.0</v>
      </c>
      <c r="H292" s="6">
        <v>5941179.0</v>
      </c>
      <c r="I292" s="6">
        <v>5549827.0</v>
      </c>
      <c r="J292" s="6">
        <v>3531945.0</v>
      </c>
      <c r="K292" s="6">
        <v>4.1026479E8</v>
      </c>
      <c r="L292" s="6">
        <v>22423.0</v>
      </c>
      <c r="M292" s="8">
        <f t="shared" si="1"/>
        <v>172175729.8</v>
      </c>
      <c r="N292" s="7" t="str">
        <f t="shared" si="2"/>
        <v>2 - 35-50m</v>
      </c>
      <c r="O292" s="9">
        <f t="shared" si="3"/>
        <v>0.02</v>
      </c>
      <c r="P292" s="7">
        <f t="shared" si="4"/>
        <v>0.15</v>
      </c>
      <c r="Q292" s="10">
        <f t="shared" si="5"/>
        <v>962946.58</v>
      </c>
      <c r="R292" s="10">
        <f t="shared" si="6"/>
        <v>7222099.35</v>
      </c>
    </row>
    <row r="293" ht="15.75" customHeight="1">
      <c r="A293" s="6">
        <v>1.15235785E8</v>
      </c>
      <c r="B293" s="7" t="s">
        <v>600</v>
      </c>
      <c r="C293" s="6">
        <v>4.7950467E7</v>
      </c>
      <c r="D293" s="6">
        <v>1.4411752E7</v>
      </c>
      <c r="E293" s="6">
        <v>2469173.0</v>
      </c>
      <c r="F293" s="6">
        <v>4215857.0</v>
      </c>
      <c r="G293" s="6">
        <v>2687542.0</v>
      </c>
      <c r="H293" s="6">
        <v>3064523.0</v>
      </c>
      <c r="I293" s="6">
        <v>1974657.0</v>
      </c>
      <c r="J293" s="6">
        <v>5469947.0</v>
      </c>
      <c r="K293" s="6">
        <v>2.775034116E9</v>
      </c>
      <c r="L293" s="6">
        <v>23110.0</v>
      </c>
      <c r="M293" s="8">
        <f t="shared" si="1"/>
        <v>89814086.6</v>
      </c>
      <c r="N293" s="7" t="str">
        <f t="shared" si="2"/>
        <v>2 - 35-50m</v>
      </c>
      <c r="O293" s="9">
        <f t="shared" si="3"/>
        <v>0.02</v>
      </c>
      <c r="P293" s="7">
        <f t="shared" si="4"/>
        <v>0.15</v>
      </c>
      <c r="Q293" s="10">
        <f t="shared" si="5"/>
        <v>959009.34</v>
      </c>
      <c r="R293" s="10">
        <f t="shared" si="6"/>
        <v>7192570.05</v>
      </c>
    </row>
    <row r="294" ht="15.75" customHeight="1">
      <c r="A294" s="6">
        <v>1.16672444E8</v>
      </c>
      <c r="B294" s="7" t="s">
        <v>214</v>
      </c>
      <c r="C294" s="6">
        <v>4.779373E7</v>
      </c>
      <c r="D294" s="6">
        <v>6746995.0</v>
      </c>
      <c r="E294" s="6">
        <v>119502.0</v>
      </c>
      <c r="F294" s="6">
        <v>333839.0</v>
      </c>
      <c r="G294" s="6">
        <v>313281.0</v>
      </c>
      <c r="H294" s="6">
        <v>4148691.0</v>
      </c>
      <c r="I294" s="6">
        <v>1831682.0</v>
      </c>
      <c r="J294" s="6">
        <v>4648844.0</v>
      </c>
      <c r="K294" s="6">
        <v>9.8689106E7</v>
      </c>
      <c r="L294" s="6">
        <v>36794.0</v>
      </c>
      <c r="M294" s="8">
        <f t="shared" si="1"/>
        <v>80065252.4</v>
      </c>
      <c r="N294" s="7" t="str">
        <f t="shared" si="2"/>
        <v>2 - 35-50m</v>
      </c>
      <c r="O294" s="9">
        <f t="shared" si="3"/>
        <v>0.02</v>
      </c>
      <c r="P294" s="7">
        <f t="shared" si="4"/>
        <v>0.15</v>
      </c>
      <c r="Q294" s="10">
        <f t="shared" si="5"/>
        <v>955874.6</v>
      </c>
      <c r="R294" s="10">
        <f t="shared" si="6"/>
        <v>7169059.5</v>
      </c>
    </row>
    <row r="295" ht="15.75" customHeight="1">
      <c r="A295" s="6">
        <v>9.1691532E7</v>
      </c>
      <c r="B295" s="7" t="s">
        <v>261</v>
      </c>
      <c r="C295" s="6">
        <v>4.7725564E7</v>
      </c>
      <c r="D295" s="6">
        <v>7327326.0</v>
      </c>
      <c r="E295" s="6">
        <v>155341.0</v>
      </c>
      <c r="F295" s="6">
        <v>260161.0</v>
      </c>
      <c r="G295" s="6">
        <v>56737.0</v>
      </c>
      <c r="H295" s="6">
        <v>2727344.0</v>
      </c>
      <c r="I295" s="6">
        <v>4127743.0</v>
      </c>
      <c r="J295" s="6">
        <v>3372028.0</v>
      </c>
      <c r="K295" s="6">
        <v>5.309627E7</v>
      </c>
      <c r="L295" s="6">
        <v>20338.0</v>
      </c>
      <c r="M295" s="8">
        <f t="shared" si="1"/>
        <v>110606638.2</v>
      </c>
      <c r="N295" s="7" t="str">
        <f t="shared" si="2"/>
        <v>2 - 35-50m</v>
      </c>
      <c r="O295" s="9">
        <f t="shared" si="3"/>
        <v>0.02</v>
      </c>
      <c r="P295" s="7">
        <f t="shared" si="4"/>
        <v>0.15</v>
      </c>
      <c r="Q295" s="10">
        <f t="shared" si="5"/>
        <v>954511.28</v>
      </c>
      <c r="R295" s="10">
        <f t="shared" si="6"/>
        <v>7158834.6</v>
      </c>
    </row>
    <row r="296" ht="15.75" customHeight="1">
      <c r="A296" s="6">
        <v>9.542601E7</v>
      </c>
      <c r="B296" s="7" t="s">
        <v>601</v>
      </c>
      <c r="C296" s="6">
        <v>4.7641032E7</v>
      </c>
      <c r="D296" s="6">
        <v>7313615.0</v>
      </c>
      <c r="E296" s="6">
        <v>189907.0</v>
      </c>
      <c r="F296" s="6">
        <v>28545.0</v>
      </c>
      <c r="G296" s="6">
        <v>40781.0</v>
      </c>
      <c r="H296" s="6">
        <v>5418374.0</v>
      </c>
      <c r="I296" s="6">
        <v>1636008.0</v>
      </c>
      <c r="J296" s="6">
        <v>9326918.0</v>
      </c>
      <c r="K296" s="6">
        <v>3.074979055E9</v>
      </c>
      <c r="L296" s="6">
        <v>17411.0</v>
      </c>
      <c r="M296" s="8">
        <f t="shared" si="1"/>
        <v>87162095.4</v>
      </c>
      <c r="N296" s="7" t="str">
        <f t="shared" si="2"/>
        <v>2 - 35-50m</v>
      </c>
      <c r="O296" s="9">
        <f t="shared" si="3"/>
        <v>0.02</v>
      </c>
      <c r="P296" s="7">
        <f t="shared" si="4"/>
        <v>0.15</v>
      </c>
      <c r="Q296" s="10">
        <f t="shared" si="5"/>
        <v>952820.64</v>
      </c>
      <c r="R296" s="10">
        <f t="shared" si="6"/>
        <v>7146154.8</v>
      </c>
    </row>
    <row r="297" ht="15.75" customHeight="1">
      <c r="A297" s="6">
        <v>1.24382618E8</v>
      </c>
      <c r="B297" s="7" t="s">
        <v>266</v>
      </c>
      <c r="C297" s="6">
        <v>4.76056E7</v>
      </c>
      <c r="D297" s="6">
        <v>8554233.0</v>
      </c>
      <c r="E297" s="6">
        <v>583938.0</v>
      </c>
      <c r="F297" s="6">
        <v>998253.0</v>
      </c>
      <c r="G297" s="6">
        <v>737358.0</v>
      </c>
      <c r="H297" s="6">
        <v>4125842.0</v>
      </c>
      <c r="I297" s="6">
        <v>2108842.0</v>
      </c>
      <c r="J297" s="6">
        <v>6192434.0</v>
      </c>
      <c r="K297" s="6">
        <v>7.45355166E8</v>
      </c>
      <c r="L297" s="6">
        <v>89365.0</v>
      </c>
      <c r="M297" s="8">
        <f t="shared" si="1"/>
        <v>88497985.6</v>
      </c>
      <c r="N297" s="7" t="str">
        <f t="shared" si="2"/>
        <v>2 - 35-50m</v>
      </c>
      <c r="O297" s="9">
        <f t="shared" si="3"/>
        <v>0.02</v>
      </c>
      <c r="P297" s="7">
        <f t="shared" si="4"/>
        <v>0.15</v>
      </c>
      <c r="Q297" s="10">
        <f t="shared" si="5"/>
        <v>952112</v>
      </c>
      <c r="R297" s="10">
        <f t="shared" si="6"/>
        <v>7140840</v>
      </c>
    </row>
    <row r="298" ht="15.75" customHeight="1">
      <c r="A298" s="6">
        <v>1.03795562E8</v>
      </c>
      <c r="B298" s="7" t="s">
        <v>602</v>
      </c>
      <c r="C298" s="6">
        <v>4.7514482E7</v>
      </c>
      <c r="D298" s="6">
        <v>1.0701004E7</v>
      </c>
      <c r="E298" s="6">
        <v>446391.0</v>
      </c>
      <c r="F298" s="6">
        <v>1850559.0</v>
      </c>
      <c r="G298" s="6">
        <v>1961673.0</v>
      </c>
      <c r="H298" s="6">
        <v>5602361.0</v>
      </c>
      <c r="I298" s="6">
        <v>840020.0</v>
      </c>
      <c r="J298" s="6">
        <v>4877295.0</v>
      </c>
      <c r="K298" s="6">
        <v>4.20444254E8</v>
      </c>
      <c r="L298" s="6">
        <v>20921.0</v>
      </c>
      <c r="M298" s="8">
        <f t="shared" si="1"/>
        <v>84461098.2</v>
      </c>
      <c r="N298" s="7" t="str">
        <f t="shared" si="2"/>
        <v>2 - 35-50m</v>
      </c>
      <c r="O298" s="9">
        <f t="shared" si="3"/>
        <v>0.02</v>
      </c>
      <c r="P298" s="7">
        <f t="shared" si="4"/>
        <v>0.15</v>
      </c>
      <c r="Q298" s="10">
        <f t="shared" si="5"/>
        <v>950289.64</v>
      </c>
      <c r="R298" s="10">
        <f t="shared" si="6"/>
        <v>7127172.3</v>
      </c>
    </row>
    <row r="299" ht="15.75" customHeight="1">
      <c r="A299" s="6">
        <v>1.24256279E8</v>
      </c>
      <c r="B299" s="7" t="s">
        <v>272</v>
      </c>
      <c r="C299" s="6">
        <v>4.7506728E7</v>
      </c>
      <c r="D299" s="6">
        <v>4615956.0</v>
      </c>
      <c r="E299" s="6">
        <v>168146.0</v>
      </c>
      <c r="F299" s="6">
        <v>229764.0</v>
      </c>
      <c r="G299" s="6">
        <v>142207.0</v>
      </c>
      <c r="H299" s="6">
        <v>2868328.0</v>
      </c>
      <c r="I299" s="6">
        <v>1207511.0</v>
      </c>
      <c r="J299" s="6">
        <v>3921564.0</v>
      </c>
      <c r="K299" s="6">
        <v>1.314517433E9</v>
      </c>
      <c r="L299" s="6">
        <v>20285.0</v>
      </c>
      <c r="M299" s="8">
        <f t="shared" si="1"/>
        <v>53895485.2</v>
      </c>
      <c r="N299" s="7" t="str">
        <f t="shared" si="2"/>
        <v>2 - 35-50m</v>
      </c>
      <c r="O299" s="9">
        <f t="shared" si="3"/>
        <v>0.02</v>
      </c>
      <c r="P299" s="7">
        <f t="shared" si="4"/>
        <v>0.15</v>
      </c>
      <c r="Q299" s="10">
        <f t="shared" si="5"/>
        <v>950134.56</v>
      </c>
      <c r="R299" s="10">
        <f t="shared" si="6"/>
        <v>7126009.2</v>
      </c>
    </row>
    <row r="300" ht="15.75" customHeight="1">
      <c r="A300" s="6">
        <v>1.24473441E8</v>
      </c>
      <c r="B300" s="7" t="s">
        <v>240</v>
      </c>
      <c r="C300" s="6">
        <v>4.7502703E7</v>
      </c>
      <c r="D300" s="6">
        <v>6881033.0</v>
      </c>
      <c r="E300" s="6">
        <v>647802.0</v>
      </c>
      <c r="F300" s="6">
        <v>948785.0</v>
      </c>
      <c r="G300" s="6">
        <v>422941.0</v>
      </c>
      <c r="H300" s="6">
        <v>2980566.0</v>
      </c>
      <c r="I300" s="6">
        <v>1880939.0</v>
      </c>
      <c r="J300" s="6">
        <v>5053847.0</v>
      </c>
      <c r="K300" s="6">
        <v>3.8298499E7</v>
      </c>
      <c r="L300" s="6">
        <v>26560.0</v>
      </c>
      <c r="M300" s="8">
        <f t="shared" si="1"/>
        <v>71143334.4</v>
      </c>
      <c r="N300" s="7" t="str">
        <f t="shared" si="2"/>
        <v>2 - 35-50m</v>
      </c>
      <c r="O300" s="9">
        <f t="shared" si="3"/>
        <v>0.02</v>
      </c>
      <c r="P300" s="7">
        <f t="shared" si="4"/>
        <v>0.15</v>
      </c>
      <c r="Q300" s="10">
        <f t="shared" si="5"/>
        <v>950054.06</v>
      </c>
      <c r="R300" s="10">
        <f t="shared" si="6"/>
        <v>7125405.45</v>
      </c>
    </row>
    <row r="301" ht="15.75" customHeight="1">
      <c r="A301" s="6">
        <v>1.2440599E8</v>
      </c>
      <c r="B301" s="7" t="s">
        <v>603</v>
      </c>
      <c r="C301" s="6">
        <v>4.7465131E7</v>
      </c>
      <c r="D301" s="6">
        <v>3573601.0</v>
      </c>
      <c r="E301" s="6">
        <v>199715.0</v>
      </c>
      <c r="F301" s="6">
        <v>182083.0</v>
      </c>
      <c r="G301" s="6">
        <v>138443.0</v>
      </c>
      <c r="H301" s="6">
        <v>1716967.0</v>
      </c>
      <c r="I301" s="6">
        <v>1336393.0</v>
      </c>
      <c r="J301" s="6">
        <v>6018481.0</v>
      </c>
      <c r="K301" s="6">
        <v>7.1280721E7</v>
      </c>
      <c r="L301" s="6">
        <v>16910.0</v>
      </c>
      <c r="M301" s="8">
        <f t="shared" si="1"/>
        <v>44855411</v>
      </c>
      <c r="N301" s="7" t="str">
        <f t="shared" si="2"/>
        <v>2 - 35-50m</v>
      </c>
      <c r="O301" s="9">
        <f t="shared" si="3"/>
        <v>0.02</v>
      </c>
      <c r="P301" s="7">
        <f t="shared" si="4"/>
        <v>0.15</v>
      </c>
      <c r="Q301" s="10">
        <f t="shared" si="5"/>
        <v>949302.62</v>
      </c>
      <c r="R301" s="10">
        <f t="shared" si="6"/>
        <v>7119769.65</v>
      </c>
    </row>
    <row r="302" ht="15.75" customHeight="1">
      <c r="A302" s="6">
        <v>1.24970189E8</v>
      </c>
      <c r="B302" s="7" t="s">
        <v>264</v>
      </c>
      <c r="C302" s="6">
        <v>4.6609667E7</v>
      </c>
      <c r="D302" s="6">
        <v>1.3671281E7</v>
      </c>
      <c r="E302" s="6">
        <v>1025691.0</v>
      </c>
      <c r="F302" s="6">
        <v>814611.0</v>
      </c>
      <c r="G302" s="6">
        <v>1680399.0</v>
      </c>
      <c r="H302" s="6">
        <v>7193135.0</v>
      </c>
      <c r="I302" s="6">
        <v>2957445.0</v>
      </c>
      <c r="J302" s="6">
        <v>4174458.0</v>
      </c>
      <c r="K302" s="6">
        <v>1.817439694E9</v>
      </c>
      <c r="L302" s="6">
        <v>37886.0</v>
      </c>
      <c r="M302" s="8">
        <f t="shared" si="1"/>
        <v>139636206.2</v>
      </c>
      <c r="N302" s="7" t="str">
        <f t="shared" si="2"/>
        <v>2 - 35-50m</v>
      </c>
      <c r="O302" s="9">
        <f t="shared" si="3"/>
        <v>0.02</v>
      </c>
      <c r="P302" s="7">
        <f t="shared" si="4"/>
        <v>0.15</v>
      </c>
      <c r="Q302" s="10">
        <f t="shared" si="5"/>
        <v>932193.34</v>
      </c>
      <c r="R302" s="10">
        <f t="shared" si="6"/>
        <v>6991450.05</v>
      </c>
    </row>
    <row r="303" ht="15.75" customHeight="1">
      <c r="A303" s="6">
        <v>1.23889137E8</v>
      </c>
      <c r="B303" s="7" t="s">
        <v>604</v>
      </c>
      <c r="C303" s="6">
        <v>4.6481269E7</v>
      </c>
      <c r="D303" s="6">
        <v>1.6415016E7</v>
      </c>
      <c r="E303" s="6">
        <v>1058704.0</v>
      </c>
      <c r="F303" s="6">
        <v>1031608.0</v>
      </c>
      <c r="G303" s="6">
        <v>346063.0</v>
      </c>
      <c r="H303" s="6">
        <v>7871311.0</v>
      </c>
      <c r="I303" s="6">
        <v>6107330.0</v>
      </c>
      <c r="J303" s="6">
        <v>8048566.0</v>
      </c>
      <c r="K303" s="6">
        <v>4.568998152E9</v>
      </c>
      <c r="L303" s="6">
        <v>14735.0</v>
      </c>
      <c r="M303" s="8">
        <f t="shared" si="1"/>
        <v>204518918.8</v>
      </c>
      <c r="N303" s="7" t="str">
        <f t="shared" si="2"/>
        <v>2 - 35-50m</v>
      </c>
      <c r="O303" s="9">
        <f t="shared" si="3"/>
        <v>0.02</v>
      </c>
      <c r="P303" s="7">
        <f t="shared" si="4"/>
        <v>0.15</v>
      </c>
      <c r="Q303" s="10">
        <f t="shared" si="5"/>
        <v>929625.38</v>
      </c>
      <c r="R303" s="10">
        <f t="shared" si="6"/>
        <v>6972190.35</v>
      </c>
    </row>
    <row r="304" ht="15.75" customHeight="1">
      <c r="A304" s="6">
        <v>1.10974123E8</v>
      </c>
      <c r="B304" s="7" t="s">
        <v>605</v>
      </c>
      <c r="C304" s="6">
        <v>4.6464957E7</v>
      </c>
      <c r="D304" s="6">
        <v>9405695.0</v>
      </c>
      <c r="E304" s="6">
        <v>236041.0</v>
      </c>
      <c r="F304" s="6">
        <v>975579.0</v>
      </c>
      <c r="G304" s="6">
        <v>1442596.0</v>
      </c>
      <c r="H304" s="6">
        <v>4157758.0</v>
      </c>
      <c r="I304" s="6">
        <v>2593721.0</v>
      </c>
      <c r="J304" s="6">
        <v>4234488.0</v>
      </c>
      <c r="K304" s="6">
        <v>1.25165716E8</v>
      </c>
      <c r="L304" s="6">
        <v>12164.0</v>
      </c>
      <c r="M304" s="8">
        <f t="shared" si="1"/>
        <v>101220750.2</v>
      </c>
      <c r="N304" s="7" t="str">
        <f t="shared" si="2"/>
        <v>2 - 35-50m</v>
      </c>
      <c r="O304" s="9">
        <f t="shared" si="3"/>
        <v>0.02</v>
      </c>
      <c r="P304" s="7">
        <f t="shared" si="4"/>
        <v>0.15</v>
      </c>
      <c r="Q304" s="10">
        <f t="shared" si="5"/>
        <v>929299.14</v>
      </c>
      <c r="R304" s="10">
        <f t="shared" si="6"/>
        <v>6969743.55</v>
      </c>
    </row>
    <row r="305" ht="15.75" customHeight="1">
      <c r="A305" s="6">
        <v>1.10963338E8</v>
      </c>
      <c r="B305" s="7" t="s">
        <v>280</v>
      </c>
      <c r="C305" s="6">
        <v>4.6402975E7</v>
      </c>
      <c r="D305" s="6">
        <v>5145791.0</v>
      </c>
      <c r="E305" s="6">
        <v>334754.0</v>
      </c>
      <c r="F305" s="6">
        <v>63775.0</v>
      </c>
      <c r="G305" s="6">
        <v>169724.0</v>
      </c>
      <c r="H305" s="6">
        <v>3116647.0</v>
      </c>
      <c r="I305" s="6">
        <v>1460891.0</v>
      </c>
      <c r="J305" s="6">
        <v>3972243.0</v>
      </c>
      <c r="K305" s="6">
        <v>1.69741347E8</v>
      </c>
      <c r="L305" s="6">
        <v>31274.0</v>
      </c>
      <c r="M305" s="8">
        <f t="shared" si="1"/>
        <v>61257686.8</v>
      </c>
      <c r="N305" s="7" t="str">
        <f t="shared" si="2"/>
        <v>2 - 35-50m</v>
      </c>
      <c r="O305" s="9">
        <f t="shared" si="3"/>
        <v>0.02</v>
      </c>
      <c r="P305" s="7">
        <f t="shared" si="4"/>
        <v>0.15</v>
      </c>
      <c r="Q305" s="10">
        <f t="shared" si="5"/>
        <v>928059.5</v>
      </c>
      <c r="R305" s="10">
        <f t="shared" si="6"/>
        <v>6960446.25</v>
      </c>
    </row>
    <row r="306" ht="15.75" customHeight="1">
      <c r="A306" s="6">
        <v>9.9594429E7</v>
      </c>
      <c r="B306" s="7" t="s">
        <v>606</v>
      </c>
      <c r="C306" s="6">
        <v>4.6265772E7</v>
      </c>
      <c r="D306" s="6">
        <v>6811952.0</v>
      </c>
      <c r="E306" s="6">
        <v>25318.0</v>
      </c>
      <c r="F306" s="6">
        <v>220483.0</v>
      </c>
      <c r="G306" s="6">
        <v>2145.0</v>
      </c>
      <c r="H306" s="6">
        <v>1700757.0</v>
      </c>
      <c r="I306" s="6">
        <v>4863249.0</v>
      </c>
      <c r="J306" s="6">
        <v>7910453.0</v>
      </c>
      <c r="K306" s="6">
        <v>2.068022209E9</v>
      </c>
      <c r="L306" s="6">
        <v>12770.0</v>
      </c>
      <c r="M306" s="8">
        <f t="shared" si="1"/>
        <v>114727159.6</v>
      </c>
      <c r="N306" s="7" t="str">
        <f t="shared" si="2"/>
        <v>2 - 35-50m</v>
      </c>
      <c r="O306" s="9">
        <f t="shared" si="3"/>
        <v>0.02</v>
      </c>
      <c r="P306" s="7">
        <f t="shared" si="4"/>
        <v>0.15</v>
      </c>
      <c r="Q306" s="10">
        <f t="shared" si="5"/>
        <v>925315.44</v>
      </c>
      <c r="R306" s="10">
        <f t="shared" si="6"/>
        <v>6939865.8</v>
      </c>
    </row>
    <row r="307" ht="15.75" customHeight="1">
      <c r="A307" s="6">
        <v>1.12115398E8</v>
      </c>
      <c r="B307" s="7" t="s">
        <v>607</v>
      </c>
      <c r="C307" s="6">
        <v>4.6173784E7</v>
      </c>
      <c r="D307" s="6">
        <v>2649805.0</v>
      </c>
      <c r="E307" s="6">
        <v>172968.0</v>
      </c>
      <c r="F307" s="6">
        <v>165629.0</v>
      </c>
      <c r="G307" s="6">
        <v>283700.0</v>
      </c>
      <c r="H307" s="6">
        <v>1150288.0</v>
      </c>
      <c r="I307" s="6">
        <v>877220.0</v>
      </c>
      <c r="J307" s="6">
        <v>1397668.0</v>
      </c>
      <c r="K307" s="6">
        <v>4.45951652E8</v>
      </c>
      <c r="L307" s="6">
        <v>8625.0</v>
      </c>
      <c r="M307" s="8">
        <f t="shared" si="1"/>
        <v>30547931.6</v>
      </c>
      <c r="N307" s="7" t="str">
        <f t="shared" si="2"/>
        <v>2 - 35-50m</v>
      </c>
      <c r="O307" s="9">
        <f t="shared" si="3"/>
        <v>0.02</v>
      </c>
      <c r="P307" s="7">
        <f t="shared" si="4"/>
        <v>0.15</v>
      </c>
      <c r="Q307" s="10">
        <f t="shared" si="5"/>
        <v>923475.68</v>
      </c>
      <c r="R307" s="10">
        <f t="shared" si="6"/>
        <v>6926067.6</v>
      </c>
    </row>
    <row r="308" ht="15.75" customHeight="1">
      <c r="A308" s="6">
        <v>1.12163293E8</v>
      </c>
      <c r="B308" s="7" t="s">
        <v>262</v>
      </c>
      <c r="C308" s="6">
        <v>4.5904363E7</v>
      </c>
      <c r="D308" s="6">
        <v>1.4156634E7</v>
      </c>
      <c r="E308" s="6">
        <v>572617.0</v>
      </c>
      <c r="F308" s="6">
        <v>885457.0</v>
      </c>
      <c r="G308" s="6">
        <v>692366.0</v>
      </c>
      <c r="H308" s="6">
        <v>5427126.0</v>
      </c>
      <c r="I308" s="6">
        <v>6579068.0</v>
      </c>
      <c r="J308" s="6">
        <v>5927477.0</v>
      </c>
      <c r="K308" s="6">
        <v>6.991988093E9</v>
      </c>
      <c r="L308" s="6">
        <v>37425.0</v>
      </c>
      <c r="M308" s="8">
        <f t="shared" si="1"/>
        <v>190507521.4</v>
      </c>
      <c r="N308" s="7" t="str">
        <f t="shared" si="2"/>
        <v>2 - 35-50m</v>
      </c>
      <c r="O308" s="9">
        <f t="shared" si="3"/>
        <v>0.02</v>
      </c>
      <c r="P308" s="7">
        <f t="shared" si="4"/>
        <v>0.15</v>
      </c>
      <c r="Q308" s="10">
        <f t="shared" si="5"/>
        <v>918087.26</v>
      </c>
      <c r="R308" s="10">
        <f t="shared" si="6"/>
        <v>6885654.45</v>
      </c>
    </row>
    <row r="309" ht="15.75" customHeight="1">
      <c r="A309" s="6">
        <v>1.30843898E8</v>
      </c>
      <c r="B309" s="7" t="s">
        <v>260</v>
      </c>
      <c r="C309" s="6">
        <v>4.5850574E7</v>
      </c>
      <c r="D309" s="6">
        <v>8156272.0</v>
      </c>
      <c r="E309" s="6">
        <v>205366.0</v>
      </c>
      <c r="F309" s="6">
        <v>272321.0</v>
      </c>
      <c r="G309" s="6">
        <v>865678.0</v>
      </c>
      <c r="H309" s="6">
        <v>3935229.0</v>
      </c>
      <c r="I309" s="6">
        <v>2877678.0</v>
      </c>
      <c r="J309" s="6">
        <v>3673338.0</v>
      </c>
      <c r="K309" s="6">
        <v>3.107234577E9</v>
      </c>
      <c r="L309" s="6">
        <v>20703.0</v>
      </c>
      <c r="M309" s="8">
        <f t="shared" si="1"/>
        <v>100954277.2</v>
      </c>
      <c r="N309" s="7" t="str">
        <f t="shared" si="2"/>
        <v>2 - 35-50m</v>
      </c>
      <c r="O309" s="9">
        <f t="shared" si="3"/>
        <v>0.02</v>
      </c>
      <c r="P309" s="7">
        <f t="shared" si="4"/>
        <v>0.15</v>
      </c>
      <c r="Q309" s="10">
        <f t="shared" si="5"/>
        <v>917011.48</v>
      </c>
      <c r="R309" s="10">
        <f t="shared" si="6"/>
        <v>6877586.1</v>
      </c>
    </row>
    <row r="310" ht="15.75" customHeight="1">
      <c r="A310" s="6">
        <v>1.25012682E8</v>
      </c>
      <c r="B310" s="7" t="s">
        <v>608</v>
      </c>
      <c r="C310" s="6">
        <v>4.5580446E7</v>
      </c>
      <c r="D310" s="6">
        <v>3931785.0</v>
      </c>
      <c r="E310" s="6">
        <v>307726.0</v>
      </c>
      <c r="F310" s="6">
        <v>496012.0</v>
      </c>
      <c r="G310" s="6">
        <v>750132.0</v>
      </c>
      <c r="H310" s="6">
        <v>1417699.0</v>
      </c>
      <c r="I310" s="6">
        <v>960216.0</v>
      </c>
      <c r="J310" s="6">
        <v>6203596.0</v>
      </c>
      <c r="K310" s="6">
        <v>1.48052351E8</v>
      </c>
      <c r="L310" s="6">
        <v>10378.0</v>
      </c>
      <c r="M310" s="8">
        <f t="shared" si="1"/>
        <v>37435407.2</v>
      </c>
      <c r="N310" s="7" t="str">
        <f t="shared" si="2"/>
        <v>2 - 35-50m</v>
      </c>
      <c r="O310" s="9">
        <f t="shared" si="3"/>
        <v>0.02</v>
      </c>
      <c r="P310" s="7">
        <f t="shared" si="4"/>
        <v>0.15</v>
      </c>
      <c r="Q310" s="10">
        <f t="shared" si="5"/>
        <v>911608.92</v>
      </c>
      <c r="R310" s="10">
        <f t="shared" si="6"/>
        <v>6837066.9</v>
      </c>
    </row>
    <row r="311" ht="15.75" customHeight="1">
      <c r="A311" s="6">
        <v>1.10368207E8</v>
      </c>
      <c r="B311" s="7" t="s">
        <v>609</v>
      </c>
      <c r="C311" s="6">
        <v>4.5555241E7</v>
      </c>
      <c r="D311" s="6">
        <v>1.6558865E7</v>
      </c>
      <c r="E311" s="6">
        <v>2266180.0</v>
      </c>
      <c r="F311" s="6">
        <v>5262609.0</v>
      </c>
      <c r="G311" s="6">
        <v>4731931.0</v>
      </c>
      <c r="H311" s="6">
        <v>4141573.0</v>
      </c>
      <c r="I311" s="6">
        <v>156572.0</v>
      </c>
      <c r="J311" s="6">
        <v>2551442.0</v>
      </c>
      <c r="K311" s="6">
        <v>5.60441721E8</v>
      </c>
      <c r="L311" s="6">
        <v>15024.0</v>
      </c>
      <c r="M311" s="8">
        <f t="shared" si="1"/>
        <v>74453348</v>
      </c>
      <c r="N311" s="7" t="str">
        <f t="shared" si="2"/>
        <v>2 - 35-50m</v>
      </c>
      <c r="O311" s="9">
        <f t="shared" si="3"/>
        <v>0.02</v>
      </c>
      <c r="P311" s="7">
        <f t="shared" si="4"/>
        <v>0.15</v>
      </c>
      <c r="Q311" s="10">
        <f t="shared" si="5"/>
        <v>911104.82</v>
      </c>
      <c r="R311" s="10">
        <f t="shared" si="6"/>
        <v>6833286.15</v>
      </c>
    </row>
    <row r="312" ht="15.75" customHeight="1">
      <c r="A312" s="6">
        <v>1.10821258E8</v>
      </c>
      <c r="B312" s="7" t="s">
        <v>263</v>
      </c>
      <c r="C312" s="6">
        <v>4.54505E7</v>
      </c>
      <c r="D312" s="6">
        <v>8943998.0</v>
      </c>
      <c r="E312" s="6">
        <v>291806.0</v>
      </c>
      <c r="F312" s="6">
        <v>194001.0</v>
      </c>
      <c r="G312" s="6">
        <v>70933.0</v>
      </c>
      <c r="H312" s="6">
        <v>4982630.0</v>
      </c>
      <c r="I312" s="6">
        <v>3404628.0</v>
      </c>
      <c r="J312" s="6">
        <v>3318748.0</v>
      </c>
      <c r="K312" s="6">
        <v>4.85465989E8</v>
      </c>
      <c r="L312" s="6">
        <v>29681.0</v>
      </c>
      <c r="M312" s="8">
        <f t="shared" si="1"/>
        <v>118648955.2</v>
      </c>
      <c r="N312" s="7" t="str">
        <f t="shared" si="2"/>
        <v>2 - 35-50m</v>
      </c>
      <c r="O312" s="9">
        <f t="shared" si="3"/>
        <v>0.02</v>
      </c>
      <c r="P312" s="7">
        <f t="shared" si="4"/>
        <v>0.15</v>
      </c>
      <c r="Q312" s="10">
        <f t="shared" si="5"/>
        <v>909010</v>
      </c>
      <c r="R312" s="10">
        <f t="shared" si="6"/>
        <v>6817575</v>
      </c>
    </row>
    <row r="313" ht="15.75" customHeight="1">
      <c r="A313" s="6">
        <v>1.55153504E8</v>
      </c>
      <c r="B313" s="7" t="s">
        <v>239</v>
      </c>
      <c r="C313" s="6">
        <v>4.5324588E7</v>
      </c>
      <c r="D313" s="6">
        <v>1.7724165E7</v>
      </c>
      <c r="E313" s="6">
        <v>3452051.0</v>
      </c>
      <c r="F313" s="6">
        <v>1461095.0</v>
      </c>
      <c r="G313" s="6">
        <v>1310536.0</v>
      </c>
      <c r="H313" s="6">
        <v>9894865.0</v>
      </c>
      <c r="I313" s="6">
        <v>1605618.0</v>
      </c>
      <c r="J313" s="6">
        <v>2601056.0</v>
      </c>
      <c r="K313" s="6">
        <v>8.0E7</v>
      </c>
      <c r="L313" s="6">
        <v>43911.0</v>
      </c>
      <c r="M313" s="8">
        <f t="shared" si="1"/>
        <v>139915754.2</v>
      </c>
      <c r="N313" s="7" t="str">
        <f t="shared" si="2"/>
        <v>2 - 35-50m</v>
      </c>
      <c r="O313" s="9">
        <f t="shared" si="3"/>
        <v>0.02</v>
      </c>
      <c r="P313" s="7">
        <f t="shared" si="4"/>
        <v>0.15</v>
      </c>
      <c r="Q313" s="10">
        <f t="shared" si="5"/>
        <v>906491.76</v>
      </c>
      <c r="R313" s="10">
        <f t="shared" si="6"/>
        <v>6798688.2</v>
      </c>
    </row>
    <row r="314" ht="15.75" customHeight="1">
      <c r="A314" s="6">
        <v>1.17915344E8</v>
      </c>
      <c r="B314" s="7" t="s">
        <v>270</v>
      </c>
      <c r="C314" s="6">
        <v>4.5076648E7</v>
      </c>
      <c r="D314" s="6">
        <v>2887399.0</v>
      </c>
      <c r="E314" s="6">
        <v>302122.0</v>
      </c>
      <c r="F314" s="6">
        <v>233185.0</v>
      </c>
      <c r="G314" s="6">
        <v>85538.0</v>
      </c>
      <c r="H314" s="6">
        <v>1299231.0</v>
      </c>
      <c r="I314" s="6">
        <v>967323.0</v>
      </c>
      <c r="J314" s="6">
        <v>1324678.0</v>
      </c>
      <c r="K314" s="6">
        <v>1.164451E8</v>
      </c>
      <c r="L314" s="6">
        <v>7076.0</v>
      </c>
      <c r="M314" s="8">
        <f t="shared" si="1"/>
        <v>33207716.4</v>
      </c>
      <c r="N314" s="7" t="str">
        <f t="shared" si="2"/>
        <v>2 - 35-50m</v>
      </c>
      <c r="O314" s="9">
        <f t="shared" si="3"/>
        <v>0.02</v>
      </c>
      <c r="P314" s="7">
        <f t="shared" si="4"/>
        <v>0.15</v>
      </c>
      <c r="Q314" s="10">
        <f t="shared" si="5"/>
        <v>901532.96</v>
      </c>
      <c r="R314" s="10">
        <f t="shared" si="6"/>
        <v>6761497.2</v>
      </c>
    </row>
    <row r="315" ht="15.75" customHeight="1">
      <c r="A315" s="6">
        <v>1.24321833E8</v>
      </c>
      <c r="B315" s="7" t="s">
        <v>610</v>
      </c>
      <c r="C315" s="6">
        <v>4.5008419E7</v>
      </c>
      <c r="D315" s="6">
        <v>2605455.0</v>
      </c>
      <c r="E315" s="6">
        <v>517399.0</v>
      </c>
      <c r="F315" s="6">
        <v>288865.0</v>
      </c>
      <c r="G315" s="6">
        <v>358175.0</v>
      </c>
      <c r="H315" s="6">
        <v>1092817.0</v>
      </c>
      <c r="I315" s="6">
        <v>348199.0</v>
      </c>
      <c r="J315" s="6">
        <v>4194957.0</v>
      </c>
      <c r="K315" s="6">
        <v>1.67E7</v>
      </c>
      <c r="L315" s="6">
        <v>6224.0</v>
      </c>
      <c r="M315" s="8">
        <f t="shared" si="1"/>
        <v>20006059.8</v>
      </c>
      <c r="N315" s="7" t="str">
        <f t="shared" si="2"/>
        <v>2 - 35-50m</v>
      </c>
      <c r="O315" s="9">
        <f t="shared" si="3"/>
        <v>0.02</v>
      </c>
      <c r="P315" s="7">
        <f t="shared" si="4"/>
        <v>0.15</v>
      </c>
      <c r="Q315" s="10">
        <f t="shared" si="5"/>
        <v>900168.38</v>
      </c>
      <c r="R315" s="10">
        <f t="shared" si="6"/>
        <v>6751262.85</v>
      </c>
    </row>
    <row r="316" ht="15.75" customHeight="1">
      <c r="A316" s="6">
        <v>1.38953038E8</v>
      </c>
      <c r="B316" s="7" t="s">
        <v>248</v>
      </c>
      <c r="C316" s="6">
        <v>4.4876548E7</v>
      </c>
      <c r="D316" s="6">
        <v>1481676.0</v>
      </c>
      <c r="E316" s="6">
        <v>6496.0</v>
      </c>
      <c r="F316" s="6">
        <v>14787.0</v>
      </c>
      <c r="G316" s="6">
        <v>9289.0</v>
      </c>
      <c r="H316" s="6">
        <v>857105.0</v>
      </c>
      <c r="I316" s="6">
        <v>593999.0</v>
      </c>
      <c r="J316" s="6">
        <v>2099654.0</v>
      </c>
      <c r="K316" s="6">
        <v>3.8853662E7</v>
      </c>
      <c r="L316" s="6">
        <v>13916.0</v>
      </c>
      <c r="M316" s="8">
        <f t="shared" si="1"/>
        <v>20519059.2</v>
      </c>
      <c r="N316" s="7" t="str">
        <f t="shared" si="2"/>
        <v>2 - 35-50m</v>
      </c>
      <c r="O316" s="9">
        <f t="shared" si="3"/>
        <v>0.02</v>
      </c>
      <c r="P316" s="7">
        <f t="shared" si="4"/>
        <v>0.15</v>
      </c>
      <c r="Q316" s="10">
        <f t="shared" si="5"/>
        <v>897530.96</v>
      </c>
      <c r="R316" s="10">
        <f t="shared" si="6"/>
        <v>6731482.2</v>
      </c>
    </row>
    <row r="317" ht="15.75" customHeight="1">
      <c r="A317" s="6">
        <v>1.10857593E8</v>
      </c>
      <c r="B317" s="7" t="s">
        <v>611</v>
      </c>
      <c r="C317" s="6">
        <v>4.4825385E7</v>
      </c>
      <c r="D317" s="6">
        <v>9627327.0</v>
      </c>
      <c r="E317" s="6">
        <v>441262.0</v>
      </c>
      <c r="F317" s="6">
        <v>1400789.0</v>
      </c>
      <c r="G317" s="6">
        <v>1067423.0</v>
      </c>
      <c r="H317" s="6">
        <v>4161567.0</v>
      </c>
      <c r="I317" s="6">
        <v>2556286.0</v>
      </c>
      <c r="J317" s="6">
        <v>4750416.0</v>
      </c>
      <c r="K317" s="6">
        <v>1.042723827E9</v>
      </c>
      <c r="L317" s="6">
        <v>19527.0</v>
      </c>
      <c r="M317" s="8">
        <f t="shared" si="1"/>
        <v>99900912.4</v>
      </c>
      <c r="N317" s="7" t="str">
        <f t="shared" si="2"/>
        <v>2 - 35-50m</v>
      </c>
      <c r="O317" s="9">
        <f t="shared" si="3"/>
        <v>0.02</v>
      </c>
      <c r="P317" s="7">
        <f t="shared" si="4"/>
        <v>0.15</v>
      </c>
      <c r="Q317" s="10">
        <f t="shared" si="5"/>
        <v>896507.7</v>
      </c>
      <c r="R317" s="10">
        <f t="shared" si="6"/>
        <v>6723807.75</v>
      </c>
    </row>
    <row r="318" ht="15.75" customHeight="1">
      <c r="A318" s="6">
        <v>1.6040558E7</v>
      </c>
      <c r="B318" s="7" t="s">
        <v>612</v>
      </c>
      <c r="C318" s="6">
        <v>4.4592489E7</v>
      </c>
      <c r="D318" s="6">
        <v>1.5767945E7</v>
      </c>
      <c r="E318" s="6">
        <v>1438308.0</v>
      </c>
      <c r="F318" s="6">
        <v>872449.0</v>
      </c>
      <c r="G318" s="6">
        <v>836573.0</v>
      </c>
      <c r="H318" s="6">
        <v>1.0097612E7</v>
      </c>
      <c r="I318" s="6">
        <v>2523003.0</v>
      </c>
      <c r="J318" s="6">
        <v>8191023.0</v>
      </c>
      <c r="K318" s="6">
        <v>1.3308772213E10</v>
      </c>
      <c r="L318" s="6">
        <v>16652.0</v>
      </c>
      <c r="M318" s="8">
        <f t="shared" si="1"/>
        <v>156815031.6</v>
      </c>
      <c r="N318" s="7" t="str">
        <f t="shared" si="2"/>
        <v>2 - 35-50m</v>
      </c>
      <c r="O318" s="9">
        <f t="shared" si="3"/>
        <v>0.02</v>
      </c>
      <c r="P318" s="7">
        <f t="shared" si="4"/>
        <v>0.15</v>
      </c>
      <c r="Q318" s="10">
        <f t="shared" si="5"/>
        <v>891849.78</v>
      </c>
      <c r="R318" s="10">
        <f t="shared" si="6"/>
        <v>6688873.35</v>
      </c>
    </row>
    <row r="319" ht="15.75" customHeight="1">
      <c r="A319" s="6">
        <v>1.18546236E8</v>
      </c>
      <c r="B319" s="7" t="s">
        <v>613</v>
      </c>
      <c r="C319" s="6">
        <v>4.4225455E7</v>
      </c>
      <c r="D319" s="6">
        <v>5204183.0</v>
      </c>
      <c r="E319" s="6">
        <v>109990.0</v>
      </c>
      <c r="F319" s="6">
        <v>89661.0</v>
      </c>
      <c r="G319" s="6">
        <v>88968.0</v>
      </c>
      <c r="H319" s="6">
        <v>3996386.0</v>
      </c>
      <c r="I319" s="6">
        <v>919178.0</v>
      </c>
      <c r="J319" s="6">
        <v>4020388.0</v>
      </c>
      <c r="K319" s="6">
        <v>1.158190796E9</v>
      </c>
      <c r="L319" s="6">
        <v>9384.0</v>
      </c>
      <c r="M319" s="8">
        <f t="shared" si="1"/>
        <v>58904612</v>
      </c>
      <c r="N319" s="7" t="str">
        <f t="shared" si="2"/>
        <v>2 - 35-50m</v>
      </c>
      <c r="O319" s="9">
        <f t="shared" si="3"/>
        <v>0.02</v>
      </c>
      <c r="P319" s="7">
        <f t="shared" si="4"/>
        <v>0.15</v>
      </c>
      <c r="Q319" s="10">
        <f t="shared" si="5"/>
        <v>884509.1</v>
      </c>
      <c r="R319" s="10">
        <f t="shared" si="6"/>
        <v>6633818.25</v>
      </c>
    </row>
    <row r="320" ht="15.75" customHeight="1">
      <c r="A320" s="6">
        <v>1.23573821E8</v>
      </c>
      <c r="B320" s="7" t="s">
        <v>614</v>
      </c>
      <c r="C320" s="6">
        <v>4.3744387E7</v>
      </c>
      <c r="D320" s="6">
        <v>9479770.0</v>
      </c>
      <c r="E320" s="6">
        <v>1070414.0</v>
      </c>
      <c r="F320" s="6">
        <v>257633.0</v>
      </c>
      <c r="G320" s="6">
        <v>95712.0</v>
      </c>
      <c r="H320" s="6">
        <v>4773319.0</v>
      </c>
      <c r="I320" s="6">
        <v>3282692.0</v>
      </c>
      <c r="J320" s="6">
        <v>6318228.0</v>
      </c>
      <c r="K320" s="6">
        <v>2.79493108E8</v>
      </c>
      <c r="L320" s="6">
        <v>28487.0</v>
      </c>
      <c r="M320" s="8">
        <f t="shared" si="1"/>
        <v>114499226.8</v>
      </c>
      <c r="N320" s="7" t="str">
        <f t="shared" si="2"/>
        <v>2 - 35-50m</v>
      </c>
      <c r="O320" s="9">
        <f t="shared" si="3"/>
        <v>0.02</v>
      </c>
      <c r="P320" s="7">
        <f t="shared" si="4"/>
        <v>0.15</v>
      </c>
      <c r="Q320" s="10">
        <f t="shared" si="5"/>
        <v>874887.74</v>
      </c>
      <c r="R320" s="10">
        <f t="shared" si="6"/>
        <v>6561658.05</v>
      </c>
    </row>
    <row r="321" ht="15.75" customHeight="1">
      <c r="A321" s="6">
        <v>1.24492446E8</v>
      </c>
      <c r="B321" s="7" t="s">
        <v>615</v>
      </c>
      <c r="C321" s="6">
        <v>4.3683395E7</v>
      </c>
      <c r="D321" s="6">
        <v>2167087.0</v>
      </c>
      <c r="E321" s="6">
        <v>548860.0</v>
      </c>
      <c r="F321" s="6">
        <v>508683.0</v>
      </c>
      <c r="G321" s="6">
        <v>295376.0</v>
      </c>
      <c r="H321" s="6">
        <v>564875.0</v>
      </c>
      <c r="I321" s="6">
        <v>249293.0</v>
      </c>
      <c r="J321" s="6">
        <v>3710794.0</v>
      </c>
      <c r="K321" s="6">
        <v>0.0</v>
      </c>
      <c r="L321" s="6">
        <v>7956.0</v>
      </c>
      <c r="M321" s="8">
        <f t="shared" si="1"/>
        <v>12943252</v>
      </c>
      <c r="N321" s="7" t="str">
        <f t="shared" si="2"/>
        <v>2 - 35-50m</v>
      </c>
      <c r="O321" s="9">
        <f t="shared" si="3"/>
        <v>0.02</v>
      </c>
      <c r="P321" s="7">
        <f t="shared" si="4"/>
        <v>0.15</v>
      </c>
      <c r="Q321" s="10">
        <f t="shared" si="5"/>
        <v>873667.9</v>
      </c>
      <c r="R321" s="10">
        <f t="shared" si="6"/>
        <v>6552509.25</v>
      </c>
    </row>
    <row r="322" ht="15.75" customHeight="1">
      <c r="A322" s="6">
        <v>9.0021346E7</v>
      </c>
      <c r="B322" s="7" t="s">
        <v>616</v>
      </c>
      <c r="C322" s="6">
        <v>4.3495267E7</v>
      </c>
      <c r="D322" s="6">
        <v>3.7999978E7</v>
      </c>
      <c r="E322" s="6">
        <v>312130.0</v>
      </c>
      <c r="F322" s="6">
        <v>183789.0</v>
      </c>
      <c r="G322" s="6">
        <v>1769784.0</v>
      </c>
      <c r="H322" s="6">
        <v>1.6100134E7</v>
      </c>
      <c r="I322" s="6">
        <v>1.9634141E7</v>
      </c>
      <c r="J322" s="6">
        <v>5423594.0</v>
      </c>
      <c r="K322" s="6">
        <v>2.0356356982E10</v>
      </c>
      <c r="L322" s="6">
        <v>177404.0</v>
      </c>
      <c r="M322" s="8">
        <f t="shared" si="1"/>
        <v>561193300</v>
      </c>
      <c r="N322" s="7" t="str">
        <f t="shared" si="2"/>
        <v>2 - 35-50m</v>
      </c>
      <c r="O322" s="9">
        <f t="shared" si="3"/>
        <v>0.02</v>
      </c>
      <c r="P322" s="7">
        <f t="shared" si="4"/>
        <v>0.15</v>
      </c>
      <c r="Q322" s="10">
        <f t="shared" si="5"/>
        <v>869905.34</v>
      </c>
      <c r="R322" s="10">
        <f t="shared" si="6"/>
        <v>6524290.05</v>
      </c>
    </row>
    <row r="323" ht="15.75" customHeight="1">
      <c r="A323" s="6">
        <v>1.24971441E8</v>
      </c>
      <c r="B323" s="7" t="s">
        <v>617</v>
      </c>
      <c r="C323" s="6">
        <v>4.3329555E7</v>
      </c>
      <c r="D323" s="6">
        <v>3462067.0</v>
      </c>
      <c r="E323" s="6">
        <v>640162.0</v>
      </c>
      <c r="F323" s="6">
        <v>537112.0</v>
      </c>
      <c r="G323" s="6">
        <v>719777.0</v>
      </c>
      <c r="H323" s="6">
        <v>1371383.0</v>
      </c>
      <c r="I323" s="6">
        <v>193633.0</v>
      </c>
      <c r="J323" s="6">
        <v>1943258.0</v>
      </c>
      <c r="K323" s="6">
        <v>7.030007582E9</v>
      </c>
      <c r="L323" s="6">
        <v>12077.0</v>
      </c>
      <c r="M323" s="8">
        <f t="shared" si="1"/>
        <v>21667854.4</v>
      </c>
      <c r="N323" s="7" t="str">
        <f t="shared" si="2"/>
        <v>2 - 35-50m</v>
      </c>
      <c r="O323" s="9">
        <f t="shared" si="3"/>
        <v>0.02</v>
      </c>
      <c r="P323" s="7">
        <f t="shared" si="4"/>
        <v>0.15</v>
      </c>
      <c r="Q323" s="10">
        <f t="shared" si="5"/>
        <v>866591.1</v>
      </c>
      <c r="R323" s="10">
        <f t="shared" si="6"/>
        <v>6499433.25</v>
      </c>
    </row>
    <row r="324" ht="15.75" customHeight="1">
      <c r="A324" s="6">
        <v>1.15225308E8</v>
      </c>
      <c r="B324" s="7" t="s">
        <v>273</v>
      </c>
      <c r="C324" s="6">
        <v>4.3265283E7</v>
      </c>
      <c r="D324" s="6">
        <v>2.6846149E7</v>
      </c>
      <c r="E324" s="6">
        <v>3318757.0</v>
      </c>
      <c r="F324" s="6">
        <v>9879963.0</v>
      </c>
      <c r="G324" s="6">
        <v>8785447.0</v>
      </c>
      <c r="H324" s="6">
        <v>3879237.0</v>
      </c>
      <c r="I324" s="6">
        <v>982745.0</v>
      </c>
      <c r="J324" s="6">
        <v>5049549.0</v>
      </c>
      <c r="K324" s="6">
        <v>3.64290355E8</v>
      </c>
      <c r="L324" s="6">
        <v>12303.0</v>
      </c>
      <c r="M324" s="8">
        <f t="shared" si="1"/>
        <v>114012735.4</v>
      </c>
      <c r="N324" s="7" t="str">
        <f t="shared" si="2"/>
        <v>2 - 35-50m</v>
      </c>
      <c r="O324" s="9">
        <f t="shared" si="3"/>
        <v>0.02</v>
      </c>
      <c r="P324" s="7">
        <f t="shared" si="4"/>
        <v>0.15</v>
      </c>
      <c r="Q324" s="10">
        <f t="shared" si="5"/>
        <v>865305.66</v>
      </c>
      <c r="R324" s="10">
        <f t="shared" si="6"/>
        <v>6489792.45</v>
      </c>
    </row>
    <row r="325" ht="15.75" customHeight="1">
      <c r="A325" s="6">
        <v>1.24371888E8</v>
      </c>
      <c r="B325" s="7" t="s">
        <v>618</v>
      </c>
      <c r="C325" s="6">
        <v>4.3199712E7</v>
      </c>
      <c r="D325" s="6">
        <v>2238206.0</v>
      </c>
      <c r="E325" s="6">
        <v>251706.0</v>
      </c>
      <c r="F325" s="6">
        <v>690907.0</v>
      </c>
      <c r="G325" s="6">
        <v>616352.0</v>
      </c>
      <c r="H325" s="6">
        <v>408960.0</v>
      </c>
      <c r="I325" s="6">
        <v>270281.0</v>
      </c>
      <c r="J325" s="6">
        <v>2619666.0</v>
      </c>
      <c r="K325" s="6">
        <v>2.04397743E8</v>
      </c>
      <c r="L325" s="6">
        <v>5612.0</v>
      </c>
      <c r="M325" s="8">
        <f t="shared" si="1"/>
        <v>13392783.2</v>
      </c>
      <c r="N325" s="7" t="str">
        <f t="shared" si="2"/>
        <v>2 - 35-50m</v>
      </c>
      <c r="O325" s="9">
        <f t="shared" si="3"/>
        <v>0.02</v>
      </c>
      <c r="P325" s="7">
        <f t="shared" si="4"/>
        <v>0.15</v>
      </c>
      <c r="Q325" s="10">
        <f t="shared" si="5"/>
        <v>863994.24</v>
      </c>
      <c r="R325" s="10">
        <f t="shared" si="6"/>
        <v>6479956.8</v>
      </c>
    </row>
    <row r="326" ht="15.75" customHeight="1">
      <c r="A326" s="6">
        <v>1.40476172E8</v>
      </c>
      <c r="B326" s="7" t="s">
        <v>251</v>
      </c>
      <c r="C326" s="6">
        <v>4.3047479E7</v>
      </c>
      <c r="D326" s="6">
        <v>5424408.0</v>
      </c>
      <c r="E326" s="6">
        <v>604854.0</v>
      </c>
      <c r="F326" s="6">
        <v>786184.0</v>
      </c>
      <c r="G326" s="6">
        <v>153868.0</v>
      </c>
      <c r="H326" s="6">
        <v>3002209.0</v>
      </c>
      <c r="I326" s="6">
        <v>877293.0</v>
      </c>
      <c r="J326" s="6">
        <v>2396451.0</v>
      </c>
      <c r="K326" s="6">
        <v>2.9515516E8</v>
      </c>
      <c r="L326" s="6">
        <v>29155.0</v>
      </c>
      <c r="M326" s="8">
        <f t="shared" si="1"/>
        <v>49876760.8</v>
      </c>
      <c r="N326" s="7" t="str">
        <f t="shared" si="2"/>
        <v>2 - 35-50m</v>
      </c>
      <c r="O326" s="9">
        <f t="shared" si="3"/>
        <v>0.02</v>
      </c>
      <c r="P326" s="7">
        <f t="shared" si="4"/>
        <v>0.15</v>
      </c>
      <c r="Q326" s="10">
        <f t="shared" si="5"/>
        <v>860949.58</v>
      </c>
      <c r="R326" s="10">
        <f t="shared" si="6"/>
        <v>6457121.85</v>
      </c>
    </row>
    <row r="327" ht="15.75" customHeight="1">
      <c r="A327" s="6">
        <v>1.25552408E8</v>
      </c>
      <c r="B327" s="7" t="s">
        <v>271</v>
      </c>
      <c r="C327" s="6">
        <v>4.2856986E7</v>
      </c>
      <c r="D327" s="6">
        <v>1.2610436E7</v>
      </c>
      <c r="E327" s="6">
        <v>1805921.0</v>
      </c>
      <c r="F327" s="6">
        <v>1650597.0</v>
      </c>
      <c r="G327" s="6">
        <v>1330597.0</v>
      </c>
      <c r="H327" s="6">
        <v>5529052.0</v>
      </c>
      <c r="I327" s="6">
        <v>2294269.0</v>
      </c>
      <c r="J327" s="6">
        <v>5811482.0</v>
      </c>
      <c r="K327" s="6">
        <v>1.004619989E9</v>
      </c>
      <c r="L327" s="6">
        <v>38080.0</v>
      </c>
      <c r="M327" s="8">
        <f t="shared" si="1"/>
        <v>110160666.2</v>
      </c>
      <c r="N327" s="7" t="str">
        <f t="shared" si="2"/>
        <v>2 - 35-50m</v>
      </c>
      <c r="O327" s="9">
        <f t="shared" si="3"/>
        <v>0.02</v>
      </c>
      <c r="P327" s="7">
        <f t="shared" si="4"/>
        <v>0.15</v>
      </c>
      <c r="Q327" s="10">
        <f t="shared" si="5"/>
        <v>857139.72</v>
      </c>
      <c r="R327" s="10">
        <f t="shared" si="6"/>
        <v>6428547.9</v>
      </c>
    </row>
    <row r="328" ht="15.75" customHeight="1">
      <c r="A328" s="6">
        <v>1.54036725E8</v>
      </c>
      <c r="B328" s="7" t="s">
        <v>274</v>
      </c>
      <c r="C328" s="6">
        <v>4.2703262E7</v>
      </c>
      <c r="D328" s="6">
        <v>1.937709E7</v>
      </c>
      <c r="E328" s="6">
        <v>1211900.0</v>
      </c>
      <c r="F328" s="6">
        <v>831030.0</v>
      </c>
      <c r="G328" s="6">
        <v>1569813.0</v>
      </c>
      <c r="H328" s="6">
        <v>1.2233088E7</v>
      </c>
      <c r="I328" s="6">
        <v>3531259.0</v>
      </c>
      <c r="J328" s="6">
        <v>1815556.0</v>
      </c>
      <c r="K328" s="6">
        <v>3.29445575E8</v>
      </c>
      <c r="L328" s="6">
        <v>20305.0</v>
      </c>
      <c r="M328" s="8">
        <f t="shared" si="1"/>
        <v>201139752</v>
      </c>
      <c r="N328" s="7" t="str">
        <f t="shared" si="2"/>
        <v>2 - 35-50m</v>
      </c>
      <c r="O328" s="9">
        <f t="shared" si="3"/>
        <v>0.02</v>
      </c>
      <c r="P328" s="7">
        <f t="shared" si="4"/>
        <v>0.15</v>
      </c>
      <c r="Q328" s="10">
        <f t="shared" si="5"/>
        <v>854065.24</v>
      </c>
      <c r="R328" s="10">
        <f t="shared" si="6"/>
        <v>6405489.3</v>
      </c>
    </row>
    <row r="329" ht="15.75" customHeight="1">
      <c r="A329" s="6">
        <v>1.12070147E8</v>
      </c>
      <c r="B329" s="7" t="s">
        <v>319</v>
      </c>
      <c r="C329" s="6">
        <v>4.2633874E7</v>
      </c>
      <c r="D329" s="6">
        <v>8675545.0</v>
      </c>
      <c r="E329" s="6">
        <v>712287.0</v>
      </c>
      <c r="F329" s="6">
        <v>2992822.0</v>
      </c>
      <c r="G329" s="6">
        <v>1906383.0</v>
      </c>
      <c r="H329" s="6">
        <v>1440923.0</v>
      </c>
      <c r="I329" s="6">
        <v>1623130.0</v>
      </c>
      <c r="J329" s="6">
        <v>5859957.0</v>
      </c>
      <c r="K329" s="6">
        <v>4.82986717E8</v>
      </c>
      <c r="L329" s="6">
        <v>34740.0</v>
      </c>
      <c r="M329" s="8">
        <f t="shared" si="1"/>
        <v>60625463.4</v>
      </c>
      <c r="N329" s="7" t="str">
        <f t="shared" si="2"/>
        <v>2 - 35-50m</v>
      </c>
      <c r="O329" s="9">
        <f t="shared" si="3"/>
        <v>0.02</v>
      </c>
      <c r="P329" s="7">
        <f t="shared" si="4"/>
        <v>0.15</v>
      </c>
      <c r="Q329" s="10">
        <f t="shared" si="5"/>
        <v>852677.48</v>
      </c>
      <c r="R329" s="10">
        <f t="shared" si="6"/>
        <v>6395081.1</v>
      </c>
    </row>
    <row r="330" ht="15.75" customHeight="1">
      <c r="A330" s="6">
        <v>1.15654857E8</v>
      </c>
      <c r="B330" s="7" t="s">
        <v>619</v>
      </c>
      <c r="C330" s="6">
        <v>4.2525533E7</v>
      </c>
      <c r="D330" s="6">
        <v>1393550.0</v>
      </c>
      <c r="E330" s="6">
        <v>662821.0</v>
      </c>
      <c r="F330" s="6">
        <v>0.0</v>
      </c>
      <c r="G330" s="6">
        <v>35226.0</v>
      </c>
      <c r="H330" s="6">
        <v>442429.0</v>
      </c>
      <c r="I330" s="6">
        <v>253074.0</v>
      </c>
      <c r="J330" s="6">
        <v>883729.0</v>
      </c>
      <c r="K330" s="6">
        <v>7.7367851E8</v>
      </c>
      <c r="L330" s="6">
        <v>5681.0</v>
      </c>
      <c r="M330" s="8">
        <f t="shared" si="1"/>
        <v>9759238.2</v>
      </c>
      <c r="N330" s="7" t="str">
        <f t="shared" si="2"/>
        <v>2 - 35-50m</v>
      </c>
      <c r="O330" s="9">
        <f t="shared" si="3"/>
        <v>0.02</v>
      </c>
      <c r="P330" s="7">
        <f t="shared" si="4"/>
        <v>0.15</v>
      </c>
      <c r="Q330" s="10">
        <f t="shared" si="5"/>
        <v>850510.66</v>
      </c>
      <c r="R330" s="10">
        <f t="shared" si="6"/>
        <v>6378829.95</v>
      </c>
    </row>
    <row r="331" ht="15.75" customHeight="1">
      <c r="A331" s="6">
        <v>1.25415921E8</v>
      </c>
      <c r="B331" s="7" t="s">
        <v>277</v>
      </c>
      <c r="C331" s="6">
        <v>4.2514727E7</v>
      </c>
      <c r="D331" s="6">
        <v>2.2586607E7</v>
      </c>
      <c r="E331" s="6">
        <v>3485079.0</v>
      </c>
      <c r="F331" s="6">
        <v>4740302.0</v>
      </c>
      <c r="G331" s="6">
        <v>3634950.0</v>
      </c>
      <c r="H331" s="6">
        <v>8169506.0</v>
      </c>
      <c r="I331" s="6">
        <v>2556770.0</v>
      </c>
      <c r="J331" s="6">
        <v>7828441.0</v>
      </c>
      <c r="K331" s="6">
        <v>1.777676754E9</v>
      </c>
      <c r="L331" s="6">
        <v>30485.0</v>
      </c>
      <c r="M331" s="8">
        <f t="shared" si="1"/>
        <v>157547879.8</v>
      </c>
      <c r="N331" s="7" t="str">
        <f t="shared" si="2"/>
        <v>2 - 35-50m</v>
      </c>
      <c r="O331" s="9">
        <f t="shared" si="3"/>
        <v>0.02</v>
      </c>
      <c r="P331" s="7">
        <f t="shared" si="4"/>
        <v>0.15</v>
      </c>
      <c r="Q331" s="10">
        <f t="shared" si="5"/>
        <v>850294.54</v>
      </c>
      <c r="R331" s="10">
        <f t="shared" si="6"/>
        <v>6377209.05</v>
      </c>
    </row>
    <row r="332" ht="15.75" customHeight="1">
      <c r="A332" s="6">
        <v>1.39290479E8</v>
      </c>
      <c r="B332" s="7" t="s">
        <v>620</v>
      </c>
      <c r="C332" s="6">
        <v>4.2319999E7</v>
      </c>
      <c r="D332" s="6">
        <v>2.4281558E7</v>
      </c>
      <c r="E332" s="6">
        <v>1183824.0</v>
      </c>
      <c r="F332" s="6">
        <v>3349684.0</v>
      </c>
      <c r="G332" s="6">
        <v>2316223.0</v>
      </c>
      <c r="H332" s="6">
        <v>1.3753486E7</v>
      </c>
      <c r="I332" s="6">
        <v>3678341.0</v>
      </c>
      <c r="J332" s="6">
        <v>3374977.0</v>
      </c>
      <c r="K332" s="6">
        <v>1.7294643E9</v>
      </c>
      <c r="L332" s="6">
        <v>35645.0</v>
      </c>
      <c r="M332" s="8">
        <f t="shared" si="1"/>
        <v>227302704.8</v>
      </c>
      <c r="N332" s="7" t="str">
        <f t="shared" si="2"/>
        <v>2 - 35-50m</v>
      </c>
      <c r="O332" s="9">
        <f t="shared" si="3"/>
        <v>0.02</v>
      </c>
      <c r="P332" s="7">
        <f t="shared" si="4"/>
        <v>0.15</v>
      </c>
      <c r="Q332" s="10">
        <f t="shared" si="5"/>
        <v>846399.98</v>
      </c>
      <c r="R332" s="10">
        <f t="shared" si="6"/>
        <v>6347999.85</v>
      </c>
    </row>
    <row r="333" ht="15.75" customHeight="1">
      <c r="A333" s="6">
        <v>1.210993E8</v>
      </c>
      <c r="B333" s="7" t="s">
        <v>325</v>
      </c>
      <c r="C333" s="6">
        <v>4.2194413E7</v>
      </c>
      <c r="D333" s="6">
        <v>3477813.0</v>
      </c>
      <c r="E333" s="6">
        <v>271965.0</v>
      </c>
      <c r="F333" s="6">
        <v>111984.0</v>
      </c>
      <c r="G333" s="6">
        <v>267439.0</v>
      </c>
      <c r="H333" s="6">
        <v>2276294.0</v>
      </c>
      <c r="I333" s="6">
        <v>550131.0</v>
      </c>
      <c r="J333" s="6">
        <v>2400913.0</v>
      </c>
      <c r="K333" s="6">
        <v>4.82522272E9</v>
      </c>
      <c r="L333" s="6">
        <v>6413.0</v>
      </c>
      <c r="M333" s="8">
        <f t="shared" si="1"/>
        <v>35113677</v>
      </c>
      <c r="N333" s="7" t="str">
        <f t="shared" si="2"/>
        <v>2 - 35-50m</v>
      </c>
      <c r="O333" s="9">
        <f t="shared" si="3"/>
        <v>0.02</v>
      </c>
      <c r="P333" s="7">
        <f t="shared" si="4"/>
        <v>0.15</v>
      </c>
      <c r="Q333" s="10">
        <f t="shared" si="5"/>
        <v>843888.26</v>
      </c>
      <c r="R333" s="10">
        <f t="shared" si="6"/>
        <v>6329161.95</v>
      </c>
    </row>
    <row r="334" ht="15.75" customHeight="1">
      <c r="A334" s="6">
        <v>1.24648117E8</v>
      </c>
      <c r="B334" s="7" t="s">
        <v>621</v>
      </c>
      <c r="C334" s="6">
        <v>4.2172235E7</v>
      </c>
      <c r="D334" s="6">
        <v>9989506.0</v>
      </c>
      <c r="E334" s="6">
        <v>5389637.0</v>
      </c>
      <c r="F334" s="6">
        <v>474609.0</v>
      </c>
      <c r="G334" s="6">
        <v>560585.0</v>
      </c>
      <c r="H334" s="6">
        <v>2600358.0</v>
      </c>
      <c r="I334" s="6">
        <v>964317.0</v>
      </c>
      <c r="J334" s="6">
        <v>3486587.0</v>
      </c>
      <c r="K334" s="6">
        <v>1.636823178E9</v>
      </c>
      <c r="L334" s="6">
        <v>14250.0</v>
      </c>
      <c r="M334" s="8">
        <f t="shared" si="1"/>
        <v>49559405.4</v>
      </c>
      <c r="N334" s="7" t="str">
        <f t="shared" si="2"/>
        <v>2 - 35-50m</v>
      </c>
      <c r="O334" s="9">
        <f t="shared" si="3"/>
        <v>0.02</v>
      </c>
      <c r="P334" s="7">
        <f t="shared" si="4"/>
        <v>0.15</v>
      </c>
      <c r="Q334" s="10">
        <f t="shared" si="5"/>
        <v>843444.7</v>
      </c>
      <c r="R334" s="10">
        <f t="shared" si="6"/>
        <v>6325835.25</v>
      </c>
    </row>
    <row r="335" ht="15.75" customHeight="1">
      <c r="A335" s="6">
        <v>9.8640668E7</v>
      </c>
      <c r="B335" s="7" t="s">
        <v>622</v>
      </c>
      <c r="C335" s="6">
        <v>4.2126868E7</v>
      </c>
      <c r="D335" s="6">
        <v>3095085.0</v>
      </c>
      <c r="E335" s="6">
        <v>69483.0</v>
      </c>
      <c r="F335" s="6">
        <v>809421.0</v>
      </c>
      <c r="G335" s="6">
        <v>32496.0</v>
      </c>
      <c r="H335" s="6">
        <v>1100670.0</v>
      </c>
      <c r="I335" s="6">
        <v>1083015.0</v>
      </c>
      <c r="J335" s="6">
        <v>3953844.0</v>
      </c>
      <c r="K335" s="6">
        <v>9.410867146E9</v>
      </c>
      <c r="L335" s="6">
        <v>14976.0</v>
      </c>
      <c r="M335" s="8">
        <f t="shared" si="1"/>
        <v>34429722.6</v>
      </c>
      <c r="N335" s="7" t="str">
        <f t="shared" si="2"/>
        <v>2 - 35-50m</v>
      </c>
      <c r="O335" s="9">
        <f t="shared" si="3"/>
        <v>0.02</v>
      </c>
      <c r="P335" s="7">
        <f t="shared" si="4"/>
        <v>0.15</v>
      </c>
      <c r="Q335" s="10">
        <f t="shared" si="5"/>
        <v>842537.36</v>
      </c>
      <c r="R335" s="10">
        <f t="shared" si="6"/>
        <v>6319030.2</v>
      </c>
    </row>
    <row r="336" ht="15.75" customHeight="1">
      <c r="A336" s="6">
        <v>9.3732311E7</v>
      </c>
      <c r="B336" s="7" t="s">
        <v>290</v>
      </c>
      <c r="C336" s="6">
        <v>4.1986325E7</v>
      </c>
      <c r="D336" s="6">
        <v>5849900.0</v>
      </c>
      <c r="E336" s="6">
        <v>484644.0</v>
      </c>
      <c r="F336" s="6">
        <v>105092.0</v>
      </c>
      <c r="G336" s="6">
        <v>227337.0</v>
      </c>
      <c r="H336" s="6">
        <v>2097172.0</v>
      </c>
      <c r="I336" s="6">
        <v>2935655.0</v>
      </c>
      <c r="J336" s="6">
        <v>6456385.0</v>
      </c>
      <c r="K336" s="6">
        <v>2.226461701E10</v>
      </c>
      <c r="L336" s="6">
        <v>11903.0</v>
      </c>
      <c r="M336" s="8">
        <f t="shared" si="1"/>
        <v>80901280.8</v>
      </c>
      <c r="N336" s="7" t="str">
        <f t="shared" si="2"/>
        <v>2 - 35-50m</v>
      </c>
      <c r="O336" s="9">
        <f t="shared" si="3"/>
        <v>0.02</v>
      </c>
      <c r="P336" s="7">
        <f t="shared" si="4"/>
        <v>0.15</v>
      </c>
      <c r="Q336" s="10">
        <f t="shared" si="5"/>
        <v>839726.5</v>
      </c>
      <c r="R336" s="10">
        <f t="shared" si="6"/>
        <v>6297948.75</v>
      </c>
    </row>
    <row r="337" ht="15.75" customHeight="1">
      <c r="A337" s="6">
        <v>1.27930445E8</v>
      </c>
      <c r="B337" s="7" t="s">
        <v>623</v>
      </c>
      <c r="C337" s="6">
        <v>4.1781742E7</v>
      </c>
      <c r="D337" s="6">
        <v>831176.0</v>
      </c>
      <c r="E337" s="6">
        <v>142389.0</v>
      </c>
      <c r="F337" s="6">
        <v>216037.0</v>
      </c>
      <c r="G337" s="6">
        <v>65639.0</v>
      </c>
      <c r="H337" s="6">
        <v>230291.0</v>
      </c>
      <c r="I337" s="6">
        <v>176820.0</v>
      </c>
      <c r="J337" s="6">
        <v>1833610.0</v>
      </c>
      <c r="K337" s="6">
        <v>6.4000209E7</v>
      </c>
      <c r="L337" s="6">
        <v>7049.0</v>
      </c>
      <c r="M337" s="8">
        <f t="shared" si="1"/>
        <v>6562417.8</v>
      </c>
      <c r="N337" s="7" t="str">
        <f t="shared" si="2"/>
        <v>2 - 35-50m</v>
      </c>
      <c r="O337" s="9">
        <f t="shared" si="3"/>
        <v>0.02</v>
      </c>
      <c r="P337" s="7">
        <f t="shared" si="4"/>
        <v>0.15</v>
      </c>
      <c r="Q337" s="10">
        <f t="shared" si="5"/>
        <v>835634.84</v>
      </c>
      <c r="R337" s="10">
        <f t="shared" si="6"/>
        <v>6267261.3</v>
      </c>
    </row>
    <row r="338" ht="15.75" customHeight="1">
      <c r="A338" s="6">
        <v>1.34895663E8</v>
      </c>
      <c r="B338" s="7" t="s">
        <v>624</v>
      </c>
      <c r="C338" s="6">
        <v>4.1600754E7</v>
      </c>
      <c r="D338" s="6">
        <v>1780076.0</v>
      </c>
      <c r="E338" s="6">
        <v>120633.0</v>
      </c>
      <c r="F338" s="6">
        <v>47507.0</v>
      </c>
      <c r="G338" s="6">
        <v>744226.0</v>
      </c>
      <c r="H338" s="6">
        <v>866617.0</v>
      </c>
      <c r="I338" s="6">
        <v>1093.0</v>
      </c>
      <c r="J338" s="6">
        <v>636302.0</v>
      </c>
      <c r="K338" s="6">
        <v>7.7452027E7</v>
      </c>
      <c r="L338" s="6">
        <v>6755.0</v>
      </c>
      <c r="M338" s="8">
        <f t="shared" si="1"/>
        <v>11784074.6</v>
      </c>
      <c r="N338" s="7" t="str">
        <f t="shared" si="2"/>
        <v>2 - 35-50m</v>
      </c>
      <c r="O338" s="9">
        <f t="shared" si="3"/>
        <v>0.02</v>
      </c>
      <c r="P338" s="7">
        <f t="shared" si="4"/>
        <v>0.15</v>
      </c>
      <c r="Q338" s="10">
        <f t="shared" si="5"/>
        <v>832015.08</v>
      </c>
      <c r="R338" s="10">
        <f t="shared" si="6"/>
        <v>6240113.1</v>
      </c>
    </row>
    <row r="339" ht="15.75" customHeight="1">
      <c r="A339" s="6">
        <v>1.19433322E8</v>
      </c>
      <c r="B339" s="7" t="s">
        <v>625</v>
      </c>
      <c r="C339" s="6">
        <v>4.1527168E7</v>
      </c>
      <c r="D339" s="6">
        <v>3966067.0</v>
      </c>
      <c r="E339" s="6">
        <v>164656.0</v>
      </c>
      <c r="F339" s="6">
        <v>149296.0</v>
      </c>
      <c r="G339" s="6">
        <v>68226.0</v>
      </c>
      <c r="H339" s="6">
        <v>1175278.0</v>
      </c>
      <c r="I339" s="6">
        <v>2408611.0</v>
      </c>
      <c r="J339" s="6">
        <v>1912709.0</v>
      </c>
      <c r="K339" s="6">
        <v>6.8448146E7</v>
      </c>
      <c r="L339" s="6">
        <v>22392.0</v>
      </c>
      <c r="M339" s="8">
        <f t="shared" si="1"/>
        <v>60529427.2</v>
      </c>
      <c r="N339" s="7" t="str">
        <f t="shared" si="2"/>
        <v>2 - 35-50m</v>
      </c>
      <c r="O339" s="9">
        <f t="shared" si="3"/>
        <v>0.02</v>
      </c>
      <c r="P339" s="7">
        <f t="shared" si="4"/>
        <v>0.15</v>
      </c>
      <c r="Q339" s="10">
        <f t="shared" si="5"/>
        <v>830543.36</v>
      </c>
      <c r="R339" s="10">
        <f t="shared" si="6"/>
        <v>6229075.2</v>
      </c>
    </row>
    <row r="340" ht="15.75" customHeight="1">
      <c r="A340" s="6">
        <v>9.0415457E7</v>
      </c>
      <c r="B340" s="7" t="s">
        <v>288</v>
      </c>
      <c r="C340" s="6">
        <v>4.1286032E7</v>
      </c>
      <c r="D340" s="6">
        <v>1500564.0</v>
      </c>
      <c r="E340" s="6">
        <v>41150.0</v>
      </c>
      <c r="F340" s="6">
        <v>330562.0</v>
      </c>
      <c r="G340" s="6">
        <v>177806.0</v>
      </c>
      <c r="H340" s="6">
        <v>780298.0</v>
      </c>
      <c r="I340" s="6">
        <v>170748.0</v>
      </c>
      <c r="J340" s="6">
        <v>2813789.0</v>
      </c>
      <c r="K340" s="6">
        <v>6.372859132E9</v>
      </c>
      <c r="L340" s="6">
        <v>7780.0</v>
      </c>
      <c r="M340" s="8">
        <f t="shared" si="1"/>
        <v>12598518</v>
      </c>
      <c r="N340" s="7" t="str">
        <f t="shared" si="2"/>
        <v>2 - 35-50m</v>
      </c>
      <c r="O340" s="9">
        <f t="shared" si="3"/>
        <v>0.02</v>
      </c>
      <c r="P340" s="7">
        <f t="shared" si="4"/>
        <v>0.15</v>
      </c>
      <c r="Q340" s="10">
        <f t="shared" si="5"/>
        <v>825720.64</v>
      </c>
      <c r="R340" s="10">
        <f t="shared" si="6"/>
        <v>6192904.8</v>
      </c>
    </row>
    <row r="341" ht="15.75" customHeight="1">
      <c r="A341" s="6">
        <v>1.23750052E8</v>
      </c>
      <c r="B341" s="7" t="s">
        <v>368</v>
      </c>
      <c r="C341" s="6">
        <v>4.1266033E7</v>
      </c>
      <c r="D341" s="6">
        <v>2742197.0</v>
      </c>
      <c r="E341" s="6">
        <v>711396.0</v>
      </c>
      <c r="F341" s="6">
        <v>601149.0</v>
      </c>
      <c r="G341" s="6">
        <v>34354.0</v>
      </c>
      <c r="H341" s="6">
        <v>864295.0</v>
      </c>
      <c r="I341" s="6">
        <v>531003.0</v>
      </c>
      <c r="J341" s="6">
        <v>1858323.0</v>
      </c>
      <c r="K341" s="6">
        <v>9.874708771E9</v>
      </c>
      <c r="L341" s="6">
        <v>13620.0</v>
      </c>
      <c r="M341" s="8">
        <f t="shared" si="1"/>
        <v>20745003.2</v>
      </c>
      <c r="N341" s="7" t="str">
        <f t="shared" si="2"/>
        <v>2 - 35-50m</v>
      </c>
      <c r="O341" s="9">
        <f t="shared" si="3"/>
        <v>0.02</v>
      </c>
      <c r="P341" s="7">
        <f t="shared" si="4"/>
        <v>0.15</v>
      </c>
      <c r="Q341" s="10">
        <f t="shared" si="5"/>
        <v>825320.66</v>
      </c>
      <c r="R341" s="10">
        <f t="shared" si="6"/>
        <v>6189904.95</v>
      </c>
    </row>
    <row r="342" ht="15.75" customHeight="1">
      <c r="A342" s="6">
        <v>1.10852784E8</v>
      </c>
      <c r="B342" s="7" t="s">
        <v>284</v>
      </c>
      <c r="C342" s="6">
        <v>4.1244344E7</v>
      </c>
      <c r="D342" s="6">
        <v>4603157.0</v>
      </c>
      <c r="E342" s="6">
        <v>291378.0</v>
      </c>
      <c r="F342" s="6">
        <v>311461.0</v>
      </c>
      <c r="G342" s="6">
        <v>384164.0</v>
      </c>
      <c r="H342" s="6">
        <v>2693205.0</v>
      </c>
      <c r="I342" s="6">
        <v>922949.0</v>
      </c>
      <c r="J342" s="6">
        <v>5053304.0</v>
      </c>
      <c r="K342" s="6">
        <v>5.73479741E8</v>
      </c>
      <c r="L342" s="6">
        <v>11644.0</v>
      </c>
      <c r="M342" s="8">
        <f t="shared" si="1"/>
        <v>47608883.6</v>
      </c>
      <c r="N342" s="7" t="str">
        <f t="shared" si="2"/>
        <v>2 - 35-50m</v>
      </c>
      <c r="O342" s="9">
        <f t="shared" si="3"/>
        <v>0.02</v>
      </c>
      <c r="P342" s="7">
        <f t="shared" si="4"/>
        <v>0.15</v>
      </c>
      <c r="Q342" s="10">
        <f t="shared" si="5"/>
        <v>824886.88</v>
      </c>
      <c r="R342" s="10">
        <f t="shared" si="6"/>
        <v>6186651.6</v>
      </c>
    </row>
    <row r="343" ht="15.75" customHeight="1">
      <c r="A343" s="6">
        <v>2.7569371E7</v>
      </c>
      <c r="B343" s="7" t="s">
        <v>626</v>
      </c>
      <c r="C343" s="6">
        <v>4.1166627E7</v>
      </c>
      <c r="D343" s="6">
        <v>4480246.0</v>
      </c>
      <c r="E343" s="6">
        <v>7008.0</v>
      </c>
      <c r="F343" s="6">
        <v>3654.0</v>
      </c>
      <c r="G343" s="6">
        <v>35295.0</v>
      </c>
      <c r="H343" s="6">
        <v>3446394.0</v>
      </c>
      <c r="I343" s="6">
        <v>987895.0</v>
      </c>
      <c r="J343" s="6">
        <v>7616460.0</v>
      </c>
      <c r="K343" s="6">
        <v>8.361076188E9</v>
      </c>
      <c r="L343" s="6">
        <v>14292.0</v>
      </c>
      <c r="M343" s="8">
        <f t="shared" si="1"/>
        <v>54371729.6</v>
      </c>
      <c r="N343" s="7" t="str">
        <f t="shared" si="2"/>
        <v>2 - 35-50m</v>
      </c>
      <c r="O343" s="9">
        <f t="shared" si="3"/>
        <v>0.02</v>
      </c>
      <c r="P343" s="7">
        <f t="shared" si="4"/>
        <v>0.15</v>
      </c>
      <c r="Q343" s="10">
        <f t="shared" si="5"/>
        <v>823332.54</v>
      </c>
      <c r="R343" s="10">
        <f t="shared" si="6"/>
        <v>6174994.05</v>
      </c>
    </row>
    <row r="344" ht="15.75" customHeight="1">
      <c r="A344" s="6">
        <v>1.24384369E8</v>
      </c>
      <c r="B344" s="7" t="s">
        <v>353</v>
      </c>
      <c r="C344" s="6">
        <v>4.1146732E7</v>
      </c>
      <c r="D344" s="6">
        <v>2786180.0</v>
      </c>
      <c r="E344" s="6">
        <v>302787.0</v>
      </c>
      <c r="F344" s="6">
        <v>392783.0</v>
      </c>
      <c r="G344" s="6">
        <v>56933.0</v>
      </c>
      <c r="H344" s="6">
        <v>1559483.0</v>
      </c>
      <c r="I344" s="6">
        <v>474194.0</v>
      </c>
      <c r="J344" s="6">
        <v>3196427.0</v>
      </c>
      <c r="K344" s="6">
        <v>6.0518718E7</v>
      </c>
      <c r="L344" s="6">
        <v>12036.0</v>
      </c>
      <c r="M344" s="8">
        <f t="shared" si="1"/>
        <v>26152565.4</v>
      </c>
      <c r="N344" s="7" t="str">
        <f t="shared" si="2"/>
        <v>2 - 35-50m</v>
      </c>
      <c r="O344" s="9">
        <f t="shared" si="3"/>
        <v>0.02</v>
      </c>
      <c r="P344" s="7">
        <f t="shared" si="4"/>
        <v>0.15</v>
      </c>
      <c r="Q344" s="10">
        <f t="shared" si="5"/>
        <v>822934.64</v>
      </c>
      <c r="R344" s="10">
        <f t="shared" si="6"/>
        <v>6172009.8</v>
      </c>
    </row>
    <row r="345" ht="15.75" customHeight="1">
      <c r="A345" s="6">
        <v>1.0318379E7</v>
      </c>
      <c r="B345" s="7" t="s">
        <v>627</v>
      </c>
      <c r="C345" s="6">
        <v>4.1047366E7</v>
      </c>
      <c r="D345" s="6">
        <v>2905813.0</v>
      </c>
      <c r="E345" s="6">
        <v>234120.0</v>
      </c>
      <c r="F345" s="6">
        <v>37909.0</v>
      </c>
      <c r="G345" s="6">
        <v>158074.0</v>
      </c>
      <c r="H345" s="6">
        <v>1556668.0</v>
      </c>
      <c r="I345" s="6">
        <v>919042.0</v>
      </c>
      <c r="J345" s="6">
        <v>6684094.0</v>
      </c>
      <c r="K345" s="6">
        <v>1.3258847747E10</v>
      </c>
      <c r="L345" s="6">
        <v>11288.0</v>
      </c>
      <c r="M345" s="8">
        <f t="shared" si="1"/>
        <v>34702458</v>
      </c>
      <c r="N345" s="7" t="str">
        <f t="shared" si="2"/>
        <v>2 - 35-50m</v>
      </c>
      <c r="O345" s="9">
        <f t="shared" si="3"/>
        <v>0.02</v>
      </c>
      <c r="P345" s="7">
        <f t="shared" si="4"/>
        <v>0.15</v>
      </c>
      <c r="Q345" s="10">
        <f t="shared" si="5"/>
        <v>820947.32</v>
      </c>
      <c r="R345" s="10">
        <f t="shared" si="6"/>
        <v>6157104.9</v>
      </c>
    </row>
    <row r="346" ht="15.75" customHeight="1">
      <c r="A346" s="6">
        <v>1.40500641E8</v>
      </c>
      <c r="B346" s="7" t="s">
        <v>347</v>
      </c>
      <c r="C346" s="6">
        <v>4.1024787E7</v>
      </c>
      <c r="D346" s="6">
        <v>5.1825081E7</v>
      </c>
      <c r="E346" s="6">
        <v>2.2349677E7</v>
      </c>
      <c r="F346" s="6">
        <v>2108883.0</v>
      </c>
      <c r="G346" s="6">
        <v>2293754.0</v>
      </c>
      <c r="H346" s="6">
        <v>2.1906456E7</v>
      </c>
      <c r="I346" s="6">
        <v>3166311.0</v>
      </c>
      <c r="J346" s="6">
        <v>3652940.0</v>
      </c>
      <c r="K346" s="6">
        <v>2.127623733E9</v>
      </c>
      <c r="L346" s="6">
        <v>26314.0</v>
      </c>
      <c r="M346" s="8">
        <f t="shared" si="1"/>
        <v>300253497.4</v>
      </c>
      <c r="N346" s="7" t="str">
        <f t="shared" si="2"/>
        <v>2 - 35-50m</v>
      </c>
      <c r="O346" s="9">
        <f t="shared" si="3"/>
        <v>0.02</v>
      </c>
      <c r="P346" s="7">
        <f t="shared" si="4"/>
        <v>0.15</v>
      </c>
      <c r="Q346" s="10">
        <f t="shared" si="5"/>
        <v>820495.74</v>
      </c>
      <c r="R346" s="10">
        <f t="shared" si="6"/>
        <v>6153718.05</v>
      </c>
    </row>
    <row r="347" ht="15.75" customHeight="1">
      <c r="A347" s="6">
        <v>7.7783694E7</v>
      </c>
      <c r="B347" s="7" t="s">
        <v>628</v>
      </c>
      <c r="C347" s="6">
        <v>4.0906084E7</v>
      </c>
      <c r="D347" s="6">
        <v>2521665.0</v>
      </c>
      <c r="E347" s="6">
        <v>349394.0</v>
      </c>
      <c r="F347" s="6">
        <v>402705.0</v>
      </c>
      <c r="G347" s="6">
        <v>80563.0</v>
      </c>
      <c r="H347" s="6">
        <v>1165021.0</v>
      </c>
      <c r="I347" s="6">
        <v>523982.0</v>
      </c>
      <c r="J347" s="6">
        <v>2297746.0</v>
      </c>
      <c r="K347" s="6">
        <v>3.918900563E9</v>
      </c>
      <c r="L347" s="6">
        <v>16587.0</v>
      </c>
      <c r="M347" s="8">
        <f t="shared" si="1"/>
        <v>23327390.8</v>
      </c>
      <c r="N347" s="7" t="str">
        <f t="shared" si="2"/>
        <v>2 - 35-50m</v>
      </c>
      <c r="O347" s="9">
        <f t="shared" si="3"/>
        <v>0.02</v>
      </c>
      <c r="P347" s="7">
        <f t="shared" si="4"/>
        <v>0.15</v>
      </c>
      <c r="Q347" s="10">
        <f t="shared" si="5"/>
        <v>818121.68</v>
      </c>
      <c r="R347" s="10">
        <f t="shared" si="6"/>
        <v>6135912.6</v>
      </c>
    </row>
    <row r="348" ht="15.75" customHeight="1">
      <c r="A348" s="6">
        <v>1.10987981E8</v>
      </c>
      <c r="B348" s="7" t="s">
        <v>281</v>
      </c>
      <c r="C348" s="6">
        <v>4.0808151E7</v>
      </c>
      <c r="D348" s="6">
        <v>5927277.0</v>
      </c>
      <c r="E348" s="6">
        <v>143408.0</v>
      </c>
      <c r="F348" s="6">
        <v>534497.0</v>
      </c>
      <c r="G348" s="6">
        <v>285116.0</v>
      </c>
      <c r="H348" s="6">
        <v>2616092.0</v>
      </c>
      <c r="I348" s="6">
        <v>2348164.0</v>
      </c>
      <c r="J348" s="6">
        <v>6549145.0</v>
      </c>
      <c r="K348" s="6">
        <v>3.41876797E8</v>
      </c>
      <c r="L348" s="6">
        <v>28838.0</v>
      </c>
      <c r="M348" s="8">
        <f t="shared" si="1"/>
        <v>75362339.6</v>
      </c>
      <c r="N348" s="7" t="str">
        <f t="shared" si="2"/>
        <v>2 - 35-50m</v>
      </c>
      <c r="O348" s="9">
        <f t="shared" si="3"/>
        <v>0.02</v>
      </c>
      <c r="P348" s="7">
        <f t="shared" si="4"/>
        <v>0.15</v>
      </c>
      <c r="Q348" s="10">
        <f t="shared" si="5"/>
        <v>816163.02</v>
      </c>
      <c r="R348" s="10">
        <f t="shared" si="6"/>
        <v>6121222.65</v>
      </c>
    </row>
    <row r="349" ht="15.75" customHeight="1">
      <c r="A349" s="6">
        <v>1.06680234E8</v>
      </c>
      <c r="B349" s="7" t="s">
        <v>315</v>
      </c>
      <c r="C349" s="6">
        <v>4.0700521E7</v>
      </c>
      <c r="D349" s="6">
        <v>725632.0</v>
      </c>
      <c r="E349" s="6">
        <v>182482.0</v>
      </c>
      <c r="F349" s="6">
        <v>0.0</v>
      </c>
      <c r="G349" s="6">
        <v>11623.0</v>
      </c>
      <c r="H349" s="6">
        <v>484064.0</v>
      </c>
      <c r="I349" s="6">
        <v>47463.0</v>
      </c>
      <c r="J349" s="6">
        <v>1938528.0</v>
      </c>
      <c r="K349" s="6">
        <v>6.1489847E7</v>
      </c>
      <c r="L349" s="6">
        <v>4093.0</v>
      </c>
      <c r="M349" s="8">
        <f t="shared" si="1"/>
        <v>5872888.4</v>
      </c>
      <c r="N349" s="7" t="str">
        <f t="shared" si="2"/>
        <v>2 - 35-50m</v>
      </c>
      <c r="O349" s="9">
        <f t="shared" si="3"/>
        <v>0.02</v>
      </c>
      <c r="P349" s="7">
        <f t="shared" si="4"/>
        <v>0.15</v>
      </c>
      <c r="Q349" s="10">
        <f t="shared" si="5"/>
        <v>814010.42</v>
      </c>
      <c r="R349" s="10">
        <f t="shared" si="6"/>
        <v>6105078.15</v>
      </c>
    </row>
    <row r="350" ht="15.75" customHeight="1">
      <c r="A350" s="6">
        <v>1.21322225E8</v>
      </c>
      <c r="B350" s="7" t="s">
        <v>629</v>
      </c>
      <c r="C350" s="6">
        <v>4.0586901E7</v>
      </c>
      <c r="D350" s="6">
        <v>2.0430078E7</v>
      </c>
      <c r="E350" s="6">
        <v>6648695.0</v>
      </c>
      <c r="F350" s="6">
        <v>2031578.0</v>
      </c>
      <c r="G350" s="6">
        <v>1868306.0</v>
      </c>
      <c r="H350" s="6">
        <v>8239394.0</v>
      </c>
      <c r="I350" s="6">
        <v>1642105.0</v>
      </c>
      <c r="J350" s="6">
        <v>2733287.0</v>
      </c>
      <c r="K350" s="6">
        <v>1.516880215E10</v>
      </c>
      <c r="L350" s="6">
        <v>26969.0</v>
      </c>
      <c r="M350" s="8">
        <f t="shared" si="1"/>
        <v>128102159</v>
      </c>
      <c r="N350" s="7" t="str">
        <f t="shared" si="2"/>
        <v>2 - 35-50m</v>
      </c>
      <c r="O350" s="9">
        <f t="shared" si="3"/>
        <v>0.02</v>
      </c>
      <c r="P350" s="7">
        <f t="shared" si="4"/>
        <v>0.15</v>
      </c>
      <c r="Q350" s="10">
        <f t="shared" si="5"/>
        <v>811738.02</v>
      </c>
      <c r="R350" s="10">
        <f t="shared" si="6"/>
        <v>6088035.15</v>
      </c>
    </row>
    <row r="351" ht="15.75" customHeight="1">
      <c r="A351" s="6">
        <v>1.10848981E8</v>
      </c>
      <c r="B351" s="7" t="s">
        <v>630</v>
      </c>
      <c r="C351" s="6">
        <v>4.0574792E7</v>
      </c>
      <c r="D351" s="6">
        <v>1398102.0</v>
      </c>
      <c r="E351" s="6">
        <v>242027.0</v>
      </c>
      <c r="F351" s="6">
        <v>473679.0</v>
      </c>
      <c r="G351" s="6">
        <v>119597.0</v>
      </c>
      <c r="H351" s="6">
        <v>335811.0</v>
      </c>
      <c r="I351" s="6">
        <v>226988.0</v>
      </c>
      <c r="J351" s="6">
        <v>3661500.0</v>
      </c>
      <c r="K351" s="6">
        <v>2.7650762E7</v>
      </c>
      <c r="L351" s="6">
        <v>13016.0</v>
      </c>
      <c r="M351" s="8">
        <f t="shared" si="1"/>
        <v>9372021.4</v>
      </c>
      <c r="N351" s="7" t="str">
        <f t="shared" si="2"/>
        <v>2 - 35-50m</v>
      </c>
      <c r="O351" s="9">
        <f t="shared" si="3"/>
        <v>0.02</v>
      </c>
      <c r="P351" s="7">
        <f t="shared" si="4"/>
        <v>0.15</v>
      </c>
      <c r="Q351" s="10">
        <f t="shared" si="5"/>
        <v>811495.84</v>
      </c>
      <c r="R351" s="10">
        <f t="shared" si="6"/>
        <v>6086218.8</v>
      </c>
    </row>
    <row r="352" ht="15.75" customHeight="1">
      <c r="A352" s="6">
        <v>1.23827648E8</v>
      </c>
      <c r="B352" s="7" t="s">
        <v>631</v>
      </c>
      <c r="C352" s="6">
        <v>4.0525234E7</v>
      </c>
      <c r="D352" s="6">
        <v>4198223.0</v>
      </c>
      <c r="E352" s="6">
        <v>178055.0</v>
      </c>
      <c r="F352" s="6">
        <v>286628.0</v>
      </c>
      <c r="G352" s="6">
        <v>519682.0</v>
      </c>
      <c r="H352" s="6">
        <v>2754268.0</v>
      </c>
      <c r="I352" s="6">
        <v>459590.0</v>
      </c>
      <c r="J352" s="6">
        <v>2763824.0</v>
      </c>
      <c r="K352" s="6">
        <v>5.7201279E7</v>
      </c>
      <c r="L352" s="6">
        <v>14018.0</v>
      </c>
      <c r="M352" s="8">
        <f t="shared" si="1"/>
        <v>39422075</v>
      </c>
      <c r="N352" s="7" t="str">
        <f t="shared" si="2"/>
        <v>2 - 35-50m</v>
      </c>
      <c r="O352" s="9">
        <f t="shared" si="3"/>
        <v>0.02</v>
      </c>
      <c r="P352" s="7">
        <f t="shared" si="4"/>
        <v>0.15</v>
      </c>
      <c r="Q352" s="10">
        <f t="shared" si="5"/>
        <v>810504.68</v>
      </c>
      <c r="R352" s="10">
        <f t="shared" si="6"/>
        <v>6078785.1</v>
      </c>
    </row>
    <row r="353" ht="15.75" customHeight="1">
      <c r="A353" s="6">
        <v>8.9998243E7</v>
      </c>
      <c r="B353" s="7" t="s">
        <v>300</v>
      </c>
      <c r="C353" s="6">
        <v>4.0492042E7</v>
      </c>
      <c r="D353" s="6">
        <v>7331910.0</v>
      </c>
      <c r="E353" s="6">
        <v>695876.0</v>
      </c>
      <c r="F353" s="6">
        <v>108164.0</v>
      </c>
      <c r="G353" s="6">
        <v>265642.0</v>
      </c>
      <c r="H353" s="6">
        <v>5494843.0</v>
      </c>
      <c r="I353" s="6">
        <v>767385.0</v>
      </c>
      <c r="J353" s="6">
        <v>4780602.0</v>
      </c>
      <c r="K353" s="6">
        <v>3.351459213E9</v>
      </c>
      <c r="L353" s="6">
        <v>12904.0</v>
      </c>
      <c r="M353" s="8">
        <f t="shared" si="1"/>
        <v>71714201.2</v>
      </c>
      <c r="N353" s="7" t="str">
        <f t="shared" si="2"/>
        <v>2 - 35-50m</v>
      </c>
      <c r="O353" s="9">
        <f t="shared" si="3"/>
        <v>0.02</v>
      </c>
      <c r="P353" s="7">
        <f t="shared" si="4"/>
        <v>0.15</v>
      </c>
      <c r="Q353" s="10">
        <f t="shared" si="5"/>
        <v>809840.84</v>
      </c>
      <c r="R353" s="10">
        <f t="shared" si="6"/>
        <v>6073806.3</v>
      </c>
    </row>
    <row r="354" ht="15.75" customHeight="1">
      <c r="A354" s="6">
        <v>1.42977255E8</v>
      </c>
      <c r="B354" s="7" t="s">
        <v>632</v>
      </c>
      <c r="C354" s="6">
        <v>4.0374072E7</v>
      </c>
      <c r="D354" s="6">
        <v>2.7863143E7</v>
      </c>
      <c r="E354" s="6">
        <v>1726647.0</v>
      </c>
      <c r="F354" s="6">
        <v>1338528.0</v>
      </c>
      <c r="G354" s="6">
        <v>556014.0</v>
      </c>
      <c r="H354" s="6">
        <v>1.5882201E7</v>
      </c>
      <c r="I354" s="6">
        <v>8359753.0</v>
      </c>
      <c r="J354" s="6">
        <v>3020938.0</v>
      </c>
      <c r="K354" s="6">
        <v>7.6018957E7</v>
      </c>
      <c r="L354" s="6">
        <v>30796.0</v>
      </c>
      <c r="M354" s="8">
        <f t="shared" si="1"/>
        <v>331263511.4</v>
      </c>
      <c r="N354" s="7" t="str">
        <f t="shared" si="2"/>
        <v>2 - 35-50m</v>
      </c>
      <c r="O354" s="9">
        <f t="shared" si="3"/>
        <v>0.02</v>
      </c>
      <c r="P354" s="7">
        <f t="shared" si="4"/>
        <v>0.15</v>
      </c>
      <c r="Q354" s="10">
        <f t="shared" si="5"/>
        <v>807481.44</v>
      </c>
      <c r="R354" s="10">
        <f t="shared" si="6"/>
        <v>6056110.8</v>
      </c>
    </row>
    <row r="355" ht="15.75" customHeight="1">
      <c r="A355" s="6">
        <v>1.5403624E8</v>
      </c>
      <c r="B355" s="7" t="s">
        <v>101</v>
      </c>
      <c r="C355" s="6">
        <v>4.0365608E7</v>
      </c>
      <c r="D355" s="6">
        <v>2.3421138E7</v>
      </c>
      <c r="E355" s="6">
        <v>4045721.0</v>
      </c>
      <c r="F355" s="6">
        <v>1727945.0</v>
      </c>
      <c r="G355" s="6">
        <v>3425673.0</v>
      </c>
      <c r="H355" s="6">
        <v>1.2371389E7</v>
      </c>
      <c r="I355" s="6">
        <v>1850410.0</v>
      </c>
      <c r="J355" s="6">
        <v>1939533.0</v>
      </c>
      <c r="K355" s="6">
        <v>2.32313236E8</v>
      </c>
      <c r="L355" s="6">
        <v>13864.0</v>
      </c>
      <c r="M355" s="8">
        <f t="shared" si="1"/>
        <v>178689816.2</v>
      </c>
      <c r="N355" s="7" t="str">
        <f t="shared" si="2"/>
        <v>2 - 35-50m</v>
      </c>
      <c r="O355" s="9">
        <f t="shared" si="3"/>
        <v>0.02</v>
      </c>
      <c r="P355" s="7">
        <f t="shared" si="4"/>
        <v>0.15</v>
      </c>
      <c r="Q355" s="10">
        <f t="shared" si="5"/>
        <v>807312.16</v>
      </c>
      <c r="R355" s="10">
        <f t="shared" si="6"/>
        <v>6054841.2</v>
      </c>
    </row>
    <row r="356" ht="15.75" customHeight="1">
      <c r="A356" s="6">
        <v>1.24366462E8</v>
      </c>
      <c r="B356" s="7" t="s">
        <v>633</v>
      </c>
      <c r="C356" s="6">
        <v>4.0344586E7</v>
      </c>
      <c r="D356" s="6">
        <v>3270245.0</v>
      </c>
      <c r="E356" s="6">
        <v>630602.0</v>
      </c>
      <c r="F356" s="6">
        <v>398502.0</v>
      </c>
      <c r="G356" s="6">
        <v>592395.0</v>
      </c>
      <c r="H356" s="6">
        <v>1399421.0</v>
      </c>
      <c r="I356" s="6">
        <v>249325.0</v>
      </c>
      <c r="J356" s="6">
        <v>3439079.0</v>
      </c>
      <c r="K356" s="6">
        <v>6163595.0</v>
      </c>
      <c r="L356" s="6">
        <v>6845.0</v>
      </c>
      <c r="M356" s="8">
        <f t="shared" si="1"/>
        <v>22273414.4</v>
      </c>
      <c r="N356" s="7" t="str">
        <f t="shared" si="2"/>
        <v>2 - 35-50m</v>
      </c>
      <c r="O356" s="9">
        <f t="shared" si="3"/>
        <v>0.02</v>
      </c>
      <c r="P356" s="7">
        <f t="shared" si="4"/>
        <v>0.15</v>
      </c>
      <c r="Q356" s="10">
        <f t="shared" si="5"/>
        <v>806891.72</v>
      </c>
      <c r="R356" s="10">
        <f t="shared" si="6"/>
        <v>6051687.9</v>
      </c>
    </row>
    <row r="357" ht="15.75" customHeight="1">
      <c r="A357" s="6">
        <v>1.0699599E8</v>
      </c>
      <c r="B357" s="7" t="s">
        <v>634</v>
      </c>
      <c r="C357" s="6">
        <v>4.0236442E7</v>
      </c>
      <c r="D357" s="6">
        <v>2001152.0</v>
      </c>
      <c r="E357" s="6">
        <v>129458.0</v>
      </c>
      <c r="F357" s="6">
        <v>703431.0</v>
      </c>
      <c r="G357" s="6">
        <v>528016.0</v>
      </c>
      <c r="H357" s="6">
        <v>356650.0</v>
      </c>
      <c r="I357" s="6">
        <v>283597.0</v>
      </c>
      <c r="J357" s="6">
        <v>4551997.0</v>
      </c>
      <c r="K357" s="6">
        <v>3.56466459E8</v>
      </c>
      <c r="L357" s="6">
        <v>9326.0</v>
      </c>
      <c r="M357" s="8">
        <f t="shared" si="1"/>
        <v>12783257.6</v>
      </c>
      <c r="N357" s="7" t="str">
        <f t="shared" si="2"/>
        <v>2 - 35-50m</v>
      </c>
      <c r="O357" s="9">
        <f t="shared" si="3"/>
        <v>0.02</v>
      </c>
      <c r="P357" s="7">
        <f t="shared" si="4"/>
        <v>0.15</v>
      </c>
      <c r="Q357" s="10">
        <f t="shared" si="5"/>
        <v>804728.84</v>
      </c>
      <c r="R357" s="10">
        <f t="shared" si="6"/>
        <v>6035466.3</v>
      </c>
    </row>
    <row r="358" ht="15.75" customHeight="1">
      <c r="A358" s="6">
        <v>1.11906643E8</v>
      </c>
      <c r="B358" s="7" t="s">
        <v>327</v>
      </c>
      <c r="C358" s="6">
        <v>4.0220252E7</v>
      </c>
      <c r="D358" s="6">
        <v>6362781.0</v>
      </c>
      <c r="E358" s="6">
        <v>491324.0</v>
      </c>
      <c r="F358" s="6">
        <v>1138552.0</v>
      </c>
      <c r="G358" s="6">
        <v>595378.0</v>
      </c>
      <c r="H358" s="6">
        <v>3538844.0</v>
      </c>
      <c r="I358" s="6">
        <v>598683.0</v>
      </c>
      <c r="J358" s="6">
        <v>4086392.0</v>
      </c>
      <c r="K358" s="6">
        <v>1.639135423E9</v>
      </c>
      <c r="L358" s="6">
        <v>16479.0</v>
      </c>
      <c r="M358" s="8">
        <f t="shared" si="1"/>
        <v>52118980.8</v>
      </c>
      <c r="N358" s="7" t="str">
        <f t="shared" si="2"/>
        <v>2 - 35-50m</v>
      </c>
      <c r="O358" s="9">
        <f t="shared" si="3"/>
        <v>0.02</v>
      </c>
      <c r="P358" s="7">
        <f t="shared" si="4"/>
        <v>0.15</v>
      </c>
      <c r="Q358" s="10">
        <f t="shared" si="5"/>
        <v>804405.04</v>
      </c>
      <c r="R358" s="10">
        <f t="shared" si="6"/>
        <v>6033037.8</v>
      </c>
    </row>
    <row r="359" ht="15.75" customHeight="1">
      <c r="A359" s="6">
        <v>1.23523397E8</v>
      </c>
      <c r="B359" s="7" t="s">
        <v>635</v>
      </c>
      <c r="C359" s="6">
        <v>4.0158409E7</v>
      </c>
      <c r="D359" s="6">
        <v>2606130.0</v>
      </c>
      <c r="E359" s="6">
        <v>6725.0</v>
      </c>
      <c r="F359" s="6">
        <v>9696.0</v>
      </c>
      <c r="G359" s="6">
        <v>73962.0</v>
      </c>
      <c r="H359" s="6">
        <v>2020229.0</v>
      </c>
      <c r="I359" s="6">
        <v>495518.0</v>
      </c>
      <c r="J359" s="6">
        <v>2881710.0</v>
      </c>
      <c r="K359" s="6">
        <v>1.474883474E9</v>
      </c>
      <c r="L359" s="6">
        <v>19477.0</v>
      </c>
      <c r="M359" s="8">
        <f t="shared" si="1"/>
        <v>30429235</v>
      </c>
      <c r="N359" s="7" t="str">
        <f t="shared" si="2"/>
        <v>2 - 35-50m</v>
      </c>
      <c r="O359" s="9">
        <f t="shared" si="3"/>
        <v>0.02</v>
      </c>
      <c r="P359" s="7">
        <f t="shared" si="4"/>
        <v>0.15</v>
      </c>
      <c r="Q359" s="10">
        <f t="shared" si="5"/>
        <v>803168.18</v>
      </c>
      <c r="R359" s="10">
        <f t="shared" si="6"/>
        <v>6023761.35</v>
      </c>
    </row>
    <row r="360" ht="15.75" customHeight="1">
      <c r="A360" s="6">
        <v>1.23793239E8</v>
      </c>
      <c r="B360" s="7" t="s">
        <v>636</v>
      </c>
      <c r="C360" s="6">
        <v>4.0030508E7</v>
      </c>
      <c r="D360" s="6">
        <v>5766953.0</v>
      </c>
      <c r="E360" s="6">
        <v>381522.0</v>
      </c>
      <c r="F360" s="6">
        <v>1044026.0</v>
      </c>
      <c r="G360" s="6">
        <v>845027.0</v>
      </c>
      <c r="H360" s="6">
        <v>2870719.0</v>
      </c>
      <c r="I360" s="6">
        <v>625659.0</v>
      </c>
      <c r="J360" s="6">
        <v>1789149.0</v>
      </c>
      <c r="K360" s="6">
        <v>4.929989755E9</v>
      </c>
      <c r="L360" s="6">
        <v>8715.0</v>
      </c>
      <c r="M360" s="8">
        <f t="shared" si="1"/>
        <v>46764834.4</v>
      </c>
      <c r="N360" s="7" t="str">
        <f t="shared" si="2"/>
        <v>2 - 35-50m</v>
      </c>
      <c r="O360" s="9">
        <f t="shared" si="3"/>
        <v>0.02</v>
      </c>
      <c r="P360" s="7">
        <f t="shared" si="4"/>
        <v>0.15</v>
      </c>
      <c r="Q360" s="10">
        <f t="shared" si="5"/>
        <v>800610.16</v>
      </c>
      <c r="R360" s="10">
        <f t="shared" si="6"/>
        <v>6004576.2</v>
      </c>
    </row>
    <row r="361" ht="15.75" customHeight="1">
      <c r="A361" s="6">
        <v>1.26761083E8</v>
      </c>
      <c r="B361" s="7" t="s">
        <v>286</v>
      </c>
      <c r="C361" s="6">
        <v>4.0010397E7</v>
      </c>
      <c r="D361" s="6">
        <v>1.1062579E7</v>
      </c>
      <c r="E361" s="6">
        <v>4133752.0</v>
      </c>
      <c r="F361" s="6">
        <v>515575.0</v>
      </c>
      <c r="G361" s="6">
        <v>319450.0</v>
      </c>
      <c r="H361" s="6">
        <v>3994391.0</v>
      </c>
      <c r="I361" s="6">
        <v>2099411.0</v>
      </c>
      <c r="J361" s="6">
        <v>3789120.0</v>
      </c>
      <c r="K361" s="6">
        <v>5.61802512E8</v>
      </c>
      <c r="L361" s="6">
        <v>30252.0</v>
      </c>
      <c r="M361" s="8">
        <f t="shared" si="1"/>
        <v>85067830.4</v>
      </c>
      <c r="N361" s="7" t="str">
        <f t="shared" si="2"/>
        <v>2 - 35-50m</v>
      </c>
      <c r="O361" s="9">
        <f t="shared" si="3"/>
        <v>0.02</v>
      </c>
      <c r="P361" s="7">
        <f t="shared" si="4"/>
        <v>0.15</v>
      </c>
      <c r="Q361" s="10">
        <f t="shared" si="5"/>
        <v>800207.94</v>
      </c>
      <c r="R361" s="10">
        <f t="shared" si="6"/>
        <v>6001559.55</v>
      </c>
    </row>
    <row r="362" ht="15.75" customHeight="1">
      <c r="A362" s="6">
        <v>1.25536072E8</v>
      </c>
      <c r="B362" s="7" t="s">
        <v>637</v>
      </c>
      <c r="C362" s="6">
        <v>3.9917246E7</v>
      </c>
      <c r="D362" s="6">
        <v>2509604.0</v>
      </c>
      <c r="E362" s="6">
        <v>550952.0</v>
      </c>
      <c r="F362" s="6">
        <v>48201.0</v>
      </c>
      <c r="G362" s="6">
        <v>80302.0</v>
      </c>
      <c r="H362" s="6">
        <v>1240144.0</v>
      </c>
      <c r="I362" s="6">
        <v>590005.0</v>
      </c>
      <c r="J362" s="6">
        <v>3105577.0</v>
      </c>
      <c r="K362" s="6">
        <v>2.147686294E9</v>
      </c>
      <c r="L362" s="6">
        <v>18175.0</v>
      </c>
      <c r="M362" s="8">
        <f t="shared" si="1"/>
        <v>24729340.4</v>
      </c>
      <c r="N362" s="7" t="str">
        <f t="shared" si="2"/>
        <v>2 - 35-50m</v>
      </c>
      <c r="O362" s="9">
        <f t="shared" si="3"/>
        <v>0.02</v>
      </c>
      <c r="P362" s="7">
        <f t="shared" si="4"/>
        <v>0.15</v>
      </c>
      <c r="Q362" s="10">
        <f t="shared" si="5"/>
        <v>798344.92</v>
      </c>
      <c r="R362" s="10">
        <f t="shared" si="6"/>
        <v>5987586.9</v>
      </c>
    </row>
    <row r="363" ht="15.75" customHeight="1">
      <c r="A363" s="6">
        <v>1.2331365E8</v>
      </c>
      <c r="B363" s="7" t="s">
        <v>312</v>
      </c>
      <c r="C363" s="6">
        <v>3.984093E7</v>
      </c>
      <c r="D363" s="6">
        <v>2.035834E7</v>
      </c>
      <c r="E363" s="6">
        <v>248927.0</v>
      </c>
      <c r="F363" s="6">
        <v>380085.0</v>
      </c>
      <c r="G363" s="6">
        <v>1430169.0</v>
      </c>
      <c r="H363" s="6">
        <v>1.2882571E7</v>
      </c>
      <c r="I363" s="6">
        <v>5416588.0</v>
      </c>
      <c r="J363" s="6">
        <v>5798771.0</v>
      </c>
      <c r="K363" s="6">
        <v>6.8000001E7</v>
      </c>
      <c r="L363" s="6">
        <v>51623.0</v>
      </c>
      <c r="M363" s="8">
        <f t="shared" si="1"/>
        <v>243688101.4</v>
      </c>
      <c r="N363" s="7" t="str">
        <f t="shared" si="2"/>
        <v>2 - 35-50m</v>
      </c>
      <c r="O363" s="9">
        <f t="shared" si="3"/>
        <v>0.02</v>
      </c>
      <c r="P363" s="7">
        <f t="shared" si="4"/>
        <v>0.15</v>
      </c>
      <c r="Q363" s="10">
        <f t="shared" si="5"/>
        <v>796818.6</v>
      </c>
      <c r="R363" s="10">
        <f t="shared" si="6"/>
        <v>5976139.5</v>
      </c>
    </row>
    <row r="364" ht="15.75" customHeight="1">
      <c r="A364" s="6">
        <v>1.28947629E8</v>
      </c>
      <c r="B364" s="7" t="s">
        <v>638</v>
      </c>
      <c r="C364" s="6">
        <v>3.9814426E7</v>
      </c>
      <c r="D364" s="6">
        <v>4148349.0</v>
      </c>
      <c r="E364" s="6">
        <v>581436.0</v>
      </c>
      <c r="F364" s="6">
        <v>588067.0</v>
      </c>
      <c r="G364" s="6">
        <v>792736.0</v>
      </c>
      <c r="H364" s="6">
        <v>1557833.0</v>
      </c>
      <c r="I364" s="6">
        <v>628277.0</v>
      </c>
      <c r="J364" s="6">
        <v>7981150.0</v>
      </c>
      <c r="K364" s="6">
        <v>7.0601533E8</v>
      </c>
      <c r="L364" s="6">
        <v>7062.0</v>
      </c>
      <c r="M364" s="8">
        <f t="shared" si="1"/>
        <v>32607235.2</v>
      </c>
      <c r="N364" s="7" t="str">
        <f t="shared" si="2"/>
        <v>2 - 35-50m</v>
      </c>
      <c r="O364" s="9">
        <f t="shared" si="3"/>
        <v>0.02</v>
      </c>
      <c r="P364" s="7">
        <f t="shared" si="4"/>
        <v>0.15</v>
      </c>
      <c r="Q364" s="10">
        <f t="shared" si="5"/>
        <v>796288.52</v>
      </c>
      <c r="R364" s="10">
        <f t="shared" si="6"/>
        <v>5972163.9</v>
      </c>
    </row>
    <row r="365" ht="15.75" customHeight="1">
      <c r="A365" s="6">
        <v>1.24394698E8</v>
      </c>
      <c r="B365" s="7" t="s">
        <v>318</v>
      </c>
      <c r="C365" s="6">
        <v>3.9728783E7</v>
      </c>
      <c r="D365" s="6">
        <v>1720602.0</v>
      </c>
      <c r="E365" s="6">
        <v>36489.0</v>
      </c>
      <c r="F365" s="6">
        <v>127675.0</v>
      </c>
      <c r="G365" s="6">
        <v>36643.0</v>
      </c>
      <c r="H365" s="6">
        <v>835418.0</v>
      </c>
      <c r="I365" s="6">
        <v>684377.0</v>
      </c>
      <c r="J365" s="6">
        <v>6389580.0</v>
      </c>
      <c r="K365" s="6">
        <v>4.37751278E8</v>
      </c>
      <c r="L365" s="6">
        <v>10633.0</v>
      </c>
      <c r="M365" s="8">
        <f t="shared" si="1"/>
        <v>22450939.8</v>
      </c>
      <c r="N365" s="7" t="str">
        <f t="shared" si="2"/>
        <v>2 - 35-50m</v>
      </c>
      <c r="O365" s="9">
        <f t="shared" si="3"/>
        <v>0.02</v>
      </c>
      <c r="P365" s="7">
        <f t="shared" si="4"/>
        <v>0.15</v>
      </c>
      <c r="Q365" s="10">
        <f t="shared" si="5"/>
        <v>794575.66</v>
      </c>
      <c r="R365" s="10">
        <f t="shared" si="6"/>
        <v>5959317.45</v>
      </c>
    </row>
    <row r="366" ht="15.75" customHeight="1">
      <c r="A366" s="6">
        <v>1.47285056E8</v>
      </c>
      <c r="B366" s="7" t="s">
        <v>355</v>
      </c>
      <c r="C366" s="6">
        <v>3.9599299E7</v>
      </c>
      <c r="D366" s="6">
        <v>324097.0</v>
      </c>
      <c r="E366" s="6">
        <v>2534.0</v>
      </c>
      <c r="F366" s="6">
        <v>2717.0</v>
      </c>
      <c r="G366" s="6">
        <v>49573.0</v>
      </c>
      <c r="H366" s="6">
        <v>269273.0</v>
      </c>
      <c r="I366" s="6">
        <v>0.0</v>
      </c>
      <c r="J366" s="6">
        <v>84902.0</v>
      </c>
      <c r="K366" s="6">
        <v>2200000.0</v>
      </c>
      <c r="L366" s="6">
        <v>2866.0</v>
      </c>
      <c r="M366" s="8">
        <f t="shared" si="1"/>
        <v>2896962.8</v>
      </c>
      <c r="N366" s="7" t="str">
        <f t="shared" si="2"/>
        <v>2 - 35-50m</v>
      </c>
      <c r="O366" s="9">
        <f t="shared" si="3"/>
        <v>0.02</v>
      </c>
      <c r="P366" s="7">
        <f t="shared" si="4"/>
        <v>0.15</v>
      </c>
      <c r="Q366" s="10">
        <f t="shared" si="5"/>
        <v>791985.98</v>
      </c>
      <c r="R366" s="10">
        <f t="shared" si="6"/>
        <v>5939894.85</v>
      </c>
    </row>
    <row r="367" ht="15.75" customHeight="1">
      <c r="A367" s="6">
        <v>1.30878583E8</v>
      </c>
      <c r="B367" s="7" t="s">
        <v>268</v>
      </c>
      <c r="C367" s="6">
        <v>3.959529E7</v>
      </c>
      <c r="D367" s="6">
        <v>2.3502147E7</v>
      </c>
      <c r="E367" s="6">
        <v>311625.0</v>
      </c>
      <c r="F367" s="6">
        <v>223398.0</v>
      </c>
      <c r="G367" s="6">
        <v>398260.0</v>
      </c>
      <c r="H367" s="6">
        <v>1.7374588E7</v>
      </c>
      <c r="I367" s="6">
        <v>5194276.0</v>
      </c>
      <c r="J367" s="6">
        <v>5550682.0</v>
      </c>
      <c r="K367" s="6">
        <v>1.734264E8</v>
      </c>
      <c r="L367" s="6">
        <v>52097.0</v>
      </c>
      <c r="M367" s="8">
        <f t="shared" si="1"/>
        <v>279733561</v>
      </c>
      <c r="N367" s="7" t="str">
        <f t="shared" si="2"/>
        <v>2 - 35-50m</v>
      </c>
      <c r="O367" s="9">
        <f t="shared" si="3"/>
        <v>0.02</v>
      </c>
      <c r="P367" s="7">
        <f t="shared" si="4"/>
        <v>0.15</v>
      </c>
      <c r="Q367" s="10">
        <f t="shared" si="5"/>
        <v>791905.8</v>
      </c>
      <c r="R367" s="10">
        <f t="shared" si="6"/>
        <v>5939293.5</v>
      </c>
    </row>
    <row r="368" ht="15.75" customHeight="1">
      <c r="A368" s="6">
        <v>8.0890335E7</v>
      </c>
      <c r="B368" s="7" t="s">
        <v>639</v>
      </c>
      <c r="C368" s="6">
        <v>3.9291996E7</v>
      </c>
      <c r="D368" s="6">
        <v>8551628.0</v>
      </c>
      <c r="E368" s="6">
        <v>779417.0</v>
      </c>
      <c r="F368" s="6">
        <v>1423386.0</v>
      </c>
      <c r="G368" s="6">
        <v>3039858.0</v>
      </c>
      <c r="H368" s="6">
        <v>3057183.0</v>
      </c>
      <c r="I368" s="6">
        <v>251784.0</v>
      </c>
      <c r="J368" s="6">
        <v>4178002.0</v>
      </c>
      <c r="K368" s="6">
        <v>9.5869853E7</v>
      </c>
      <c r="L368" s="6">
        <v>24154.0</v>
      </c>
      <c r="M368" s="8">
        <f t="shared" si="1"/>
        <v>50769597.4</v>
      </c>
      <c r="N368" s="7" t="str">
        <f t="shared" si="2"/>
        <v>2 - 35-50m</v>
      </c>
      <c r="O368" s="9">
        <f t="shared" si="3"/>
        <v>0.02</v>
      </c>
      <c r="P368" s="7">
        <f t="shared" si="4"/>
        <v>0.15</v>
      </c>
      <c r="Q368" s="10">
        <f t="shared" si="5"/>
        <v>785839.92</v>
      </c>
      <c r="R368" s="10">
        <f t="shared" si="6"/>
        <v>5893799.4</v>
      </c>
    </row>
    <row r="369" ht="15.75" customHeight="1">
      <c r="A369" s="6">
        <v>1.09444234E8</v>
      </c>
      <c r="B369" s="7" t="s">
        <v>640</v>
      </c>
      <c r="C369" s="6">
        <v>3.8898797E7</v>
      </c>
      <c r="D369" s="6">
        <v>8077670.0</v>
      </c>
      <c r="E369" s="6">
        <v>147569.0</v>
      </c>
      <c r="F369" s="6">
        <v>207754.0</v>
      </c>
      <c r="G369" s="6">
        <v>264619.0</v>
      </c>
      <c r="H369" s="6">
        <v>4444790.0</v>
      </c>
      <c r="I369" s="6">
        <v>3012938.0</v>
      </c>
      <c r="J369" s="6">
        <v>6005369.0</v>
      </c>
      <c r="K369" s="6">
        <v>3.29211579E8</v>
      </c>
      <c r="L369" s="6">
        <v>31935.0</v>
      </c>
      <c r="M369" s="8">
        <f t="shared" si="1"/>
        <v>106210157.8</v>
      </c>
      <c r="N369" s="7" t="str">
        <f t="shared" si="2"/>
        <v>2 - 35-50m</v>
      </c>
      <c r="O369" s="9">
        <f t="shared" si="3"/>
        <v>0.02</v>
      </c>
      <c r="P369" s="7">
        <f t="shared" si="4"/>
        <v>0.15</v>
      </c>
      <c r="Q369" s="10">
        <f t="shared" si="5"/>
        <v>777975.94</v>
      </c>
      <c r="R369" s="10">
        <f t="shared" si="6"/>
        <v>5834819.55</v>
      </c>
    </row>
    <row r="370" ht="15.75" customHeight="1">
      <c r="A370" s="6">
        <v>1.24395846E8</v>
      </c>
      <c r="B370" s="7" t="s">
        <v>348</v>
      </c>
      <c r="C370" s="6">
        <v>3.8560056E7</v>
      </c>
      <c r="D370" s="6">
        <v>2756936.0</v>
      </c>
      <c r="E370" s="6">
        <v>226243.0</v>
      </c>
      <c r="F370" s="6">
        <v>289967.0</v>
      </c>
      <c r="G370" s="6">
        <v>262453.0</v>
      </c>
      <c r="H370" s="6">
        <v>1720981.0</v>
      </c>
      <c r="I370" s="6">
        <v>257292.0</v>
      </c>
      <c r="J370" s="6">
        <v>1360229.0</v>
      </c>
      <c r="K370" s="6">
        <v>1.43189298E9</v>
      </c>
      <c r="L370" s="6">
        <v>15223.0</v>
      </c>
      <c r="M370" s="8">
        <f t="shared" si="1"/>
        <v>24030644.6</v>
      </c>
      <c r="N370" s="7" t="str">
        <f t="shared" si="2"/>
        <v>2 - 35-50m</v>
      </c>
      <c r="O370" s="9">
        <f t="shared" si="3"/>
        <v>0.02</v>
      </c>
      <c r="P370" s="7">
        <f t="shared" si="4"/>
        <v>0.15</v>
      </c>
      <c r="Q370" s="10">
        <f t="shared" si="5"/>
        <v>771201.12</v>
      </c>
      <c r="R370" s="10">
        <f t="shared" si="6"/>
        <v>5784008.4</v>
      </c>
    </row>
    <row r="371" ht="15.75" customHeight="1">
      <c r="A371" s="6">
        <v>1.23782143E8</v>
      </c>
      <c r="B371" s="7" t="s">
        <v>641</v>
      </c>
      <c r="C371" s="6">
        <v>3.8493901E7</v>
      </c>
      <c r="D371" s="6">
        <v>1.8496636E7</v>
      </c>
      <c r="E371" s="6">
        <v>1939293.0</v>
      </c>
      <c r="F371" s="6">
        <v>7215118.0</v>
      </c>
      <c r="G371" s="6">
        <v>2638901.0</v>
      </c>
      <c r="H371" s="6">
        <v>6107125.0</v>
      </c>
      <c r="I371" s="6">
        <v>596199.0</v>
      </c>
      <c r="J371" s="6">
        <v>1714594.0</v>
      </c>
      <c r="K371" s="6">
        <v>5.16091646E8</v>
      </c>
      <c r="L371" s="6">
        <v>18351.0</v>
      </c>
      <c r="M371" s="8">
        <f t="shared" si="1"/>
        <v>98368928.6</v>
      </c>
      <c r="N371" s="7" t="str">
        <f t="shared" si="2"/>
        <v>2 - 35-50m</v>
      </c>
      <c r="O371" s="9">
        <f t="shared" si="3"/>
        <v>0.02</v>
      </c>
      <c r="P371" s="7">
        <f t="shared" si="4"/>
        <v>0.15</v>
      </c>
      <c r="Q371" s="10">
        <f t="shared" si="5"/>
        <v>769878.02</v>
      </c>
      <c r="R371" s="10">
        <f t="shared" si="6"/>
        <v>5774085.15</v>
      </c>
    </row>
    <row r="372" ht="15.75" customHeight="1">
      <c r="A372" s="6">
        <v>1.24460176E8</v>
      </c>
      <c r="B372" s="7" t="s">
        <v>285</v>
      </c>
      <c r="C372" s="6">
        <v>3.8424954E7</v>
      </c>
      <c r="D372" s="6">
        <v>958226.0</v>
      </c>
      <c r="E372" s="6">
        <v>113330.0</v>
      </c>
      <c r="F372" s="6">
        <v>183653.0</v>
      </c>
      <c r="G372" s="6">
        <v>47065.0</v>
      </c>
      <c r="H372" s="6">
        <v>437241.0</v>
      </c>
      <c r="I372" s="6">
        <v>176937.0</v>
      </c>
      <c r="J372" s="6">
        <v>4126469.0</v>
      </c>
      <c r="K372" s="6">
        <v>1.70914897E8</v>
      </c>
      <c r="L372" s="6">
        <v>14921.0</v>
      </c>
      <c r="M372" s="8">
        <f t="shared" si="1"/>
        <v>8489382</v>
      </c>
      <c r="N372" s="7" t="str">
        <f t="shared" si="2"/>
        <v>2 - 35-50m</v>
      </c>
      <c r="O372" s="9">
        <f t="shared" si="3"/>
        <v>0.02</v>
      </c>
      <c r="P372" s="7">
        <f t="shared" si="4"/>
        <v>0.15</v>
      </c>
      <c r="Q372" s="10">
        <f t="shared" si="5"/>
        <v>768499.08</v>
      </c>
      <c r="R372" s="10">
        <f t="shared" si="6"/>
        <v>5763743.1</v>
      </c>
    </row>
    <row r="373" ht="15.75" customHeight="1">
      <c r="A373" s="6">
        <v>1.24496065E8</v>
      </c>
      <c r="B373" s="7" t="s">
        <v>642</v>
      </c>
      <c r="C373" s="6">
        <v>3.8387779E7</v>
      </c>
      <c r="D373" s="6">
        <v>5710698.0</v>
      </c>
      <c r="E373" s="6">
        <v>228097.0</v>
      </c>
      <c r="F373" s="6">
        <v>323896.0</v>
      </c>
      <c r="G373" s="6">
        <v>453080.0</v>
      </c>
      <c r="H373" s="6">
        <v>2976716.0</v>
      </c>
      <c r="I373" s="6">
        <v>1728909.0</v>
      </c>
      <c r="J373" s="6">
        <v>3095655.0</v>
      </c>
      <c r="K373" s="6">
        <v>6.80891768E8</v>
      </c>
      <c r="L373" s="6">
        <v>13295.0</v>
      </c>
      <c r="M373" s="8">
        <f t="shared" si="1"/>
        <v>66851071.4</v>
      </c>
      <c r="N373" s="7" t="str">
        <f t="shared" si="2"/>
        <v>2 - 35-50m</v>
      </c>
      <c r="O373" s="9">
        <f t="shared" si="3"/>
        <v>0.02</v>
      </c>
      <c r="P373" s="7">
        <f t="shared" si="4"/>
        <v>0.15</v>
      </c>
      <c r="Q373" s="10">
        <f t="shared" si="5"/>
        <v>767755.58</v>
      </c>
      <c r="R373" s="10">
        <f t="shared" si="6"/>
        <v>5758166.85</v>
      </c>
    </row>
    <row r="374" ht="15.75" customHeight="1">
      <c r="A374" s="6">
        <v>8.5037017E7</v>
      </c>
      <c r="B374" s="7" t="s">
        <v>296</v>
      </c>
      <c r="C374" s="6">
        <v>3.8302634E7</v>
      </c>
      <c r="D374" s="6">
        <v>2.659796E7</v>
      </c>
      <c r="E374" s="6">
        <v>496890.0</v>
      </c>
      <c r="F374" s="6">
        <v>1009540.0</v>
      </c>
      <c r="G374" s="6">
        <v>2619750.0</v>
      </c>
      <c r="H374" s="6">
        <v>1.6988633E7</v>
      </c>
      <c r="I374" s="6">
        <v>5483147.0</v>
      </c>
      <c r="J374" s="6">
        <v>4325443.0</v>
      </c>
      <c r="K374" s="6">
        <v>3.11413182E9</v>
      </c>
      <c r="L374" s="6">
        <v>13481.0</v>
      </c>
      <c r="M374" s="8">
        <f t="shared" si="1"/>
        <v>292146728</v>
      </c>
      <c r="N374" s="7" t="str">
        <f t="shared" si="2"/>
        <v>2 - 35-50m</v>
      </c>
      <c r="O374" s="9">
        <f t="shared" si="3"/>
        <v>0.02</v>
      </c>
      <c r="P374" s="7">
        <f t="shared" si="4"/>
        <v>0.15</v>
      </c>
      <c r="Q374" s="10">
        <f t="shared" si="5"/>
        <v>766052.68</v>
      </c>
      <c r="R374" s="10">
        <f t="shared" si="6"/>
        <v>5745395.1</v>
      </c>
    </row>
    <row r="375" ht="15.75" customHeight="1">
      <c r="A375" s="6">
        <v>1.10760745E8</v>
      </c>
      <c r="B375" s="7" t="s">
        <v>292</v>
      </c>
      <c r="C375" s="6">
        <v>3.829992E7</v>
      </c>
      <c r="D375" s="6">
        <v>2915287.0</v>
      </c>
      <c r="E375" s="6">
        <v>291939.0</v>
      </c>
      <c r="F375" s="6">
        <v>614753.0</v>
      </c>
      <c r="G375" s="6">
        <v>199426.0</v>
      </c>
      <c r="H375" s="6">
        <v>1081408.0</v>
      </c>
      <c r="I375" s="6">
        <v>727761.0</v>
      </c>
      <c r="J375" s="6">
        <v>4107787.0</v>
      </c>
      <c r="K375" s="6">
        <v>2.303219795E9</v>
      </c>
      <c r="L375" s="6">
        <v>9098.0</v>
      </c>
      <c r="M375" s="8">
        <f t="shared" si="1"/>
        <v>27454897.8</v>
      </c>
      <c r="N375" s="7" t="str">
        <f t="shared" si="2"/>
        <v>2 - 35-50m</v>
      </c>
      <c r="O375" s="9">
        <f t="shared" si="3"/>
        <v>0.02</v>
      </c>
      <c r="P375" s="7">
        <f t="shared" si="4"/>
        <v>0.15</v>
      </c>
      <c r="Q375" s="10">
        <f t="shared" si="5"/>
        <v>765998.4</v>
      </c>
      <c r="R375" s="10">
        <f t="shared" si="6"/>
        <v>5744988</v>
      </c>
    </row>
    <row r="376" ht="15.75" customHeight="1">
      <c r="A376" s="6">
        <v>1.21343503E8</v>
      </c>
      <c r="B376" s="7" t="s">
        <v>643</v>
      </c>
      <c r="C376" s="6">
        <v>3.8294983E7</v>
      </c>
      <c r="D376" s="6">
        <v>2.2692741E7</v>
      </c>
      <c r="E376" s="6">
        <v>8736212.0</v>
      </c>
      <c r="F376" s="6">
        <v>3193569.0</v>
      </c>
      <c r="G376" s="6">
        <v>2893921.0</v>
      </c>
      <c r="H376" s="6">
        <v>6669999.0</v>
      </c>
      <c r="I376" s="6">
        <v>1199040.0</v>
      </c>
      <c r="J376" s="6">
        <v>4736181.0</v>
      </c>
      <c r="K376" s="6">
        <v>5.572298354E9</v>
      </c>
      <c r="L376" s="6">
        <v>34362.0</v>
      </c>
      <c r="M376" s="8">
        <f t="shared" si="1"/>
        <v>110390854.4</v>
      </c>
      <c r="N376" s="7" t="str">
        <f t="shared" si="2"/>
        <v>2 - 35-50m</v>
      </c>
      <c r="O376" s="9">
        <f t="shared" si="3"/>
        <v>0.02</v>
      </c>
      <c r="P376" s="7">
        <f t="shared" si="4"/>
        <v>0.15</v>
      </c>
      <c r="Q376" s="10">
        <f t="shared" si="5"/>
        <v>765899.66</v>
      </c>
      <c r="R376" s="10">
        <f t="shared" si="6"/>
        <v>5744247.45</v>
      </c>
    </row>
    <row r="377" ht="15.75" customHeight="1">
      <c r="A377" s="6">
        <v>1.21740448E8</v>
      </c>
      <c r="B377" s="7" t="s">
        <v>298</v>
      </c>
      <c r="C377" s="6">
        <v>3.8032986E7</v>
      </c>
      <c r="D377" s="6">
        <v>2.3167392E7</v>
      </c>
      <c r="E377" s="6">
        <v>3505332.0</v>
      </c>
      <c r="F377" s="6">
        <v>3336356.0</v>
      </c>
      <c r="G377" s="6">
        <v>1521486.0</v>
      </c>
      <c r="H377" s="6">
        <v>1.1982595E7</v>
      </c>
      <c r="I377" s="6">
        <v>2821623.0</v>
      </c>
      <c r="J377" s="6">
        <v>4510368.0</v>
      </c>
      <c r="K377" s="6">
        <v>2.180723716E9</v>
      </c>
      <c r="L377" s="6">
        <v>21095.0</v>
      </c>
      <c r="M377" s="8">
        <f t="shared" si="1"/>
        <v>189718132.4</v>
      </c>
      <c r="N377" s="7" t="str">
        <f t="shared" si="2"/>
        <v>2 - 35-50m</v>
      </c>
      <c r="O377" s="9">
        <f t="shared" si="3"/>
        <v>0.02</v>
      </c>
      <c r="P377" s="7">
        <f t="shared" si="4"/>
        <v>0.15</v>
      </c>
      <c r="Q377" s="10">
        <f t="shared" si="5"/>
        <v>760659.72</v>
      </c>
      <c r="R377" s="10">
        <f t="shared" si="6"/>
        <v>5704947.9</v>
      </c>
    </row>
    <row r="378" ht="15.75" customHeight="1">
      <c r="A378" s="6">
        <v>1.20582392E8</v>
      </c>
      <c r="B378" s="7" t="s">
        <v>644</v>
      </c>
      <c r="C378" s="6">
        <v>3.8030379E7</v>
      </c>
      <c r="D378" s="6">
        <v>1542642.0</v>
      </c>
      <c r="E378" s="6">
        <v>544728.0</v>
      </c>
      <c r="F378" s="6">
        <v>5900.0</v>
      </c>
      <c r="G378" s="6">
        <v>36487.0</v>
      </c>
      <c r="H378" s="6">
        <v>748243.0</v>
      </c>
      <c r="I378" s="6">
        <v>207284.0</v>
      </c>
      <c r="J378" s="6">
        <v>2910557.0</v>
      </c>
      <c r="K378" s="6">
        <v>9.173273716E9</v>
      </c>
      <c r="L378" s="6">
        <v>12512.0</v>
      </c>
      <c r="M378" s="8">
        <f t="shared" si="1"/>
        <v>11894803.6</v>
      </c>
      <c r="N378" s="7" t="str">
        <f t="shared" si="2"/>
        <v>2 - 35-50m</v>
      </c>
      <c r="O378" s="9">
        <f t="shared" si="3"/>
        <v>0.02</v>
      </c>
      <c r="P378" s="7">
        <f t="shared" si="4"/>
        <v>0.15</v>
      </c>
      <c r="Q378" s="10">
        <f t="shared" si="5"/>
        <v>760607.58</v>
      </c>
      <c r="R378" s="10">
        <f t="shared" si="6"/>
        <v>5704556.85</v>
      </c>
    </row>
    <row r="379" ht="15.75" customHeight="1">
      <c r="A379" s="6">
        <v>1.23051542E8</v>
      </c>
      <c r="B379" s="7" t="s">
        <v>299</v>
      </c>
      <c r="C379" s="6">
        <v>3.7887359E7</v>
      </c>
      <c r="D379" s="6">
        <v>2847589.0</v>
      </c>
      <c r="E379" s="6">
        <v>171349.0</v>
      </c>
      <c r="F379" s="6">
        <v>308228.0</v>
      </c>
      <c r="G379" s="6">
        <v>123022.0</v>
      </c>
      <c r="H379" s="6">
        <v>1102609.0</v>
      </c>
      <c r="I379" s="6">
        <v>1142381.0</v>
      </c>
      <c r="J379" s="6">
        <v>2925297.0</v>
      </c>
      <c r="K379" s="6">
        <v>9.6406912E7</v>
      </c>
      <c r="L379" s="6">
        <v>9805.0</v>
      </c>
      <c r="M379" s="8">
        <f t="shared" si="1"/>
        <v>35016523.8</v>
      </c>
      <c r="N379" s="7" t="str">
        <f t="shared" si="2"/>
        <v>2 - 35-50m</v>
      </c>
      <c r="O379" s="9">
        <f t="shared" si="3"/>
        <v>0.02</v>
      </c>
      <c r="P379" s="7">
        <f t="shared" si="4"/>
        <v>0.15</v>
      </c>
      <c r="Q379" s="10">
        <f t="shared" si="5"/>
        <v>757747.18</v>
      </c>
      <c r="R379" s="10">
        <f t="shared" si="6"/>
        <v>5683103.85</v>
      </c>
    </row>
    <row r="380" ht="15.75" customHeight="1">
      <c r="A380" s="6">
        <v>8.743247E7</v>
      </c>
      <c r="B380" s="7" t="s">
        <v>645</v>
      </c>
      <c r="C380" s="6">
        <v>3.7758809E7</v>
      </c>
      <c r="D380" s="6">
        <v>2832079.0</v>
      </c>
      <c r="E380" s="6">
        <v>530556.0</v>
      </c>
      <c r="F380" s="6">
        <v>709993.0</v>
      </c>
      <c r="G380" s="6">
        <v>189496.0</v>
      </c>
      <c r="H380" s="6">
        <v>1230906.0</v>
      </c>
      <c r="I380" s="6">
        <v>171128.0</v>
      </c>
      <c r="J380" s="6">
        <v>1864321.0</v>
      </c>
      <c r="K380" s="6">
        <v>5.776318547E9</v>
      </c>
      <c r="L380" s="6">
        <v>8670.0</v>
      </c>
      <c r="M380" s="8">
        <f t="shared" si="1"/>
        <v>18015701.2</v>
      </c>
      <c r="N380" s="7" t="str">
        <f t="shared" si="2"/>
        <v>2 - 35-50m</v>
      </c>
      <c r="O380" s="9">
        <f t="shared" si="3"/>
        <v>0.02</v>
      </c>
      <c r="P380" s="7">
        <f t="shared" si="4"/>
        <v>0.15</v>
      </c>
      <c r="Q380" s="10">
        <f t="shared" si="5"/>
        <v>755176.18</v>
      </c>
      <c r="R380" s="10">
        <f t="shared" si="6"/>
        <v>5663821.35</v>
      </c>
    </row>
    <row r="381" ht="15.75" customHeight="1">
      <c r="A381" s="6">
        <v>1.10821697E8</v>
      </c>
      <c r="B381" s="7" t="s">
        <v>646</v>
      </c>
      <c r="C381" s="6">
        <v>3.7669843E7</v>
      </c>
      <c r="D381" s="6">
        <v>4934047.0</v>
      </c>
      <c r="E381" s="6">
        <v>80999.0</v>
      </c>
      <c r="F381" s="6">
        <v>182124.0</v>
      </c>
      <c r="G381" s="6">
        <v>89602.0</v>
      </c>
      <c r="H381" s="6">
        <v>3138833.0</v>
      </c>
      <c r="I381" s="6">
        <v>1442489.0</v>
      </c>
      <c r="J381" s="6">
        <v>3581993.0</v>
      </c>
      <c r="K381" s="6">
        <v>4.352843149E9</v>
      </c>
      <c r="L381" s="6">
        <v>18983.0</v>
      </c>
      <c r="M381" s="8">
        <f t="shared" si="1"/>
        <v>60976965.8</v>
      </c>
      <c r="N381" s="7" t="str">
        <f t="shared" si="2"/>
        <v>2 - 35-50m</v>
      </c>
      <c r="O381" s="9">
        <f t="shared" si="3"/>
        <v>0.02</v>
      </c>
      <c r="P381" s="7">
        <f t="shared" si="4"/>
        <v>0.15</v>
      </c>
      <c r="Q381" s="10">
        <f t="shared" si="5"/>
        <v>753396.86</v>
      </c>
      <c r="R381" s="10">
        <f t="shared" si="6"/>
        <v>5650476.45</v>
      </c>
    </row>
    <row r="382" ht="15.75" customHeight="1">
      <c r="A382" s="6">
        <v>1.55137729E8</v>
      </c>
      <c r="B382" s="7" t="s">
        <v>647</v>
      </c>
      <c r="C382" s="6">
        <v>3.7552301E7</v>
      </c>
      <c r="D382" s="6">
        <v>2.6685747E7</v>
      </c>
      <c r="E382" s="6">
        <v>6686931.0</v>
      </c>
      <c r="F382" s="6">
        <v>3331775.0</v>
      </c>
      <c r="G382" s="6">
        <v>5867408.0</v>
      </c>
      <c r="H382" s="6">
        <v>9658883.0</v>
      </c>
      <c r="I382" s="6">
        <v>1140750.0</v>
      </c>
      <c r="J382" s="6">
        <v>3199195.0</v>
      </c>
      <c r="K382" s="6">
        <v>1.884717047E9</v>
      </c>
      <c r="L382" s="6">
        <v>29106.0</v>
      </c>
      <c r="M382" s="8">
        <f t="shared" si="1"/>
        <v>150874398.2</v>
      </c>
      <c r="N382" s="7" t="str">
        <f t="shared" si="2"/>
        <v>2 - 35-50m</v>
      </c>
      <c r="O382" s="9">
        <f t="shared" si="3"/>
        <v>0.02</v>
      </c>
      <c r="P382" s="7">
        <f t="shared" si="4"/>
        <v>0.15</v>
      </c>
      <c r="Q382" s="10">
        <f t="shared" si="5"/>
        <v>751046.02</v>
      </c>
      <c r="R382" s="10">
        <f t="shared" si="6"/>
        <v>5632845.15</v>
      </c>
    </row>
    <row r="383" ht="15.75" customHeight="1">
      <c r="A383" s="6">
        <v>1.24490301E8</v>
      </c>
      <c r="B383" s="7" t="s">
        <v>648</v>
      </c>
      <c r="C383" s="6">
        <v>3.7442094E7</v>
      </c>
      <c r="D383" s="6">
        <v>8306585.0</v>
      </c>
      <c r="E383" s="6">
        <v>770051.0</v>
      </c>
      <c r="F383" s="6">
        <v>1974635.0</v>
      </c>
      <c r="G383" s="6">
        <v>659954.0</v>
      </c>
      <c r="H383" s="6">
        <v>4020092.0</v>
      </c>
      <c r="I383" s="6">
        <v>881853.0</v>
      </c>
      <c r="J383" s="6">
        <v>2755186.0</v>
      </c>
      <c r="K383" s="6">
        <v>2.77842383E9</v>
      </c>
      <c r="L383" s="6">
        <v>27787.0</v>
      </c>
      <c r="M383" s="8">
        <f t="shared" si="1"/>
        <v>64581076.2</v>
      </c>
      <c r="N383" s="7" t="str">
        <f t="shared" si="2"/>
        <v>2 - 35-50m</v>
      </c>
      <c r="O383" s="9">
        <f t="shared" si="3"/>
        <v>0.02</v>
      </c>
      <c r="P383" s="7">
        <f t="shared" si="4"/>
        <v>0.15</v>
      </c>
      <c r="Q383" s="10">
        <f t="shared" si="5"/>
        <v>748841.88</v>
      </c>
      <c r="R383" s="10">
        <f t="shared" si="6"/>
        <v>5616314.1</v>
      </c>
    </row>
    <row r="384" ht="15.75" customHeight="1">
      <c r="A384" s="6">
        <v>1.23214074E8</v>
      </c>
      <c r="B384" s="7" t="s">
        <v>342</v>
      </c>
      <c r="C384" s="6">
        <v>3.7324721E7</v>
      </c>
      <c r="D384" s="6">
        <v>2979722.0</v>
      </c>
      <c r="E384" s="6">
        <v>139165.0</v>
      </c>
      <c r="F384" s="6">
        <v>411719.0</v>
      </c>
      <c r="G384" s="6">
        <v>256525.0</v>
      </c>
      <c r="H384" s="6">
        <v>1043315.0</v>
      </c>
      <c r="I384" s="6">
        <v>1128998.0</v>
      </c>
      <c r="J384" s="6">
        <v>1717705.0</v>
      </c>
      <c r="K384" s="6">
        <v>7.924502756E9</v>
      </c>
      <c r="L384" s="6">
        <v>12872.0</v>
      </c>
      <c r="M384" s="8">
        <f t="shared" si="1"/>
        <v>34890481</v>
      </c>
      <c r="N384" s="7" t="str">
        <f t="shared" si="2"/>
        <v>2 - 35-50m</v>
      </c>
      <c r="O384" s="9">
        <f t="shared" si="3"/>
        <v>0.02</v>
      </c>
      <c r="P384" s="7">
        <f t="shared" si="4"/>
        <v>0.15</v>
      </c>
      <c r="Q384" s="10">
        <f t="shared" si="5"/>
        <v>746494.42</v>
      </c>
      <c r="R384" s="10">
        <f t="shared" si="6"/>
        <v>5598708.15</v>
      </c>
    </row>
    <row r="385" ht="15.75" customHeight="1">
      <c r="A385" s="6">
        <v>1.19532965E8</v>
      </c>
      <c r="B385" s="7" t="s">
        <v>649</v>
      </c>
      <c r="C385" s="6">
        <v>3.731903E7</v>
      </c>
      <c r="D385" s="6">
        <v>3562130.0</v>
      </c>
      <c r="E385" s="6">
        <v>93223.0</v>
      </c>
      <c r="F385" s="6">
        <v>55478.0</v>
      </c>
      <c r="G385" s="6">
        <v>176534.0</v>
      </c>
      <c r="H385" s="6">
        <v>2222110.0</v>
      </c>
      <c r="I385" s="6">
        <v>1014785.0</v>
      </c>
      <c r="J385" s="6">
        <v>3588780.0</v>
      </c>
      <c r="K385" s="6">
        <v>3.0576433E7</v>
      </c>
      <c r="L385" s="6">
        <v>11468.0</v>
      </c>
      <c r="M385" s="8">
        <f t="shared" si="1"/>
        <v>43352536.6</v>
      </c>
      <c r="N385" s="7" t="str">
        <f t="shared" si="2"/>
        <v>2 - 35-50m</v>
      </c>
      <c r="O385" s="9">
        <f t="shared" si="3"/>
        <v>0.02</v>
      </c>
      <c r="P385" s="7">
        <f t="shared" si="4"/>
        <v>0.15</v>
      </c>
      <c r="Q385" s="10">
        <f t="shared" si="5"/>
        <v>746380.6</v>
      </c>
      <c r="R385" s="10">
        <f t="shared" si="6"/>
        <v>5597854.5</v>
      </c>
    </row>
    <row r="386" ht="15.75" customHeight="1">
      <c r="A386" s="6">
        <v>1.24436971E8</v>
      </c>
      <c r="B386" s="7" t="s">
        <v>333</v>
      </c>
      <c r="C386" s="6">
        <v>3.7210063E7</v>
      </c>
      <c r="D386" s="6">
        <v>1.2101952E7</v>
      </c>
      <c r="E386" s="6">
        <v>695868.0</v>
      </c>
      <c r="F386" s="6">
        <v>111755.0</v>
      </c>
      <c r="G386" s="6">
        <v>297964.0</v>
      </c>
      <c r="H386" s="6">
        <v>8637838.0</v>
      </c>
      <c r="I386" s="6">
        <v>2358527.0</v>
      </c>
      <c r="J386" s="6">
        <v>3261163.0</v>
      </c>
      <c r="K386" s="6">
        <v>4.199021232E9</v>
      </c>
      <c r="L386" s="6">
        <v>53341.0</v>
      </c>
      <c r="M386" s="8">
        <f t="shared" si="1"/>
        <v>135103459.6</v>
      </c>
      <c r="N386" s="7" t="str">
        <f t="shared" si="2"/>
        <v>2 - 35-50m</v>
      </c>
      <c r="O386" s="9">
        <f t="shared" si="3"/>
        <v>0.02</v>
      </c>
      <c r="P386" s="7">
        <f t="shared" si="4"/>
        <v>0.15</v>
      </c>
      <c r="Q386" s="10">
        <f t="shared" si="5"/>
        <v>744201.26</v>
      </c>
      <c r="R386" s="10">
        <f t="shared" si="6"/>
        <v>5581509.45</v>
      </c>
    </row>
    <row r="387" ht="15.75" customHeight="1">
      <c r="A387" s="6">
        <v>1.24503293E8</v>
      </c>
      <c r="B387" s="7" t="s">
        <v>473</v>
      </c>
      <c r="C387" s="6">
        <v>3.7094757E7</v>
      </c>
      <c r="D387" s="6">
        <v>1650772.0</v>
      </c>
      <c r="E387" s="6">
        <v>127842.0</v>
      </c>
      <c r="F387" s="6">
        <v>476936.0</v>
      </c>
      <c r="G387" s="6">
        <v>427251.0</v>
      </c>
      <c r="H387" s="6">
        <v>422425.0</v>
      </c>
      <c r="I387" s="6">
        <v>196318.0</v>
      </c>
      <c r="J387" s="6">
        <v>4123057.0</v>
      </c>
      <c r="K387" s="6">
        <v>1.415277085E9</v>
      </c>
      <c r="L387" s="6">
        <v>6603.0</v>
      </c>
      <c r="M387" s="8">
        <f t="shared" si="1"/>
        <v>10839054.4</v>
      </c>
      <c r="N387" s="7" t="str">
        <f t="shared" si="2"/>
        <v>2 - 35-50m</v>
      </c>
      <c r="O387" s="9">
        <f t="shared" si="3"/>
        <v>0.02</v>
      </c>
      <c r="P387" s="7">
        <f t="shared" si="4"/>
        <v>0.15</v>
      </c>
      <c r="Q387" s="10">
        <f t="shared" si="5"/>
        <v>741895.14</v>
      </c>
      <c r="R387" s="10">
        <f t="shared" si="6"/>
        <v>5564213.55</v>
      </c>
    </row>
    <row r="388" ht="15.75" customHeight="1">
      <c r="A388" s="6">
        <v>1.21323255E8</v>
      </c>
      <c r="B388" s="7" t="s">
        <v>650</v>
      </c>
      <c r="C388" s="6">
        <v>3.6794387E7</v>
      </c>
      <c r="D388" s="6">
        <v>9697607.0</v>
      </c>
      <c r="E388" s="6">
        <v>4741293.0</v>
      </c>
      <c r="F388" s="6">
        <v>343953.0</v>
      </c>
      <c r="G388" s="6">
        <v>204006.0</v>
      </c>
      <c r="H388" s="6">
        <v>3539932.0</v>
      </c>
      <c r="I388" s="6">
        <v>868423.0</v>
      </c>
      <c r="J388" s="6">
        <v>3284828.0</v>
      </c>
      <c r="K388" s="6">
        <v>5.278024739E9</v>
      </c>
      <c r="L388" s="6">
        <v>17267.0</v>
      </c>
      <c r="M388" s="8">
        <f t="shared" si="1"/>
        <v>55219968.6</v>
      </c>
      <c r="N388" s="7" t="str">
        <f t="shared" si="2"/>
        <v>2 - 35-50m</v>
      </c>
      <c r="O388" s="9">
        <f t="shared" si="3"/>
        <v>0.02</v>
      </c>
      <c r="P388" s="7">
        <f t="shared" si="4"/>
        <v>0.15</v>
      </c>
      <c r="Q388" s="10">
        <f t="shared" si="5"/>
        <v>735887.74</v>
      </c>
      <c r="R388" s="10">
        <f t="shared" si="6"/>
        <v>5519158.05</v>
      </c>
    </row>
    <row r="389" ht="15.75" customHeight="1">
      <c r="A389" s="6">
        <v>1.24354397E8</v>
      </c>
      <c r="B389" s="7" t="s">
        <v>651</v>
      </c>
      <c r="C389" s="6">
        <v>3.6656667E7</v>
      </c>
      <c r="D389" s="6">
        <v>3236923.0</v>
      </c>
      <c r="E389" s="6">
        <v>369774.0</v>
      </c>
      <c r="F389" s="6">
        <v>323938.0</v>
      </c>
      <c r="G389" s="6">
        <v>270273.0</v>
      </c>
      <c r="H389" s="6">
        <v>1786587.0</v>
      </c>
      <c r="I389" s="6">
        <v>486351.0</v>
      </c>
      <c r="J389" s="6">
        <v>6415822.0</v>
      </c>
      <c r="K389" s="6">
        <v>0.0</v>
      </c>
      <c r="L389" s="6">
        <v>9882.0</v>
      </c>
      <c r="M389" s="8">
        <f t="shared" si="1"/>
        <v>29395812.8</v>
      </c>
      <c r="N389" s="7" t="str">
        <f t="shared" si="2"/>
        <v>2 - 35-50m</v>
      </c>
      <c r="O389" s="9">
        <f t="shared" si="3"/>
        <v>0.02</v>
      </c>
      <c r="P389" s="7">
        <f t="shared" si="4"/>
        <v>0.15</v>
      </c>
      <c r="Q389" s="10">
        <f t="shared" si="5"/>
        <v>733133.34</v>
      </c>
      <c r="R389" s="10">
        <f t="shared" si="6"/>
        <v>5498500.05</v>
      </c>
    </row>
    <row r="390" ht="15.75" customHeight="1">
      <c r="A390" s="6">
        <v>1.25457087E8</v>
      </c>
      <c r="B390" s="7" t="s">
        <v>652</v>
      </c>
      <c r="C390" s="6">
        <v>3.656739E7</v>
      </c>
      <c r="D390" s="6">
        <v>2438411.0</v>
      </c>
      <c r="E390" s="6">
        <v>326342.0</v>
      </c>
      <c r="F390" s="6">
        <v>503757.0</v>
      </c>
      <c r="G390" s="6">
        <v>238147.0</v>
      </c>
      <c r="H390" s="6">
        <v>1031526.0</v>
      </c>
      <c r="I390" s="6">
        <v>338639.0</v>
      </c>
      <c r="J390" s="6">
        <v>3567323.0</v>
      </c>
      <c r="K390" s="6">
        <v>7046945.0</v>
      </c>
      <c r="L390" s="6">
        <v>7155.0</v>
      </c>
      <c r="M390" s="8">
        <f t="shared" si="1"/>
        <v>19113410.4</v>
      </c>
      <c r="N390" s="7" t="str">
        <f t="shared" si="2"/>
        <v>2 - 35-50m</v>
      </c>
      <c r="O390" s="9">
        <f t="shared" si="3"/>
        <v>0.02</v>
      </c>
      <c r="P390" s="7">
        <f t="shared" si="4"/>
        <v>0.15</v>
      </c>
      <c r="Q390" s="10">
        <f t="shared" si="5"/>
        <v>731347.8</v>
      </c>
      <c r="R390" s="10">
        <f t="shared" si="6"/>
        <v>5485108.5</v>
      </c>
    </row>
    <row r="391" ht="15.75" customHeight="1">
      <c r="A391" s="6">
        <v>3.1183804E7</v>
      </c>
      <c r="B391" s="7" t="s">
        <v>653</v>
      </c>
      <c r="C391" s="6">
        <v>3.6445705E7</v>
      </c>
      <c r="D391" s="6">
        <v>4949244.0</v>
      </c>
      <c r="E391" s="6">
        <v>169400.0</v>
      </c>
      <c r="F391" s="6">
        <v>2547984.0</v>
      </c>
      <c r="G391" s="6">
        <v>11588.0</v>
      </c>
      <c r="H391" s="6">
        <v>1546219.0</v>
      </c>
      <c r="I391" s="6">
        <v>674053.0</v>
      </c>
      <c r="J391" s="6">
        <v>2717375.0</v>
      </c>
      <c r="K391" s="6">
        <v>6.829275367E9</v>
      </c>
      <c r="L391" s="6">
        <v>3316.0</v>
      </c>
      <c r="M391" s="8">
        <f t="shared" si="1"/>
        <v>34119450</v>
      </c>
      <c r="N391" s="7" t="str">
        <f t="shared" si="2"/>
        <v>2 - 35-50m</v>
      </c>
      <c r="O391" s="9">
        <f t="shared" si="3"/>
        <v>0.02</v>
      </c>
      <c r="P391" s="7">
        <f t="shared" si="4"/>
        <v>0.15</v>
      </c>
      <c r="Q391" s="10">
        <f t="shared" si="5"/>
        <v>728914.1</v>
      </c>
      <c r="R391" s="10">
        <f t="shared" si="6"/>
        <v>5466855.75</v>
      </c>
    </row>
    <row r="392" ht="15.75" customHeight="1">
      <c r="A392" s="6">
        <v>1.24500405E8</v>
      </c>
      <c r="B392" s="7" t="s">
        <v>654</v>
      </c>
      <c r="C392" s="6">
        <v>3.6445637E7</v>
      </c>
      <c r="D392" s="6">
        <v>5891331.0</v>
      </c>
      <c r="E392" s="6">
        <v>504051.0</v>
      </c>
      <c r="F392" s="6">
        <v>528789.0</v>
      </c>
      <c r="G392" s="6">
        <v>545182.0</v>
      </c>
      <c r="H392" s="6">
        <v>3077805.0</v>
      </c>
      <c r="I392" s="6">
        <v>1235504.0</v>
      </c>
      <c r="J392" s="6">
        <v>4275435.0</v>
      </c>
      <c r="K392" s="6">
        <v>1.74272573E8</v>
      </c>
      <c r="L392" s="6">
        <v>3842.0</v>
      </c>
      <c r="M392" s="8">
        <f t="shared" si="1"/>
        <v>58827246.2</v>
      </c>
      <c r="N392" s="7" t="str">
        <f t="shared" si="2"/>
        <v>2 - 35-50m</v>
      </c>
      <c r="O392" s="9">
        <f t="shared" si="3"/>
        <v>0.02</v>
      </c>
      <c r="P392" s="7">
        <f t="shared" si="4"/>
        <v>0.15</v>
      </c>
      <c r="Q392" s="10">
        <f t="shared" si="5"/>
        <v>728912.74</v>
      </c>
      <c r="R392" s="10">
        <f t="shared" si="6"/>
        <v>5466845.55</v>
      </c>
    </row>
    <row r="393" ht="15.75" customHeight="1">
      <c r="A393" s="6">
        <v>1.32345025E8</v>
      </c>
      <c r="B393" s="7" t="s">
        <v>295</v>
      </c>
      <c r="C393" s="6">
        <v>3.6405333E7</v>
      </c>
      <c r="D393" s="6">
        <v>1.9762758E7</v>
      </c>
      <c r="E393" s="6">
        <v>1.279926E7</v>
      </c>
      <c r="F393" s="6">
        <v>1038963.0</v>
      </c>
      <c r="G393" s="6">
        <v>1224606.0</v>
      </c>
      <c r="H393" s="6">
        <v>3847872.0</v>
      </c>
      <c r="I393" s="6">
        <v>852057.0</v>
      </c>
      <c r="J393" s="6">
        <v>3407673.0</v>
      </c>
      <c r="K393" s="6">
        <v>6.83909593E8</v>
      </c>
      <c r="L393" s="6">
        <v>9509.0</v>
      </c>
      <c r="M393" s="8">
        <f t="shared" si="1"/>
        <v>65056062</v>
      </c>
      <c r="N393" s="7" t="str">
        <f t="shared" si="2"/>
        <v>2 - 35-50m</v>
      </c>
      <c r="O393" s="9">
        <f t="shared" si="3"/>
        <v>0.02</v>
      </c>
      <c r="P393" s="7">
        <f t="shared" si="4"/>
        <v>0.15</v>
      </c>
      <c r="Q393" s="10">
        <f t="shared" si="5"/>
        <v>728106.66</v>
      </c>
      <c r="R393" s="10">
        <f t="shared" si="6"/>
        <v>5460799.95</v>
      </c>
    </row>
    <row r="394" ht="15.75" customHeight="1">
      <c r="A394" s="6">
        <v>1.2872922E8</v>
      </c>
      <c r="B394" s="7" t="s">
        <v>308</v>
      </c>
      <c r="C394" s="6">
        <v>3.6127115E7</v>
      </c>
      <c r="D394" s="6">
        <v>6356090.0</v>
      </c>
      <c r="E394" s="6">
        <v>1122436.0</v>
      </c>
      <c r="F394" s="6">
        <v>142959.0</v>
      </c>
      <c r="G394" s="6">
        <v>459253.0</v>
      </c>
      <c r="H394" s="6">
        <v>3924295.0</v>
      </c>
      <c r="I394" s="6">
        <v>707147.0</v>
      </c>
      <c r="J394" s="6">
        <v>4569172.0</v>
      </c>
      <c r="K394" s="6">
        <v>1.6976844128E10</v>
      </c>
      <c r="L394" s="6">
        <v>27282.0</v>
      </c>
      <c r="M394" s="8">
        <f t="shared" si="1"/>
        <v>55733307.2</v>
      </c>
      <c r="N394" s="7" t="str">
        <f t="shared" si="2"/>
        <v>2 - 35-50m</v>
      </c>
      <c r="O394" s="9">
        <f t="shared" si="3"/>
        <v>0.02</v>
      </c>
      <c r="P394" s="7">
        <f t="shared" si="4"/>
        <v>0.15</v>
      </c>
      <c r="Q394" s="10">
        <f t="shared" si="5"/>
        <v>722542.3</v>
      </c>
      <c r="R394" s="10">
        <f t="shared" si="6"/>
        <v>5419067.25</v>
      </c>
    </row>
    <row r="395" ht="15.75" customHeight="1">
      <c r="A395" s="6">
        <v>1.29935703E8</v>
      </c>
      <c r="B395" s="7" t="s">
        <v>376</v>
      </c>
      <c r="C395" s="6">
        <v>3.5994586E7</v>
      </c>
      <c r="D395" s="6">
        <v>1804391.0</v>
      </c>
      <c r="E395" s="6">
        <v>206191.0</v>
      </c>
      <c r="F395" s="6">
        <v>364296.0</v>
      </c>
      <c r="G395" s="6">
        <v>332125.0</v>
      </c>
      <c r="H395" s="6">
        <v>634873.0</v>
      </c>
      <c r="I395" s="6">
        <v>266906.0</v>
      </c>
      <c r="J395" s="6">
        <v>964410.0</v>
      </c>
      <c r="K395" s="6">
        <v>1.2303335E8</v>
      </c>
      <c r="L395" s="6">
        <v>6184.0</v>
      </c>
      <c r="M395" s="8">
        <f t="shared" si="1"/>
        <v>13785180.2</v>
      </c>
      <c r="N395" s="7" t="str">
        <f t="shared" si="2"/>
        <v>2 - 35-50m</v>
      </c>
      <c r="O395" s="9">
        <f t="shared" si="3"/>
        <v>0.02</v>
      </c>
      <c r="P395" s="7">
        <f t="shared" si="4"/>
        <v>0.15</v>
      </c>
      <c r="Q395" s="10">
        <f t="shared" si="5"/>
        <v>719891.72</v>
      </c>
      <c r="R395" s="10">
        <f t="shared" si="6"/>
        <v>5399187.9</v>
      </c>
    </row>
    <row r="396" ht="15.75" customHeight="1">
      <c r="A396" s="6">
        <v>1.21247309E8</v>
      </c>
      <c r="B396" s="7" t="s">
        <v>476</v>
      </c>
      <c r="C396" s="6">
        <v>3.5875529E7</v>
      </c>
      <c r="D396" s="6">
        <v>1.8554479E7</v>
      </c>
      <c r="E396" s="6">
        <v>6028226.0</v>
      </c>
      <c r="F396" s="6">
        <v>997470.0</v>
      </c>
      <c r="G396" s="6">
        <v>1264303.0</v>
      </c>
      <c r="H396" s="6">
        <v>7534600.0</v>
      </c>
      <c r="I396" s="6">
        <v>2729880.0</v>
      </c>
      <c r="J396" s="6">
        <v>3779946.0</v>
      </c>
      <c r="K396" s="6">
        <v>2.305323434E9</v>
      </c>
      <c r="L396" s="6">
        <v>7170.0</v>
      </c>
      <c r="M396" s="8">
        <f t="shared" si="1"/>
        <v>138201397.2</v>
      </c>
      <c r="N396" s="7" t="str">
        <f t="shared" si="2"/>
        <v>2 - 35-50m</v>
      </c>
      <c r="O396" s="9">
        <f t="shared" si="3"/>
        <v>0.02</v>
      </c>
      <c r="P396" s="7">
        <f t="shared" si="4"/>
        <v>0.15</v>
      </c>
      <c r="Q396" s="10">
        <f t="shared" si="5"/>
        <v>717510.58</v>
      </c>
      <c r="R396" s="10">
        <f t="shared" si="6"/>
        <v>5381329.35</v>
      </c>
    </row>
    <row r="397" ht="15.75" customHeight="1">
      <c r="A397" s="6">
        <v>8.8619253E7</v>
      </c>
      <c r="B397" s="7" t="s">
        <v>307</v>
      </c>
      <c r="C397" s="6">
        <v>3.5824596E7</v>
      </c>
      <c r="D397" s="6">
        <v>4.6909886E7</v>
      </c>
      <c r="E397" s="6">
        <v>3.2176227E7</v>
      </c>
      <c r="F397" s="6">
        <v>1843094.0</v>
      </c>
      <c r="G397" s="6">
        <v>1605876.0</v>
      </c>
      <c r="H397" s="6">
        <v>9005859.0</v>
      </c>
      <c r="I397" s="6">
        <v>2278830.0</v>
      </c>
      <c r="J397" s="6">
        <v>3015888.0</v>
      </c>
      <c r="K397" s="6">
        <v>2.212858411E9</v>
      </c>
      <c r="L397" s="6">
        <v>9210.0</v>
      </c>
      <c r="M397" s="8">
        <f t="shared" si="1"/>
        <v>152180127.4</v>
      </c>
      <c r="N397" s="7" t="str">
        <f t="shared" si="2"/>
        <v>2 - 35-50m</v>
      </c>
      <c r="O397" s="9">
        <f t="shared" si="3"/>
        <v>0.02</v>
      </c>
      <c r="P397" s="7">
        <f t="shared" si="4"/>
        <v>0.15</v>
      </c>
      <c r="Q397" s="10">
        <f t="shared" si="5"/>
        <v>716491.92</v>
      </c>
      <c r="R397" s="10">
        <f t="shared" si="6"/>
        <v>5373689.4</v>
      </c>
    </row>
    <row r="398" ht="15.75" customHeight="1">
      <c r="A398" s="6">
        <v>1.51234473E8</v>
      </c>
      <c r="B398" s="7" t="s">
        <v>477</v>
      </c>
      <c r="C398" s="6">
        <v>3.581984E7</v>
      </c>
      <c r="D398" s="6">
        <v>4992722.0</v>
      </c>
      <c r="E398" s="6">
        <v>531343.0</v>
      </c>
      <c r="F398" s="6">
        <v>64785.0</v>
      </c>
      <c r="G398" s="6">
        <v>0.0</v>
      </c>
      <c r="H398" s="6">
        <v>4395456.0</v>
      </c>
      <c r="I398" s="6">
        <v>1138.0</v>
      </c>
      <c r="J398" s="6">
        <v>392620.0</v>
      </c>
      <c r="K398" s="6">
        <v>7.00000008E8</v>
      </c>
      <c r="L398" s="6">
        <v>2463.0</v>
      </c>
      <c r="M398" s="8">
        <f t="shared" si="1"/>
        <v>44213158.6</v>
      </c>
      <c r="N398" s="7" t="str">
        <f t="shared" si="2"/>
        <v>2 - 35-50m</v>
      </c>
      <c r="O398" s="9">
        <f t="shared" si="3"/>
        <v>0.02</v>
      </c>
      <c r="P398" s="7">
        <f t="shared" si="4"/>
        <v>0.15</v>
      </c>
      <c r="Q398" s="10">
        <f t="shared" si="5"/>
        <v>716396.8</v>
      </c>
      <c r="R398" s="10">
        <f t="shared" si="6"/>
        <v>5372976</v>
      </c>
    </row>
    <row r="399" ht="15.75" customHeight="1">
      <c r="A399" s="6">
        <v>1.24397317E8</v>
      </c>
      <c r="B399" s="7" t="s">
        <v>320</v>
      </c>
      <c r="C399" s="6">
        <v>3.5775397E7</v>
      </c>
      <c r="D399" s="6">
        <v>8636702.0</v>
      </c>
      <c r="E399" s="6">
        <v>885852.0</v>
      </c>
      <c r="F399" s="6">
        <v>1037639.0</v>
      </c>
      <c r="G399" s="6">
        <v>2427973.0</v>
      </c>
      <c r="H399" s="6">
        <v>3885443.0</v>
      </c>
      <c r="I399" s="6">
        <v>399795.0</v>
      </c>
      <c r="J399" s="6">
        <v>5630574.0</v>
      </c>
      <c r="K399" s="6">
        <v>5.92612334E8</v>
      </c>
      <c r="L399" s="6">
        <v>16908.0</v>
      </c>
      <c r="M399" s="8">
        <f t="shared" si="1"/>
        <v>58814670.4</v>
      </c>
      <c r="N399" s="7" t="str">
        <f t="shared" si="2"/>
        <v>2 - 35-50m</v>
      </c>
      <c r="O399" s="9">
        <f t="shared" si="3"/>
        <v>0.02</v>
      </c>
      <c r="P399" s="7">
        <f t="shared" si="4"/>
        <v>0.15</v>
      </c>
      <c r="Q399" s="10">
        <f t="shared" si="5"/>
        <v>715507.94</v>
      </c>
      <c r="R399" s="10">
        <f t="shared" si="6"/>
        <v>5366309.55</v>
      </c>
    </row>
    <row r="400" ht="15.75" customHeight="1">
      <c r="A400" s="6">
        <v>1.2439556E8</v>
      </c>
      <c r="B400" s="7" t="s">
        <v>370</v>
      </c>
      <c r="C400" s="6">
        <v>3.5476139E7</v>
      </c>
      <c r="D400" s="6">
        <v>608051.0</v>
      </c>
      <c r="E400" s="6">
        <v>149493.0</v>
      </c>
      <c r="F400" s="6">
        <v>117080.0</v>
      </c>
      <c r="G400" s="6">
        <v>61324.0</v>
      </c>
      <c r="H400" s="6">
        <v>89583.0</v>
      </c>
      <c r="I400" s="6">
        <v>190571.0</v>
      </c>
      <c r="J400" s="6">
        <v>3410571.0</v>
      </c>
      <c r="K400" s="6">
        <v>0.0</v>
      </c>
      <c r="L400" s="6">
        <v>2480.0</v>
      </c>
      <c r="M400" s="8">
        <f t="shared" si="1"/>
        <v>5216604.6</v>
      </c>
      <c r="N400" s="7" t="str">
        <f t="shared" si="2"/>
        <v>2 - 35-50m</v>
      </c>
      <c r="O400" s="9">
        <f t="shared" si="3"/>
        <v>0.02</v>
      </c>
      <c r="P400" s="7">
        <f t="shared" si="4"/>
        <v>0.15</v>
      </c>
      <c r="Q400" s="10">
        <f t="shared" si="5"/>
        <v>709522.78</v>
      </c>
      <c r="R400" s="10">
        <f t="shared" si="6"/>
        <v>5321420.85</v>
      </c>
    </row>
    <row r="401" ht="15.75" customHeight="1">
      <c r="A401" s="6">
        <v>1.19225274E8</v>
      </c>
      <c r="B401" s="7" t="s">
        <v>478</v>
      </c>
      <c r="C401" s="6">
        <v>3.5457556E7</v>
      </c>
      <c r="D401" s="6">
        <v>7886854.0</v>
      </c>
      <c r="E401" s="6">
        <v>570634.0</v>
      </c>
      <c r="F401" s="6">
        <v>203500.0</v>
      </c>
      <c r="G401" s="6">
        <v>256573.0</v>
      </c>
      <c r="H401" s="6">
        <v>4560224.0</v>
      </c>
      <c r="I401" s="6">
        <v>2295923.0</v>
      </c>
      <c r="J401" s="6">
        <v>6739882.0</v>
      </c>
      <c r="K401" s="6">
        <v>2.564676E8</v>
      </c>
      <c r="L401" s="6">
        <v>16374.0</v>
      </c>
      <c r="M401" s="8">
        <f t="shared" si="1"/>
        <v>93068118.8</v>
      </c>
      <c r="N401" s="7" t="str">
        <f t="shared" si="2"/>
        <v>2 - 35-50m</v>
      </c>
      <c r="O401" s="9">
        <f t="shared" si="3"/>
        <v>0.02</v>
      </c>
      <c r="P401" s="7">
        <f t="shared" si="4"/>
        <v>0.15</v>
      </c>
      <c r="Q401" s="10">
        <f t="shared" si="5"/>
        <v>709151.12</v>
      </c>
      <c r="R401" s="10">
        <f t="shared" si="6"/>
        <v>5318633.4</v>
      </c>
    </row>
    <row r="402" ht="15.75" customHeight="1">
      <c r="A402" s="6">
        <v>1.42960559E8</v>
      </c>
      <c r="B402" s="7" t="s">
        <v>340</v>
      </c>
      <c r="C402" s="6">
        <v>3.5249471E7</v>
      </c>
      <c r="D402" s="6">
        <v>4008413.0</v>
      </c>
      <c r="E402" s="6">
        <v>44693.0</v>
      </c>
      <c r="F402" s="6">
        <v>139443.0</v>
      </c>
      <c r="G402" s="6">
        <v>14194.0</v>
      </c>
      <c r="H402" s="6">
        <v>1861970.0</v>
      </c>
      <c r="I402" s="6">
        <v>1948113.0</v>
      </c>
      <c r="J402" s="6">
        <v>2609283.0</v>
      </c>
      <c r="K402" s="6">
        <v>7.56855514E8</v>
      </c>
      <c r="L402" s="6">
        <v>15796.0</v>
      </c>
      <c r="M402" s="8">
        <f t="shared" si="1"/>
        <v>57926560.6</v>
      </c>
      <c r="N402" s="7" t="str">
        <f t="shared" si="2"/>
        <v>2 - 35-50m</v>
      </c>
      <c r="O402" s="9">
        <f t="shared" si="3"/>
        <v>0.02</v>
      </c>
      <c r="P402" s="7">
        <f t="shared" si="4"/>
        <v>0.15</v>
      </c>
      <c r="Q402" s="10">
        <f t="shared" si="5"/>
        <v>704989.42</v>
      </c>
      <c r="R402" s="10">
        <f t="shared" si="6"/>
        <v>5287420.65</v>
      </c>
    </row>
    <row r="403" ht="15.75" customHeight="1">
      <c r="A403" s="6">
        <v>1.11994439E8</v>
      </c>
      <c r="B403" s="7" t="s">
        <v>482</v>
      </c>
      <c r="C403" s="6">
        <v>3.5193607E7</v>
      </c>
      <c r="D403" s="6">
        <v>1.401451E7</v>
      </c>
      <c r="E403" s="6">
        <v>342507.0</v>
      </c>
      <c r="F403" s="6">
        <v>1197328.0</v>
      </c>
      <c r="G403" s="6">
        <v>539976.0</v>
      </c>
      <c r="H403" s="6">
        <v>7986139.0</v>
      </c>
      <c r="I403" s="6">
        <v>3948560.0</v>
      </c>
      <c r="J403" s="6">
        <v>2898732.0</v>
      </c>
      <c r="K403" s="6">
        <v>1.121928635E9</v>
      </c>
      <c r="L403" s="6">
        <v>25070.0</v>
      </c>
      <c r="M403" s="8">
        <f t="shared" si="1"/>
        <v>163455651.4</v>
      </c>
      <c r="N403" s="7" t="str">
        <f t="shared" si="2"/>
        <v>2 - 35-50m</v>
      </c>
      <c r="O403" s="9">
        <f t="shared" si="3"/>
        <v>0.02</v>
      </c>
      <c r="P403" s="7">
        <f t="shared" si="4"/>
        <v>0.15</v>
      </c>
      <c r="Q403" s="10">
        <f t="shared" si="5"/>
        <v>703872.14</v>
      </c>
      <c r="R403" s="10">
        <f t="shared" si="6"/>
        <v>5279041.05</v>
      </c>
    </row>
    <row r="404" ht="15.75" customHeight="1">
      <c r="A404" s="6">
        <v>1.09138391E8</v>
      </c>
      <c r="B404" s="7" t="s">
        <v>331</v>
      </c>
      <c r="C404" s="6">
        <v>3.5159861E7</v>
      </c>
      <c r="D404" s="6">
        <v>9979102.0</v>
      </c>
      <c r="E404" s="6">
        <v>2601058.0</v>
      </c>
      <c r="F404" s="6">
        <v>400142.0</v>
      </c>
      <c r="G404" s="6">
        <v>252251.0</v>
      </c>
      <c r="H404" s="6">
        <v>5595954.0</v>
      </c>
      <c r="I404" s="6">
        <v>1129697.0</v>
      </c>
      <c r="J404" s="6">
        <v>6109537.0</v>
      </c>
      <c r="K404" s="6">
        <v>8.132159509E9</v>
      </c>
      <c r="L404" s="6">
        <v>27314.0</v>
      </c>
      <c r="M404" s="8">
        <f t="shared" si="1"/>
        <v>80882979.6</v>
      </c>
      <c r="N404" s="7" t="str">
        <f t="shared" si="2"/>
        <v>2 - 35-50m</v>
      </c>
      <c r="O404" s="9">
        <f t="shared" si="3"/>
        <v>0.02</v>
      </c>
      <c r="P404" s="7">
        <f t="shared" si="4"/>
        <v>0.15</v>
      </c>
      <c r="Q404" s="10">
        <f t="shared" si="5"/>
        <v>703197.22</v>
      </c>
      <c r="R404" s="10">
        <f t="shared" si="6"/>
        <v>5273979.15</v>
      </c>
    </row>
    <row r="405" ht="15.75" customHeight="1">
      <c r="A405" s="6">
        <v>1.11908595E8</v>
      </c>
      <c r="B405" s="7" t="s">
        <v>302</v>
      </c>
      <c r="C405" s="6">
        <v>3.5116218E7</v>
      </c>
      <c r="D405" s="6">
        <v>4435534.0</v>
      </c>
      <c r="E405" s="6">
        <v>623416.0</v>
      </c>
      <c r="F405" s="6">
        <v>225254.0</v>
      </c>
      <c r="G405" s="6">
        <v>646274.0</v>
      </c>
      <c r="H405" s="6">
        <v>2483283.0</v>
      </c>
      <c r="I405" s="6">
        <v>457307.0</v>
      </c>
      <c r="J405" s="6">
        <v>3329913.0</v>
      </c>
      <c r="K405" s="6">
        <v>1.7059024E8</v>
      </c>
      <c r="L405" s="6">
        <v>7667.0</v>
      </c>
      <c r="M405" s="8">
        <f t="shared" si="1"/>
        <v>37139257.2</v>
      </c>
      <c r="N405" s="7" t="str">
        <f t="shared" si="2"/>
        <v>2 - 35-50m</v>
      </c>
      <c r="O405" s="9">
        <f t="shared" si="3"/>
        <v>0.02</v>
      </c>
      <c r="P405" s="7">
        <f t="shared" si="4"/>
        <v>0.15</v>
      </c>
      <c r="Q405" s="10">
        <f t="shared" si="5"/>
        <v>702324.36</v>
      </c>
      <c r="R405" s="10">
        <f t="shared" si="6"/>
        <v>5267432.7</v>
      </c>
    </row>
    <row r="406" ht="15.75" customHeight="1">
      <c r="A406" s="6">
        <v>1.49832186E8</v>
      </c>
      <c r="B406" s="7" t="s">
        <v>119</v>
      </c>
      <c r="C406" s="6">
        <v>3.5114859E7</v>
      </c>
      <c r="D406" s="6">
        <v>7985578.0</v>
      </c>
      <c r="E406" s="6">
        <v>206749.0</v>
      </c>
      <c r="F406" s="6">
        <v>841978.0</v>
      </c>
      <c r="G406" s="6">
        <v>450489.0</v>
      </c>
      <c r="H406" s="6">
        <v>4281079.0</v>
      </c>
      <c r="I406" s="6">
        <v>2205283.0</v>
      </c>
      <c r="J406" s="6">
        <v>1572800.0</v>
      </c>
      <c r="K406" s="6">
        <v>1.000163208E9</v>
      </c>
      <c r="L406" s="6">
        <v>31515.0</v>
      </c>
      <c r="M406" s="8">
        <f t="shared" si="1"/>
        <v>90443711.8</v>
      </c>
      <c r="N406" s="7" t="str">
        <f t="shared" si="2"/>
        <v>2 - 35-50m</v>
      </c>
      <c r="O406" s="9">
        <f t="shared" si="3"/>
        <v>0.02</v>
      </c>
      <c r="P406" s="7">
        <f t="shared" si="4"/>
        <v>0.15</v>
      </c>
      <c r="Q406" s="10">
        <f t="shared" si="5"/>
        <v>702297.18</v>
      </c>
      <c r="R406" s="10">
        <f t="shared" si="6"/>
        <v>5267228.85</v>
      </c>
    </row>
    <row r="407" ht="15.75" customHeight="1">
      <c r="A407" s="6">
        <v>1.26335363E8</v>
      </c>
      <c r="B407" s="7" t="s">
        <v>332</v>
      </c>
      <c r="C407" s="6">
        <v>3.5065777E7</v>
      </c>
      <c r="D407" s="6">
        <v>2430449.0</v>
      </c>
      <c r="E407" s="6">
        <v>285838.0</v>
      </c>
      <c r="F407" s="6">
        <v>418545.0</v>
      </c>
      <c r="G407" s="6">
        <v>33859.0</v>
      </c>
      <c r="H407" s="6">
        <v>1487708.0</v>
      </c>
      <c r="I407" s="6">
        <v>204499.0</v>
      </c>
      <c r="J407" s="6">
        <v>789899.0</v>
      </c>
      <c r="K407" s="6">
        <v>1.40407653E8</v>
      </c>
      <c r="L407" s="6">
        <v>9226.0</v>
      </c>
      <c r="M407" s="8">
        <f t="shared" si="1"/>
        <v>19996753.6</v>
      </c>
      <c r="N407" s="7" t="str">
        <f t="shared" si="2"/>
        <v>2 - 35-50m</v>
      </c>
      <c r="O407" s="9">
        <f t="shared" si="3"/>
        <v>0.02</v>
      </c>
      <c r="P407" s="7">
        <f t="shared" si="4"/>
        <v>0.15</v>
      </c>
      <c r="Q407" s="10">
        <f t="shared" si="5"/>
        <v>701315.54</v>
      </c>
      <c r="R407" s="10">
        <f t="shared" si="6"/>
        <v>5259866.55</v>
      </c>
    </row>
    <row r="408" ht="15.75" customHeight="1">
      <c r="A408" s="6">
        <v>1.3757178E8</v>
      </c>
      <c r="B408" s="7" t="s">
        <v>484</v>
      </c>
      <c r="C408" s="6">
        <v>3.5019998E7</v>
      </c>
      <c r="D408" s="6">
        <v>6745855.0</v>
      </c>
      <c r="E408" s="6">
        <v>707549.0</v>
      </c>
      <c r="F408" s="6">
        <v>564564.0</v>
      </c>
      <c r="G408" s="6">
        <v>193991.0</v>
      </c>
      <c r="H408" s="6">
        <v>3007389.0</v>
      </c>
      <c r="I408" s="6">
        <v>2272362.0</v>
      </c>
      <c r="J408" s="6">
        <v>2377752.0</v>
      </c>
      <c r="K408" s="6">
        <v>6.31087868E8</v>
      </c>
      <c r="L408" s="6">
        <v>10608.0</v>
      </c>
      <c r="M408" s="8">
        <f t="shared" si="1"/>
        <v>77567731.8</v>
      </c>
      <c r="N408" s="7" t="str">
        <f t="shared" si="2"/>
        <v>2 - 35-50m</v>
      </c>
      <c r="O408" s="9">
        <f t="shared" si="3"/>
        <v>0.02</v>
      </c>
      <c r="P408" s="7">
        <f t="shared" si="4"/>
        <v>0.15</v>
      </c>
      <c r="Q408" s="10">
        <f t="shared" si="5"/>
        <v>700399.96</v>
      </c>
      <c r="R408" s="10">
        <f t="shared" si="6"/>
        <v>5252999.7</v>
      </c>
    </row>
    <row r="409" ht="15.75" customHeight="1">
      <c r="A409" s="6">
        <v>1.24319732E8</v>
      </c>
      <c r="B409" s="7" t="s">
        <v>326</v>
      </c>
      <c r="C409" s="6">
        <v>3.4584613E7</v>
      </c>
      <c r="D409" s="6">
        <v>767634.0</v>
      </c>
      <c r="E409" s="6">
        <v>3215.0</v>
      </c>
      <c r="F409" s="6">
        <v>16312.0</v>
      </c>
      <c r="G409" s="6">
        <v>69981.0</v>
      </c>
      <c r="H409" s="6">
        <v>120469.0</v>
      </c>
      <c r="I409" s="6">
        <v>557657.0</v>
      </c>
      <c r="J409" s="6">
        <v>4753060.0</v>
      </c>
      <c r="K409" s="6">
        <v>2281403.0</v>
      </c>
      <c r="L409" s="6">
        <v>11193.0</v>
      </c>
      <c r="M409" s="8">
        <f t="shared" si="1"/>
        <v>12671021</v>
      </c>
      <c r="N409" s="7" t="str">
        <f t="shared" si="2"/>
        <v>1 - &lt;35m</v>
      </c>
      <c r="O409" s="9">
        <f t="shared" si="3"/>
        <v>0</v>
      </c>
      <c r="P409" s="9">
        <f t="shared" si="4"/>
        <v>0</v>
      </c>
      <c r="Q409" s="10">
        <f t="shared" si="5"/>
        <v>0</v>
      </c>
      <c r="R409" s="10">
        <f t="shared" si="6"/>
        <v>0</v>
      </c>
    </row>
    <row r="410" ht="15.75" customHeight="1">
      <c r="A410" s="6">
        <v>1.3857625E8</v>
      </c>
      <c r="B410" s="7" t="s">
        <v>287</v>
      </c>
      <c r="C410" s="6">
        <v>3.4300946E7</v>
      </c>
      <c r="D410" s="6">
        <v>1047692.0</v>
      </c>
      <c r="E410" s="6">
        <v>33366.0</v>
      </c>
      <c r="F410" s="6">
        <v>180073.0</v>
      </c>
      <c r="G410" s="6">
        <v>58877.0</v>
      </c>
      <c r="H410" s="6">
        <v>556251.0</v>
      </c>
      <c r="I410" s="6">
        <v>219125.0</v>
      </c>
      <c r="J410" s="6">
        <v>3736802.0</v>
      </c>
      <c r="K410" s="6">
        <v>4.02140188E8</v>
      </c>
      <c r="L410" s="6">
        <v>21471.0</v>
      </c>
      <c r="M410" s="8">
        <f t="shared" si="1"/>
        <v>10547337.2</v>
      </c>
      <c r="N410" s="7" t="str">
        <f t="shared" si="2"/>
        <v>1 - &lt;35m</v>
      </c>
      <c r="O410" s="9">
        <f t="shared" si="3"/>
        <v>0</v>
      </c>
      <c r="P410" s="9">
        <f t="shared" si="4"/>
        <v>0</v>
      </c>
      <c r="Q410" s="10">
        <f t="shared" si="5"/>
        <v>0</v>
      </c>
      <c r="R410" s="10">
        <f t="shared" si="6"/>
        <v>0</v>
      </c>
    </row>
    <row r="411" ht="15.75" customHeight="1">
      <c r="A411" s="6">
        <v>1.24480867E8</v>
      </c>
      <c r="B411" s="7" t="s">
        <v>479</v>
      </c>
      <c r="C411" s="6">
        <v>3.4255559E7</v>
      </c>
      <c r="D411" s="6">
        <v>207709.0</v>
      </c>
      <c r="E411" s="6">
        <v>10619.0</v>
      </c>
      <c r="F411" s="6">
        <v>105627.0</v>
      </c>
      <c r="G411" s="6">
        <v>8840.0</v>
      </c>
      <c r="H411" s="6">
        <v>15915.0</v>
      </c>
      <c r="I411" s="6">
        <v>66708.0</v>
      </c>
      <c r="J411" s="6">
        <v>1095714.0</v>
      </c>
      <c r="K411" s="6">
        <v>0.0</v>
      </c>
      <c r="L411" s="6">
        <v>5621.0</v>
      </c>
      <c r="M411" s="8">
        <f t="shared" si="1"/>
        <v>1742047.8</v>
      </c>
      <c r="N411" s="7" t="str">
        <f t="shared" si="2"/>
        <v>1 - &lt;35m</v>
      </c>
      <c r="O411" s="9">
        <f t="shared" si="3"/>
        <v>0</v>
      </c>
      <c r="P411" s="9">
        <f t="shared" si="4"/>
        <v>0</v>
      </c>
      <c r="Q411" s="10">
        <f t="shared" si="5"/>
        <v>0</v>
      </c>
      <c r="R411" s="10">
        <f t="shared" si="6"/>
        <v>0</v>
      </c>
    </row>
    <row r="412" ht="15.75" customHeight="1">
      <c r="A412" s="6">
        <v>8.9506691E7</v>
      </c>
      <c r="B412" s="7" t="s">
        <v>328</v>
      </c>
      <c r="C412" s="6">
        <v>3.4223611E7</v>
      </c>
      <c r="D412" s="6">
        <v>1350209.0</v>
      </c>
      <c r="E412" s="6">
        <v>127571.0</v>
      </c>
      <c r="F412" s="6">
        <v>1134.0</v>
      </c>
      <c r="G412" s="6">
        <v>23446.0</v>
      </c>
      <c r="H412" s="6">
        <v>835282.0</v>
      </c>
      <c r="I412" s="6">
        <v>362776.0</v>
      </c>
      <c r="J412" s="6">
        <v>2823692.0</v>
      </c>
      <c r="K412" s="6">
        <v>6.251710303E9</v>
      </c>
      <c r="L412" s="6">
        <v>17203.0</v>
      </c>
      <c r="M412" s="8">
        <f t="shared" si="1"/>
        <v>15729906.2</v>
      </c>
      <c r="N412" s="7" t="str">
        <f t="shared" si="2"/>
        <v>1 - &lt;35m</v>
      </c>
      <c r="O412" s="9">
        <f t="shared" si="3"/>
        <v>0</v>
      </c>
      <c r="P412" s="9">
        <f t="shared" si="4"/>
        <v>0</v>
      </c>
      <c r="Q412" s="10">
        <f t="shared" si="5"/>
        <v>0</v>
      </c>
      <c r="R412" s="10">
        <f t="shared" si="6"/>
        <v>0</v>
      </c>
    </row>
    <row r="413" ht="15.75" customHeight="1">
      <c r="A413" s="6">
        <v>1.22496818E8</v>
      </c>
      <c r="B413" s="7" t="s">
        <v>480</v>
      </c>
      <c r="C413" s="6">
        <v>3.4187183E7</v>
      </c>
      <c r="D413" s="6">
        <v>2241202.0</v>
      </c>
      <c r="E413" s="6">
        <v>111725.0</v>
      </c>
      <c r="F413" s="6">
        <v>474014.0</v>
      </c>
      <c r="G413" s="6">
        <v>358575.0</v>
      </c>
      <c r="H413" s="6">
        <v>766063.0</v>
      </c>
      <c r="I413" s="6">
        <v>530825.0</v>
      </c>
      <c r="J413" s="6">
        <v>3238865.0</v>
      </c>
      <c r="K413" s="6">
        <v>1.12866431E8</v>
      </c>
      <c r="L413" s="6">
        <v>18834.0</v>
      </c>
      <c r="M413" s="8">
        <f t="shared" si="1"/>
        <v>20681803</v>
      </c>
      <c r="N413" s="7" t="str">
        <f t="shared" si="2"/>
        <v>1 - &lt;35m</v>
      </c>
      <c r="O413" s="9">
        <f t="shared" si="3"/>
        <v>0</v>
      </c>
      <c r="P413" s="9">
        <f t="shared" si="4"/>
        <v>0</v>
      </c>
      <c r="Q413" s="10">
        <f t="shared" si="5"/>
        <v>0</v>
      </c>
      <c r="R413" s="10">
        <f t="shared" si="6"/>
        <v>0</v>
      </c>
    </row>
    <row r="414" ht="15.75" customHeight="1">
      <c r="A414" s="6">
        <v>1.27867778E8</v>
      </c>
      <c r="B414" s="7" t="s">
        <v>655</v>
      </c>
      <c r="C414" s="6">
        <v>3.411794E7</v>
      </c>
      <c r="D414" s="6">
        <v>661772.0</v>
      </c>
      <c r="E414" s="6">
        <v>30774.0</v>
      </c>
      <c r="F414" s="6">
        <v>336354.0</v>
      </c>
      <c r="G414" s="6">
        <v>179802.0</v>
      </c>
      <c r="H414" s="6">
        <v>114842.0</v>
      </c>
      <c r="I414" s="6">
        <v>0.0</v>
      </c>
      <c r="J414" s="6">
        <v>702772.0</v>
      </c>
      <c r="K414" s="6">
        <v>1.120395097E9</v>
      </c>
      <c r="L414" s="6">
        <v>3325.0</v>
      </c>
      <c r="M414" s="8">
        <f t="shared" si="1"/>
        <v>2546490.8</v>
      </c>
      <c r="N414" s="7" t="str">
        <f t="shared" si="2"/>
        <v>1 - &lt;35m</v>
      </c>
      <c r="O414" s="9">
        <f t="shared" si="3"/>
        <v>0</v>
      </c>
      <c r="P414" s="9">
        <f t="shared" si="4"/>
        <v>0</v>
      </c>
      <c r="Q414" s="10">
        <f t="shared" si="5"/>
        <v>0</v>
      </c>
      <c r="R414" s="10">
        <f t="shared" si="6"/>
        <v>0</v>
      </c>
    </row>
    <row r="415" ht="15.75" customHeight="1">
      <c r="A415" s="6">
        <v>9.1633031E7</v>
      </c>
      <c r="B415" s="7" t="s">
        <v>481</v>
      </c>
      <c r="C415" s="6">
        <v>3.4087075E7</v>
      </c>
      <c r="D415" s="6">
        <v>3288736.0</v>
      </c>
      <c r="E415" s="6">
        <v>341108.0</v>
      </c>
      <c r="F415" s="6">
        <v>644147.0</v>
      </c>
      <c r="G415" s="6">
        <v>274404.0</v>
      </c>
      <c r="H415" s="6">
        <v>1797862.0</v>
      </c>
      <c r="I415" s="6">
        <v>231215.0</v>
      </c>
      <c r="J415" s="6">
        <v>994374.0</v>
      </c>
      <c r="K415" s="6">
        <v>1.841975348E9</v>
      </c>
      <c r="L415" s="6">
        <v>27828.0</v>
      </c>
      <c r="M415" s="8">
        <f t="shared" si="1"/>
        <v>25057051.6</v>
      </c>
      <c r="N415" s="7" t="str">
        <f t="shared" si="2"/>
        <v>1 - &lt;35m</v>
      </c>
      <c r="O415" s="9">
        <f t="shared" si="3"/>
        <v>0</v>
      </c>
      <c r="P415" s="9">
        <f t="shared" si="4"/>
        <v>0</v>
      </c>
      <c r="Q415" s="10">
        <f t="shared" si="5"/>
        <v>0</v>
      </c>
      <c r="R415" s="10">
        <f t="shared" si="6"/>
        <v>0</v>
      </c>
    </row>
    <row r="416" ht="15.75" customHeight="1">
      <c r="A416" s="6">
        <v>1.24474232E8</v>
      </c>
      <c r="B416" s="7" t="s">
        <v>483</v>
      </c>
      <c r="C416" s="6">
        <v>3.4064134E7</v>
      </c>
      <c r="D416" s="6">
        <v>783874.0</v>
      </c>
      <c r="E416" s="6">
        <v>43096.0</v>
      </c>
      <c r="F416" s="6">
        <v>250517.0</v>
      </c>
      <c r="G416" s="6">
        <v>201931.0</v>
      </c>
      <c r="H416" s="6">
        <v>189344.0</v>
      </c>
      <c r="I416" s="6">
        <v>98986.0</v>
      </c>
      <c r="J416" s="6">
        <v>1435207.0</v>
      </c>
      <c r="K416" s="6">
        <v>5.0000001E7</v>
      </c>
      <c r="L416" s="6">
        <v>602.0</v>
      </c>
      <c r="M416" s="8">
        <f t="shared" si="1"/>
        <v>5190537.2</v>
      </c>
      <c r="N416" s="7" t="str">
        <f t="shared" si="2"/>
        <v>1 - &lt;35m</v>
      </c>
      <c r="O416" s="9">
        <f t="shared" si="3"/>
        <v>0</v>
      </c>
      <c r="P416" s="9">
        <f t="shared" si="4"/>
        <v>0</v>
      </c>
      <c r="Q416" s="10">
        <f t="shared" si="5"/>
        <v>0</v>
      </c>
      <c r="R416" s="10">
        <f t="shared" si="6"/>
        <v>0</v>
      </c>
    </row>
    <row r="417" ht="15.75" customHeight="1">
      <c r="A417" s="6">
        <v>1.4525012E8</v>
      </c>
      <c r="B417" s="7" t="s">
        <v>305</v>
      </c>
      <c r="C417" s="6">
        <v>3.4054811E7</v>
      </c>
      <c r="D417" s="6">
        <v>2358507.0</v>
      </c>
      <c r="E417" s="6">
        <v>288073.0</v>
      </c>
      <c r="F417" s="6">
        <v>164690.0</v>
      </c>
      <c r="G417" s="6">
        <v>152087.0</v>
      </c>
      <c r="H417" s="6">
        <v>1402687.0</v>
      </c>
      <c r="I417" s="6">
        <v>350970.0</v>
      </c>
      <c r="J417" s="6">
        <v>1489293.0</v>
      </c>
      <c r="K417" s="6">
        <v>2.08991481E8</v>
      </c>
      <c r="L417" s="6">
        <v>3960.0</v>
      </c>
      <c r="M417" s="8">
        <f t="shared" si="1"/>
        <v>22041612.6</v>
      </c>
      <c r="N417" s="7" t="str">
        <f t="shared" si="2"/>
        <v>1 - &lt;35m</v>
      </c>
      <c r="O417" s="9">
        <f t="shared" si="3"/>
        <v>0</v>
      </c>
      <c r="P417" s="9">
        <f t="shared" si="4"/>
        <v>0</v>
      </c>
      <c r="Q417" s="10">
        <f t="shared" si="5"/>
        <v>0</v>
      </c>
      <c r="R417" s="10">
        <f t="shared" si="6"/>
        <v>0</v>
      </c>
    </row>
    <row r="418" ht="15.75" customHeight="1">
      <c r="A418" s="6">
        <v>1.24352227E8</v>
      </c>
      <c r="B418" s="7" t="s">
        <v>656</v>
      </c>
      <c r="C418" s="6">
        <v>3.4053679E7</v>
      </c>
      <c r="D418" s="6">
        <v>3718645.0</v>
      </c>
      <c r="E418" s="6">
        <v>508759.0</v>
      </c>
      <c r="F418" s="6">
        <v>629420.0</v>
      </c>
      <c r="G418" s="6">
        <v>931371.0</v>
      </c>
      <c r="H418" s="6">
        <v>1374677.0</v>
      </c>
      <c r="I418" s="6">
        <v>274418.0</v>
      </c>
      <c r="J418" s="6">
        <v>5452422.0</v>
      </c>
      <c r="K418" s="6">
        <v>0.0</v>
      </c>
      <c r="L418" s="6">
        <v>2580.0</v>
      </c>
      <c r="M418" s="8">
        <f t="shared" si="1"/>
        <v>24321205.8</v>
      </c>
      <c r="N418" s="7" t="str">
        <f t="shared" si="2"/>
        <v>1 - &lt;35m</v>
      </c>
      <c r="O418" s="9">
        <f t="shared" si="3"/>
        <v>0</v>
      </c>
      <c r="P418" s="9">
        <f t="shared" si="4"/>
        <v>0</v>
      </c>
      <c r="Q418" s="10">
        <f t="shared" si="5"/>
        <v>0</v>
      </c>
      <c r="R418" s="10">
        <f t="shared" si="6"/>
        <v>0</v>
      </c>
    </row>
    <row r="419" ht="15.75" customHeight="1">
      <c r="A419" s="6">
        <v>9.165137E7</v>
      </c>
      <c r="B419" s="7" t="s">
        <v>324</v>
      </c>
      <c r="C419" s="6">
        <v>3.3977297E7</v>
      </c>
      <c r="D419" s="6">
        <v>6424765.0</v>
      </c>
      <c r="E419" s="6">
        <v>784007.0</v>
      </c>
      <c r="F419" s="6">
        <v>1520642.0</v>
      </c>
      <c r="G419" s="6">
        <v>1987151.0</v>
      </c>
      <c r="H419" s="6">
        <v>1707030.0</v>
      </c>
      <c r="I419" s="6">
        <v>425935.0</v>
      </c>
      <c r="J419" s="6">
        <v>2082348.0</v>
      </c>
      <c r="K419" s="6">
        <v>1.32211935E8</v>
      </c>
      <c r="L419" s="6">
        <v>9389.0</v>
      </c>
      <c r="M419" s="8">
        <f t="shared" si="1"/>
        <v>36735689.4</v>
      </c>
      <c r="N419" s="7" t="str">
        <f t="shared" si="2"/>
        <v>1 - &lt;35m</v>
      </c>
      <c r="O419" s="9">
        <f t="shared" si="3"/>
        <v>0</v>
      </c>
      <c r="P419" s="9">
        <f t="shared" si="4"/>
        <v>0</v>
      </c>
      <c r="Q419" s="10">
        <f t="shared" si="5"/>
        <v>0</v>
      </c>
      <c r="R419" s="10">
        <f t="shared" si="6"/>
        <v>0</v>
      </c>
    </row>
    <row r="420" ht="15.75" customHeight="1">
      <c r="A420" s="6">
        <v>9.8907717E7</v>
      </c>
      <c r="B420" s="7" t="s">
        <v>657</v>
      </c>
      <c r="C420" s="6">
        <v>3.3952967E7</v>
      </c>
      <c r="D420" s="6">
        <v>2.4940084E7</v>
      </c>
      <c r="E420" s="6">
        <v>2263311.0</v>
      </c>
      <c r="F420" s="6">
        <v>3211334.0</v>
      </c>
      <c r="G420" s="6">
        <v>2926657.0</v>
      </c>
      <c r="H420" s="6">
        <v>1.4671942E7</v>
      </c>
      <c r="I420" s="6">
        <v>1866840.0</v>
      </c>
      <c r="J420" s="6">
        <v>7404195.0</v>
      </c>
      <c r="K420" s="6">
        <v>5.28883564E8</v>
      </c>
      <c r="L420" s="6">
        <v>22033.0</v>
      </c>
      <c r="M420" s="8">
        <f t="shared" si="1"/>
        <v>202638178.2</v>
      </c>
      <c r="N420" s="7" t="str">
        <f t="shared" si="2"/>
        <v>1 - &lt;35m</v>
      </c>
      <c r="O420" s="9">
        <f t="shared" si="3"/>
        <v>0</v>
      </c>
      <c r="P420" s="9">
        <f t="shared" si="4"/>
        <v>0</v>
      </c>
      <c r="Q420" s="10">
        <f t="shared" si="5"/>
        <v>0</v>
      </c>
      <c r="R420" s="10">
        <f t="shared" si="6"/>
        <v>0</v>
      </c>
    </row>
    <row r="421" ht="15.75" customHeight="1">
      <c r="A421" s="6">
        <v>1.46295292E8</v>
      </c>
      <c r="B421" s="7" t="s">
        <v>283</v>
      </c>
      <c r="C421" s="6">
        <v>3.3836892E7</v>
      </c>
      <c r="D421" s="6">
        <v>187863.0</v>
      </c>
      <c r="E421" s="6">
        <v>2506.0</v>
      </c>
      <c r="F421" s="6">
        <v>0.0</v>
      </c>
      <c r="G421" s="6">
        <v>0.0</v>
      </c>
      <c r="H421" s="6">
        <v>113030.0</v>
      </c>
      <c r="I421" s="6">
        <v>72327.0</v>
      </c>
      <c r="J421" s="6">
        <v>2319157.0</v>
      </c>
      <c r="K421" s="6">
        <v>5.89887495E8</v>
      </c>
      <c r="L421" s="6">
        <v>3536.0</v>
      </c>
      <c r="M421" s="8">
        <f t="shared" si="1"/>
        <v>2577341.2</v>
      </c>
      <c r="N421" s="7" t="str">
        <f t="shared" si="2"/>
        <v>1 - &lt;35m</v>
      </c>
      <c r="O421" s="9">
        <f t="shared" si="3"/>
        <v>0</v>
      </c>
      <c r="P421" s="9">
        <f t="shared" si="4"/>
        <v>0</v>
      </c>
      <c r="Q421" s="10">
        <f t="shared" si="5"/>
        <v>0</v>
      </c>
      <c r="R421" s="10">
        <f t="shared" si="6"/>
        <v>0</v>
      </c>
    </row>
    <row r="422" ht="15.75" customHeight="1">
      <c r="A422" s="6">
        <v>1.18154306E8</v>
      </c>
      <c r="B422" s="7" t="s">
        <v>658</v>
      </c>
      <c r="C422" s="6">
        <v>3.3781459E7</v>
      </c>
      <c r="D422" s="6">
        <v>343716.0</v>
      </c>
      <c r="E422" s="6">
        <v>11595.0</v>
      </c>
      <c r="F422" s="6">
        <v>57048.0</v>
      </c>
      <c r="G422" s="6">
        <v>137583.0</v>
      </c>
      <c r="H422" s="6">
        <v>137476.0</v>
      </c>
      <c r="I422" s="6">
        <v>14.0</v>
      </c>
      <c r="J422" s="6">
        <v>1161035.0</v>
      </c>
      <c r="K422" s="6">
        <v>4.331636137E9</v>
      </c>
      <c r="L422" s="6">
        <v>4570.0</v>
      </c>
      <c r="M422" s="8">
        <f t="shared" si="1"/>
        <v>2041787</v>
      </c>
      <c r="N422" s="7" t="str">
        <f t="shared" si="2"/>
        <v>1 - &lt;35m</v>
      </c>
      <c r="O422" s="9">
        <f t="shared" si="3"/>
        <v>0</v>
      </c>
      <c r="P422" s="9">
        <f t="shared" si="4"/>
        <v>0</v>
      </c>
      <c r="Q422" s="10">
        <f t="shared" si="5"/>
        <v>0</v>
      </c>
      <c r="R422" s="10">
        <f t="shared" si="6"/>
        <v>0</v>
      </c>
    </row>
    <row r="423" ht="15.75" customHeight="1">
      <c r="A423" s="6">
        <v>1.23858087E8</v>
      </c>
      <c r="B423" s="7" t="s">
        <v>659</v>
      </c>
      <c r="C423" s="6">
        <v>3.3613535E7</v>
      </c>
      <c r="D423" s="6">
        <v>4054494.0</v>
      </c>
      <c r="E423" s="6">
        <v>128475.0</v>
      </c>
      <c r="F423" s="6">
        <v>69799.0</v>
      </c>
      <c r="G423" s="6">
        <v>133255.0</v>
      </c>
      <c r="H423" s="6">
        <v>2830789.0</v>
      </c>
      <c r="I423" s="6">
        <v>892176.0</v>
      </c>
      <c r="J423" s="6">
        <v>2444326.0</v>
      </c>
      <c r="K423" s="6">
        <v>6.7440139E7</v>
      </c>
      <c r="L423" s="6">
        <v>6787.0</v>
      </c>
      <c r="M423" s="8">
        <f t="shared" si="1"/>
        <v>46849723</v>
      </c>
      <c r="N423" s="7" t="str">
        <f t="shared" si="2"/>
        <v>1 - &lt;35m</v>
      </c>
      <c r="O423" s="9">
        <f t="shared" si="3"/>
        <v>0</v>
      </c>
      <c r="P423" s="9">
        <f t="shared" si="4"/>
        <v>0</v>
      </c>
      <c r="Q423" s="10">
        <f t="shared" si="5"/>
        <v>0</v>
      </c>
      <c r="R423" s="10">
        <f t="shared" si="6"/>
        <v>0</v>
      </c>
    </row>
    <row r="424" ht="15.75" customHeight="1">
      <c r="A424" s="6">
        <v>1.23481039E8</v>
      </c>
      <c r="B424" s="7" t="s">
        <v>316</v>
      </c>
      <c r="C424" s="6">
        <v>3.3533103E7</v>
      </c>
      <c r="D424" s="6">
        <v>5491247.0</v>
      </c>
      <c r="E424" s="6">
        <v>1150772.0</v>
      </c>
      <c r="F424" s="6">
        <v>3070103.0</v>
      </c>
      <c r="G424" s="6">
        <v>399118.0</v>
      </c>
      <c r="H424" s="6">
        <v>605427.0</v>
      </c>
      <c r="I424" s="6">
        <v>265827.0</v>
      </c>
      <c r="J424" s="6">
        <v>2579337.0</v>
      </c>
      <c r="K424" s="6">
        <v>0.0</v>
      </c>
      <c r="L424" s="6">
        <v>4891.0</v>
      </c>
      <c r="M424" s="8">
        <f t="shared" si="1"/>
        <v>19337642.4</v>
      </c>
      <c r="N424" s="7" t="str">
        <f t="shared" si="2"/>
        <v>1 - &lt;35m</v>
      </c>
      <c r="O424" s="9">
        <f t="shared" si="3"/>
        <v>0</v>
      </c>
      <c r="P424" s="9">
        <f t="shared" si="4"/>
        <v>0</v>
      </c>
      <c r="Q424" s="10">
        <f t="shared" si="5"/>
        <v>0</v>
      </c>
      <c r="R424" s="10">
        <f t="shared" si="6"/>
        <v>0</v>
      </c>
    </row>
    <row r="425" ht="15.75" customHeight="1">
      <c r="A425" s="6">
        <v>9.8546538E7</v>
      </c>
      <c r="B425" s="7" t="s">
        <v>323</v>
      </c>
      <c r="C425" s="6">
        <v>3.3518629E7</v>
      </c>
      <c r="D425" s="6">
        <v>2473835.0</v>
      </c>
      <c r="E425" s="6">
        <v>138971.0</v>
      </c>
      <c r="F425" s="6">
        <v>15070.0</v>
      </c>
      <c r="G425" s="6">
        <v>58770.0</v>
      </c>
      <c r="H425" s="6">
        <v>1140454.0</v>
      </c>
      <c r="I425" s="6">
        <v>1120570.0</v>
      </c>
      <c r="J425" s="6">
        <v>5324971.0</v>
      </c>
      <c r="K425" s="6">
        <v>7.93531749E8</v>
      </c>
      <c r="L425" s="6">
        <v>5513.0</v>
      </c>
      <c r="M425" s="8">
        <f t="shared" si="1"/>
        <v>34108954.2</v>
      </c>
      <c r="N425" s="7" t="str">
        <f t="shared" si="2"/>
        <v>1 - &lt;35m</v>
      </c>
      <c r="O425" s="9">
        <f t="shared" si="3"/>
        <v>0</v>
      </c>
      <c r="P425" s="9">
        <f t="shared" si="4"/>
        <v>0</v>
      </c>
      <c r="Q425" s="10">
        <f t="shared" si="5"/>
        <v>0</v>
      </c>
      <c r="R425" s="10">
        <f t="shared" si="6"/>
        <v>0</v>
      </c>
    </row>
    <row r="426" ht="15.75" customHeight="1">
      <c r="A426" s="6">
        <v>1.45033056E8</v>
      </c>
      <c r="B426" s="7" t="s">
        <v>660</v>
      </c>
      <c r="C426" s="6">
        <v>3.345372E7</v>
      </c>
      <c r="D426" s="6">
        <v>6961601.0</v>
      </c>
      <c r="E426" s="6">
        <v>961095.0</v>
      </c>
      <c r="F426" s="6">
        <v>268367.0</v>
      </c>
      <c r="G426" s="6">
        <v>262308.0</v>
      </c>
      <c r="H426" s="6">
        <v>4736044.0</v>
      </c>
      <c r="I426" s="6">
        <v>733787.0</v>
      </c>
      <c r="J426" s="6">
        <v>2319298.0</v>
      </c>
      <c r="K426" s="6">
        <v>1.31998946E8</v>
      </c>
      <c r="L426" s="6">
        <v>11748.0</v>
      </c>
      <c r="M426" s="8">
        <f t="shared" si="1"/>
        <v>63814365</v>
      </c>
      <c r="N426" s="7" t="str">
        <f t="shared" si="2"/>
        <v>1 - &lt;35m</v>
      </c>
      <c r="O426" s="9">
        <f t="shared" si="3"/>
        <v>0</v>
      </c>
      <c r="P426" s="9">
        <f t="shared" si="4"/>
        <v>0</v>
      </c>
      <c r="Q426" s="10">
        <f t="shared" si="5"/>
        <v>0</v>
      </c>
      <c r="R426" s="10">
        <f t="shared" si="6"/>
        <v>0</v>
      </c>
    </row>
    <row r="427" ht="15.75" customHeight="1">
      <c r="A427" s="6">
        <v>1.24290245E8</v>
      </c>
      <c r="B427" s="7" t="s">
        <v>661</v>
      </c>
      <c r="C427" s="6">
        <v>3.3098689E7</v>
      </c>
      <c r="D427" s="6">
        <v>3378946.0</v>
      </c>
      <c r="E427" s="6">
        <v>473518.0</v>
      </c>
      <c r="F427" s="6">
        <v>450920.0</v>
      </c>
      <c r="G427" s="6">
        <v>392439.0</v>
      </c>
      <c r="H427" s="6">
        <v>1765504.0</v>
      </c>
      <c r="I427" s="6">
        <v>296565.0</v>
      </c>
      <c r="J427" s="6">
        <v>2093515.0</v>
      </c>
      <c r="K427" s="6">
        <v>4.5800004E7</v>
      </c>
      <c r="L427" s="6">
        <v>10129.0</v>
      </c>
      <c r="M427" s="8">
        <f t="shared" si="1"/>
        <v>26152639.6</v>
      </c>
      <c r="N427" s="7" t="str">
        <f t="shared" si="2"/>
        <v>1 - &lt;35m</v>
      </c>
      <c r="O427" s="9">
        <f t="shared" si="3"/>
        <v>0</v>
      </c>
      <c r="P427" s="9">
        <f t="shared" si="4"/>
        <v>0</v>
      </c>
      <c r="Q427" s="10">
        <f t="shared" si="5"/>
        <v>0</v>
      </c>
      <c r="R427" s="10">
        <f t="shared" si="6"/>
        <v>0</v>
      </c>
    </row>
    <row r="428" ht="15.75" customHeight="1">
      <c r="A428" s="6">
        <v>5.3250242E7</v>
      </c>
      <c r="B428" s="7" t="s">
        <v>346</v>
      </c>
      <c r="C428" s="6">
        <v>3.3047274E7</v>
      </c>
      <c r="D428" s="6">
        <v>493729.0</v>
      </c>
      <c r="E428" s="6">
        <v>12854.0</v>
      </c>
      <c r="F428" s="6">
        <v>64230.0</v>
      </c>
      <c r="G428" s="6">
        <v>52101.0</v>
      </c>
      <c r="H428" s="6">
        <v>249586.0</v>
      </c>
      <c r="I428" s="6">
        <v>114958.0</v>
      </c>
      <c r="J428" s="6">
        <v>431192.0</v>
      </c>
      <c r="K428" s="6">
        <v>6.305676605E9</v>
      </c>
      <c r="L428" s="6">
        <v>3366.0</v>
      </c>
      <c r="M428" s="8">
        <f t="shared" si="1"/>
        <v>5134454.8</v>
      </c>
      <c r="N428" s="7" t="str">
        <f t="shared" si="2"/>
        <v>1 - &lt;35m</v>
      </c>
      <c r="O428" s="9">
        <f t="shared" si="3"/>
        <v>0</v>
      </c>
      <c r="P428" s="9">
        <f t="shared" si="4"/>
        <v>0</v>
      </c>
      <c r="Q428" s="10">
        <f t="shared" si="5"/>
        <v>0</v>
      </c>
      <c r="R428" s="10">
        <f t="shared" si="6"/>
        <v>0</v>
      </c>
    </row>
    <row r="429" ht="15.75" customHeight="1">
      <c r="A429" s="6">
        <v>1.36767268E8</v>
      </c>
      <c r="B429" s="7" t="s">
        <v>662</v>
      </c>
      <c r="C429" s="6">
        <v>3.2894879E7</v>
      </c>
      <c r="D429" s="6">
        <v>2352905.0</v>
      </c>
      <c r="E429" s="6">
        <v>1442674.0</v>
      </c>
      <c r="F429" s="6">
        <v>199241.0</v>
      </c>
      <c r="G429" s="6">
        <v>9329.0</v>
      </c>
      <c r="H429" s="6">
        <v>438118.0</v>
      </c>
      <c r="I429" s="6">
        <v>263543.0</v>
      </c>
      <c r="J429" s="6">
        <v>2372243.0</v>
      </c>
      <c r="K429" s="6">
        <v>6.789990627E9</v>
      </c>
      <c r="L429" s="6">
        <v>5253.0</v>
      </c>
      <c r="M429" s="8">
        <f t="shared" si="1"/>
        <v>10376372.8</v>
      </c>
      <c r="N429" s="7" t="str">
        <f t="shared" si="2"/>
        <v>1 - &lt;35m</v>
      </c>
      <c r="O429" s="9">
        <f t="shared" si="3"/>
        <v>0</v>
      </c>
      <c r="P429" s="9">
        <f t="shared" si="4"/>
        <v>0</v>
      </c>
      <c r="Q429" s="10">
        <f t="shared" si="5"/>
        <v>0</v>
      </c>
      <c r="R429" s="10">
        <f t="shared" si="6"/>
        <v>0</v>
      </c>
    </row>
    <row r="430" ht="15.75" customHeight="1">
      <c r="A430" s="6">
        <v>1.34348638E8</v>
      </c>
      <c r="B430" s="7" t="s">
        <v>361</v>
      </c>
      <c r="C430" s="6">
        <v>3.2310237E7</v>
      </c>
      <c r="D430" s="6">
        <v>1.0606067E7</v>
      </c>
      <c r="E430" s="6">
        <v>7386010.0</v>
      </c>
      <c r="F430" s="6">
        <v>685267.0</v>
      </c>
      <c r="G430" s="6">
        <v>257454.0</v>
      </c>
      <c r="H430" s="6">
        <v>1723705.0</v>
      </c>
      <c r="I430" s="6">
        <v>553631.0</v>
      </c>
      <c r="J430" s="6">
        <v>5000416.0</v>
      </c>
      <c r="K430" s="6">
        <v>1.55299242E8</v>
      </c>
      <c r="L430" s="6">
        <v>18480.0</v>
      </c>
      <c r="M430" s="8">
        <f t="shared" si="1"/>
        <v>32187222</v>
      </c>
      <c r="N430" s="7" t="str">
        <f t="shared" si="2"/>
        <v>1 - &lt;35m</v>
      </c>
      <c r="O430" s="9">
        <f t="shared" si="3"/>
        <v>0</v>
      </c>
      <c r="P430" s="9">
        <f t="shared" si="4"/>
        <v>0</v>
      </c>
      <c r="Q430" s="10">
        <f t="shared" si="5"/>
        <v>0</v>
      </c>
      <c r="R430" s="10">
        <f t="shared" si="6"/>
        <v>0</v>
      </c>
    </row>
    <row r="431" ht="15.75" customHeight="1">
      <c r="A431" s="6">
        <v>1.13933497E8</v>
      </c>
      <c r="B431" s="7" t="s">
        <v>372</v>
      </c>
      <c r="C431" s="6">
        <v>3.219722E7</v>
      </c>
      <c r="D431" s="6">
        <v>1399707.0</v>
      </c>
      <c r="E431" s="6">
        <v>316129.0</v>
      </c>
      <c r="F431" s="6">
        <v>499378.0</v>
      </c>
      <c r="G431" s="6">
        <v>98825.0</v>
      </c>
      <c r="H431" s="6">
        <v>234218.0</v>
      </c>
      <c r="I431" s="6">
        <v>251157.0</v>
      </c>
      <c r="J431" s="6">
        <v>5670342.0</v>
      </c>
      <c r="K431" s="6">
        <v>9.7301257E8</v>
      </c>
      <c r="L431" s="6">
        <v>2702.0</v>
      </c>
      <c r="M431" s="8">
        <f t="shared" si="1"/>
        <v>8822601.8</v>
      </c>
      <c r="N431" s="7" t="str">
        <f t="shared" si="2"/>
        <v>1 - &lt;35m</v>
      </c>
      <c r="O431" s="9">
        <f t="shared" si="3"/>
        <v>0</v>
      </c>
      <c r="P431" s="9">
        <f t="shared" si="4"/>
        <v>0</v>
      </c>
      <c r="Q431" s="10">
        <f t="shared" si="5"/>
        <v>0</v>
      </c>
      <c r="R431" s="10">
        <f t="shared" si="6"/>
        <v>0</v>
      </c>
    </row>
    <row r="432" ht="15.75" customHeight="1">
      <c r="A432" s="6">
        <v>7477453.0</v>
      </c>
      <c r="B432" s="7" t="s">
        <v>314</v>
      </c>
      <c r="C432" s="6">
        <v>3.2155174E7</v>
      </c>
      <c r="D432" s="6">
        <v>1270292.0</v>
      </c>
      <c r="E432" s="6">
        <v>86406.0</v>
      </c>
      <c r="F432" s="6">
        <v>10908.0</v>
      </c>
      <c r="G432" s="6">
        <v>8249.0</v>
      </c>
      <c r="H432" s="6">
        <v>795623.0</v>
      </c>
      <c r="I432" s="6">
        <v>369106.0</v>
      </c>
      <c r="J432" s="6">
        <v>1890557.0</v>
      </c>
      <c r="K432" s="6">
        <v>1.82525E8</v>
      </c>
      <c r="L432" s="6">
        <v>12758.0</v>
      </c>
      <c r="M432" s="8">
        <f t="shared" si="1"/>
        <v>15410443.2</v>
      </c>
      <c r="N432" s="7" t="str">
        <f t="shared" si="2"/>
        <v>1 - &lt;35m</v>
      </c>
      <c r="O432" s="9">
        <f t="shared" si="3"/>
        <v>0</v>
      </c>
      <c r="P432" s="9">
        <f t="shared" si="4"/>
        <v>0</v>
      </c>
      <c r="Q432" s="10">
        <f t="shared" si="5"/>
        <v>0</v>
      </c>
      <c r="R432" s="10">
        <f t="shared" si="6"/>
        <v>0</v>
      </c>
    </row>
    <row r="433" ht="15.75" customHeight="1">
      <c r="A433" s="6">
        <v>1.24454002E8</v>
      </c>
      <c r="B433" s="7" t="s">
        <v>334</v>
      </c>
      <c r="C433" s="6">
        <v>3.2015398E7</v>
      </c>
      <c r="D433" s="6">
        <v>2141109.0</v>
      </c>
      <c r="E433" s="6">
        <v>129908.0</v>
      </c>
      <c r="F433" s="6">
        <v>402433.0</v>
      </c>
      <c r="G433" s="6">
        <v>339798.0</v>
      </c>
      <c r="H433" s="6">
        <v>1223962.0</v>
      </c>
      <c r="I433" s="6">
        <v>45008.0</v>
      </c>
      <c r="J433" s="6">
        <v>2124545.0</v>
      </c>
      <c r="K433" s="6">
        <v>0.0</v>
      </c>
      <c r="L433" s="6">
        <v>2305.0</v>
      </c>
      <c r="M433" s="8">
        <f t="shared" si="1"/>
        <v>15329819.6</v>
      </c>
      <c r="N433" s="7" t="str">
        <f t="shared" si="2"/>
        <v>1 - &lt;35m</v>
      </c>
      <c r="O433" s="9">
        <f t="shared" si="3"/>
        <v>0</v>
      </c>
      <c r="P433" s="9">
        <f t="shared" si="4"/>
        <v>0</v>
      </c>
      <c r="Q433" s="10">
        <f t="shared" si="5"/>
        <v>0</v>
      </c>
      <c r="R433" s="10">
        <f t="shared" si="6"/>
        <v>0</v>
      </c>
    </row>
    <row r="434" ht="15.75" customHeight="1">
      <c r="A434" s="6">
        <v>1.46292494E8</v>
      </c>
      <c r="B434" s="7" t="s">
        <v>434</v>
      </c>
      <c r="C434" s="6">
        <v>3.1992536E7</v>
      </c>
      <c r="D434" s="6">
        <v>1.5496109E7</v>
      </c>
      <c r="E434" s="6">
        <v>3479915.0</v>
      </c>
      <c r="F434" s="6">
        <v>1505582.0</v>
      </c>
      <c r="G434" s="6">
        <v>1866248.0</v>
      </c>
      <c r="H434" s="6">
        <v>7888779.0</v>
      </c>
      <c r="I434" s="6">
        <v>755585.0</v>
      </c>
      <c r="J434" s="6">
        <v>3134230.0</v>
      </c>
      <c r="K434" s="6">
        <v>2.896901918E9</v>
      </c>
      <c r="L434" s="6">
        <v>24009.0</v>
      </c>
      <c r="M434" s="8">
        <f t="shared" si="1"/>
        <v>105171629</v>
      </c>
      <c r="N434" s="7" t="str">
        <f t="shared" si="2"/>
        <v>1 - &lt;35m</v>
      </c>
      <c r="O434" s="9">
        <f t="shared" si="3"/>
        <v>0</v>
      </c>
      <c r="P434" s="9">
        <f t="shared" si="4"/>
        <v>0</v>
      </c>
      <c r="Q434" s="10">
        <f t="shared" si="5"/>
        <v>0</v>
      </c>
      <c r="R434" s="10">
        <f t="shared" si="6"/>
        <v>0</v>
      </c>
    </row>
    <row r="435" ht="15.75" customHeight="1">
      <c r="A435" s="6">
        <v>8.4628925E7</v>
      </c>
      <c r="B435" s="7" t="s">
        <v>663</v>
      </c>
      <c r="C435" s="6">
        <v>3.1954653E7</v>
      </c>
      <c r="D435" s="6">
        <v>6647723.0</v>
      </c>
      <c r="E435" s="6">
        <v>886955.0</v>
      </c>
      <c r="F435" s="6">
        <v>1215425.0</v>
      </c>
      <c r="G435" s="6">
        <v>1387636.0</v>
      </c>
      <c r="H435" s="6">
        <v>2975900.0</v>
      </c>
      <c r="I435" s="6">
        <v>181807.0</v>
      </c>
      <c r="J435" s="6">
        <v>1520768.0</v>
      </c>
      <c r="K435" s="6">
        <v>5.72344857E8</v>
      </c>
      <c r="L435" s="6">
        <v>16561.0</v>
      </c>
      <c r="M435" s="8">
        <f t="shared" si="1"/>
        <v>41553925</v>
      </c>
      <c r="N435" s="7" t="str">
        <f t="shared" si="2"/>
        <v>1 - &lt;35m</v>
      </c>
      <c r="O435" s="9">
        <f t="shared" si="3"/>
        <v>0</v>
      </c>
      <c r="P435" s="9">
        <f t="shared" si="4"/>
        <v>0</v>
      </c>
      <c r="Q435" s="10">
        <f t="shared" si="5"/>
        <v>0</v>
      </c>
      <c r="R435" s="10">
        <f t="shared" si="6"/>
        <v>0</v>
      </c>
    </row>
    <row r="436" ht="15.75" customHeight="1">
      <c r="A436" s="6">
        <v>1.23910588E8</v>
      </c>
      <c r="B436" s="7" t="s">
        <v>408</v>
      </c>
      <c r="C436" s="6">
        <v>3.1857743E7</v>
      </c>
      <c r="D436" s="6">
        <v>2037271.0</v>
      </c>
      <c r="E436" s="6">
        <v>139569.0</v>
      </c>
      <c r="F436" s="6">
        <v>102346.0</v>
      </c>
      <c r="G436" s="6">
        <v>435822.0</v>
      </c>
      <c r="H436" s="6">
        <v>1240381.0</v>
      </c>
      <c r="I436" s="6">
        <v>119153.0</v>
      </c>
      <c r="J436" s="6">
        <v>1432821.0</v>
      </c>
      <c r="K436" s="6">
        <v>1330155.0</v>
      </c>
      <c r="L436" s="6">
        <v>5016.0</v>
      </c>
      <c r="M436" s="8">
        <f t="shared" si="1"/>
        <v>16762763.8</v>
      </c>
      <c r="N436" s="7" t="str">
        <f t="shared" si="2"/>
        <v>1 - &lt;35m</v>
      </c>
      <c r="O436" s="9">
        <f t="shared" si="3"/>
        <v>0</v>
      </c>
      <c r="P436" s="9">
        <f t="shared" si="4"/>
        <v>0</v>
      </c>
      <c r="Q436" s="10">
        <f t="shared" si="5"/>
        <v>0</v>
      </c>
      <c r="R436" s="10">
        <f t="shared" si="6"/>
        <v>0</v>
      </c>
    </row>
    <row r="437" ht="15.75" customHeight="1">
      <c r="M437" s="20"/>
      <c r="Q437" s="20"/>
      <c r="R437" s="20"/>
    </row>
    <row r="438" ht="15.75" customHeight="1">
      <c r="M438" s="20"/>
      <c r="Q438" s="20"/>
      <c r="R438" s="20"/>
    </row>
    <row r="439" ht="15.75" customHeight="1">
      <c r="M439" s="20"/>
      <c r="Q439" s="20"/>
      <c r="R439" s="20"/>
    </row>
    <row r="440" ht="15.75" customHeight="1">
      <c r="M440" s="20"/>
      <c r="Q440" s="20"/>
      <c r="R440" s="20"/>
    </row>
    <row r="441" ht="15.75" customHeight="1">
      <c r="M441" s="20"/>
      <c r="Q441" s="20"/>
      <c r="R441" s="20"/>
    </row>
    <row r="442" ht="15.75" customHeight="1">
      <c r="M442" s="20"/>
      <c r="Q442" s="20"/>
      <c r="R442" s="20"/>
    </row>
    <row r="443" ht="15.75" customHeight="1">
      <c r="M443" s="20"/>
      <c r="Q443" s="20"/>
      <c r="R443" s="20"/>
    </row>
    <row r="444" ht="15.75" customHeight="1">
      <c r="M444" s="20"/>
      <c r="Q444" s="20"/>
      <c r="R444" s="20"/>
    </row>
    <row r="445" ht="15.75" customHeight="1">
      <c r="M445" s="20"/>
      <c r="Q445" s="20"/>
      <c r="R445" s="20"/>
    </row>
    <row r="446" ht="15.75" customHeight="1">
      <c r="M446" s="20"/>
      <c r="Q446" s="20"/>
      <c r="R446" s="20"/>
    </row>
    <row r="447" ht="15.75" customHeight="1">
      <c r="Q447" s="20"/>
      <c r="R447" s="20"/>
    </row>
    <row r="448" ht="15.75" customHeight="1">
      <c r="Q448" s="20"/>
      <c r="R448" s="20"/>
    </row>
    <row r="449" ht="15.75" customHeight="1">
      <c r="Q449" s="20"/>
      <c r="R449" s="20"/>
    </row>
    <row r="450" ht="15.75" customHeight="1">
      <c r="Q450" s="20"/>
      <c r="R450" s="20"/>
    </row>
    <row r="451" ht="15.75" customHeight="1">
      <c r="Q451" s="20"/>
      <c r="R451" s="20"/>
    </row>
    <row r="452" ht="15.75" customHeight="1">
      <c r="Q452" s="20"/>
      <c r="R452" s="20"/>
    </row>
    <row r="453" ht="15.75" customHeight="1">
      <c r="Q453" s="20"/>
      <c r="R453" s="20"/>
    </row>
    <row r="454" ht="15.75" customHeight="1">
      <c r="Q454" s="20"/>
      <c r="R454" s="20"/>
    </row>
    <row r="455" ht="15.75" customHeight="1">
      <c r="Q455" s="20"/>
      <c r="R455" s="20"/>
    </row>
    <row r="456" ht="15.75" customHeight="1">
      <c r="Q456" s="20"/>
      <c r="R456" s="20"/>
    </row>
    <row r="457" ht="15.75" customHeight="1">
      <c r="Q457" s="20"/>
      <c r="R457" s="20"/>
    </row>
    <row r="458" ht="15.75" customHeight="1">
      <c r="Q458" s="20"/>
      <c r="R458" s="20"/>
    </row>
    <row r="459" ht="15.75" customHeight="1">
      <c r="Q459" s="20"/>
      <c r="R459" s="20"/>
    </row>
    <row r="460" ht="15.75" customHeight="1">
      <c r="Q460" s="20"/>
      <c r="R460" s="20"/>
    </row>
    <row r="461" ht="15.75" customHeight="1">
      <c r="Q461" s="20"/>
      <c r="R461" s="20"/>
    </row>
    <row r="462" ht="15.75" customHeight="1">
      <c r="Q462" s="20"/>
      <c r="R462" s="20"/>
    </row>
    <row r="463" ht="15.75" customHeight="1">
      <c r="Q463" s="20"/>
      <c r="R463" s="20"/>
    </row>
    <row r="464" ht="15.75" customHeight="1">
      <c r="Q464" s="20"/>
      <c r="R464" s="20"/>
    </row>
    <row r="465" ht="15.75" customHeight="1">
      <c r="Q465" s="20"/>
      <c r="R465" s="20"/>
    </row>
    <row r="466" ht="15.75" customHeight="1">
      <c r="Q466" s="20"/>
      <c r="R466" s="20"/>
    </row>
    <row r="467" ht="15.75" customHeight="1">
      <c r="Q467" s="20"/>
      <c r="R467" s="20"/>
    </row>
    <row r="468" ht="15.75" customHeight="1">
      <c r="Q468" s="20"/>
      <c r="R468" s="20"/>
    </row>
    <row r="469" ht="15.75" customHeight="1">
      <c r="Q469" s="20"/>
      <c r="R469" s="20"/>
    </row>
    <row r="470" ht="15.75" customHeight="1">
      <c r="Q470" s="20"/>
      <c r="R470" s="20"/>
    </row>
    <row r="471" ht="15.75" customHeight="1">
      <c r="Q471" s="20"/>
      <c r="R471" s="20"/>
    </row>
    <row r="472" ht="15.75" customHeight="1">
      <c r="Q472" s="20"/>
      <c r="R472" s="20"/>
    </row>
    <row r="473" ht="15.75" customHeight="1">
      <c r="Q473" s="20"/>
      <c r="R473" s="20"/>
    </row>
    <row r="474" ht="15.75" customHeight="1">
      <c r="Q474" s="20"/>
      <c r="R474" s="20"/>
    </row>
    <row r="475" ht="15.75" customHeight="1">
      <c r="Q475" s="20"/>
      <c r="R475" s="20"/>
    </row>
    <row r="476" ht="15.75" customHeight="1">
      <c r="Q476" s="20"/>
      <c r="R476" s="20"/>
    </row>
    <row r="477" ht="15.75" customHeight="1">
      <c r="Q477" s="20"/>
      <c r="R477" s="20"/>
    </row>
    <row r="478" ht="15.75" customHeight="1">
      <c r="Q478" s="20"/>
      <c r="R478" s="20"/>
    </row>
    <row r="479" ht="15.75" customHeight="1">
      <c r="Q479" s="20"/>
      <c r="R479" s="20"/>
    </row>
    <row r="480" ht="15.75" customHeight="1">
      <c r="Q480" s="20"/>
      <c r="R480" s="20"/>
    </row>
    <row r="481" ht="15.75" customHeight="1">
      <c r="Q481" s="20"/>
      <c r="R481" s="20"/>
    </row>
    <row r="482" ht="15.75" customHeight="1">
      <c r="Q482" s="20"/>
      <c r="R482" s="20"/>
    </row>
    <row r="483" ht="15.75" customHeight="1">
      <c r="Q483" s="20"/>
      <c r="R483" s="20"/>
    </row>
    <row r="484" ht="15.75" customHeight="1">
      <c r="Q484" s="20"/>
      <c r="R484" s="20"/>
    </row>
    <row r="485" ht="15.75" customHeight="1">
      <c r="Q485" s="20"/>
      <c r="R485" s="20"/>
    </row>
    <row r="486" ht="15.75" customHeight="1">
      <c r="Q486" s="20"/>
      <c r="R486" s="20"/>
    </row>
    <row r="487" ht="15.75" customHeight="1">
      <c r="Q487" s="20"/>
      <c r="R487" s="20"/>
    </row>
    <row r="488" ht="15.75" customHeight="1">
      <c r="Q488" s="20"/>
      <c r="R488" s="20"/>
    </row>
    <row r="489" ht="15.75" customHeight="1">
      <c r="Q489" s="20"/>
      <c r="R489" s="20"/>
    </row>
    <row r="490" ht="15.75" customHeight="1">
      <c r="Q490" s="20"/>
      <c r="R490" s="20"/>
    </row>
    <row r="491" ht="15.75" customHeight="1">
      <c r="Q491" s="20"/>
      <c r="R491" s="20"/>
    </row>
    <row r="492" ht="15.75" customHeight="1">
      <c r="Q492" s="20"/>
      <c r="R492" s="20"/>
    </row>
    <row r="493" ht="15.75" customHeight="1">
      <c r="Q493" s="20"/>
      <c r="R493" s="20"/>
    </row>
    <row r="494" ht="15.75" customHeight="1">
      <c r="Q494" s="20"/>
      <c r="R494" s="20"/>
    </row>
    <row r="495" ht="15.75" customHeight="1">
      <c r="Q495" s="20"/>
      <c r="R495" s="20"/>
    </row>
    <row r="496" ht="15.75" customHeight="1">
      <c r="Q496" s="20"/>
      <c r="R496" s="20"/>
    </row>
    <row r="497" ht="15.75" customHeight="1">
      <c r="Q497" s="20"/>
      <c r="R497" s="20"/>
    </row>
    <row r="498" ht="15.75" customHeight="1">
      <c r="Q498" s="20"/>
      <c r="R498" s="20"/>
    </row>
    <row r="499" ht="15.75" customHeight="1">
      <c r="Q499" s="20"/>
      <c r="R499" s="20"/>
    </row>
    <row r="500" ht="15.75" customHeight="1">
      <c r="Q500" s="20"/>
      <c r="R500" s="20"/>
    </row>
    <row r="501" ht="15.75" customHeight="1">
      <c r="Q501" s="20"/>
      <c r="R501" s="20"/>
    </row>
    <row r="502" ht="15.75" customHeight="1">
      <c r="Q502" s="20"/>
      <c r="R502" s="20"/>
    </row>
    <row r="503" ht="15.75" customHeight="1">
      <c r="Q503" s="20"/>
      <c r="R503" s="20"/>
    </row>
    <row r="504" ht="15.75" customHeight="1">
      <c r="Q504" s="20"/>
      <c r="R504" s="20"/>
    </row>
    <row r="505" ht="15.75" customHeight="1">
      <c r="Q505" s="20"/>
      <c r="R505" s="20"/>
    </row>
    <row r="506" ht="15.75" customHeight="1">
      <c r="Q506" s="20"/>
      <c r="R506" s="20"/>
    </row>
    <row r="507" ht="15.75" customHeight="1">
      <c r="Q507" s="20"/>
      <c r="R507" s="20"/>
    </row>
    <row r="508" ht="15.75" customHeight="1">
      <c r="Q508" s="20"/>
      <c r="R508" s="20"/>
    </row>
    <row r="509" ht="15.75" customHeight="1">
      <c r="Q509" s="20"/>
      <c r="R509" s="20"/>
    </row>
    <row r="510" ht="15.75" customHeight="1">
      <c r="Q510" s="20"/>
      <c r="R510" s="20"/>
    </row>
    <row r="511" ht="15.75" customHeight="1">
      <c r="Q511" s="20"/>
      <c r="R511" s="20"/>
    </row>
    <row r="512" ht="15.75" customHeight="1">
      <c r="Q512" s="20"/>
      <c r="R512" s="20"/>
    </row>
    <row r="513" ht="15.75" customHeight="1">
      <c r="Q513" s="20"/>
      <c r="R513" s="20"/>
    </row>
    <row r="514" ht="15.75" customHeight="1">
      <c r="Q514" s="20"/>
      <c r="R514" s="20"/>
    </row>
    <row r="515" ht="15.75" customHeight="1">
      <c r="Q515" s="20"/>
      <c r="R515" s="20"/>
    </row>
    <row r="516" ht="15.75" customHeight="1">
      <c r="Q516" s="20"/>
      <c r="R516" s="20"/>
    </row>
    <row r="517" ht="15.75" customHeight="1">
      <c r="Q517" s="20"/>
      <c r="R517" s="20"/>
    </row>
    <row r="518" ht="15.75" customHeight="1">
      <c r="Q518" s="20"/>
      <c r="R518" s="20"/>
    </row>
    <row r="519" ht="15.75" customHeight="1">
      <c r="Q519" s="20"/>
      <c r="R519" s="20"/>
    </row>
    <row r="520" ht="15.75" customHeight="1">
      <c r="Q520" s="20"/>
      <c r="R520" s="20"/>
    </row>
    <row r="521" ht="15.75" customHeight="1">
      <c r="Q521" s="20"/>
      <c r="R521" s="20"/>
    </row>
    <row r="522" ht="15.75" customHeight="1">
      <c r="Q522" s="20"/>
      <c r="R522" s="20"/>
    </row>
    <row r="523" ht="15.75" customHeight="1">
      <c r="Q523" s="20"/>
      <c r="R523" s="20"/>
    </row>
    <row r="524" ht="15.75" customHeight="1">
      <c r="Q524" s="20"/>
      <c r="R524" s="20"/>
    </row>
    <row r="525" ht="15.75" customHeight="1">
      <c r="Q525" s="20"/>
      <c r="R525" s="20"/>
    </row>
    <row r="526" ht="15.75" customHeight="1">
      <c r="Q526" s="20"/>
      <c r="R526" s="20"/>
    </row>
    <row r="527" ht="15.75" customHeight="1">
      <c r="Q527" s="20"/>
      <c r="R527" s="20"/>
    </row>
    <row r="528" ht="15.75" customHeight="1">
      <c r="Q528" s="20"/>
      <c r="R528" s="20"/>
    </row>
    <row r="529" ht="15.75" customHeight="1">
      <c r="Q529" s="20"/>
      <c r="R529" s="20"/>
    </row>
    <row r="530" ht="15.75" customHeight="1">
      <c r="Q530" s="20"/>
      <c r="R530" s="20"/>
    </row>
    <row r="531" ht="15.75" customHeight="1">
      <c r="Q531" s="20"/>
      <c r="R531" s="20"/>
    </row>
    <row r="532" ht="15.75" customHeight="1">
      <c r="Q532" s="20"/>
      <c r="R532" s="20"/>
    </row>
    <row r="533" ht="15.75" customHeight="1">
      <c r="Q533" s="20"/>
      <c r="R533" s="20"/>
    </row>
    <row r="534" ht="15.75" customHeight="1">
      <c r="Q534" s="20"/>
      <c r="R534" s="20"/>
    </row>
    <row r="535" ht="15.75" customHeight="1">
      <c r="Q535" s="20"/>
      <c r="R535" s="20"/>
    </row>
    <row r="536" ht="15.75" customHeight="1">
      <c r="Q536" s="20"/>
      <c r="R536" s="20"/>
    </row>
    <row r="537" ht="15.75" customHeight="1">
      <c r="Q537" s="20"/>
      <c r="R537" s="20"/>
    </row>
    <row r="538" ht="15.75" customHeight="1">
      <c r="Q538" s="20"/>
      <c r="R538" s="20"/>
    </row>
    <row r="539" ht="15.75" customHeight="1">
      <c r="Q539" s="20"/>
      <c r="R539" s="20"/>
    </row>
    <row r="540" ht="15.75" customHeight="1">
      <c r="Q540" s="20"/>
      <c r="R540" s="20"/>
    </row>
    <row r="541" ht="15.75" customHeight="1">
      <c r="Q541" s="20"/>
      <c r="R541" s="20"/>
    </row>
    <row r="542" ht="15.75" customHeight="1">
      <c r="Q542" s="20"/>
      <c r="R542" s="20"/>
    </row>
    <row r="543" ht="15.75" customHeight="1">
      <c r="Q543" s="20"/>
      <c r="R543" s="20"/>
    </row>
    <row r="544" ht="15.75" customHeight="1">
      <c r="Q544" s="20"/>
      <c r="R544" s="20"/>
    </row>
    <row r="545" ht="15.75" customHeight="1">
      <c r="Q545" s="20"/>
      <c r="R545" s="20"/>
    </row>
    <row r="546" ht="15.75" customHeight="1">
      <c r="Q546" s="20"/>
      <c r="R546" s="20"/>
    </row>
    <row r="547" ht="15.75" customHeight="1">
      <c r="Q547" s="20"/>
      <c r="R547" s="20"/>
    </row>
    <row r="548" ht="15.75" customHeight="1">
      <c r="Q548" s="20"/>
      <c r="R548" s="20"/>
    </row>
    <row r="549" ht="15.75" customHeight="1">
      <c r="Q549" s="20"/>
      <c r="R549" s="20"/>
    </row>
    <row r="550" ht="15.75" customHeight="1">
      <c r="Q550" s="20"/>
      <c r="R550" s="20"/>
    </row>
    <row r="551" ht="15.75" customHeight="1">
      <c r="Q551" s="20"/>
      <c r="R551" s="20"/>
    </row>
    <row r="552" ht="15.75" customHeight="1">
      <c r="Q552" s="20"/>
      <c r="R552" s="20"/>
    </row>
    <row r="553" ht="15.75" customHeight="1">
      <c r="Q553" s="20"/>
      <c r="R553" s="20"/>
    </row>
    <row r="554" ht="15.75" customHeight="1">
      <c r="Q554" s="20"/>
      <c r="R554" s="20"/>
    </row>
    <row r="555" ht="15.75" customHeight="1">
      <c r="Q555" s="20"/>
      <c r="R555" s="20"/>
    </row>
    <row r="556" ht="15.75" customHeight="1">
      <c r="Q556" s="20"/>
      <c r="R556" s="20"/>
    </row>
    <row r="557" ht="15.75" customHeight="1">
      <c r="Q557" s="20"/>
      <c r="R557" s="20"/>
    </row>
    <row r="558" ht="15.75" customHeight="1">
      <c r="Q558" s="20"/>
      <c r="R558" s="20"/>
    </row>
    <row r="559" ht="15.75" customHeight="1">
      <c r="Q559" s="20"/>
      <c r="R559" s="20"/>
    </row>
    <row r="560" ht="15.75" customHeight="1">
      <c r="Q560" s="20"/>
      <c r="R560" s="20"/>
    </row>
    <row r="561" ht="15.75" customHeight="1">
      <c r="Q561" s="20"/>
      <c r="R561" s="20"/>
    </row>
    <row r="562" ht="15.75" customHeight="1">
      <c r="Q562" s="20"/>
      <c r="R562" s="20"/>
    </row>
    <row r="563" ht="15.75" customHeight="1">
      <c r="Q563" s="20"/>
      <c r="R563" s="20"/>
    </row>
    <row r="564" ht="15.75" customHeight="1">
      <c r="Q564" s="20"/>
      <c r="R564" s="20"/>
    </row>
    <row r="565" ht="15.75" customHeight="1">
      <c r="Q565" s="20"/>
      <c r="R565" s="20"/>
    </row>
    <row r="566" ht="15.75" customHeight="1">
      <c r="Q566" s="20"/>
      <c r="R566" s="20"/>
    </row>
    <row r="567" ht="15.75" customHeight="1">
      <c r="Q567" s="20"/>
      <c r="R567" s="20"/>
    </row>
    <row r="568" ht="15.75" customHeight="1">
      <c r="Q568" s="20"/>
      <c r="R568" s="20"/>
    </row>
    <row r="569" ht="15.75" customHeight="1">
      <c r="Q569" s="20"/>
      <c r="R569" s="20"/>
    </row>
    <row r="570" ht="15.75" customHeight="1">
      <c r="Q570" s="20"/>
      <c r="R570" s="20"/>
    </row>
    <row r="571" ht="15.75" customHeight="1">
      <c r="Q571" s="20"/>
      <c r="R571" s="20"/>
    </row>
    <row r="572" ht="15.75" customHeight="1">
      <c r="Q572" s="20"/>
      <c r="R572" s="20"/>
    </row>
    <row r="573" ht="15.75" customHeight="1">
      <c r="Q573" s="20"/>
      <c r="R573" s="20"/>
    </row>
    <row r="574" ht="15.75" customHeight="1">
      <c r="Q574" s="20"/>
      <c r="R574" s="20"/>
    </row>
    <row r="575" ht="15.75" customHeight="1">
      <c r="Q575" s="20"/>
      <c r="R575" s="20"/>
    </row>
    <row r="576" ht="15.75" customHeight="1">
      <c r="Q576" s="20"/>
      <c r="R576" s="20"/>
    </row>
    <row r="577" ht="15.75" customHeight="1">
      <c r="Q577" s="20"/>
      <c r="R577" s="20"/>
    </row>
    <row r="578" ht="15.75" customHeight="1">
      <c r="Q578" s="20"/>
      <c r="R578" s="20"/>
    </row>
    <row r="579" ht="15.75" customHeight="1">
      <c r="Q579" s="20"/>
      <c r="R579" s="20"/>
    </row>
    <row r="580" ht="15.75" customHeight="1">
      <c r="Q580" s="20"/>
      <c r="R580" s="20"/>
    </row>
    <row r="581" ht="15.75" customHeight="1">
      <c r="Q581" s="20"/>
      <c r="R581" s="20"/>
    </row>
    <row r="582" ht="15.75" customHeight="1">
      <c r="Q582" s="20"/>
      <c r="R582" s="20"/>
    </row>
    <row r="583" ht="15.75" customHeight="1">
      <c r="Q583" s="20"/>
      <c r="R583" s="20"/>
    </row>
    <row r="584" ht="15.75" customHeight="1">
      <c r="Q584" s="20"/>
      <c r="R584" s="20"/>
    </row>
    <row r="585" ht="15.75" customHeight="1">
      <c r="Q585" s="20"/>
      <c r="R585" s="20"/>
    </row>
    <row r="586" ht="15.75" customHeight="1">
      <c r="Q586" s="20"/>
      <c r="R586" s="20"/>
    </row>
    <row r="587" ht="15.75" customHeight="1">
      <c r="Q587" s="20"/>
      <c r="R587" s="20"/>
    </row>
    <row r="588" ht="15.75" customHeight="1">
      <c r="Q588" s="20"/>
      <c r="R588" s="20"/>
    </row>
    <row r="589" ht="15.75" customHeight="1">
      <c r="Q589" s="20"/>
      <c r="R589" s="20"/>
    </row>
    <row r="590" ht="15.75" customHeight="1">
      <c r="Q590" s="20"/>
      <c r="R590" s="20"/>
    </row>
    <row r="591" ht="15.75" customHeight="1">
      <c r="Q591" s="20"/>
      <c r="R591" s="20"/>
    </row>
    <row r="592" ht="15.75" customHeight="1">
      <c r="Q592" s="20"/>
      <c r="R592" s="20"/>
    </row>
    <row r="593" ht="15.75" customHeight="1">
      <c r="Q593" s="20"/>
      <c r="R593" s="20"/>
    </row>
    <row r="594" ht="15.75" customHeight="1">
      <c r="Q594" s="20"/>
      <c r="R594" s="20"/>
    </row>
    <row r="595" ht="15.75" customHeight="1">
      <c r="Q595" s="20"/>
      <c r="R595" s="20"/>
    </row>
    <row r="596" ht="15.75" customHeight="1">
      <c r="Q596" s="20"/>
      <c r="R596" s="20"/>
    </row>
    <row r="597" ht="15.75" customHeight="1">
      <c r="Q597" s="20"/>
      <c r="R597" s="20"/>
    </row>
    <row r="598" ht="15.75" customHeight="1">
      <c r="Q598" s="20"/>
      <c r="R598" s="20"/>
    </row>
    <row r="599" ht="15.75" customHeight="1">
      <c r="Q599" s="20"/>
      <c r="R599" s="20"/>
    </row>
    <row r="600" ht="15.75" customHeight="1">
      <c r="Q600" s="20"/>
      <c r="R600" s="20"/>
    </row>
    <row r="601" ht="15.75" customHeight="1">
      <c r="Q601" s="20"/>
      <c r="R601" s="20"/>
    </row>
    <row r="602" ht="15.75" customHeight="1">
      <c r="Q602" s="20"/>
      <c r="R602" s="20"/>
    </row>
    <row r="603" ht="15.75" customHeight="1">
      <c r="Q603" s="20"/>
      <c r="R603" s="20"/>
    </row>
    <row r="604" ht="15.75" customHeight="1">
      <c r="Q604" s="20"/>
      <c r="R604" s="20"/>
    </row>
    <row r="605" ht="15.75" customHeight="1">
      <c r="Q605" s="20"/>
      <c r="R605" s="20"/>
    </row>
    <row r="606" ht="15.75" customHeight="1">
      <c r="Q606" s="20"/>
      <c r="R606" s="20"/>
    </row>
    <row r="607" ht="15.75" customHeight="1">
      <c r="Q607" s="20"/>
      <c r="R607" s="20"/>
    </row>
    <row r="608" ht="15.75" customHeight="1">
      <c r="Q608" s="20"/>
      <c r="R608" s="20"/>
    </row>
    <row r="609" ht="15.75" customHeight="1">
      <c r="Q609" s="20"/>
      <c r="R609" s="20"/>
    </row>
    <row r="610" ht="15.75" customHeight="1">
      <c r="Q610" s="20"/>
      <c r="R610" s="20"/>
    </row>
    <row r="611" ht="15.75" customHeight="1">
      <c r="Q611" s="20"/>
      <c r="R611" s="20"/>
    </row>
    <row r="612" ht="15.75" customHeight="1">
      <c r="Q612" s="20"/>
      <c r="R612" s="20"/>
    </row>
    <row r="613" ht="15.75" customHeight="1">
      <c r="Q613" s="20"/>
      <c r="R613" s="20"/>
    </row>
    <row r="614" ht="15.75" customHeight="1">
      <c r="Q614" s="20"/>
      <c r="R614" s="20"/>
    </row>
    <row r="615" ht="15.75" customHeight="1">
      <c r="Q615" s="20"/>
      <c r="R615" s="20"/>
    </row>
    <row r="616" ht="15.75" customHeight="1">
      <c r="Q616" s="20"/>
      <c r="R616" s="20"/>
    </row>
    <row r="617" ht="15.75" customHeight="1">
      <c r="Q617" s="20"/>
      <c r="R617" s="20"/>
    </row>
    <row r="618" ht="15.75" customHeight="1">
      <c r="Q618" s="20"/>
      <c r="R618" s="20"/>
    </row>
    <row r="619" ht="15.75" customHeight="1">
      <c r="Q619" s="20"/>
      <c r="R619" s="20"/>
    </row>
    <row r="620" ht="15.75" customHeight="1">
      <c r="Q620" s="20"/>
      <c r="R620" s="20"/>
    </row>
    <row r="621" ht="15.75" customHeight="1">
      <c r="Q621" s="20"/>
      <c r="R621" s="20"/>
    </row>
    <row r="622" ht="15.75" customHeight="1">
      <c r="Q622" s="20"/>
      <c r="R622" s="20"/>
    </row>
    <row r="623" ht="15.75" customHeight="1">
      <c r="Q623" s="20"/>
      <c r="R623" s="20"/>
    </row>
    <row r="624" ht="15.75" customHeight="1">
      <c r="Q624" s="20"/>
      <c r="R624" s="20"/>
    </row>
    <row r="625" ht="15.75" customHeight="1">
      <c r="Q625" s="20"/>
      <c r="R625" s="20"/>
    </row>
    <row r="626" ht="15.75" customHeight="1">
      <c r="Q626" s="20"/>
      <c r="R626" s="20"/>
    </row>
    <row r="627" ht="15.75" customHeight="1">
      <c r="Q627" s="20"/>
      <c r="R627" s="20"/>
    </row>
    <row r="628" ht="15.75" customHeight="1">
      <c r="Q628" s="20"/>
      <c r="R628" s="20"/>
    </row>
    <row r="629" ht="15.75" customHeight="1">
      <c r="Q629" s="20"/>
      <c r="R629" s="20"/>
    </row>
    <row r="630" ht="15.75" customHeight="1">
      <c r="Q630" s="20"/>
      <c r="R630" s="20"/>
    </row>
    <row r="631" ht="15.75" customHeight="1">
      <c r="Q631" s="20"/>
      <c r="R631" s="20"/>
    </row>
    <row r="632" ht="15.75" customHeight="1">
      <c r="Q632" s="20"/>
      <c r="R632" s="20"/>
    </row>
    <row r="633" ht="15.75" customHeight="1">
      <c r="Q633" s="20"/>
      <c r="R633" s="20"/>
    </row>
    <row r="634" ht="15.75" customHeight="1">
      <c r="Q634" s="20"/>
      <c r="R634" s="20"/>
    </row>
    <row r="635" ht="15.75" customHeight="1">
      <c r="Q635" s="20"/>
      <c r="R635" s="20"/>
    </row>
    <row r="636" ht="15.75" customHeight="1">
      <c r="Q636" s="20"/>
      <c r="R636" s="20"/>
    </row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19.43"/>
    <col customWidth="1" min="3" max="3" width="17.57"/>
    <col customWidth="1" min="4" max="5" width="24.43"/>
    <col customWidth="1" min="6" max="6" width="21.43"/>
    <col customWidth="1" min="7" max="7" width="15.14"/>
    <col customWidth="1" min="8" max="8" width="21.43"/>
    <col customWidth="1" min="9" max="9" width="15.86"/>
    <col customWidth="1" min="10" max="10" width="15.14"/>
    <col customWidth="1" min="11" max="11" width="18.14"/>
    <col customWidth="1" min="12" max="12" width="12.57"/>
    <col customWidth="1" min="13" max="13" width="14.29"/>
    <col customWidth="1" min="14" max="14" width="18.86"/>
    <col customWidth="1" min="15" max="15" width="13.86"/>
    <col customWidth="1" min="16" max="16" width="23.43"/>
    <col customWidth="1" min="17" max="17" width="22.29"/>
    <col customWidth="1" min="18" max="18" width="15.71"/>
    <col customWidth="1" min="19" max="19" width="13.57"/>
    <col customWidth="1" min="20" max="20" width="26.0"/>
    <col customWidth="1" min="21" max="21" width="12.43"/>
    <col customWidth="1" min="22" max="22" width="20.71"/>
    <col customWidth="1" min="23" max="23" width="25.86"/>
    <col customWidth="1" min="24" max="24" width="12.43"/>
    <col customWidth="1" min="25" max="25" width="18.86"/>
    <col customWidth="1" min="26" max="26" width="19.86"/>
    <col customWidth="1" min="27" max="28" width="18.86"/>
    <col customWidth="1" min="29" max="29" width="17.71"/>
    <col customWidth="1" min="30" max="30" width="20.57"/>
    <col customWidth="1" min="31" max="31" width="21.43"/>
    <col customWidth="1" min="32" max="32" width="17.43"/>
  </cols>
  <sheetData>
    <row r="1">
      <c r="A1" s="1" t="s">
        <v>0</v>
      </c>
      <c r="B1" s="1" t="s">
        <v>1</v>
      </c>
      <c r="C1" s="1" t="s">
        <v>439</v>
      </c>
      <c r="D1" s="24" t="s">
        <v>437</v>
      </c>
      <c r="E1" s="1" t="s">
        <v>440</v>
      </c>
      <c r="F1" s="24" t="s">
        <v>441</v>
      </c>
      <c r="G1" s="1" t="s">
        <v>442</v>
      </c>
      <c r="H1" s="25" t="s">
        <v>443</v>
      </c>
      <c r="I1" s="26" t="s">
        <v>444</v>
      </c>
      <c r="J1" s="1" t="s">
        <v>445</v>
      </c>
      <c r="K1" s="27" t="s">
        <v>446</v>
      </c>
      <c r="L1" s="26" t="s">
        <v>447</v>
      </c>
      <c r="M1" s="5" t="s">
        <v>448</v>
      </c>
      <c r="N1" s="28" t="s">
        <v>449</v>
      </c>
      <c r="O1" s="29" t="s">
        <v>450</v>
      </c>
      <c r="P1" s="5" t="s">
        <v>451</v>
      </c>
      <c r="Q1" s="30" t="s">
        <v>438</v>
      </c>
      <c r="R1" s="29" t="s">
        <v>452</v>
      </c>
      <c r="S1" s="5" t="s">
        <v>453</v>
      </c>
      <c r="T1" s="30" t="s">
        <v>454</v>
      </c>
      <c r="U1" s="29" t="s">
        <v>455</v>
      </c>
      <c r="V1" s="5" t="s">
        <v>456</v>
      </c>
      <c r="W1" s="30" t="s">
        <v>457</v>
      </c>
      <c r="X1" s="29" t="s">
        <v>458</v>
      </c>
      <c r="Y1" s="5" t="s">
        <v>459</v>
      </c>
      <c r="Z1" s="30" t="s">
        <v>460</v>
      </c>
      <c r="AA1" s="29" t="s">
        <v>461</v>
      </c>
      <c r="AB1" s="31" t="s">
        <v>462</v>
      </c>
      <c r="AC1" s="31" t="s">
        <v>463</v>
      </c>
      <c r="AD1" s="31" t="s">
        <v>464</v>
      </c>
      <c r="AE1" s="31" t="s">
        <v>465</v>
      </c>
      <c r="AF1" s="32" t="s">
        <v>466</v>
      </c>
      <c r="AG1" s="31" t="s">
        <v>467</v>
      </c>
      <c r="AH1" s="31" t="s">
        <v>468</v>
      </c>
      <c r="AI1" s="32" t="s">
        <v>469</v>
      </c>
      <c r="AJ1" s="32" t="s">
        <v>470</v>
      </c>
      <c r="AK1" s="32" t="s">
        <v>471</v>
      </c>
      <c r="AL1" s="32" t="s">
        <v>472</v>
      </c>
    </row>
    <row r="2">
      <c r="A2" s="6">
        <v>4888708.0</v>
      </c>
      <c r="B2" s="7" t="s">
        <v>485</v>
      </c>
      <c r="C2" s="20">
        <v>5.1286142E7</v>
      </c>
      <c r="D2" s="33">
        <v>5.061867E7</v>
      </c>
      <c r="E2" s="20">
        <v>8.333998075E7</v>
      </c>
      <c r="F2" s="33">
        <v>1.7716684E8</v>
      </c>
      <c r="G2" s="13">
        <v>1.28215355E8</v>
      </c>
      <c r="H2" s="34">
        <v>8.1549573E7</v>
      </c>
      <c r="I2" s="35">
        <v>-4.6665782E7</v>
      </c>
      <c r="J2" s="20">
        <v>1.12100951158E10</v>
      </c>
      <c r="K2" s="36">
        <v>1.20961475934E10</v>
      </c>
      <c r="L2" s="37">
        <v>8.860524776000004E8</v>
      </c>
      <c r="M2" s="13">
        <v>7.13700346E8</v>
      </c>
      <c r="N2" s="34">
        <v>7.64741638E8</v>
      </c>
      <c r="O2" s="38">
        <v>5.1041292E7</v>
      </c>
      <c r="P2" s="13">
        <v>4.1659061E7</v>
      </c>
      <c r="Q2" s="39">
        <v>4.6666563E7</v>
      </c>
      <c r="R2" s="38">
        <v>5007502.0</v>
      </c>
      <c r="S2" s="13">
        <v>4.18150291E8</v>
      </c>
      <c r="T2" s="39">
        <v>4.56115041E8</v>
      </c>
      <c r="U2" s="38">
        <v>3.796475E7</v>
      </c>
      <c r="V2" s="13">
        <v>2.83046851E8</v>
      </c>
      <c r="W2" s="39">
        <v>2.95700771E8</v>
      </c>
      <c r="X2" s="38">
        <v>1.265392E7</v>
      </c>
      <c r="Y2" s="13">
        <v>5.166152569E9</v>
      </c>
      <c r="Z2" s="39">
        <v>5.166152569E9</v>
      </c>
      <c r="AA2" s="38">
        <v>0.0</v>
      </c>
      <c r="AB2" s="40">
        <v>2.530784E7</v>
      </c>
      <c r="AC2" s="40">
        <v>1.51859E8</v>
      </c>
      <c r="AD2" s="40">
        <v>0.0</v>
      </c>
      <c r="AE2" s="40">
        <v>0.0</v>
      </c>
      <c r="AF2" s="41">
        <v>0.0</v>
      </c>
      <c r="AG2" s="40">
        <v>0.0</v>
      </c>
      <c r="AH2" s="40">
        <v>0.0</v>
      </c>
      <c r="AI2" s="41">
        <v>1.7716684E8</v>
      </c>
      <c r="AJ2" s="41">
        <v>9.382685925E7</v>
      </c>
      <c r="AK2" s="42">
        <v>0.9869853341668788</v>
      </c>
      <c r="AL2" s="42">
        <v>2.1258325044669513</v>
      </c>
    </row>
    <row r="3">
      <c r="A3" s="6">
        <v>7260210.0</v>
      </c>
      <c r="B3" s="7" t="s">
        <v>19</v>
      </c>
      <c r="C3" s="20">
        <v>5.11717916E7</v>
      </c>
      <c r="D3" s="33">
        <v>1.8627105E7</v>
      </c>
      <c r="E3" s="20">
        <v>8.315416135000001E7</v>
      </c>
      <c r="F3" s="33">
        <v>9.5234386E7</v>
      </c>
      <c r="G3" s="13">
        <v>1.27929479E8</v>
      </c>
      <c r="H3" s="34">
        <v>1.02946221E8</v>
      </c>
      <c r="I3" s="35">
        <v>-2.4983258E7</v>
      </c>
      <c r="J3" s="20">
        <v>3.850243986E9</v>
      </c>
      <c r="K3" s="36">
        <v>4.1851984486E9</v>
      </c>
      <c r="L3" s="37">
        <v>3.349544625999999E8</v>
      </c>
      <c r="M3" s="13">
        <v>3.55700738E8</v>
      </c>
      <c r="N3" s="34">
        <v>3.74441029E8</v>
      </c>
      <c r="O3" s="38">
        <v>1.8740291E7</v>
      </c>
      <c r="P3" s="13">
        <v>1.932385E7</v>
      </c>
      <c r="Q3" s="39">
        <v>2.2135976E7</v>
      </c>
      <c r="R3" s="38">
        <v>2812126.0</v>
      </c>
      <c r="S3" s="13">
        <v>1.34781615E8</v>
      </c>
      <c r="T3" s="39">
        <v>1.49643738E8</v>
      </c>
      <c r="U3" s="38">
        <v>1.4862123E7</v>
      </c>
      <c r="V3" s="13">
        <v>1.12538981E8</v>
      </c>
      <c r="W3" s="39">
        <v>1.16303963E8</v>
      </c>
      <c r="X3" s="38">
        <v>3764982.0</v>
      </c>
      <c r="Y3" s="13">
        <v>4.608546356E9</v>
      </c>
      <c r="Z3" s="39">
        <v>4.608546356E9</v>
      </c>
      <c r="AA3" s="38">
        <v>0.0</v>
      </c>
      <c r="AB3" s="40">
        <v>7529964.0</v>
      </c>
      <c r="AC3" s="40">
        <v>5.9448492E7</v>
      </c>
      <c r="AD3" s="40">
        <v>0.0</v>
      </c>
      <c r="AE3" s="40">
        <v>2.825593E7</v>
      </c>
      <c r="AF3" s="41">
        <v>0.0</v>
      </c>
      <c r="AG3" s="40">
        <v>0.0</v>
      </c>
      <c r="AH3" s="40">
        <v>2825593.0</v>
      </c>
      <c r="AI3" s="41">
        <v>9.5234386E7</v>
      </c>
      <c r="AJ3" s="41">
        <v>1.2080224649999991E7</v>
      </c>
      <c r="AK3" s="42">
        <v>0.36401119479271854</v>
      </c>
      <c r="AL3" s="42">
        <v>1.1452750464183472</v>
      </c>
    </row>
    <row r="4">
      <c r="A4" s="6">
        <v>9255230.0</v>
      </c>
      <c r="B4" s="7" t="s">
        <v>55</v>
      </c>
      <c r="C4" s="20">
        <v>4.9373390800000004E7</v>
      </c>
      <c r="D4" s="33">
        <v>9229534.0</v>
      </c>
      <c r="E4" s="20">
        <v>8.023176005E7</v>
      </c>
      <c r="F4" s="33">
        <v>9.0478078E7</v>
      </c>
      <c r="G4" s="13">
        <v>1.23433477E8</v>
      </c>
      <c r="H4" s="34">
        <v>6.0062321E7</v>
      </c>
      <c r="I4" s="35">
        <v>-6.3371156E7</v>
      </c>
      <c r="J4" s="20">
        <v>1.3013724894E9</v>
      </c>
      <c r="K4" s="36">
        <v>1.4556483624E9</v>
      </c>
      <c r="L4" s="37">
        <v>1.54275873E8</v>
      </c>
      <c r="M4" s="13">
        <v>1.72558809E8</v>
      </c>
      <c r="N4" s="34">
        <v>1.82081328E8</v>
      </c>
      <c r="O4" s="38">
        <v>9522519.0</v>
      </c>
      <c r="P4" s="13">
        <v>1.364193E7</v>
      </c>
      <c r="Q4" s="39">
        <v>2.188369E7</v>
      </c>
      <c r="R4" s="38">
        <v>8241760.0</v>
      </c>
      <c r="S4" s="13">
        <v>2.8787869E7</v>
      </c>
      <c r="T4" s="39">
        <v>3.4939862E7</v>
      </c>
      <c r="U4" s="38">
        <v>6151993.0</v>
      </c>
      <c r="V4" s="13">
        <v>6.943781E7</v>
      </c>
      <c r="W4" s="39">
        <v>7.2515351E7</v>
      </c>
      <c r="X4" s="38">
        <v>3077541.0</v>
      </c>
      <c r="Y4" s="13">
        <v>4.120169849E9</v>
      </c>
      <c r="Z4" s="39">
        <v>4.120169849E9</v>
      </c>
      <c r="AA4" s="38">
        <v>0.0</v>
      </c>
      <c r="AB4" s="40">
        <v>6155082.0</v>
      </c>
      <c r="AC4" s="40">
        <v>2.4607972E7</v>
      </c>
      <c r="AD4" s="40">
        <v>4800324.0</v>
      </c>
      <c r="AE4" s="40">
        <v>5.49147E7</v>
      </c>
      <c r="AF4" s="41">
        <v>0.0</v>
      </c>
      <c r="AG4" s="40">
        <v>1200081.0</v>
      </c>
      <c r="AH4" s="40">
        <v>5491470.0</v>
      </c>
      <c r="AI4" s="41">
        <v>9.0478078E7</v>
      </c>
      <c r="AJ4" s="41">
        <v>1.0246317950000003E7</v>
      </c>
      <c r="AK4" s="42">
        <v>0.186933363304673</v>
      </c>
      <c r="AL4" s="42">
        <v>1.1277090013183626</v>
      </c>
    </row>
    <row r="5">
      <c r="A5" s="6">
        <v>2.7848816E7</v>
      </c>
      <c r="B5" s="7" t="s">
        <v>24</v>
      </c>
      <c r="C5" s="20">
        <v>4.0158890099999994E7</v>
      </c>
      <c r="D5" s="33">
        <v>7237251.0</v>
      </c>
      <c r="E5" s="20">
        <v>6.88438116E7</v>
      </c>
      <c r="F5" s="33">
        <v>3.8524286E7</v>
      </c>
      <c r="G5" s="13">
        <v>1.14739686E8</v>
      </c>
      <c r="H5" s="34">
        <v>9.9399896E7</v>
      </c>
      <c r="I5" s="35">
        <v>-1.533979E7</v>
      </c>
      <c r="J5" s="20">
        <v>2.0063268452E9</v>
      </c>
      <c r="K5" s="36">
        <v>2.134908424E9</v>
      </c>
      <c r="L5" s="37">
        <v>1.2858157879999995E8</v>
      </c>
      <c r="M5" s="13">
        <v>1.97155874E8</v>
      </c>
      <c r="N5" s="34">
        <v>2.04402435E8</v>
      </c>
      <c r="O5" s="38">
        <v>7246561.0</v>
      </c>
      <c r="P5" s="13">
        <v>1.5551534E7</v>
      </c>
      <c r="Q5" s="39">
        <v>1.6832572E7</v>
      </c>
      <c r="R5" s="38">
        <v>1281038.0</v>
      </c>
      <c r="S5" s="13">
        <v>7.2881456E7</v>
      </c>
      <c r="T5" s="39">
        <v>7.8501158E7</v>
      </c>
      <c r="U5" s="38">
        <v>5619702.0</v>
      </c>
      <c r="V5" s="13">
        <v>5.2564518E7</v>
      </c>
      <c r="W5" s="39">
        <v>5.4182067E7</v>
      </c>
      <c r="X5" s="38">
        <v>1617549.0</v>
      </c>
      <c r="Y5" s="13">
        <v>2.849414766E9</v>
      </c>
      <c r="Z5" s="39">
        <v>2.849414766E9</v>
      </c>
      <c r="AA5" s="38">
        <v>0.0</v>
      </c>
      <c r="AB5" s="40">
        <v>3235098.0</v>
      </c>
      <c r="AC5" s="40">
        <v>2.2478808E7</v>
      </c>
      <c r="AD5" s="40">
        <v>0.0</v>
      </c>
      <c r="AE5" s="40">
        <v>1.281038E7</v>
      </c>
      <c r="AF5" s="41">
        <v>0.0</v>
      </c>
      <c r="AG5" s="40">
        <v>0.0</v>
      </c>
      <c r="AH5" s="40">
        <v>1281038.0</v>
      </c>
      <c r="AI5" s="41">
        <v>3.8524286E7</v>
      </c>
      <c r="AJ5" s="41">
        <v>-3.0319525599999994E7</v>
      </c>
      <c r="AK5" s="42">
        <v>0.18021541387170958</v>
      </c>
      <c r="AL5" s="42">
        <v>0.5595896726903483</v>
      </c>
    </row>
    <row r="6">
      <c r="A6" s="6">
        <v>1.08157024E8</v>
      </c>
      <c r="B6" s="7" t="s">
        <v>32</v>
      </c>
      <c r="C6" s="20">
        <v>3.1220754299999997E7</v>
      </c>
      <c r="D6" s="33">
        <v>1.1333156E7</v>
      </c>
      <c r="E6" s="20">
        <v>5.7238049550000004E7</v>
      </c>
      <c r="F6" s="33">
        <v>4.1640514E7</v>
      </c>
      <c r="G6" s="13">
        <v>1.04069181E8</v>
      </c>
      <c r="H6" s="34">
        <v>8.6825437E7</v>
      </c>
      <c r="I6" s="35">
        <v>-1.7243744E7</v>
      </c>
      <c r="J6" s="20">
        <v>1.0313417678E9</v>
      </c>
      <c r="K6" s="36">
        <v>1.2358261304E9</v>
      </c>
      <c r="L6" s="37">
        <v>2.0448436260000014E8</v>
      </c>
      <c r="M6" s="13">
        <v>7.4679298E7</v>
      </c>
      <c r="N6" s="34">
        <v>8.6059027E7</v>
      </c>
      <c r="O6" s="38">
        <v>1.1379729E7</v>
      </c>
      <c r="P6" s="13">
        <v>8908758.0</v>
      </c>
      <c r="Q6" s="39">
        <v>1.1755106E7</v>
      </c>
      <c r="R6" s="38">
        <v>2846348.0</v>
      </c>
      <c r="S6" s="13">
        <v>3.5172316E7</v>
      </c>
      <c r="T6" s="39">
        <v>4.4285917E7</v>
      </c>
      <c r="U6" s="38">
        <v>9113601.0</v>
      </c>
      <c r="V6" s="13">
        <v>3.163143E7</v>
      </c>
      <c r="W6" s="39">
        <v>3.3850985E7</v>
      </c>
      <c r="X6" s="38">
        <v>2219555.0</v>
      </c>
      <c r="Y6" s="13">
        <v>1.0133235525E10</v>
      </c>
      <c r="Z6" s="39">
        <v>1.1378235525E10</v>
      </c>
      <c r="AA6" s="38">
        <v>1.245E9</v>
      </c>
      <c r="AB6" s="40">
        <v>4439110.0</v>
      </c>
      <c r="AC6" s="40">
        <v>3.6454404E7</v>
      </c>
      <c r="AD6" s="40">
        <v>0.0</v>
      </c>
      <c r="AE6" s="40">
        <v>0.0</v>
      </c>
      <c r="AF6" s="41">
        <v>746999.9999999999</v>
      </c>
      <c r="AG6" s="40">
        <v>0.0</v>
      </c>
      <c r="AH6" s="40">
        <v>0.0</v>
      </c>
      <c r="AI6" s="41">
        <v>4.1640514E7</v>
      </c>
      <c r="AJ6" s="41">
        <v>-1.5597535550000004E7</v>
      </c>
      <c r="AK6" s="42">
        <v>0.3630007107163327</v>
      </c>
      <c r="AL6" s="42">
        <v>0.7274970815283485</v>
      </c>
    </row>
    <row r="7">
      <c r="A7" s="6">
        <v>4.2592009E7</v>
      </c>
      <c r="B7" s="7" t="s">
        <v>34</v>
      </c>
      <c r="C7" s="20">
        <v>3.1644436799999997E7</v>
      </c>
      <c r="D7" s="33">
        <v>1.1526376E7</v>
      </c>
      <c r="E7" s="20">
        <v>5.8014800800000004E7</v>
      </c>
      <c r="F7" s="33">
        <v>6.5409092E7</v>
      </c>
      <c r="G7" s="13">
        <v>1.05481456E8</v>
      </c>
      <c r="H7" s="34">
        <v>7.692797E7</v>
      </c>
      <c r="I7" s="35">
        <v>-2.8553486E7</v>
      </c>
      <c r="J7" s="20">
        <v>1.1858974526E9</v>
      </c>
      <c r="K7" s="36">
        <v>1.3898914142E9</v>
      </c>
      <c r="L7" s="37">
        <v>2.0399396160000014E8</v>
      </c>
      <c r="M7" s="13">
        <v>9.6711002E7</v>
      </c>
      <c r="N7" s="34">
        <v>1.08551311E8</v>
      </c>
      <c r="O7" s="38">
        <v>1.1840309E7</v>
      </c>
      <c r="P7" s="13">
        <v>1.1561302E7</v>
      </c>
      <c r="Q7" s="39">
        <v>1.4017076E7</v>
      </c>
      <c r="R7" s="38">
        <v>2455774.0</v>
      </c>
      <c r="S7" s="13">
        <v>2.8149293E7</v>
      </c>
      <c r="T7" s="39">
        <v>3.7015553E7</v>
      </c>
      <c r="U7" s="38">
        <v>8866260.0</v>
      </c>
      <c r="V7" s="13">
        <v>5.96657E7</v>
      </c>
      <c r="W7" s="39">
        <v>6.2325816E7</v>
      </c>
      <c r="X7" s="38">
        <v>2660116.0</v>
      </c>
      <c r="Y7" s="13">
        <v>4.855100278E9</v>
      </c>
      <c r="Z7" s="39">
        <v>4.855100278E9</v>
      </c>
      <c r="AA7" s="38">
        <v>0.0</v>
      </c>
      <c r="AB7" s="40">
        <v>5320232.0</v>
      </c>
      <c r="AC7" s="40">
        <v>3.546504E7</v>
      </c>
      <c r="AD7" s="40">
        <v>0.0</v>
      </c>
      <c r="AE7" s="40">
        <v>2.462382E7</v>
      </c>
      <c r="AF7" s="41">
        <v>0.0</v>
      </c>
      <c r="AG7" s="40">
        <v>0.0</v>
      </c>
      <c r="AH7" s="40">
        <v>2462382.0</v>
      </c>
      <c r="AI7" s="41">
        <v>6.5409092E7</v>
      </c>
      <c r="AJ7" s="41">
        <v>7394291.1999999955</v>
      </c>
      <c r="AK7" s="42">
        <v>0.36424652057640666</v>
      </c>
      <c r="AL7" s="42">
        <v>1.127455254487403</v>
      </c>
    </row>
    <row r="8">
      <c r="A8" s="6">
        <v>2.257694E7</v>
      </c>
      <c r="B8" s="7" t="s">
        <v>486</v>
      </c>
      <c r="C8" s="20">
        <v>1.91948006E7</v>
      </c>
      <c r="D8" s="33">
        <v>5128728.0</v>
      </c>
      <c r="E8" s="20">
        <v>4.79870015E7</v>
      </c>
      <c r="F8" s="33">
        <v>1.69699986226E7</v>
      </c>
      <c r="G8" s="13">
        <v>9.5974003E7</v>
      </c>
      <c r="H8" s="34">
        <v>5.7449151E7</v>
      </c>
      <c r="I8" s="35">
        <v>-3.8524852E7</v>
      </c>
      <c r="J8" s="20">
        <v>1.135754005E9</v>
      </c>
      <c r="K8" s="36">
        <v>1.2206310214E9</v>
      </c>
      <c r="L8" s="37">
        <v>8.48770164000001E7</v>
      </c>
      <c r="M8" s="13">
        <v>1.18524428E8</v>
      </c>
      <c r="N8" s="34">
        <v>1.24224196E8</v>
      </c>
      <c r="O8" s="38">
        <v>5699768.0</v>
      </c>
      <c r="P8" s="13">
        <v>1.4388767E7</v>
      </c>
      <c r="Q8" s="39">
        <v>1.8674034E7</v>
      </c>
      <c r="R8" s="38">
        <v>4285267.0</v>
      </c>
      <c r="S8" s="13">
        <v>2.9529151E7</v>
      </c>
      <c r="T8" s="39">
        <v>3.2874066E7</v>
      </c>
      <c r="U8" s="38">
        <v>3344915.0</v>
      </c>
      <c r="V8" s="13">
        <v>5.2294566E7</v>
      </c>
      <c r="W8" s="39">
        <v>5.4078379E7</v>
      </c>
      <c r="X8" s="38">
        <v>1783813.0</v>
      </c>
      <c r="Y8" s="13">
        <v>9.540924201E9</v>
      </c>
      <c r="Z8" s="39">
        <v>9.578778572E9</v>
      </c>
      <c r="AA8" s="38">
        <v>3.7854371E7</v>
      </c>
      <c r="AB8" s="40">
        <v>3567626.0</v>
      </c>
      <c r="AC8" s="40">
        <v>1.337966E7</v>
      </c>
      <c r="AD8" s="40">
        <v>0.0</v>
      </c>
      <c r="AE8" s="40">
        <v>0.0</v>
      </c>
      <c r="AF8" s="41">
        <v>22712.6226</v>
      </c>
      <c r="AG8" s="40">
        <v>0.0</v>
      </c>
      <c r="AH8" s="40">
        <v>0.0</v>
      </c>
      <c r="AI8" s="41">
        <v>1.69699986226E7</v>
      </c>
      <c r="AJ8" s="41">
        <v>-3.10170028774E7</v>
      </c>
      <c r="AK8" s="42">
        <v>0.26719360658531666</v>
      </c>
      <c r="AL8" s="42">
        <v>0.3536374037165044</v>
      </c>
    </row>
    <row r="9">
      <c r="A9" s="6">
        <v>1817457.0</v>
      </c>
      <c r="B9" s="7" t="s">
        <v>487</v>
      </c>
      <c r="C9" s="20">
        <v>1.89843458E7</v>
      </c>
      <c r="D9" s="33">
        <v>8190010.0</v>
      </c>
      <c r="E9" s="20">
        <v>4.74608645E7</v>
      </c>
      <c r="F9" s="33">
        <v>5.1809316E7</v>
      </c>
      <c r="G9" s="13">
        <v>9.4921729E7</v>
      </c>
      <c r="H9" s="34">
        <v>6.9567457E7</v>
      </c>
      <c r="I9" s="35">
        <v>-2.5354272E7</v>
      </c>
      <c r="J9" s="20">
        <v>2.6664889722E9</v>
      </c>
      <c r="K9" s="36">
        <v>2.7953250668E9</v>
      </c>
      <c r="L9" s="37">
        <v>1.2883609460000038E8</v>
      </c>
      <c r="M9" s="13">
        <v>2.13374311E8</v>
      </c>
      <c r="N9" s="34">
        <v>2.24918764E8</v>
      </c>
      <c r="O9" s="38">
        <v>1.1544453E7</v>
      </c>
      <c r="P9" s="13">
        <v>1.9910201E7</v>
      </c>
      <c r="Q9" s="39">
        <v>2.3197428E7</v>
      </c>
      <c r="R9" s="38">
        <v>3287227.0</v>
      </c>
      <c r="S9" s="13">
        <v>7.5169651E7</v>
      </c>
      <c r="T9" s="39">
        <v>7.9478597E7</v>
      </c>
      <c r="U9" s="38">
        <v>4308946.0</v>
      </c>
      <c r="V9" s="13">
        <v>1.10153139E8</v>
      </c>
      <c r="W9" s="39">
        <v>1.14034203E8</v>
      </c>
      <c r="X9" s="38">
        <v>3881064.0</v>
      </c>
      <c r="Y9" s="13">
        <v>7.884143409E9</v>
      </c>
      <c r="Z9" s="39">
        <v>7.884143409E9</v>
      </c>
      <c r="AA9" s="38">
        <v>0.0</v>
      </c>
      <c r="AB9" s="40">
        <v>7762128.0</v>
      </c>
      <c r="AC9" s="40">
        <v>1.7235784E7</v>
      </c>
      <c r="AD9" s="40">
        <v>2768144.0</v>
      </c>
      <c r="AE9" s="40">
        <v>2.404326E7</v>
      </c>
      <c r="AF9" s="41">
        <v>0.0</v>
      </c>
      <c r="AG9" s="40">
        <v>692036.0</v>
      </c>
      <c r="AH9" s="40">
        <v>2404326.0</v>
      </c>
      <c r="AI9" s="41">
        <v>5.1809316E7</v>
      </c>
      <c r="AJ9" s="41">
        <v>4348451.5</v>
      </c>
      <c r="AK9" s="42">
        <v>0.4314085977089608</v>
      </c>
      <c r="AL9" s="42">
        <v>1.0916218350805642</v>
      </c>
    </row>
    <row r="10">
      <c r="A10" s="6">
        <v>8.6179761E7</v>
      </c>
      <c r="B10" s="7" t="s">
        <v>50</v>
      </c>
      <c r="C10" s="20">
        <v>1.87541328E7</v>
      </c>
      <c r="D10" s="33">
        <v>1.2291211E7</v>
      </c>
      <c r="E10" s="20">
        <v>4.6885332E7</v>
      </c>
      <c r="F10" s="33">
        <v>6.9406668E7</v>
      </c>
      <c r="G10" s="13">
        <v>9.3770664E7</v>
      </c>
      <c r="H10" s="34">
        <v>6.3116648E7</v>
      </c>
      <c r="I10" s="35">
        <v>-3.0654016E7</v>
      </c>
      <c r="J10" s="20">
        <v>6.511577202E8</v>
      </c>
      <c r="K10" s="36">
        <v>8.403606324E8</v>
      </c>
      <c r="L10" s="37">
        <v>1.8920291219999993E8</v>
      </c>
      <c r="M10" s="13">
        <v>5.5141768E7</v>
      </c>
      <c r="N10" s="34">
        <v>6.7886324E7</v>
      </c>
      <c r="O10" s="38">
        <v>1.2744556E7</v>
      </c>
      <c r="P10" s="13">
        <v>5787893.0</v>
      </c>
      <c r="Q10" s="39">
        <v>9009089.0</v>
      </c>
      <c r="R10" s="38">
        <v>3221196.0</v>
      </c>
      <c r="S10" s="13">
        <v>1.6015781E7</v>
      </c>
      <c r="T10" s="39">
        <v>2.260701E7</v>
      </c>
      <c r="U10" s="38">
        <v>6591229.0</v>
      </c>
      <c r="V10" s="13">
        <v>3.1242539E7</v>
      </c>
      <c r="W10" s="39">
        <v>3.6942521E7</v>
      </c>
      <c r="X10" s="38">
        <v>5699982.0</v>
      </c>
      <c r="Y10" s="13">
        <v>2.032089365E9</v>
      </c>
      <c r="Z10" s="39">
        <v>2.072089365E9</v>
      </c>
      <c r="AA10" s="38">
        <v>4.0E7</v>
      </c>
      <c r="AB10" s="40">
        <v>1.1399964E7</v>
      </c>
      <c r="AC10" s="40">
        <v>2.6364916E7</v>
      </c>
      <c r="AD10" s="40">
        <v>670808.0</v>
      </c>
      <c r="AE10" s="40">
        <v>3.094698E7</v>
      </c>
      <c r="AF10" s="41">
        <v>23999.999999999996</v>
      </c>
      <c r="AG10" s="40">
        <v>167702.0</v>
      </c>
      <c r="AH10" s="40">
        <v>3094698.0</v>
      </c>
      <c r="AI10" s="41">
        <v>6.9406668E7</v>
      </c>
      <c r="AJ10" s="41">
        <v>2.2521336E7</v>
      </c>
      <c r="AK10" s="42">
        <v>0.6553867955973949</v>
      </c>
      <c r="AL10" s="42">
        <v>1.480349291330602</v>
      </c>
    </row>
    <row r="11">
      <c r="A11" s="6">
        <v>1.2764994E7</v>
      </c>
      <c r="B11" s="7" t="s">
        <v>488</v>
      </c>
      <c r="C11" s="20">
        <v>1.81661686E7</v>
      </c>
      <c r="D11" s="33">
        <v>2380377.0</v>
      </c>
      <c r="E11" s="20">
        <v>4.54154215E7</v>
      </c>
      <c r="F11" s="33">
        <v>2.1159626E7</v>
      </c>
      <c r="G11" s="13">
        <v>9.0830843E7</v>
      </c>
      <c r="H11" s="34">
        <v>7.468153E7</v>
      </c>
      <c r="I11" s="35">
        <v>-1.6149313E7</v>
      </c>
      <c r="J11" s="20">
        <v>5.695549314E8</v>
      </c>
      <c r="K11" s="36">
        <v>6.112936492E8</v>
      </c>
      <c r="L11" s="37">
        <v>4.173871780000007E7</v>
      </c>
      <c r="M11" s="13">
        <v>4.9597609E7</v>
      </c>
      <c r="N11" s="34">
        <v>5.2006606E7</v>
      </c>
      <c r="O11" s="38">
        <v>2408997.0</v>
      </c>
      <c r="P11" s="13">
        <v>1.7688772E7</v>
      </c>
      <c r="Q11" s="39">
        <v>1.9176725E7</v>
      </c>
      <c r="R11" s="38">
        <v>1487953.0</v>
      </c>
      <c r="S11" s="13">
        <v>1.6343904E7</v>
      </c>
      <c r="T11" s="39">
        <v>1.8136801E7</v>
      </c>
      <c r="U11" s="38">
        <v>1792897.0</v>
      </c>
      <c r="V11" s="13">
        <v>2.3921391E7</v>
      </c>
      <c r="W11" s="39">
        <v>2.4508871E7</v>
      </c>
      <c r="X11" s="38">
        <v>587480.0</v>
      </c>
      <c r="Y11" s="13">
        <v>8.624056599E9</v>
      </c>
      <c r="Z11" s="39">
        <v>8.624056599E9</v>
      </c>
      <c r="AA11" s="38">
        <v>0.0</v>
      </c>
      <c r="AB11" s="40">
        <v>1174960.0</v>
      </c>
      <c r="AC11" s="40">
        <v>7171588.0</v>
      </c>
      <c r="AD11" s="40">
        <v>1281468.0</v>
      </c>
      <c r="AE11" s="40">
        <v>1.153161E7</v>
      </c>
      <c r="AF11" s="41">
        <v>0.0</v>
      </c>
      <c r="AG11" s="40">
        <v>320367.0</v>
      </c>
      <c r="AH11" s="40">
        <v>1153161.0</v>
      </c>
      <c r="AI11" s="41">
        <v>2.1159626E7</v>
      </c>
      <c r="AJ11" s="41">
        <v>-2.42557955E7</v>
      </c>
      <c r="AK11" s="42">
        <v>0.13103351908778385</v>
      </c>
      <c r="AL11" s="42">
        <v>0.4659127957229242</v>
      </c>
    </row>
    <row r="12">
      <c r="A12" s="6">
        <v>8.3496837E7</v>
      </c>
      <c r="B12" s="7" t="s">
        <v>48</v>
      </c>
      <c r="C12" s="20">
        <v>1.8225401E7</v>
      </c>
      <c r="D12" s="33">
        <v>1.2927335E7</v>
      </c>
      <c r="E12" s="20">
        <v>4.55635025E7</v>
      </c>
      <c r="F12" s="33">
        <v>6.67557363732E7</v>
      </c>
      <c r="G12" s="13">
        <v>9.1127005E7</v>
      </c>
      <c r="H12" s="34">
        <v>7.0834734E7</v>
      </c>
      <c r="I12" s="35">
        <v>-2.0292271E7</v>
      </c>
      <c r="J12" s="20">
        <v>1.6970395234E9</v>
      </c>
      <c r="K12" s="36">
        <v>1.9349238488E9</v>
      </c>
      <c r="L12" s="37">
        <v>2.3788432539999986E8</v>
      </c>
      <c r="M12" s="13">
        <v>1.94819441E8</v>
      </c>
      <c r="N12" s="34">
        <v>2.07904089E8</v>
      </c>
      <c r="O12" s="38">
        <v>1.3084648E7</v>
      </c>
      <c r="P12" s="13">
        <v>1.0302635E7</v>
      </c>
      <c r="Q12" s="39">
        <v>1.2394757E7</v>
      </c>
      <c r="R12" s="38">
        <v>2092122.0</v>
      </c>
      <c r="S12" s="13">
        <v>6.1874767E7</v>
      </c>
      <c r="T12" s="39">
        <v>7.2730232E7</v>
      </c>
      <c r="U12" s="38">
        <v>1.0855465E7</v>
      </c>
      <c r="V12" s="13">
        <v>4.2724741E7</v>
      </c>
      <c r="W12" s="39">
        <v>4.4796611E7</v>
      </c>
      <c r="X12" s="38">
        <v>2071870.0</v>
      </c>
      <c r="Y12" s="13">
        <v>1.2880655272E10</v>
      </c>
      <c r="Z12" s="39">
        <v>1.4105655894E10</v>
      </c>
      <c r="AA12" s="38">
        <v>1.225000622E9</v>
      </c>
      <c r="AB12" s="40">
        <v>4143740.0</v>
      </c>
      <c r="AC12" s="40">
        <v>4.342186E7</v>
      </c>
      <c r="AD12" s="40">
        <v>1444516.0</v>
      </c>
      <c r="AE12" s="40">
        <v>1.701062E7</v>
      </c>
      <c r="AF12" s="41">
        <v>735000.3731999999</v>
      </c>
      <c r="AG12" s="40">
        <v>361129.0</v>
      </c>
      <c r="AH12" s="40">
        <v>1701062.0</v>
      </c>
      <c r="AI12" s="41">
        <v>6.67557363732E7</v>
      </c>
      <c r="AJ12" s="41">
        <v>2.11922338732E7</v>
      </c>
      <c r="AK12" s="42">
        <v>0.7093031862508814</v>
      </c>
      <c r="AL12" s="42">
        <v>1.4651142407939337</v>
      </c>
    </row>
    <row r="13">
      <c r="A13" s="6">
        <v>1.05720743E8</v>
      </c>
      <c r="B13" s="7" t="s">
        <v>49</v>
      </c>
      <c r="C13" s="20">
        <v>1.81863072E7</v>
      </c>
      <c r="D13" s="33">
        <v>1.6253676E7</v>
      </c>
      <c r="E13" s="20">
        <v>4.5465768E7</v>
      </c>
      <c r="F13" s="33">
        <v>7.8747098E7</v>
      </c>
      <c r="G13" s="13">
        <v>9.0931536E7</v>
      </c>
      <c r="H13" s="34">
        <v>7.004954E7</v>
      </c>
      <c r="I13" s="35">
        <v>-2.0881996E7</v>
      </c>
      <c r="J13" s="20">
        <v>7.068810676E8</v>
      </c>
      <c r="K13" s="36">
        <v>1.0005500418E9</v>
      </c>
      <c r="L13" s="37">
        <v>2.936689741999999E8</v>
      </c>
      <c r="M13" s="13">
        <v>1.06143784E8</v>
      </c>
      <c r="N13" s="34">
        <v>1.38481156E8</v>
      </c>
      <c r="O13" s="38">
        <v>3.2337372E7</v>
      </c>
      <c r="P13" s="13">
        <v>4698656.0</v>
      </c>
      <c r="Q13" s="39">
        <v>7066056.0</v>
      </c>
      <c r="R13" s="38">
        <v>2367400.0</v>
      </c>
      <c r="S13" s="13">
        <v>2.3509818E7</v>
      </c>
      <c r="T13" s="39">
        <v>3.6292784E7</v>
      </c>
      <c r="U13" s="38">
        <v>1.2782966E7</v>
      </c>
      <c r="V13" s="13">
        <v>2.184522E7</v>
      </c>
      <c r="W13" s="39">
        <v>2.531593E7</v>
      </c>
      <c r="X13" s="38">
        <v>3470710.0</v>
      </c>
      <c r="Y13" s="13">
        <v>6.73142132E8</v>
      </c>
      <c r="Z13" s="39">
        <v>1.023142132E9</v>
      </c>
      <c r="AA13" s="38">
        <v>3.5E8</v>
      </c>
      <c r="AB13" s="40">
        <v>6941420.0</v>
      </c>
      <c r="AC13" s="40">
        <v>5.1131864E7</v>
      </c>
      <c r="AD13" s="40">
        <v>2140124.0</v>
      </c>
      <c r="AE13" s="40">
        <v>1.832369E7</v>
      </c>
      <c r="AF13" s="41">
        <v>209999.99999999997</v>
      </c>
      <c r="AG13" s="40">
        <v>535031.0</v>
      </c>
      <c r="AH13" s="40">
        <v>1832369.0</v>
      </c>
      <c r="AI13" s="41">
        <v>7.8747098E7</v>
      </c>
      <c r="AJ13" s="41">
        <v>3.328133E7</v>
      </c>
      <c r="AK13" s="42">
        <v>0.8937315212623265</v>
      </c>
      <c r="AL13" s="42">
        <v>1.7320085300219716</v>
      </c>
    </row>
    <row r="14">
      <c r="A14" s="6">
        <v>1.09522231E8</v>
      </c>
      <c r="B14" s="7" t="s">
        <v>51</v>
      </c>
      <c r="C14" s="20">
        <v>1.3220656799999999E7</v>
      </c>
      <c r="D14" s="33">
        <v>1.3062271E7</v>
      </c>
      <c r="E14" s="20">
        <v>3.5255084800000004E7</v>
      </c>
      <c r="F14" s="33">
        <v>6.1514834E7</v>
      </c>
      <c r="G14" s="13">
        <v>8.8137712E7</v>
      </c>
      <c r="H14" s="34">
        <v>8.2283729E7</v>
      </c>
      <c r="I14" s="35">
        <v>-5853983.0</v>
      </c>
      <c r="J14" s="20">
        <v>1.41743441E9</v>
      </c>
      <c r="K14" s="36">
        <v>1.6523903414E9</v>
      </c>
      <c r="L14" s="37">
        <v>2.349559314000001E8</v>
      </c>
      <c r="M14" s="13">
        <v>1.14488644E8</v>
      </c>
      <c r="N14" s="34">
        <v>1.27576606E8</v>
      </c>
      <c r="O14" s="38">
        <v>1.3087962E7</v>
      </c>
      <c r="P14" s="13">
        <v>7085068.0</v>
      </c>
      <c r="Q14" s="39">
        <v>8929414.0</v>
      </c>
      <c r="R14" s="38">
        <v>1844346.0</v>
      </c>
      <c r="S14" s="13">
        <v>3.9132511E7</v>
      </c>
      <c r="T14" s="39">
        <v>4.9556213E7</v>
      </c>
      <c r="U14" s="38">
        <v>1.0423702E7</v>
      </c>
      <c r="V14" s="13">
        <v>6.2240988E7</v>
      </c>
      <c r="W14" s="39">
        <v>6.4879557E7</v>
      </c>
      <c r="X14" s="38">
        <v>2638569.0</v>
      </c>
      <c r="Y14" s="13">
        <v>1.897938016E9</v>
      </c>
      <c r="Z14" s="39">
        <v>1.897938016E9</v>
      </c>
      <c r="AA14" s="38">
        <v>0.0</v>
      </c>
      <c r="AB14" s="40">
        <v>5277138.0</v>
      </c>
      <c r="AC14" s="40">
        <v>4.1694808E7</v>
      </c>
      <c r="AD14" s="40">
        <v>4997128.0</v>
      </c>
      <c r="AE14" s="40">
        <v>9545760.0</v>
      </c>
      <c r="AF14" s="41">
        <v>0.0</v>
      </c>
      <c r="AG14" s="40">
        <v>1249282.0</v>
      </c>
      <c r="AH14" s="40">
        <v>954576.0</v>
      </c>
      <c r="AI14" s="41">
        <v>6.1514834E7</v>
      </c>
      <c r="AJ14" s="41">
        <v>2.6259749199999996E7</v>
      </c>
      <c r="AK14" s="42">
        <v>0.9880198236444653</v>
      </c>
      <c r="AL14" s="42">
        <v>1.7448499797680246</v>
      </c>
    </row>
    <row r="15">
      <c r="A15" s="6">
        <v>9.3566316E7</v>
      </c>
      <c r="B15" s="7" t="s">
        <v>80</v>
      </c>
      <c r="C15" s="20">
        <v>1.31006436E7</v>
      </c>
      <c r="D15" s="33">
        <v>9355761.0</v>
      </c>
      <c r="E15" s="20">
        <v>3.49350496E7</v>
      </c>
      <c r="F15" s="33">
        <v>3.3711286E7</v>
      </c>
      <c r="G15" s="13">
        <v>8.7337624E7</v>
      </c>
      <c r="H15" s="34">
        <v>6.9691016E7</v>
      </c>
      <c r="I15" s="35">
        <v>-1.7646608E7</v>
      </c>
      <c r="J15" s="20">
        <v>4.663607388E8</v>
      </c>
      <c r="K15" s="36">
        <v>5.924266328E8</v>
      </c>
      <c r="L15" s="37">
        <v>1.2606589399999994E8</v>
      </c>
      <c r="M15" s="13">
        <v>4.4746825E7</v>
      </c>
      <c r="N15" s="34">
        <v>5.5425902E7</v>
      </c>
      <c r="O15" s="38">
        <v>1.0679077E7</v>
      </c>
      <c r="P15" s="13">
        <v>8305179.0</v>
      </c>
      <c r="Q15" s="39">
        <v>1.0457357E7</v>
      </c>
      <c r="R15" s="38">
        <v>2152178.0</v>
      </c>
      <c r="S15" s="13">
        <v>5530770.0</v>
      </c>
      <c r="T15" s="39">
        <v>8347837.0</v>
      </c>
      <c r="U15" s="38">
        <v>2817067.0</v>
      </c>
      <c r="V15" s="13">
        <v>3.495521E7</v>
      </c>
      <c r="W15" s="39">
        <v>4.1493904E7</v>
      </c>
      <c r="X15" s="38">
        <v>6538694.0</v>
      </c>
      <c r="Y15" s="13">
        <v>7.50626796E8</v>
      </c>
      <c r="Z15" s="39">
        <v>9.25626796E8</v>
      </c>
      <c r="AA15" s="38">
        <v>1.75E8</v>
      </c>
      <c r="AB15" s="40">
        <v>1.3077388E7</v>
      </c>
      <c r="AC15" s="40">
        <v>1.1268268E7</v>
      </c>
      <c r="AD15" s="40">
        <v>0.0</v>
      </c>
      <c r="AE15" s="40">
        <v>9260630.0</v>
      </c>
      <c r="AF15" s="41">
        <v>104999.99999999999</v>
      </c>
      <c r="AG15" s="40">
        <v>0.0</v>
      </c>
      <c r="AH15" s="40">
        <v>926063.0</v>
      </c>
      <c r="AI15" s="41">
        <v>3.3711286E7</v>
      </c>
      <c r="AJ15" s="41">
        <v>-1223763.6000000015</v>
      </c>
      <c r="AK15" s="42">
        <v>0.7141451432202919</v>
      </c>
      <c r="AL15" s="42">
        <v>0.9649703202367859</v>
      </c>
    </row>
    <row r="16">
      <c r="A16" s="6">
        <v>1.23614791E8</v>
      </c>
      <c r="B16" s="7" t="s">
        <v>200</v>
      </c>
      <c r="C16" s="20">
        <v>1.324921665E7</v>
      </c>
      <c r="D16" s="33">
        <v>1.0034813E7</v>
      </c>
      <c r="E16" s="20">
        <v>3.53312444E7</v>
      </c>
      <c r="F16" s="33">
        <v>3.6533056E7</v>
      </c>
      <c r="G16" s="13">
        <v>8.8328111E7</v>
      </c>
      <c r="H16" s="34">
        <v>7.281059E7</v>
      </c>
      <c r="I16" s="35">
        <v>-1.5517521E7</v>
      </c>
      <c r="J16" s="20">
        <v>9.140039232E8</v>
      </c>
      <c r="K16" s="36">
        <v>1.0971594422E9</v>
      </c>
      <c r="L16" s="37">
        <v>1.83155519E8</v>
      </c>
      <c r="M16" s="13">
        <v>7.7953921E7</v>
      </c>
      <c r="N16" s="34">
        <v>8.8510781E7</v>
      </c>
      <c r="O16" s="38">
        <v>1.055686E7</v>
      </c>
      <c r="P16" s="13">
        <v>9186730.0</v>
      </c>
      <c r="Q16" s="39">
        <v>1.1074364E7</v>
      </c>
      <c r="R16" s="38">
        <v>1887634.0</v>
      </c>
      <c r="S16" s="13">
        <v>2.4731316E7</v>
      </c>
      <c r="T16" s="39">
        <v>3.2963031E7</v>
      </c>
      <c r="U16" s="38">
        <v>8231715.0</v>
      </c>
      <c r="V16" s="13">
        <v>3.9952788E7</v>
      </c>
      <c r="W16" s="39">
        <v>4.1755886E7</v>
      </c>
      <c r="X16" s="38">
        <v>1803098.0</v>
      </c>
      <c r="Y16" s="13">
        <v>8.77888686E8</v>
      </c>
      <c r="Z16" s="39">
        <v>8.77888686E8</v>
      </c>
      <c r="AA16" s="38">
        <v>0.0</v>
      </c>
      <c r="AB16" s="40">
        <v>3606196.0</v>
      </c>
      <c r="AC16" s="40">
        <v>3.292686E7</v>
      </c>
      <c r="AD16" s="40">
        <v>0.0</v>
      </c>
      <c r="AE16" s="40">
        <v>0.0</v>
      </c>
      <c r="AF16" s="41">
        <v>0.0</v>
      </c>
      <c r="AG16" s="40">
        <v>0.0</v>
      </c>
      <c r="AH16" s="40">
        <v>0.0</v>
      </c>
      <c r="AI16" s="41">
        <v>3.6533056E7</v>
      </c>
      <c r="AJ16" s="41">
        <v>1201811.6000000015</v>
      </c>
      <c r="AK16" s="42">
        <v>0.7573891547769354</v>
      </c>
      <c r="AL16" s="42">
        <v>1.0340155468738599</v>
      </c>
    </row>
    <row r="17">
      <c r="A17" s="6">
        <v>1.05729955E8</v>
      </c>
      <c r="B17" s="7" t="s">
        <v>489</v>
      </c>
      <c r="C17" s="20">
        <v>1.300059345E7</v>
      </c>
      <c r="D17" s="33">
        <v>105553.0</v>
      </c>
      <c r="E17" s="20">
        <v>3.46682492E7</v>
      </c>
      <c r="F17" s="33">
        <v>414290.0</v>
      </c>
      <c r="G17" s="13">
        <v>8.6670623E7</v>
      </c>
      <c r="H17" s="34">
        <v>8.8626493E7</v>
      </c>
      <c r="I17" s="35">
        <v>1955870.0</v>
      </c>
      <c r="J17" s="20">
        <v>7.296014654E8</v>
      </c>
      <c r="K17" s="36">
        <v>7.317677354E8</v>
      </c>
      <c r="L17" s="37">
        <v>2166270.0</v>
      </c>
      <c r="M17" s="13">
        <v>8.9366626E7</v>
      </c>
      <c r="N17" s="34">
        <v>8.9519589E7</v>
      </c>
      <c r="O17" s="38">
        <v>152963.0</v>
      </c>
      <c r="P17" s="13">
        <v>8872830.0</v>
      </c>
      <c r="Q17" s="39">
        <v>8872830.0</v>
      </c>
      <c r="R17" s="38">
        <v>0.0</v>
      </c>
      <c r="S17" s="13">
        <v>1.2361621E7</v>
      </c>
      <c r="T17" s="39">
        <v>1.2463213E7</v>
      </c>
      <c r="U17" s="38">
        <v>101592.0</v>
      </c>
      <c r="V17" s="13">
        <v>4.019484E7</v>
      </c>
      <c r="W17" s="39">
        <v>4.0198801E7</v>
      </c>
      <c r="X17" s="38">
        <v>3961.0</v>
      </c>
      <c r="Y17" s="13">
        <v>5.643070983E9</v>
      </c>
      <c r="Z17" s="39">
        <v>5.643070983E9</v>
      </c>
      <c r="AA17" s="38">
        <v>0.0</v>
      </c>
      <c r="AB17" s="40">
        <v>7922.0</v>
      </c>
      <c r="AC17" s="40">
        <v>406368.0</v>
      </c>
      <c r="AD17" s="40">
        <v>0.0</v>
      </c>
      <c r="AE17" s="40">
        <v>0.0</v>
      </c>
      <c r="AF17" s="41">
        <v>0.0</v>
      </c>
      <c r="AG17" s="40">
        <v>0.0</v>
      </c>
      <c r="AH17" s="40">
        <v>0.0</v>
      </c>
      <c r="AI17" s="41">
        <v>414290.0</v>
      </c>
      <c r="AJ17" s="41">
        <v>-3.42539592E7</v>
      </c>
      <c r="AK17" s="42">
        <v>0.008119090901961864</v>
      </c>
      <c r="AL17" s="42">
        <v>0.011950127553600254</v>
      </c>
    </row>
    <row r="18">
      <c r="A18" s="6">
        <v>3.6708028E7</v>
      </c>
      <c r="B18" s="7" t="s">
        <v>52</v>
      </c>
      <c r="C18" s="20">
        <v>1.283377335E7</v>
      </c>
      <c r="D18" s="33">
        <v>960460.0</v>
      </c>
      <c r="E18" s="20">
        <v>3.42233956E7</v>
      </c>
      <c r="F18" s="33">
        <v>1.24596273212E7</v>
      </c>
      <c r="G18" s="13">
        <v>8.5558489E7</v>
      </c>
      <c r="H18" s="34">
        <v>7.7473576E7</v>
      </c>
      <c r="I18" s="35">
        <v>-8084913.0</v>
      </c>
      <c r="J18" s="20">
        <v>1.585036254E8</v>
      </c>
      <c r="K18" s="36">
        <v>1.759295442E8</v>
      </c>
      <c r="L18" s="37">
        <v>1.7425918799999982E7</v>
      </c>
      <c r="M18" s="13">
        <v>9289184.0</v>
      </c>
      <c r="N18" s="34">
        <v>1.0255138E7</v>
      </c>
      <c r="O18" s="38">
        <v>965954.0</v>
      </c>
      <c r="P18" s="13">
        <v>1.4506786E7</v>
      </c>
      <c r="Q18" s="39">
        <v>1.5172066E7</v>
      </c>
      <c r="R18" s="38">
        <v>665280.0</v>
      </c>
      <c r="S18" s="13">
        <v>6667379.0</v>
      </c>
      <c r="T18" s="39">
        <v>7449401.0</v>
      </c>
      <c r="U18" s="38">
        <v>782022.0</v>
      </c>
      <c r="V18" s="13">
        <v>2502096.0</v>
      </c>
      <c r="W18" s="39">
        <v>2680534.0</v>
      </c>
      <c r="X18" s="38">
        <v>178438.0</v>
      </c>
      <c r="Y18" s="13">
        <v>2.2741726969E10</v>
      </c>
      <c r="Z18" s="39">
        <v>2.6611499171E10</v>
      </c>
      <c r="AA18" s="38">
        <v>3.869772202E9</v>
      </c>
      <c r="AB18" s="40">
        <v>356876.0</v>
      </c>
      <c r="AC18" s="40">
        <v>3128088.0</v>
      </c>
      <c r="AD18" s="40">
        <v>0.0</v>
      </c>
      <c r="AE18" s="40">
        <v>6652800.0</v>
      </c>
      <c r="AF18" s="41">
        <v>2321863.3211999997</v>
      </c>
      <c r="AG18" s="40">
        <v>0.0</v>
      </c>
      <c r="AH18" s="40">
        <v>665280.0</v>
      </c>
      <c r="AI18" s="41">
        <v>1.24596273212E7</v>
      </c>
      <c r="AJ18" s="41">
        <v>-2.1763768278800003E7</v>
      </c>
      <c r="AK18" s="42">
        <v>0.0748384729733442</v>
      </c>
      <c r="AL18" s="42">
        <v>0.36406753633762745</v>
      </c>
    </row>
    <row r="19">
      <c r="A19" s="6">
        <v>1.09585806E8</v>
      </c>
      <c r="B19" s="7" t="s">
        <v>58</v>
      </c>
      <c r="C19" s="20">
        <v>1.300812585E7</v>
      </c>
      <c r="D19" s="33">
        <v>1.7136771E7</v>
      </c>
      <c r="E19" s="20">
        <v>3.46883356E7</v>
      </c>
      <c r="F19" s="33">
        <v>7.8406908E7</v>
      </c>
      <c r="G19" s="13">
        <v>8.6720839E7</v>
      </c>
      <c r="H19" s="34">
        <v>7.6872823E7</v>
      </c>
      <c r="I19" s="35">
        <v>-9848016.0</v>
      </c>
      <c r="J19" s="20">
        <v>4.034607923E9</v>
      </c>
      <c r="K19" s="36">
        <v>4.3450890772E9</v>
      </c>
      <c r="L19" s="37">
        <v>3.104811541999998E8</v>
      </c>
      <c r="M19" s="13">
        <v>3.1257691E8</v>
      </c>
      <c r="N19" s="34">
        <v>3.29808612E8</v>
      </c>
      <c r="O19" s="38">
        <v>1.7231702E7</v>
      </c>
      <c r="P19" s="13">
        <v>2.9460022E7</v>
      </c>
      <c r="Q19" s="39">
        <v>3.1734513E7</v>
      </c>
      <c r="R19" s="38">
        <v>2274491.0</v>
      </c>
      <c r="S19" s="13">
        <v>1.14435956E8</v>
      </c>
      <c r="T19" s="39">
        <v>1.28342269E8</v>
      </c>
      <c r="U19" s="38">
        <v>1.3906313E7</v>
      </c>
      <c r="V19" s="13">
        <v>1.69666877E8</v>
      </c>
      <c r="W19" s="39">
        <v>1.72897335E8</v>
      </c>
      <c r="X19" s="38">
        <v>3230458.0</v>
      </c>
      <c r="Y19" s="13">
        <v>3.6443777061E10</v>
      </c>
      <c r="Z19" s="39">
        <v>4.3178777061E10</v>
      </c>
      <c r="AA19" s="38">
        <v>6.735E9</v>
      </c>
      <c r="AB19" s="40">
        <v>6460916.0</v>
      </c>
      <c r="AC19" s="40">
        <v>5.5625252E7</v>
      </c>
      <c r="AD19" s="40">
        <v>0.0</v>
      </c>
      <c r="AE19" s="40">
        <v>1.227974E7</v>
      </c>
      <c r="AF19" s="41">
        <v>4040999.9999999995</v>
      </c>
      <c r="AG19" s="40">
        <v>0.0</v>
      </c>
      <c r="AH19" s="40">
        <v>1227974.0</v>
      </c>
      <c r="AI19" s="41">
        <v>7.8406908E7</v>
      </c>
      <c r="AJ19" s="41">
        <v>4.37185724E7</v>
      </c>
      <c r="AK19" s="42">
        <v>1.317389699147168</v>
      </c>
      <c r="AL19" s="42">
        <v>2.260324879928802</v>
      </c>
    </row>
    <row r="20">
      <c r="A20" s="6">
        <v>3.1942584E7</v>
      </c>
      <c r="B20" s="7" t="s">
        <v>38</v>
      </c>
      <c r="C20" s="20">
        <v>1.2844918049999999E7</v>
      </c>
      <c r="D20" s="33">
        <v>8972644.0</v>
      </c>
      <c r="E20" s="20">
        <v>3.4253114800000004E7</v>
      </c>
      <c r="F20" s="33">
        <v>3.363607E7</v>
      </c>
      <c r="G20" s="13">
        <v>8.5632787E7</v>
      </c>
      <c r="H20" s="34">
        <v>8.7225431E7</v>
      </c>
      <c r="I20" s="35">
        <v>1592644.0</v>
      </c>
      <c r="J20" s="20">
        <v>1.3072677866E9</v>
      </c>
      <c r="K20" s="36">
        <v>1.4660159366E9</v>
      </c>
      <c r="L20" s="37">
        <v>1.5874815E8</v>
      </c>
      <c r="M20" s="13">
        <v>8.6598102E7</v>
      </c>
      <c r="N20" s="34">
        <v>9.5570746E7</v>
      </c>
      <c r="O20" s="38">
        <v>8972644.0</v>
      </c>
      <c r="P20" s="13">
        <v>1.6779335E7</v>
      </c>
      <c r="Q20" s="39">
        <v>1.6892679E7</v>
      </c>
      <c r="R20" s="38">
        <v>113344.0</v>
      </c>
      <c r="S20" s="13">
        <v>4.5151618E7</v>
      </c>
      <c r="T20" s="39">
        <v>5.2053789E7</v>
      </c>
      <c r="U20" s="38">
        <v>6902171.0</v>
      </c>
      <c r="V20" s="13">
        <v>4.03523E7</v>
      </c>
      <c r="W20" s="39">
        <v>4.2422773E7</v>
      </c>
      <c r="X20" s="38">
        <v>2070473.0</v>
      </c>
      <c r="Y20" s="13">
        <v>1.3851189818E10</v>
      </c>
      <c r="Z20" s="39">
        <v>1.5106189818E10</v>
      </c>
      <c r="AA20" s="38">
        <v>1.255E9</v>
      </c>
      <c r="AB20" s="40">
        <v>4140946.0</v>
      </c>
      <c r="AC20" s="40">
        <v>2.7608684E7</v>
      </c>
      <c r="AD20" s="40">
        <v>0.0</v>
      </c>
      <c r="AE20" s="40">
        <v>1133440.0</v>
      </c>
      <c r="AF20" s="41">
        <v>752999.9999999999</v>
      </c>
      <c r="AG20" s="40">
        <v>0.0</v>
      </c>
      <c r="AH20" s="40">
        <v>113344.0</v>
      </c>
      <c r="AI20" s="41">
        <v>3.363607E7</v>
      </c>
      <c r="AJ20" s="41">
        <v>-617044.8000000045</v>
      </c>
      <c r="AK20" s="42">
        <v>0.6985364924146014</v>
      </c>
      <c r="AL20" s="42">
        <v>0.9819857317034419</v>
      </c>
    </row>
    <row r="21" ht="15.75" customHeight="1">
      <c r="A21" s="6">
        <v>7.8393932E7</v>
      </c>
      <c r="B21" s="7" t="s">
        <v>56</v>
      </c>
      <c r="C21" s="20">
        <v>1.3140028049999999E7</v>
      </c>
      <c r="D21" s="33">
        <v>1.0463028E7</v>
      </c>
      <c r="E21" s="20">
        <v>3.5040074800000004E7</v>
      </c>
      <c r="F21" s="33">
        <v>4.7422322E7</v>
      </c>
      <c r="G21" s="13">
        <v>8.7600187E7</v>
      </c>
      <c r="H21" s="34">
        <v>7.6564473E7</v>
      </c>
      <c r="I21" s="35">
        <v>-1.1035714E7</v>
      </c>
      <c r="J21" s="20">
        <v>8.783523846E8</v>
      </c>
      <c r="K21" s="36">
        <v>1.0456041032E9</v>
      </c>
      <c r="L21" s="37">
        <v>1.6725171860000002E8</v>
      </c>
      <c r="M21" s="13">
        <v>8.9113568E7</v>
      </c>
      <c r="N21" s="34">
        <v>9.9590372E7</v>
      </c>
      <c r="O21" s="38">
        <v>1.0476804E7</v>
      </c>
      <c r="P21" s="13">
        <v>1.1783418E7</v>
      </c>
      <c r="Q21" s="39">
        <v>1.3420206E7</v>
      </c>
      <c r="R21" s="38">
        <v>1636788.0</v>
      </c>
      <c r="S21" s="13">
        <v>2.8697454E7</v>
      </c>
      <c r="T21" s="39">
        <v>3.4958446E7</v>
      </c>
      <c r="U21" s="38">
        <v>6260992.0</v>
      </c>
      <c r="V21" s="13">
        <v>2.9519525E7</v>
      </c>
      <c r="W21" s="39">
        <v>3.3721561E7</v>
      </c>
      <c r="X21" s="38">
        <v>4202036.0</v>
      </c>
      <c r="Y21" s="13">
        <v>1.546632424E10</v>
      </c>
      <c r="Z21" s="39">
        <v>1.579632424E10</v>
      </c>
      <c r="AA21" s="38">
        <v>3.3E8</v>
      </c>
      <c r="AB21" s="40">
        <v>8404072.0</v>
      </c>
      <c r="AC21" s="40">
        <v>2.5043968E7</v>
      </c>
      <c r="AD21" s="40">
        <v>1727732.0</v>
      </c>
      <c r="AE21" s="40">
        <v>1.204855E7</v>
      </c>
      <c r="AF21" s="41">
        <v>197999.99999999997</v>
      </c>
      <c r="AG21" s="40">
        <v>431933.0</v>
      </c>
      <c r="AH21" s="40">
        <v>1204855.0</v>
      </c>
      <c r="AI21" s="41">
        <v>4.7422322E7</v>
      </c>
      <c r="AJ21" s="41">
        <v>1.2382247199999996E7</v>
      </c>
      <c r="AK21" s="42">
        <v>0.7962713595577142</v>
      </c>
      <c r="AL21" s="42">
        <v>1.3533738803548443</v>
      </c>
    </row>
    <row r="22" ht="15.75" customHeight="1">
      <c r="A22" s="6">
        <v>4.0609318E7</v>
      </c>
      <c r="B22" s="7" t="s">
        <v>490</v>
      </c>
      <c r="C22" s="20">
        <v>1.28891106E7</v>
      </c>
      <c r="D22" s="33">
        <v>3879527.0</v>
      </c>
      <c r="E22" s="20">
        <v>3.43709616E7</v>
      </c>
      <c r="F22" s="33">
        <v>1.8394348E7</v>
      </c>
      <c r="G22" s="13">
        <v>8.5927404E7</v>
      </c>
      <c r="H22" s="34">
        <v>7.4952407E7</v>
      </c>
      <c r="I22" s="35">
        <v>-1.0974997E7</v>
      </c>
      <c r="J22" s="20">
        <v>2.2504350824E9</v>
      </c>
      <c r="K22" s="36">
        <v>2.319545789E9</v>
      </c>
      <c r="L22" s="37">
        <v>6.91107065999999E7</v>
      </c>
      <c r="M22" s="13">
        <v>2.43912311E8</v>
      </c>
      <c r="N22" s="34">
        <v>2.47806979E8</v>
      </c>
      <c r="O22" s="38">
        <v>3894668.0</v>
      </c>
      <c r="P22" s="13">
        <v>2.1383475E7</v>
      </c>
      <c r="Q22" s="39">
        <v>2.1866535E7</v>
      </c>
      <c r="R22" s="38">
        <v>483060.0</v>
      </c>
      <c r="S22" s="13">
        <v>7.0255265E7</v>
      </c>
      <c r="T22" s="39">
        <v>7.3285373E7</v>
      </c>
      <c r="U22" s="38">
        <v>3030108.0</v>
      </c>
      <c r="V22" s="13">
        <v>8.0056435E7</v>
      </c>
      <c r="W22" s="39">
        <v>8.0905854E7</v>
      </c>
      <c r="X22" s="38">
        <v>849419.0</v>
      </c>
      <c r="Y22" s="13">
        <v>2.6332484764E10</v>
      </c>
      <c r="Z22" s="39">
        <v>2.6422484764E10</v>
      </c>
      <c r="AA22" s="38">
        <v>9.0E7</v>
      </c>
      <c r="AB22" s="40">
        <v>1698838.0</v>
      </c>
      <c r="AC22" s="40">
        <v>1.2120432E7</v>
      </c>
      <c r="AD22" s="40">
        <v>454328.0</v>
      </c>
      <c r="AE22" s="40">
        <v>4066750.0</v>
      </c>
      <c r="AF22" s="41">
        <v>53999.99999999999</v>
      </c>
      <c r="AG22" s="40">
        <v>113582.0</v>
      </c>
      <c r="AH22" s="40">
        <v>406675.0</v>
      </c>
      <c r="AI22" s="41">
        <v>1.8394348E7</v>
      </c>
      <c r="AJ22" s="41">
        <v>-1.5976613600000001E7</v>
      </c>
      <c r="AK22" s="42">
        <v>0.30099260689096735</v>
      </c>
      <c r="AL22" s="42">
        <v>0.5351711777537234</v>
      </c>
    </row>
    <row r="23" ht="15.75" customHeight="1">
      <c r="A23" s="6">
        <v>1.24469216E8</v>
      </c>
      <c r="B23" s="7" t="s">
        <v>491</v>
      </c>
      <c r="C23" s="20">
        <v>1.2844134E7</v>
      </c>
      <c r="D23" s="33">
        <v>1.0434398E7</v>
      </c>
      <c r="E23" s="20">
        <v>3.4251024E7</v>
      </c>
      <c r="F23" s="33">
        <v>3.8038234E7</v>
      </c>
      <c r="G23" s="13">
        <v>8.562756E7</v>
      </c>
      <c r="H23" s="34">
        <v>8.466926E7</v>
      </c>
      <c r="I23" s="35">
        <v>-958300.0</v>
      </c>
      <c r="J23" s="20">
        <v>5.1573452E8</v>
      </c>
      <c r="K23" s="36">
        <v>7.030139784E8</v>
      </c>
      <c r="L23" s="37">
        <v>1.8727945839999998E8</v>
      </c>
      <c r="M23" s="13">
        <v>4.250381E7</v>
      </c>
      <c r="N23" s="34">
        <v>5.3126831E7</v>
      </c>
      <c r="O23" s="38">
        <v>1.0623021E7</v>
      </c>
      <c r="P23" s="13">
        <v>3066781.0</v>
      </c>
      <c r="Q23" s="39">
        <v>3552845.0</v>
      </c>
      <c r="R23" s="38">
        <v>486064.0</v>
      </c>
      <c r="S23" s="13">
        <v>1.3345511E7</v>
      </c>
      <c r="T23" s="39">
        <v>2.163023E7</v>
      </c>
      <c r="U23" s="38">
        <v>8284719.0</v>
      </c>
      <c r="V23" s="13">
        <v>2.3110629E7</v>
      </c>
      <c r="W23" s="39">
        <v>2.5260308E7</v>
      </c>
      <c r="X23" s="38">
        <v>2149679.0</v>
      </c>
      <c r="Y23" s="13">
        <v>1.04946501E8</v>
      </c>
      <c r="Z23" s="39">
        <v>1.104946501E9</v>
      </c>
      <c r="AA23" s="38">
        <v>1.0E9</v>
      </c>
      <c r="AB23" s="40">
        <v>4299358.0</v>
      </c>
      <c r="AC23" s="40">
        <v>3.3138876E7</v>
      </c>
      <c r="AD23" s="40">
        <v>0.0</v>
      </c>
      <c r="AE23" s="40">
        <v>0.0</v>
      </c>
      <c r="AF23" s="41">
        <v>600000.0</v>
      </c>
      <c r="AG23" s="40">
        <v>0.0</v>
      </c>
      <c r="AH23" s="40">
        <v>0.0</v>
      </c>
      <c r="AI23" s="41">
        <v>3.8038234E7</v>
      </c>
      <c r="AJ23" s="41">
        <v>3787210.0</v>
      </c>
      <c r="AK23" s="42">
        <v>0.8123862613080804</v>
      </c>
      <c r="AL23" s="42">
        <v>1.1105721685868428</v>
      </c>
    </row>
    <row r="24" ht="15.75" customHeight="1">
      <c r="A24" s="6">
        <v>9.192812E7</v>
      </c>
      <c r="B24" s="7" t="s">
        <v>493</v>
      </c>
      <c r="C24" s="20">
        <v>1.2755765549999999E7</v>
      </c>
      <c r="D24" s="33">
        <v>1.734921E7</v>
      </c>
      <c r="E24" s="20">
        <v>3.4015374800000004E7</v>
      </c>
      <c r="F24" s="33">
        <v>7.8767616E7</v>
      </c>
      <c r="G24" s="13">
        <v>8.5038437E7</v>
      </c>
      <c r="H24" s="34">
        <v>6.8824124E7</v>
      </c>
      <c r="I24" s="35">
        <v>-1.6214313E7</v>
      </c>
      <c r="J24" s="20">
        <v>2.407609402E9</v>
      </c>
      <c r="K24" s="36">
        <v>2.7031419486E9</v>
      </c>
      <c r="L24" s="37">
        <v>2.955325465999999E8</v>
      </c>
      <c r="M24" s="13">
        <v>2.79655594E8</v>
      </c>
      <c r="N24" s="34">
        <v>3.00098809E8</v>
      </c>
      <c r="O24" s="38">
        <v>2.0443215E7</v>
      </c>
      <c r="P24" s="13">
        <v>1.2258919E7</v>
      </c>
      <c r="Q24" s="39">
        <v>1.4368081E7</v>
      </c>
      <c r="R24" s="38">
        <v>2109162.0</v>
      </c>
      <c r="S24" s="13">
        <v>5.6447776E7</v>
      </c>
      <c r="T24" s="39">
        <v>6.8476245E7</v>
      </c>
      <c r="U24" s="38">
        <v>1.2028469E7</v>
      </c>
      <c r="V24" s="13">
        <v>1.23209913E8</v>
      </c>
      <c r="W24" s="39">
        <v>1.28530654E8</v>
      </c>
      <c r="X24" s="38">
        <v>5320741.0</v>
      </c>
      <c r="Y24" s="13">
        <v>4.192254737E9</v>
      </c>
      <c r="Z24" s="39">
        <v>4.212254737E9</v>
      </c>
      <c r="AA24" s="38">
        <v>2.0E7</v>
      </c>
      <c r="AB24" s="40">
        <v>1.0641482E7</v>
      </c>
      <c r="AC24" s="40">
        <v>4.8113876E7</v>
      </c>
      <c r="AD24" s="40">
        <v>1141708.0</v>
      </c>
      <c r="AE24" s="40">
        <v>1.885855E7</v>
      </c>
      <c r="AF24" s="41">
        <v>11999.999999999998</v>
      </c>
      <c r="AG24" s="40">
        <v>285427.0</v>
      </c>
      <c r="AH24" s="40">
        <v>1885855.0</v>
      </c>
      <c r="AI24" s="41">
        <v>7.8767616E7</v>
      </c>
      <c r="AJ24" s="41">
        <v>4.4752241199999996E7</v>
      </c>
      <c r="AK24" s="42">
        <v>1.3601073124145027</v>
      </c>
      <c r="AL24" s="42">
        <v>2.3156474524572928</v>
      </c>
    </row>
    <row r="25" ht="15.75" customHeight="1">
      <c r="A25" s="6">
        <v>1.00866421E8</v>
      </c>
      <c r="B25" s="7" t="s">
        <v>26</v>
      </c>
      <c r="C25" s="20">
        <v>1.33365411E7</v>
      </c>
      <c r="D25" s="33">
        <v>2.3749885E7</v>
      </c>
      <c r="E25" s="20">
        <v>3.55641096E7</v>
      </c>
      <c r="F25" s="33">
        <v>1.039374880006E8</v>
      </c>
      <c r="G25" s="13">
        <v>8.8910274E7</v>
      </c>
      <c r="H25" s="34">
        <v>7.3141768E7</v>
      </c>
      <c r="I25" s="35">
        <v>-1.5768506E7</v>
      </c>
      <c r="J25" s="20">
        <v>2.561094774E9</v>
      </c>
      <c r="K25" s="36">
        <v>2.9859638208E9</v>
      </c>
      <c r="L25" s="37">
        <v>4.248690468000002E8</v>
      </c>
      <c r="M25" s="13">
        <v>1.72021531E8</v>
      </c>
      <c r="N25" s="34">
        <v>1.9582491E8</v>
      </c>
      <c r="O25" s="38">
        <v>2.3803379E7</v>
      </c>
      <c r="P25" s="13">
        <v>1.2286206E7</v>
      </c>
      <c r="Q25" s="39">
        <v>1.4296603E7</v>
      </c>
      <c r="R25" s="38">
        <v>2010397.0</v>
      </c>
      <c r="S25" s="13">
        <v>9.4391876E7</v>
      </c>
      <c r="T25" s="39">
        <v>1.13125552E8</v>
      </c>
      <c r="U25" s="38">
        <v>1.8733676E7</v>
      </c>
      <c r="V25" s="13">
        <v>6.4740196E7</v>
      </c>
      <c r="W25" s="39">
        <v>6.9756405E7</v>
      </c>
      <c r="X25" s="38">
        <v>5016209.0</v>
      </c>
      <c r="Y25" s="13">
        <v>3.229985695E9</v>
      </c>
      <c r="Z25" s="39">
        <v>3.249985696E9</v>
      </c>
      <c r="AA25" s="38">
        <v>2.0000001E7</v>
      </c>
      <c r="AB25" s="40">
        <v>1.0032418E7</v>
      </c>
      <c r="AC25" s="40">
        <v>7.4934704E7</v>
      </c>
      <c r="AD25" s="40">
        <v>763736.0</v>
      </c>
      <c r="AE25" s="40">
        <v>1.819463E7</v>
      </c>
      <c r="AF25" s="41">
        <v>12000.0006</v>
      </c>
      <c r="AG25" s="40">
        <v>190934.0</v>
      </c>
      <c r="AH25" s="40">
        <v>1819463.0</v>
      </c>
      <c r="AI25" s="41">
        <v>1.039374880006E8</v>
      </c>
      <c r="AJ25" s="41">
        <v>6.837337840059999E7</v>
      </c>
      <c r="AK25" s="42">
        <v>1.7808129425702441</v>
      </c>
      <c r="AL25" s="42">
        <v>2.9225387383408576</v>
      </c>
    </row>
    <row r="26" ht="15.75" customHeight="1">
      <c r="A26" s="6">
        <v>1.23733753E8</v>
      </c>
      <c r="B26" s="7" t="s">
        <v>492</v>
      </c>
      <c r="C26" s="20">
        <v>1.278691185E7</v>
      </c>
      <c r="D26" s="33">
        <v>5036297.0</v>
      </c>
      <c r="E26" s="20">
        <v>3.40984316E7</v>
      </c>
      <c r="F26" s="33">
        <v>3.1005478E7</v>
      </c>
      <c r="G26" s="13">
        <v>8.5246079E7</v>
      </c>
      <c r="H26" s="34">
        <v>8.1636759E7</v>
      </c>
      <c r="I26" s="35">
        <v>-3609320.0</v>
      </c>
      <c r="J26" s="20">
        <v>1.2106354076E9</v>
      </c>
      <c r="K26" s="36">
        <v>1.3028638348E9</v>
      </c>
      <c r="L26" s="37">
        <v>9.222842720000005E7</v>
      </c>
      <c r="M26" s="13">
        <v>1.84939218E8</v>
      </c>
      <c r="N26" s="34">
        <v>1.90326347E8</v>
      </c>
      <c r="O26" s="38">
        <v>5387129.0</v>
      </c>
      <c r="P26" s="13">
        <v>8468477.0</v>
      </c>
      <c r="Q26" s="39">
        <v>9027709.0</v>
      </c>
      <c r="R26" s="38">
        <v>559232.0</v>
      </c>
      <c r="S26" s="13">
        <v>3.3025698E7</v>
      </c>
      <c r="T26" s="39">
        <v>3.707664E7</v>
      </c>
      <c r="U26" s="38">
        <v>4050942.0</v>
      </c>
      <c r="V26" s="13">
        <v>5.1979514E7</v>
      </c>
      <c r="W26" s="39">
        <v>5.2964869E7</v>
      </c>
      <c r="X26" s="38">
        <v>985355.0</v>
      </c>
      <c r="Y26" s="13">
        <v>3.238892292E9</v>
      </c>
      <c r="Z26" s="39">
        <v>2.4623892292E10</v>
      </c>
      <c r="AA26" s="38">
        <v>2.1385E10</v>
      </c>
      <c r="AB26" s="40">
        <v>1970710.0</v>
      </c>
      <c r="AC26" s="40">
        <v>1.6203768E7</v>
      </c>
      <c r="AD26" s="40">
        <v>0.0</v>
      </c>
      <c r="AE26" s="40">
        <v>0.0</v>
      </c>
      <c r="AF26" s="41">
        <v>1.2830999999999998E7</v>
      </c>
      <c r="AG26" s="40">
        <v>0.0</v>
      </c>
      <c r="AH26" s="40">
        <v>0.0</v>
      </c>
      <c r="AI26" s="41">
        <v>3.1005478E7</v>
      </c>
      <c r="AJ26" s="41">
        <v>-3092953.6000000015</v>
      </c>
      <c r="AK26" s="42">
        <v>0.3938634331009328</v>
      </c>
      <c r="AL26" s="42">
        <v>0.9092933764144154</v>
      </c>
    </row>
    <row r="27" ht="15.75" customHeight="1">
      <c r="A27" s="6">
        <v>2.2881513E7</v>
      </c>
      <c r="B27" s="7" t="s">
        <v>69</v>
      </c>
      <c r="C27" s="20">
        <v>1.251842865E7</v>
      </c>
      <c r="D27" s="33">
        <v>1.3062084E7</v>
      </c>
      <c r="E27" s="20">
        <v>3.3382476400000002E7</v>
      </c>
      <c r="F27" s="33">
        <v>6.2431592E7</v>
      </c>
      <c r="G27" s="13">
        <v>8.3456191E7</v>
      </c>
      <c r="H27" s="34">
        <v>7.1765999E7</v>
      </c>
      <c r="I27" s="35">
        <v>-1.1690192E7</v>
      </c>
      <c r="J27" s="20">
        <v>2.1677412028E9</v>
      </c>
      <c r="K27" s="36">
        <v>2.4033632014E9</v>
      </c>
      <c r="L27" s="37">
        <v>2.356219985999999E8</v>
      </c>
      <c r="M27" s="13">
        <v>1.46107562E8</v>
      </c>
      <c r="N27" s="34">
        <v>1.59223088E8</v>
      </c>
      <c r="O27" s="38">
        <v>1.3115526E7</v>
      </c>
      <c r="P27" s="13">
        <v>2.1983014E7</v>
      </c>
      <c r="Q27" s="39">
        <v>2.3855586E7</v>
      </c>
      <c r="R27" s="38">
        <v>1872572.0</v>
      </c>
      <c r="S27" s="13">
        <v>7.6694944E7</v>
      </c>
      <c r="T27" s="39">
        <v>8.7190262E7</v>
      </c>
      <c r="U27" s="38">
        <v>1.0495318E7</v>
      </c>
      <c r="V27" s="13">
        <v>6.2804322E7</v>
      </c>
      <c r="W27" s="39">
        <v>6.5371088E7</v>
      </c>
      <c r="X27" s="38">
        <v>2566766.0</v>
      </c>
      <c r="Y27" s="13">
        <v>1.4340279217E10</v>
      </c>
      <c r="Z27" s="39">
        <v>1.4960279217E10</v>
      </c>
      <c r="AA27" s="38">
        <v>6.2E8</v>
      </c>
      <c r="AB27" s="40">
        <v>5133532.0</v>
      </c>
      <c r="AC27" s="40">
        <v>4.1981272E7</v>
      </c>
      <c r="AD27" s="40">
        <v>2814188.0</v>
      </c>
      <c r="AE27" s="40">
        <v>1.21306E7</v>
      </c>
      <c r="AF27" s="41">
        <v>371999.99999999994</v>
      </c>
      <c r="AG27" s="40">
        <v>703547.0</v>
      </c>
      <c r="AH27" s="40">
        <v>1213060.0</v>
      </c>
      <c r="AI27" s="41">
        <v>6.2431592E7</v>
      </c>
      <c r="AJ27" s="41">
        <v>2.9049115599999998E7</v>
      </c>
      <c r="AK27" s="42">
        <v>1.043428401854573</v>
      </c>
      <c r="AL27" s="42">
        <v>1.8701905530291933</v>
      </c>
    </row>
    <row r="28" ht="15.75" customHeight="1">
      <c r="A28" s="6">
        <v>1.39224915E8</v>
      </c>
      <c r="B28" s="7" t="s">
        <v>494</v>
      </c>
      <c r="C28" s="20">
        <v>1.235534565E7</v>
      </c>
      <c r="D28" s="33">
        <v>5.5200284E7</v>
      </c>
      <c r="E28" s="20">
        <v>3.2947588400000002E7</v>
      </c>
      <c r="F28" s="33">
        <v>2.05983052E8</v>
      </c>
      <c r="G28" s="13">
        <v>8.2368971E7</v>
      </c>
      <c r="H28" s="34">
        <v>7.3944211E7</v>
      </c>
      <c r="I28" s="35">
        <v>-8424760.0</v>
      </c>
      <c r="J28" s="20">
        <v>1.8334911886E9</v>
      </c>
      <c r="K28" s="36">
        <v>2.8253834336E9</v>
      </c>
      <c r="L28" s="37">
        <v>9.91892245E8</v>
      </c>
      <c r="M28" s="13">
        <v>1.60365271E8</v>
      </c>
      <c r="N28" s="34">
        <v>2.15666146E8</v>
      </c>
      <c r="O28" s="38">
        <v>5.5300875E7</v>
      </c>
      <c r="P28" s="13">
        <v>7010735.0</v>
      </c>
      <c r="Q28" s="39">
        <v>8150546.0</v>
      </c>
      <c r="R28" s="38">
        <v>1139811.0</v>
      </c>
      <c r="S28" s="13">
        <v>3.4690474E7</v>
      </c>
      <c r="T28" s="39">
        <v>7.8673656E7</v>
      </c>
      <c r="U28" s="38">
        <v>4.3983182E7</v>
      </c>
      <c r="V28" s="13">
        <v>1.10846278E8</v>
      </c>
      <c r="W28" s="39">
        <v>1.2206338E8</v>
      </c>
      <c r="X28" s="38">
        <v>1.1217102E7</v>
      </c>
      <c r="Y28" s="13">
        <v>6.019588391E9</v>
      </c>
      <c r="Z28" s="39">
        <v>6.019588391E9</v>
      </c>
      <c r="AA28" s="38">
        <v>0.0</v>
      </c>
      <c r="AB28" s="40">
        <v>2.2434204E7</v>
      </c>
      <c r="AC28" s="40">
        <v>1.75932728E8</v>
      </c>
      <c r="AD28" s="40">
        <v>0.0</v>
      </c>
      <c r="AE28" s="40">
        <v>7616120.0</v>
      </c>
      <c r="AF28" s="41">
        <v>0.0</v>
      </c>
      <c r="AG28" s="40">
        <v>0.0</v>
      </c>
      <c r="AH28" s="40">
        <v>761612.0</v>
      </c>
      <c r="AI28" s="41">
        <v>2.05983052E8</v>
      </c>
      <c r="AJ28" s="41">
        <v>1.730354636E8</v>
      </c>
      <c r="AK28" s="42">
        <v>4.467724785991722</v>
      </c>
      <c r="AL28" s="42">
        <v>6.251840028449547</v>
      </c>
    </row>
    <row r="29" ht="15.75" customHeight="1">
      <c r="A29" s="6">
        <v>1.12724399E8</v>
      </c>
      <c r="B29" s="7" t="s">
        <v>47</v>
      </c>
      <c r="C29" s="20">
        <v>1.30721151E7</v>
      </c>
      <c r="D29" s="33">
        <v>9060691.0</v>
      </c>
      <c r="E29" s="20">
        <v>3.48589736E7</v>
      </c>
      <c r="F29" s="33">
        <v>5.2725766E7</v>
      </c>
      <c r="G29" s="13">
        <v>8.7147434E7</v>
      </c>
      <c r="H29" s="34">
        <v>6.9966582E7</v>
      </c>
      <c r="I29" s="35">
        <v>-1.7180852E7</v>
      </c>
      <c r="J29" s="20">
        <v>7.694194236E8</v>
      </c>
      <c r="K29" s="36">
        <v>9.33658355E8</v>
      </c>
      <c r="L29" s="37">
        <v>1.6423893139999998E8</v>
      </c>
      <c r="M29" s="13">
        <v>5.815345E7</v>
      </c>
      <c r="N29" s="34">
        <v>6.7417712E7</v>
      </c>
      <c r="O29" s="38">
        <v>9264262.0</v>
      </c>
      <c r="P29" s="13">
        <v>7702932.0</v>
      </c>
      <c r="Q29" s="39">
        <v>9708670.0</v>
      </c>
      <c r="R29" s="38">
        <v>2005738.0</v>
      </c>
      <c r="S29" s="13">
        <v>2.643739E7</v>
      </c>
      <c r="T29" s="39">
        <v>3.3758262E7</v>
      </c>
      <c r="U29" s="38">
        <v>7320872.0</v>
      </c>
      <c r="V29" s="13">
        <v>2.1965919E7</v>
      </c>
      <c r="W29" s="39">
        <v>2.3705738E7</v>
      </c>
      <c r="X29" s="38">
        <v>1739819.0</v>
      </c>
      <c r="Y29" s="13">
        <v>7.257768556E9</v>
      </c>
      <c r="Z29" s="39">
        <v>7.377768556E9</v>
      </c>
      <c r="AA29" s="38">
        <v>1.2E8</v>
      </c>
      <c r="AB29" s="40">
        <v>3479638.0</v>
      </c>
      <c r="AC29" s="40">
        <v>2.9283488E7</v>
      </c>
      <c r="AD29" s="40">
        <v>111160.0</v>
      </c>
      <c r="AE29" s="40">
        <v>1.977948E7</v>
      </c>
      <c r="AF29" s="41">
        <v>72000.0</v>
      </c>
      <c r="AG29" s="40">
        <v>27790.0</v>
      </c>
      <c r="AH29" s="40">
        <v>1977948.0</v>
      </c>
      <c r="AI29" s="41">
        <v>5.2725766E7</v>
      </c>
      <c r="AJ29" s="41">
        <v>1.78667924E7</v>
      </c>
      <c r="AK29" s="42">
        <v>0.6931312133259904</v>
      </c>
      <c r="AL29" s="42">
        <v>1.512544993579501</v>
      </c>
    </row>
    <row r="30" ht="15.75" customHeight="1">
      <c r="A30" s="6">
        <v>2.303274E7</v>
      </c>
      <c r="B30" s="7" t="s">
        <v>495</v>
      </c>
      <c r="C30" s="20">
        <v>1.2328378049999999E7</v>
      </c>
      <c r="D30" s="33">
        <v>1348536.0</v>
      </c>
      <c r="E30" s="20">
        <v>3.28756748E7</v>
      </c>
      <c r="F30" s="33">
        <v>4492050.0</v>
      </c>
      <c r="G30" s="13">
        <v>8.2189187E7</v>
      </c>
      <c r="H30" s="34">
        <v>7.9644355E7</v>
      </c>
      <c r="I30" s="35">
        <v>-2544832.0</v>
      </c>
      <c r="J30" s="20">
        <v>1.3009413836E9</v>
      </c>
      <c r="K30" s="36">
        <v>1.32321991E9</v>
      </c>
      <c r="L30" s="37">
        <v>2.2278526400000095E7</v>
      </c>
      <c r="M30" s="13">
        <v>1.5525186E8</v>
      </c>
      <c r="N30" s="34">
        <v>1.56634459E8</v>
      </c>
      <c r="O30" s="38">
        <v>1382599.0</v>
      </c>
      <c r="P30" s="13">
        <v>1.9057248E7</v>
      </c>
      <c r="Q30" s="39">
        <v>1.9620824E7</v>
      </c>
      <c r="R30" s="38">
        <v>563576.0</v>
      </c>
      <c r="S30" s="13">
        <v>3.3814236E7</v>
      </c>
      <c r="T30" s="39">
        <v>3.4687725E7</v>
      </c>
      <c r="U30" s="38">
        <v>873489.0</v>
      </c>
      <c r="V30" s="13">
        <v>5.941013E7</v>
      </c>
      <c r="W30" s="39">
        <v>5.9885177E7</v>
      </c>
      <c r="X30" s="38">
        <v>475047.0</v>
      </c>
      <c r="Y30" s="13">
        <v>1.3652643883E10</v>
      </c>
      <c r="Z30" s="39">
        <v>1.3732643883E10</v>
      </c>
      <c r="AA30" s="38">
        <v>8.0E7</v>
      </c>
      <c r="AB30" s="40">
        <v>950094.0</v>
      </c>
      <c r="AC30" s="40">
        <v>3493956.0</v>
      </c>
      <c r="AD30" s="40">
        <v>0.0</v>
      </c>
      <c r="AE30" s="40">
        <v>0.0</v>
      </c>
      <c r="AF30" s="41">
        <v>47999.99999999999</v>
      </c>
      <c r="AG30" s="40">
        <v>0.0</v>
      </c>
      <c r="AH30" s="40">
        <v>0.0</v>
      </c>
      <c r="AI30" s="41">
        <v>4492050.0</v>
      </c>
      <c r="AJ30" s="41">
        <v>-2.83836248E7</v>
      </c>
      <c r="AK30" s="42">
        <v>0.10938470531409443</v>
      </c>
      <c r="AL30" s="42">
        <v>0.13663749952898305</v>
      </c>
    </row>
    <row r="31" ht="15.75" customHeight="1">
      <c r="A31" s="6">
        <v>1.24244625E8</v>
      </c>
      <c r="B31" s="7" t="s">
        <v>70</v>
      </c>
      <c r="C31" s="20">
        <v>1.219090635E7</v>
      </c>
      <c r="D31" s="33">
        <v>1.5075851E7</v>
      </c>
      <c r="E31" s="20">
        <v>3.25090836E7</v>
      </c>
      <c r="F31" s="33">
        <v>7.0376928E7</v>
      </c>
      <c r="G31" s="13">
        <v>8.1272709E7</v>
      </c>
      <c r="H31" s="34">
        <v>6.6333518E7</v>
      </c>
      <c r="I31" s="35">
        <v>-1.4939191E7</v>
      </c>
      <c r="J31" s="20">
        <v>7.666243528E8</v>
      </c>
      <c r="K31" s="36">
        <v>1.0356116568E9</v>
      </c>
      <c r="L31" s="37">
        <v>2.68987304E8</v>
      </c>
      <c r="M31" s="13">
        <v>7.8646166E7</v>
      </c>
      <c r="N31" s="34">
        <v>9.9104258E7</v>
      </c>
      <c r="O31" s="38">
        <v>2.0458092E7</v>
      </c>
      <c r="P31" s="13">
        <v>7416733.0</v>
      </c>
      <c r="Q31" s="39">
        <v>9480127.0</v>
      </c>
      <c r="R31" s="38">
        <v>2063394.0</v>
      </c>
      <c r="S31" s="13">
        <v>2.4824795E7</v>
      </c>
      <c r="T31" s="39">
        <v>3.6531802E7</v>
      </c>
      <c r="U31" s="38">
        <v>1.1707007E7</v>
      </c>
      <c r="V31" s="13">
        <v>2.5516886E7</v>
      </c>
      <c r="W31" s="39">
        <v>2.888573E7</v>
      </c>
      <c r="X31" s="38">
        <v>3368844.0</v>
      </c>
      <c r="Y31" s="13">
        <v>8.8050602E7</v>
      </c>
      <c r="Z31" s="39">
        <v>5.48050602E8</v>
      </c>
      <c r="AA31" s="38">
        <v>4.6E8</v>
      </c>
      <c r="AB31" s="40">
        <v>6737688.0</v>
      </c>
      <c r="AC31" s="40">
        <v>4.6828028E7</v>
      </c>
      <c r="AD31" s="40">
        <v>2853112.0</v>
      </c>
      <c r="AE31" s="40">
        <v>1.36821E7</v>
      </c>
      <c r="AF31" s="41">
        <v>276000.0</v>
      </c>
      <c r="AG31" s="40">
        <v>713278.0</v>
      </c>
      <c r="AH31" s="40">
        <v>1368210.0</v>
      </c>
      <c r="AI31" s="41">
        <v>7.0376928E7</v>
      </c>
      <c r="AJ31" s="41">
        <v>3.78678444E7</v>
      </c>
      <c r="AK31" s="42">
        <v>1.236647265361037</v>
      </c>
      <c r="AL31" s="42">
        <v>2.164838875987264</v>
      </c>
    </row>
    <row r="32" ht="15.75" customHeight="1">
      <c r="A32" s="6">
        <v>8.6707945E7</v>
      </c>
      <c r="B32" s="7" t="s">
        <v>228</v>
      </c>
      <c r="C32" s="20">
        <v>1.239768765E7</v>
      </c>
      <c r="D32" s="33">
        <v>1697992.0</v>
      </c>
      <c r="E32" s="20">
        <v>3.3060500400000002E7</v>
      </c>
      <c r="F32" s="33">
        <v>1.197438E7</v>
      </c>
      <c r="G32" s="13">
        <v>8.2651251E7</v>
      </c>
      <c r="H32" s="34">
        <v>7.3429411E7</v>
      </c>
      <c r="I32" s="35">
        <v>-9221840.0</v>
      </c>
      <c r="J32" s="20">
        <v>4.071607198E8</v>
      </c>
      <c r="K32" s="36">
        <v>4.366984228E8</v>
      </c>
      <c r="L32" s="37">
        <v>2.9537703E7</v>
      </c>
      <c r="M32" s="13">
        <v>3.2369276E7</v>
      </c>
      <c r="N32" s="34">
        <v>3.4105116E7</v>
      </c>
      <c r="O32" s="38">
        <v>1735840.0</v>
      </c>
      <c r="P32" s="13">
        <v>9978286.0</v>
      </c>
      <c r="Q32" s="39">
        <v>1.060278E7</v>
      </c>
      <c r="R32" s="38">
        <v>624494.0</v>
      </c>
      <c r="S32" s="13">
        <v>1.3585189E7</v>
      </c>
      <c r="T32" s="39">
        <v>1.4837783E7</v>
      </c>
      <c r="U32" s="38">
        <v>1252594.0</v>
      </c>
      <c r="V32" s="13">
        <v>1.303576E7</v>
      </c>
      <c r="W32" s="39">
        <v>1.3481158E7</v>
      </c>
      <c r="X32" s="38">
        <v>445398.0</v>
      </c>
      <c r="Y32" s="13">
        <v>2.709331307E9</v>
      </c>
      <c r="Z32" s="39">
        <v>3.144331307E9</v>
      </c>
      <c r="AA32" s="38">
        <v>4.35E8</v>
      </c>
      <c r="AB32" s="40">
        <v>890796.0</v>
      </c>
      <c r="AC32" s="40">
        <v>5010376.0</v>
      </c>
      <c r="AD32" s="40">
        <v>288488.0</v>
      </c>
      <c r="AE32" s="40">
        <v>5523720.0</v>
      </c>
      <c r="AF32" s="41">
        <v>260999.99999999997</v>
      </c>
      <c r="AG32" s="40">
        <v>72122.0</v>
      </c>
      <c r="AH32" s="40">
        <v>552372.0</v>
      </c>
      <c r="AI32" s="41">
        <v>1.197438E7</v>
      </c>
      <c r="AJ32" s="41">
        <v>-2.1086120400000002E7</v>
      </c>
      <c r="AK32" s="42">
        <v>0.13696037905907396</v>
      </c>
      <c r="AL32" s="42">
        <v>0.36219596966535933</v>
      </c>
    </row>
    <row r="33" ht="15.75" customHeight="1">
      <c r="A33" s="6">
        <v>1.12758021E8</v>
      </c>
      <c r="B33" s="7" t="s">
        <v>75</v>
      </c>
      <c r="C33" s="20">
        <v>1.277693475E7</v>
      </c>
      <c r="D33" s="33">
        <v>2.1203412E7</v>
      </c>
      <c r="E33" s="20">
        <v>3.4071826E7</v>
      </c>
      <c r="F33" s="33">
        <v>9.5820208E7</v>
      </c>
      <c r="G33" s="13">
        <v>8.5179565E7</v>
      </c>
      <c r="H33" s="34">
        <v>6.3623245E7</v>
      </c>
      <c r="I33" s="35">
        <v>-2.155632E7</v>
      </c>
      <c r="J33" s="20">
        <v>1.5600654422E9</v>
      </c>
      <c r="K33" s="36">
        <v>1.9370049996E9</v>
      </c>
      <c r="L33" s="37">
        <v>3.7693955739999986E8</v>
      </c>
      <c r="M33" s="13">
        <v>1.12525706E8</v>
      </c>
      <c r="N33" s="34">
        <v>1.35077943E8</v>
      </c>
      <c r="O33" s="38">
        <v>2.2552237E7</v>
      </c>
      <c r="P33" s="13">
        <v>8012959.0</v>
      </c>
      <c r="Q33" s="39">
        <v>9924796.0</v>
      </c>
      <c r="R33" s="38">
        <v>1911837.0</v>
      </c>
      <c r="S33" s="13">
        <v>5.0863723E7</v>
      </c>
      <c r="T33" s="39">
        <v>6.7324621E7</v>
      </c>
      <c r="U33" s="38">
        <v>1.6460898E7</v>
      </c>
      <c r="V33" s="13">
        <v>5.240528E7</v>
      </c>
      <c r="W33" s="39">
        <v>5.7147794E7</v>
      </c>
      <c r="X33" s="38">
        <v>4742514.0</v>
      </c>
      <c r="Y33" s="13">
        <v>1.886073753E9</v>
      </c>
      <c r="Z33" s="39">
        <v>1.901073753E9</v>
      </c>
      <c r="AA33" s="38">
        <v>1.5E7</v>
      </c>
      <c r="AB33" s="40">
        <v>9485028.0</v>
      </c>
      <c r="AC33" s="40">
        <v>6.5843592E7</v>
      </c>
      <c r="AD33" s="40">
        <v>5948.0</v>
      </c>
      <c r="AE33" s="40">
        <v>2.047664E7</v>
      </c>
      <c r="AF33" s="41">
        <v>9000.0</v>
      </c>
      <c r="AG33" s="40">
        <v>1487.0</v>
      </c>
      <c r="AH33" s="40">
        <v>2047664.0</v>
      </c>
      <c r="AI33" s="41">
        <v>9.5820208E7</v>
      </c>
      <c r="AJ33" s="41">
        <v>6.1748382E7</v>
      </c>
      <c r="AK33" s="42">
        <v>1.659506948644314</v>
      </c>
      <c r="AL33" s="42">
        <v>2.8123003445720816</v>
      </c>
    </row>
    <row r="34" ht="15.75" customHeight="1">
      <c r="A34" s="6">
        <v>1.8295558E7</v>
      </c>
      <c r="B34" s="7" t="s">
        <v>496</v>
      </c>
      <c r="C34" s="20">
        <v>1.2097667549999999E7</v>
      </c>
      <c r="D34" s="33">
        <v>732583.0</v>
      </c>
      <c r="E34" s="20">
        <v>3.22604468E7</v>
      </c>
      <c r="F34" s="33">
        <v>2646100.0</v>
      </c>
      <c r="G34" s="13">
        <v>8.0651117E7</v>
      </c>
      <c r="H34" s="34">
        <v>8.0349477E7</v>
      </c>
      <c r="I34" s="35">
        <v>-301640.0</v>
      </c>
      <c r="J34" s="20">
        <v>6.20181906E8</v>
      </c>
      <c r="K34" s="36">
        <v>6.33415659E8</v>
      </c>
      <c r="L34" s="37">
        <v>1.3233753E7</v>
      </c>
      <c r="M34" s="13">
        <v>5.4617433E7</v>
      </c>
      <c r="N34" s="34">
        <v>5.5351782E7</v>
      </c>
      <c r="O34" s="38">
        <v>734349.0</v>
      </c>
      <c r="P34" s="13">
        <v>1.5581796E7</v>
      </c>
      <c r="Q34" s="39">
        <v>1.5669153E7</v>
      </c>
      <c r="R34" s="38">
        <v>87357.0</v>
      </c>
      <c r="S34" s="13">
        <v>1.6238893E7</v>
      </c>
      <c r="T34" s="39">
        <v>1.682936E7</v>
      </c>
      <c r="U34" s="38">
        <v>590467.0</v>
      </c>
      <c r="V34" s="13">
        <v>2.8528953E7</v>
      </c>
      <c r="W34" s="39">
        <v>2.8671069E7</v>
      </c>
      <c r="X34" s="38">
        <v>142116.0</v>
      </c>
      <c r="Y34" s="13">
        <v>1.3031889546E10</v>
      </c>
      <c r="Z34" s="39">
        <v>1.3031889546E10</v>
      </c>
      <c r="AA34" s="38">
        <v>0.0</v>
      </c>
      <c r="AB34" s="40">
        <v>284232.0</v>
      </c>
      <c r="AC34" s="40">
        <v>2361868.0</v>
      </c>
      <c r="AD34" s="40">
        <v>0.0</v>
      </c>
      <c r="AE34" s="40">
        <v>0.0</v>
      </c>
      <c r="AF34" s="41">
        <v>0.0</v>
      </c>
      <c r="AG34" s="40">
        <v>0.0</v>
      </c>
      <c r="AH34" s="40">
        <v>0.0</v>
      </c>
      <c r="AI34" s="41">
        <v>2646100.0</v>
      </c>
      <c r="AJ34" s="41">
        <v>-2.96143468E7</v>
      </c>
      <c r="AK34" s="42">
        <v>0.0605557225781097</v>
      </c>
      <c r="AL34" s="42">
        <v>0.08202304253269052</v>
      </c>
    </row>
    <row r="35" ht="15.75" customHeight="1">
      <c r="A35" s="6">
        <v>2.1704129E7</v>
      </c>
      <c r="B35" s="7" t="s">
        <v>497</v>
      </c>
      <c r="C35" s="20">
        <v>7994522.300000001</v>
      </c>
      <c r="D35" s="33">
        <v>2049091.0</v>
      </c>
      <c r="E35" s="20">
        <v>2.7980828049999997E7</v>
      </c>
      <c r="F35" s="33">
        <v>3.0103026E7</v>
      </c>
      <c r="G35" s="13">
        <v>7.9945223E7</v>
      </c>
      <c r="H35" s="34">
        <v>5.9777639E7</v>
      </c>
      <c r="I35" s="35">
        <v>-2.0167584E7</v>
      </c>
      <c r="J35" s="20">
        <v>9.067967612E8</v>
      </c>
      <c r="K35" s="36">
        <v>9.422033622E8</v>
      </c>
      <c r="L35" s="37">
        <v>3.5406601E7</v>
      </c>
      <c r="M35" s="13">
        <v>1.25485609E8</v>
      </c>
      <c r="N35" s="34">
        <v>1.27536708E8</v>
      </c>
      <c r="O35" s="38">
        <v>2051099.0</v>
      </c>
      <c r="P35" s="13">
        <v>1.0662478E7</v>
      </c>
      <c r="Q35" s="39">
        <v>1.3889755E7</v>
      </c>
      <c r="R35" s="38">
        <v>3227277.0</v>
      </c>
      <c r="S35" s="13">
        <v>1.4088751E7</v>
      </c>
      <c r="T35" s="39">
        <v>1.5580256E7</v>
      </c>
      <c r="U35" s="38">
        <v>1491505.0</v>
      </c>
      <c r="V35" s="13">
        <v>6.0047876E7</v>
      </c>
      <c r="W35" s="39">
        <v>6.0605462E7</v>
      </c>
      <c r="X35" s="38">
        <v>557586.0</v>
      </c>
      <c r="Y35" s="13">
        <v>2.509069887E9</v>
      </c>
      <c r="Z35" s="39">
        <v>2.509069887E9</v>
      </c>
      <c r="AA35" s="38">
        <v>0.0</v>
      </c>
      <c r="AB35" s="40">
        <v>1115172.0</v>
      </c>
      <c r="AC35" s="40">
        <v>5966020.0</v>
      </c>
      <c r="AD35" s="40">
        <v>419404.0</v>
      </c>
      <c r="AE35" s="40">
        <v>2.260243E7</v>
      </c>
      <c r="AF35" s="41">
        <v>0.0</v>
      </c>
      <c r="AG35" s="40">
        <v>104851.0</v>
      </c>
      <c r="AH35" s="40">
        <v>2260243.0</v>
      </c>
      <c r="AI35" s="41">
        <v>3.0103026E7</v>
      </c>
      <c r="AJ35" s="41">
        <v>2122197.950000003</v>
      </c>
      <c r="AK35" s="42">
        <v>0.25631187494467306</v>
      </c>
      <c r="AL35" s="42">
        <v>1.075844715753507</v>
      </c>
    </row>
    <row r="36" ht="15.75" customHeight="1">
      <c r="A36" s="6">
        <v>9.3295965E7</v>
      </c>
      <c r="B36" s="7" t="s">
        <v>73</v>
      </c>
      <c r="C36" s="20">
        <v>1.226999535E7</v>
      </c>
      <c r="D36" s="33">
        <v>5032426.0</v>
      </c>
      <c r="E36" s="20">
        <v>3.27199876E7</v>
      </c>
      <c r="F36" s="33">
        <v>3.8407644E7</v>
      </c>
      <c r="G36" s="13">
        <v>8.1799969E7</v>
      </c>
      <c r="H36" s="34">
        <v>6.1487623E7</v>
      </c>
      <c r="I36" s="35">
        <v>-2.0312346E7</v>
      </c>
      <c r="J36" s="20">
        <v>4.567712382E8</v>
      </c>
      <c r="K36" s="36">
        <v>5.44823386E8</v>
      </c>
      <c r="L36" s="37">
        <v>8.805214780000001E7</v>
      </c>
      <c r="M36" s="13">
        <v>3.1846504E7</v>
      </c>
      <c r="N36" s="34">
        <v>3.704686E7</v>
      </c>
      <c r="O36" s="38">
        <v>5200356.0</v>
      </c>
      <c r="P36" s="13">
        <v>9771750.0</v>
      </c>
      <c r="Q36" s="39">
        <v>1.193166E7</v>
      </c>
      <c r="R36" s="38">
        <v>2159910.0</v>
      </c>
      <c r="S36" s="13">
        <v>1.5762904E7</v>
      </c>
      <c r="T36" s="39">
        <v>1.9511595E7</v>
      </c>
      <c r="U36" s="38">
        <v>3748691.0</v>
      </c>
      <c r="V36" s="13">
        <v>1.3528298E7</v>
      </c>
      <c r="W36" s="39">
        <v>1.4812033E7</v>
      </c>
      <c r="X36" s="38">
        <v>1283735.0</v>
      </c>
      <c r="Y36" s="13">
        <v>1.215073749E9</v>
      </c>
      <c r="Z36" s="39">
        <v>1.215073749E9</v>
      </c>
      <c r="AA36" s="38">
        <v>0.0</v>
      </c>
      <c r="AB36" s="40">
        <v>2567470.0</v>
      </c>
      <c r="AC36" s="40">
        <v>1.4994764E7</v>
      </c>
      <c r="AD36" s="40">
        <v>0.0</v>
      </c>
      <c r="AE36" s="40">
        <v>2.084541E7</v>
      </c>
      <c r="AF36" s="41">
        <v>0.0</v>
      </c>
      <c r="AG36" s="40">
        <v>0.0</v>
      </c>
      <c r="AH36" s="40">
        <v>2084541.0</v>
      </c>
      <c r="AI36" s="41">
        <v>3.8407644E7</v>
      </c>
      <c r="AJ36" s="41">
        <v>5687656.3999999985</v>
      </c>
      <c r="AK36" s="42">
        <v>0.410140823729</v>
      </c>
      <c r="AL36" s="42">
        <v>1.173828195460563</v>
      </c>
    </row>
    <row r="37" ht="15.75" customHeight="1">
      <c r="A37" s="6">
        <v>1.10299425E8</v>
      </c>
      <c r="B37" s="7" t="s">
        <v>78</v>
      </c>
      <c r="C37" s="20">
        <v>1.21032999E7</v>
      </c>
      <c r="D37" s="33">
        <v>8284353.0</v>
      </c>
      <c r="E37" s="20">
        <v>3.2275466400000002E7</v>
      </c>
      <c r="F37" s="33">
        <v>4.1935222E7</v>
      </c>
      <c r="G37" s="13">
        <v>8.0688666E7</v>
      </c>
      <c r="H37" s="34">
        <v>6.4566889E7</v>
      </c>
      <c r="I37" s="35">
        <v>-1.6121777E7</v>
      </c>
      <c r="J37" s="20">
        <v>7.962115064E8</v>
      </c>
      <c r="K37" s="36">
        <v>9.218750156E8</v>
      </c>
      <c r="L37" s="37">
        <v>1.2566350920000005E8</v>
      </c>
      <c r="M37" s="13">
        <v>7.8365543E7</v>
      </c>
      <c r="N37" s="34">
        <v>8.959617E7</v>
      </c>
      <c r="O37" s="38">
        <v>1.1230627E7</v>
      </c>
      <c r="P37" s="13">
        <v>8288745.0</v>
      </c>
      <c r="Q37" s="39">
        <v>1.0484454E7</v>
      </c>
      <c r="R37" s="38">
        <v>2195709.0</v>
      </c>
      <c r="S37" s="13">
        <v>1.4186819E7</v>
      </c>
      <c r="T37" s="39">
        <v>1.8268395E7</v>
      </c>
      <c r="U37" s="38">
        <v>4081576.0</v>
      </c>
      <c r="V37" s="13">
        <v>4.802322E7</v>
      </c>
      <c r="W37" s="39">
        <v>5.2225997E7</v>
      </c>
      <c r="X37" s="38">
        <v>4202777.0</v>
      </c>
      <c r="Y37" s="13">
        <v>4.581635487E9</v>
      </c>
      <c r="Z37" s="39">
        <v>5.396635487E9</v>
      </c>
      <c r="AA37" s="38">
        <v>8.15E8</v>
      </c>
      <c r="AB37" s="40">
        <v>8405554.0</v>
      </c>
      <c r="AC37" s="40">
        <v>1.6326304E7</v>
      </c>
      <c r="AD37" s="40">
        <v>2775104.0</v>
      </c>
      <c r="AE37" s="40">
        <v>1.393926E7</v>
      </c>
      <c r="AF37" s="41">
        <v>488999.99999999994</v>
      </c>
      <c r="AG37" s="40">
        <v>693776.0</v>
      </c>
      <c r="AH37" s="40">
        <v>1393926.0</v>
      </c>
      <c r="AI37" s="41">
        <v>4.1935222E7</v>
      </c>
      <c r="AJ37" s="41">
        <v>9659755.599999998</v>
      </c>
      <c r="AK37" s="42">
        <v>0.6844706045828047</v>
      </c>
      <c r="AL37" s="42">
        <v>1.299290968572959</v>
      </c>
    </row>
    <row r="38" ht="15.75" customHeight="1">
      <c r="A38" s="6">
        <v>1.09391776E8</v>
      </c>
      <c r="B38" s="7" t="s">
        <v>42</v>
      </c>
      <c r="C38" s="20">
        <v>1.23630237E7</v>
      </c>
      <c r="D38" s="33">
        <v>3421261.0</v>
      </c>
      <c r="E38" s="20">
        <v>3.2968063200000003E7</v>
      </c>
      <c r="F38" s="33">
        <v>1.9880104E7</v>
      </c>
      <c r="G38" s="13">
        <v>8.2420158E7</v>
      </c>
      <c r="H38" s="34">
        <v>7.7230338E7</v>
      </c>
      <c r="I38" s="35">
        <v>-5189820.0</v>
      </c>
      <c r="J38" s="20">
        <v>5.1979573E8</v>
      </c>
      <c r="K38" s="36">
        <v>5.820153274E8</v>
      </c>
      <c r="L38" s="37">
        <v>6.2219597399999976E7</v>
      </c>
      <c r="M38" s="13">
        <v>3.8974217E7</v>
      </c>
      <c r="N38" s="34">
        <v>4.2439235E7</v>
      </c>
      <c r="O38" s="38">
        <v>3465018.0</v>
      </c>
      <c r="P38" s="13">
        <v>5591712.0</v>
      </c>
      <c r="Q38" s="39">
        <v>6334760.0</v>
      </c>
      <c r="R38" s="38">
        <v>743048.0</v>
      </c>
      <c r="S38" s="13">
        <v>1.5010077E7</v>
      </c>
      <c r="T38" s="39">
        <v>1.7809128E7</v>
      </c>
      <c r="U38" s="38">
        <v>2799051.0</v>
      </c>
      <c r="V38" s="13">
        <v>2.1582729E7</v>
      </c>
      <c r="W38" s="39">
        <v>2.2204939E7</v>
      </c>
      <c r="X38" s="38">
        <v>622210.0</v>
      </c>
      <c r="Y38" s="13">
        <v>1.955126195E9</v>
      </c>
      <c r="Z38" s="39">
        <v>1.970126195E9</v>
      </c>
      <c r="AA38" s="38">
        <v>1.5E7</v>
      </c>
      <c r="AB38" s="40">
        <v>1244420.0</v>
      </c>
      <c r="AC38" s="40">
        <v>1.1196204E7</v>
      </c>
      <c r="AD38" s="40">
        <v>0.0</v>
      </c>
      <c r="AE38" s="40">
        <v>7430480.0</v>
      </c>
      <c r="AF38" s="41">
        <v>9000.0</v>
      </c>
      <c r="AG38" s="40">
        <v>0.0</v>
      </c>
      <c r="AH38" s="40">
        <v>743048.0</v>
      </c>
      <c r="AI38" s="41">
        <v>1.9880104E7</v>
      </c>
      <c r="AJ38" s="41">
        <v>-1.3087959200000003E7</v>
      </c>
      <c r="AK38" s="42">
        <v>0.27673335286091866</v>
      </c>
      <c r="AL38" s="42">
        <v>0.6030109769990977</v>
      </c>
    </row>
    <row r="39" ht="15.75" customHeight="1">
      <c r="A39" s="6">
        <v>1.11707137E8</v>
      </c>
      <c r="B39" s="7" t="s">
        <v>74</v>
      </c>
      <c r="C39" s="20">
        <v>1.22273955E7</v>
      </c>
      <c r="D39" s="33">
        <v>7682092.0</v>
      </c>
      <c r="E39" s="20">
        <v>3.2606388E7</v>
      </c>
      <c r="F39" s="33">
        <v>4.4875946E7</v>
      </c>
      <c r="G39" s="13">
        <v>8.151597E7</v>
      </c>
      <c r="H39" s="34">
        <v>6.5922105E7</v>
      </c>
      <c r="I39" s="35">
        <v>-1.5593865E7</v>
      </c>
      <c r="J39" s="20">
        <v>3.247497328E8</v>
      </c>
      <c r="K39" s="36">
        <v>4.573037258E8</v>
      </c>
      <c r="L39" s="37">
        <v>1.32553993E8</v>
      </c>
      <c r="M39" s="13">
        <v>2.5359989E7</v>
      </c>
      <c r="N39" s="34">
        <v>3.3281249E7</v>
      </c>
      <c r="O39" s="38">
        <v>7921260.0</v>
      </c>
      <c r="P39" s="13">
        <v>3713566.0</v>
      </c>
      <c r="Q39" s="39">
        <v>6077954.0</v>
      </c>
      <c r="R39" s="38">
        <v>2364388.0</v>
      </c>
      <c r="S39" s="13">
        <v>1.1007011E7</v>
      </c>
      <c r="T39" s="39">
        <v>1.6572192E7</v>
      </c>
      <c r="U39" s="38">
        <v>5565181.0</v>
      </c>
      <c r="V39" s="13">
        <v>9414573.0</v>
      </c>
      <c r="W39" s="39">
        <v>1.1531484E7</v>
      </c>
      <c r="X39" s="38">
        <v>2116911.0</v>
      </c>
      <c r="Y39" s="13">
        <v>2.993267817E9</v>
      </c>
      <c r="Z39" s="39">
        <v>3.453267817E9</v>
      </c>
      <c r="AA39" s="38">
        <v>4.6E8</v>
      </c>
      <c r="AB39" s="40">
        <v>4233822.0</v>
      </c>
      <c r="AC39" s="40">
        <v>2.2260724E7</v>
      </c>
      <c r="AD39" s="40">
        <v>3641580.0</v>
      </c>
      <c r="AE39" s="40">
        <v>1.446382E7</v>
      </c>
      <c r="AF39" s="41">
        <v>276000.0</v>
      </c>
      <c r="AG39" s="40">
        <v>910395.0</v>
      </c>
      <c r="AH39" s="40">
        <v>1446382.0</v>
      </c>
      <c r="AI39" s="41">
        <v>4.4875946E7</v>
      </c>
      <c r="AJ39" s="41">
        <v>1.2269558E7</v>
      </c>
      <c r="AK39" s="42">
        <v>0.6282688737761039</v>
      </c>
      <c r="AL39" s="42">
        <v>1.3762930748416538</v>
      </c>
    </row>
    <row r="40" ht="15.75" customHeight="1">
      <c r="A40" s="6">
        <v>1.15970538E8</v>
      </c>
      <c r="B40" s="7" t="s">
        <v>87</v>
      </c>
      <c r="C40" s="20">
        <v>1.235230935E7</v>
      </c>
      <c r="D40" s="33">
        <v>5274702.0</v>
      </c>
      <c r="E40" s="20">
        <v>3.29394916E7</v>
      </c>
      <c r="F40" s="33">
        <v>2.787195E7</v>
      </c>
      <c r="G40" s="13">
        <v>8.2348729E7</v>
      </c>
      <c r="H40" s="34">
        <v>6.8409677E7</v>
      </c>
      <c r="I40" s="35">
        <v>-1.3939052E7</v>
      </c>
      <c r="J40" s="20">
        <v>4.250556076E8</v>
      </c>
      <c r="K40" s="36">
        <v>5.186189496E8</v>
      </c>
      <c r="L40" s="37">
        <v>9.3563342E7</v>
      </c>
      <c r="M40" s="13">
        <v>4.2080594E7</v>
      </c>
      <c r="N40" s="34">
        <v>4.7576529E7</v>
      </c>
      <c r="O40" s="38">
        <v>5495935.0</v>
      </c>
      <c r="P40" s="13">
        <v>4056230.0</v>
      </c>
      <c r="Q40" s="39">
        <v>5775270.0</v>
      </c>
      <c r="R40" s="38">
        <v>1719040.0</v>
      </c>
      <c r="S40" s="13">
        <v>1.1984454E7</v>
      </c>
      <c r="T40" s="39">
        <v>1.6055727E7</v>
      </c>
      <c r="U40" s="38">
        <v>4071273.0</v>
      </c>
      <c r="V40" s="13">
        <v>1.7160392E7</v>
      </c>
      <c r="W40" s="39">
        <v>1.8363821E7</v>
      </c>
      <c r="X40" s="38">
        <v>1203429.0</v>
      </c>
      <c r="Y40" s="13">
        <v>1.085723434E9</v>
      </c>
      <c r="Z40" s="39">
        <v>1.085723434E9</v>
      </c>
      <c r="AA40" s="38">
        <v>0.0</v>
      </c>
      <c r="AB40" s="40">
        <v>2406858.0</v>
      </c>
      <c r="AC40" s="40">
        <v>1.6285092E7</v>
      </c>
      <c r="AD40" s="40">
        <v>1200000.0</v>
      </c>
      <c r="AE40" s="40">
        <v>7980000.0</v>
      </c>
      <c r="AF40" s="41">
        <v>0.0</v>
      </c>
      <c r="AG40" s="40">
        <v>300000.0</v>
      </c>
      <c r="AH40" s="40">
        <v>798000.0</v>
      </c>
      <c r="AI40" s="41">
        <v>2.787195E7</v>
      </c>
      <c r="AJ40" s="41">
        <v>-5067541.6000000015</v>
      </c>
      <c r="AK40" s="42">
        <v>0.4270215269503431</v>
      </c>
      <c r="AL40" s="42">
        <v>0.8461560469257515</v>
      </c>
    </row>
    <row r="41" ht="15.75" customHeight="1">
      <c r="A41" s="6">
        <v>2.3003155E7</v>
      </c>
      <c r="B41" s="7" t="s">
        <v>62</v>
      </c>
      <c r="C41" s="20">
        <v>1.2178429049999999E7</v>
      </c>
      <c r="D41" s="33">
        <v>4758260.0</v>
      </c>
      <c r="E41" s="20">
        <v>3.24758108E7</v>
      </c>
      <c r="F41" s="33">
        <v>2.333658E7</v>
      </c>
      <c r="G41" s="13">
        <v>8.1189527E7</v>
      </c>
      <c r="H41" s="34">
        <v>7.3936273E7</v>
      </c>
      <c r="I41" s="35">
        <v>-7253254.0</v>
      </c>
      <c r="J41" s="20">
        <v>2.5206979256E9</v>
      </c>
      <c r="K41" s="36">
        <v>2.6030615956E9</v>
      </c>
      <c r="L41" s="37">
        <v>8.236367E7</v>
      </c>
      <c r="M41" s="13">
        <v>2.03480295E8</v>
      </c>
      <c r="N41" s="34">
        <v>2.09278102E8</v>
      </c>
      <c r="O41" s="38">
        <v>5797807.0</v>
      </c>
      <c r="P41" s="13">
        <v>2.0197708E7</v>
      </c>
      <c r="Q41" s="39">
        <v>2.1033835E7</v>
      </c>
      <c r="R41" s="38">
        <v>836127.0</v>
      </c>
      <c r="S41" s="13">
        <v>7.2108616E7</v>
      </c>
      <c r="T41" s="39">
        <v>7.5557646E7</v>
      </c>
      <c r="U41" s="38">
        <v>3449030.0</v>
      </c>
      <c r="V41" s="13">
        <v>1.03658474E8</v>
      </c>
      <c r="W41" s="39">
        <v>1.04967704E8</v>
      </c>
      <c r="X41" s="38">
        <v>1309230.0</v>
      </c>
      <c r="Y41" s="13">
        <v>1.2783594602E10</v>
      </c>
      <c r="Z41" s="39">
        <v>1.2783594602E10</v>
      </c>
      <c r="AA41" s="38">
        <v>0.0</v>
      </c>
      <c r="AB41" s="40">
        <v>2618460.0</v>
      </c>
      <c r="AC41" s="40">
        <v>1.379612E7</v>
      </c>
      <c r="AD41" s="40">
        <v>892000.0</v>
      </c>
      <c r="AE41" s="40">
        <v>6030000.0</v>
      </c>
      <c r="AF41" s="41">
        <v>0.0</v>
      </c>
      <c r="AG41" s="40">
        <v>223000.0</v>
      </c>
      <c r="AH41" s="40">
        <v>603000.0</v>
      </c>
      <c r="AI41" s="41">
        <v>2.333658E7</v>
      </c>
      <c r="AJ41" s="41">
        <v>-9139230.8</v>
      </c>
      <c r="AK41" s="42">
        <v>0.39071213376244124</v>
      </c>
      <c r="AL41" s="42">
        <v>0.7185834448819981</v>
      </c>
    </row>
    <row r="42" ht="15.75" customHeight="1">
      <c r="A42" s="6">
        <v>1.12074968E8</v>
      </c>
      <c r="B42" s="7" t="s">
        <v>61</v>
      </c>
      <c r="C42" s="20">
        <v>1.226757585E7</v>
      </c>
      <c r="D42" s="33">
        <v>1.1550413E7</v>
      </c>
      <c r="E42" s="20">
        <v>3.27135356E7</v>
      </c>
      <c r="F42" s="33">
        <v>5.5096706E7</v>
      </c>
      <c r="G42" s="13">
        <v>8.1783839E7</v>
      </c>
      <c r="H42" s="34">
        <v>7.0329062E7</v>
      </c>
      <c r="I42" s="35">
        <v>-1.1454777E7</v>
      </c>
      <c r="J42" s="20">
        <v>5.471956928E8</v>
      </c>
      <c r="K42" s="36">
        <v>7.489008572E8</v>
      </c>
      <c r="L42" s="37">
        <v>2.017051644000001E8</v>
      </c>
      <c r="M42" s="13">
        <v>4.3451225E7</v>
      </c>
      <c r="N42" s="34">
        <v>5.5139601E7</v>
      </c>
      <c r="O42" s="38">
        <v>1.1688376E7</v>
      </c>
      <c r="P42" s="13">
        <v>5958399.0</v>
      </c>
      <c r="Q42" s="39">
        <v>7412706.0</v>
      </c>
      <c r="R42" s="38">
        <v>1454307.0</v>
      </c>
      <c r="S42" s="13">
        <v>1.653002E7</v>
      </c>
      <c r="T42" s="39">
        <v>2.5143472E7</v>
      </c>
      <c r="U42" s="38">
        <v>8613452.0</v>
      </c>
      <c r="V42" s="13">
        <v>2.0033699E7</v>
      </c>
      <c r="W42" s="39">
        <v>2.297066E7</v>
      </c>
      <c r="X42" s="38">
        <v>2936961.0</v>
      </c>
      <c r="Y42" s="13">
        <v>7.4851283E8</v>
      </c>
      <c r="Z42" s="39">
        <v>7.4851283E8</v>
      </c>
      <c r="AA42" s="38">
        <v>0.0</v>
      </c>
      <c r="AB42" s="40">
        <v>5873922.0</v>
      </c>
      <c r="AC42" s="40">
        <v>3.4453808E7</v>
      </c>
      <c r="AD42" s="40">
        <v>82116.0</v>
      </c>
      <c r="AE42" s="40">
        <v>1.468686E7</v>
      </c>
      <c r="AF42" s="41">
        <v>0.0</v>
      </c>
      <c r="AG42" s="40">
        <v>20529.0</v>
      </c>
      <c r="AH42" s="40">
        <v>1468686.0</v>
      </c>
      <c r="AI42" s="41">
        <v>5.5096706E7</v>
      </c>
      <c r="AJ42" s="41">
        <v>2.23831704E7</v>
      </c>
      <c r="AK42" s="42">
        <v>0.9415399701808242</v>
      </c>
      <c r="AL42" s="42">
        <v>1.6842174038809794</v>
      </c>
    </row>
    <row r="43" ht="15.75" customHeight="1">
      <c r="A43" s="6">
        <v>2.3043676E7</v>
      </c>
      <c r="B43" s="7" t="s">
        <v>68</v>
      </c>
      <c r="C43" s="20">
        <v>1.213912575E7</v>
      </c>
      <c r="D43" s="33">
        <v>1.456468E7</v>
      </c>
      <c r="E43" s="20">
        <v>3.2371002E7</v>
      </c>
      <c r="F43" s="33">
        <v>6.7295328E7</v>
      </c>
      <c r="G43" s="13">
        <v>8.0927505E7</v>
      </c>
      <c r="H43" s="34">
        <v>6.9273121E7</v>
      </c>
      <c r="I43" s="35">
        <v>-1.1654384E7</v>
      </c>
      <c r="J43" s="20">
        <v>1.800188815E9</v>
      </c>
      <c r="K43" s="36">
        <v>2.0536826922E9</v>
      </c>
      <c r="L43" s="37">
        <v>2.5349387720000005E8</v>
      </c>
      <c r="M43" s="13">
        <v>1.24565971E8</v>
      </c>
      <c r="N43" s="34">
        <v>1.39194706E8</v>
      </c>
      <c r="O43" s="38">
        <v>1.4628735E7</v>
      </c>
      <c r="P43" s="13">
        <v>2.1175675E7</v>
      </c>
      <c r="Q43" s="39">
        <v>2.3704921E7</v>
      </c>
      <c r="R43" s="38">
        <v>2529246.0</v>
      </c>
      <c r="S43" s="13">
        <v>6.3306725E7</v>
      </c>
      <c r="T43" s="39">
        <v>7.4084298E7</v>
      </c>
      <c r="U43" s="38">
        <v>1.0777573E7</v>
      </c>
      <c r="V43" s="13">
        <v>5.2662219E7</v>
      </c>
      <c r="W43" s="39">
        <v>5.6449326E7</v>
      </c>
      <c r="X43" s="38">
        <v>3787107.0</v>
      </c>
      <c r="Y43" s="13">
        <v>8.983924988E9</v>
      </c>
      <c r="Z43" s="39">
        <v>8.983924988E9</v>
      </c>
      <c r="AA43" s="38">
        <v>0.0</v>
      </c>
      <c r="AB43" s="40">
        <v>7574214.0</v>
      </c>
      <c r="AC43" s="40">
        <v>4.3110292E7</v>
      </c>
      <c r="AD43" s="40">
        <v>6173312.0</v>
      </c>
      <c r="AE43" s="40">
        <v>1.043751E7</v>
      </c>
      <c r="AF43" s="41">
        <v>0.0</v>
      </c>
      <c r="AG43" s="40">
        <v>1543328.0</v>
      </c>
      <c r="AH43" s="40">
        <v>1043751.0</v>
      </c>
      <c r="AI43" s="41">
        <v>6.7295328E7</v>
      </c>
      <c r="AJ43" s="41">
        <v>3.4924326E7</v>
      </c>
      <c r="AK43" s="42">
        <v>1.1998129272200677</v>
      </c>
      <c r="AL43" s="42">
        <v>2.0788768911138433</v>
      </c>
    </row>
    <row r="44" ht="15.75" customHeight="1">
      <c r="A44" s="6">
        <v>2.9337568E7</v>
      </c>
      <c r="B44" s="7" t="s">
        <v>64</v>
      </c>
      <c r="C44" s="20">
        <v>7960299.2</v>
      </c>
      <c r="D44" s="33">
        <v>1.8516396E7</v>
      </c>
      <c r="E44" s="20">
        <v>2.78610472E7</v>
      </c>
      <c r="F44" s="33">
        <v>7.477088E7</v>
      </c>
      <c r="G44" s="13">
        <v>7.9602992E7</v>
      </c>
      <c r="H44" s="34">
        <v>6.7809048E7</v>
      </c>
      <c r="I44" s="35">
        <v>-1.1793944E7</v>
      </c>
      <c r="J44" s="20">
        <v>3.0218708078E9</v>
      </c>
      <c r="K44" s="36">
        <v>3.3529930786E9</v>
      </c>
      <c r="L44" s="37">
        <v>3.311222707999997E8</v>
      </c>
      <c r="M44" s="13">
        <v>2.32260302E8</v>
      </c>
      <c r="N44" s="34">
        <v>2.50823794E8</v>
      </c>
      <c r="O44" s="38">
        <v>1.8563492E7</v>
      </c>
      <c r="P44" s="13">
        <v>2.5489014E7</v>
      </c>
      <c r="Q44" s="39">
        <v>2.6348549E7</v>
      </c>
      <c r="R44" s="38">
        <v>859535.0</v>
      </c>
      <c r="S44" s="13">
        <v>8.9171021E7</v>
      </c>
      <c r="T44" s="39">
        <v>1.03762937E8</v>
      </c>
      <c r="U44" s="38">
        <v>1.4591916E7</v>
      </c>
      <c r="V44" s="13">
        <v>1.20707321E8</v>
      </c>
      <c r="W44" s="39">
        <v>1.24631801E8</v>
      </c>
      <c r="X44" s="38">
        <v>3924480.0</v>
      </c>
      <c r="Y44" s="13">
        <v>2.238769E9</v>
      </c>
      <c r="Z44" s="39">
        <v>2.238769E9</v>
      </c>
      <c r="AA44" s="38">
        <v>0.0</v>
      </c>
      <c r="AB44" s="40">
        <v>7848960.0</v>
      </c>
      <c r="AC44" s="40">
        <v>5.8367664E7</v>
      </c>
      <c r="AD44" s="40">
        <v>27396.0</v>
      </c>
      <c r="AE44" s="40">
        <v>8526860.0</v>
      </c>
      <c r="AF44" s="41">
        <v>0.0</v>
      </c>
      <c r="AG44" s="40">
        <v>6849.0</v>
      </c>
      <c r="AH44" s="40">
        <v>852686.0</v>
      </c>
      <c r="AI44" s="41">
        <v>7.477088E7</v>
      </c>
      <c r="AJ44" s="41">
        <v>4.69098328E7</v>
      </c>
      <c r="AK44" s="42">
        <v>2.3260929689677994</v>
      </c>
      <c r="AL44" s="42">
        <v>2.6837067344690477</v>
      </c>
    </row>
    <row r="45" ht="15.75" customHeight="1">
      <c r="A45" s="6">
        <v>8.5335247E7</v>
      </c>
      <c r="B45" s="7" t="s">
        <v>65</v>
      </c>
      <c r="C45" s="20">
        <v>1.2025423049999999E7</v>
      </c>
      <c r="D45" s="33">
        <v>6529282.0</v>
      </c>
      <c r="E45" s="20">
        <v>3.20677948E7</v>
      </c>
      <c r="F45" s="33">
        <v>3.2297402E7</v>
      </c>
      <c r="G45" s="13">
        <v>8.0169487E7</v>
      </c>
      <c r="H45" s="34">
        <v>7.3916123E7</v>
      </c>
      <c r="I45" s="35">
        <v>-6253364.0</v>
      </c>
      <c r="J45" s="20">
        <v>9.224551178E8</v>
      </c>
      <c r="K45" s="36">
        <v>1.0288448044E9</v>
      </c>
      <c r="L45" s="37">
        <v>1.0638968660000002E8</v>
      </c>
      <c r="M45" s="13">
        <v>1.33665144E8</v>
      </c>
      <c r="N45" s="34">
        <v>1.42245044E8</v>
      </c>
      <c r="O45" s="38">
        <v>8579900.0</v>
      </c>
      <c r="P45" s="13">
        <v>1.2711017E7</v>
      </c>
      <c r="Q45" s="39">
        <v>1.3862289E7</v>
      </c>
      <c r="R45" s="38">
        <v>1151272.0</v>
      </c>
      <c r="S45" s="13">
        <v>2.368662E7</v>
      </c>
      <c r="T45" s="39">
        <v>2.7618924E7</v>
      </c>
      <c r="U45" s="38">
        <v>3932304.0</v>
      </c>
      <c r="V45" s="13">
        <v>4.2020486E7</v>
      </c>
      <c r="W45" s="39">
        <v>4.4617464E7</v>
      </c>
      <c r="X45" s="38">
        <v>2596978.0</v>
      </c>
      <c r="Y45" s="13">
        <v>4.166499857E9</v>
      </c>
      <c r="Z45" s="39">
        <v>4.166499857E9</v>
      </c>
      <c r="AA45" s="38">
        <v>0.0</v>
      </c>
      <c r="AB45" s="40">
        <v>5193956.0</v>
      </c>
      <c r="AC45" s="40">
        <v>1.5729216E7</v>
      </c>
      <c r="AD45" s="40">
        <v>92100.0</v>
      </c>
      <c r="AE45" s="40">
        <v>1.128213E7</v>
      </c>
      <c r="AF45" s="41">
        <v>0.0</v>
      </c>
      <c r="AG45" s="40">
        <v>23025.0</v>
      </c>
      <c r="AH45" s="40">
        <v>1128213.0</v>
      </c>
      <c r="AI45" s="41">
        <v>3.2297402E7</v>
      </c>
      <c r="AJ45" s="41">
        <v>229607.19999999925</v>
      </c>
      <c r="AK45" s="42">
        <v>0.5429565324107247</v>
      </c>
      <c r="AL45" s="42">
        <v>1.0071600557952927</v>
      </c>
    </row>
    <row r="46" ht="15.75" customHeight="1">
      <c r="A46" s="6">
        <v>6.8570144E7</v>
      </c>
      <c r="B46" s="7" t="s">
        <v>498</v>
      </c>
      <c r="C46" s="20">
        <v>7956986.0</v>
      </c>
      <c r="D46" s="33">
        <v>5082986.0</v>
      </c>
      <c r="E46" s="20">
        <v>2.7849451E7</v>
      </c>
      <c r="F46" s="33">
        <v>1.98705127986E7</v>
      </c>
      <c r="G46" s="13">
        <v>7.956986E7</v>
      </c>
      <c r="H46" s="34">
        <v>6.8066542E7</v>
      </c>
      <c r="I46" s="35">
        <v>-1.1503318E7</v>
      </c>
      <c r="J46" s="20">
        <v>1.421831552E9</v>
      </c>
      <c r="K46" s="36">
        <v>1.5155227462E9</v>
      </c>
      <c r="L46" s="37">
        <v>9.369119420000005E7</v>
      </c>
      <c r="M46" s="13">
        <v>1.23118743E8</v>
      </c>
      <c r="N46" s="34">
        <v>1.28719921E8</v>
      </c>
      <c r="O46" s="38">
        <v>5601178.0</v>
      </c>
      <c r="P46" s="13">
        <v>1.3592525E7</v>
      </c>
      <c r="Q46" s="39">
        <v>1.4569644E7</v>
      </c>
      <c r="R46" s="38">
        <v>977119.0</v>
      </c>
      <c r="S46" s="13">
        <v>4.0347046E7</v>
      </c>
      <c r="T46" s="39">
        <v>4.4590148E7</v>
      </c>
      <c r="U46" s="38">
        <v>4243102.0</v>
      </c>
      <c r="V46" s="13">
        <v>5.8101207E7</v>
      </c>
      <c r="W46" s="39">
        <v>5.8941091E7</v>
      </c>
      <c r="X46" s="38">
        <v>839884.0</v>
      </c>
      <c r="Y46" s="13">
        <v>1.4060095007E10</v>
      </c>
      <c r="Z46" s="39">
        <v>1.6090656338E10</v>
      </c>
      <c r="AA46" s="38">
        <v>2.030561331E9</v>
      </c>
      <c r="AB46" s="40">
        <v>1679768.0</v>
      </c>
      <c r="AC46" s="40">
        <v>1.6972408E7</v>
      </c>
      <c r="AD46" s="40">
        <v>0.0</v>
      </c>
      <c r="AE46" s="40">
        <v>0.0</v>
      </c>
      <c r="AF46" s="41">
        <v>1218336.7985999999</v>
      </c>
      <c r="AG46" s="40">
        <v>0.0</v>
      </c>
      <c r="AH46" s="40">
        <v>0.0</v>
      </c>
      <c r="AI46" s="41">
        <v>1.98705127986E7</v>
      </c>
      <c r="AJ46" s="41">
        <v>-7978938.201400001</v>
      </c>
      <c r="AK46" s="42">
        <v>0.6388079607027083</v>
      </c>
      <c r="AL46" s="42">
        <v>0.7134974688944496</v>
      </c>
    </row>
    <row r="47" ht="15.75" customHeight="1">
      <c r="A47" s="6">
        <v>9.9635254E7</v>
      </c>
      <c r="B47" s="7" t="s">
        <v>66</v>
      </c>
      <c r="C47" s="20">
        <v>7916897.100000001</v>
      </c>
      <c r="D47" s="33">
        <v>9414019.0</v>
      </c>
      <c r="E47" s="20">
        <v>2.7709139849999998E7</v>
      </c>
      <c r="F47" s="33">
        <v>3.6463376E7</v>
      </c>
      <c r="G47" s="13">
        <v>7.9168971E7</v>
      </c>
      <c r="H47" s="34">
        <v>7.7088584E7</v>
      </c>
      <c r="I47" s="35">
        <v>-2080387.0</v>
      </c>
      <c r="J47" s="20">
        <v>7.35813382E8</v>
      </c>
      <c r="K47" s="36">
        <v>9.070560754E8</v>
      </c>
      <c r="L47" s="37">
        <v>1.7124269339999998E8</v>
      </c>
      <c r="M47" s="13">
        <v>4.4694363E7</v>
      </c>
      <c r="N47" s="34">
        <v>5.4147061E7</v>
      </c>
      <c r="O47" s="38">
        <v>9452698.0</v>
      </c>
      <c r="P47" s="13">
        <v>3020094.0</v>
      </c>
      <c r="Q47" s="39">
        <v>3434063.0</v>
      </c>
      <c r="R47" s="38">
        <v>413969.0</v>
      </c>
      <c r="S47" s="13">
        <v>2.9799175E7</v>
      </c>
      <c r="T47" s="39">
        <v>3.7507563E7</v>
      </c>
      <c r="U47" s="38">
        <v>7708388.0</v>
      </c>
      <c r="V47" s="13">
        <v>1.3778513E7</v>
      </c>
      <c r="W47" s="39">
        <v>1.5484144E7</v>
      </c>
      <c r="X47" s="38">
        <v>1705631.0</v>
      </c>
      <c r="Y47" s="13">
        <v>3.6963453E7</v>
      </c>
      <c r="Z47" s="39">
        <v>3.6963453E7</v>
      </c>
      <c r="AA47" s="38">
        <v>0.0</v>
      </c>
      <c r="AB47" s="40">
        <v>3411262.0</v>
      </c>
      <c r="AC47" s="40">
        <v>3.0833552E7</v>
      </c>
      <c r="AD47" s="40">
        <v>1280752.0</v>
      </c>
      <c r="AE47" s="40">
        <v>937810.0</v>
      </c>
      <c r="AF47" s="41">
        <v>0.0</v>
      </c>
      <c r="AG47" s="40">
        <v>320188.0</v>
      </c>
      <c r="AH47" s="40">
        <v>93781.0</v>
      </c>
      <c r="AI47" s="41">
        <v>3.6463376E7</v>
      </c>
      <c r="AJ47" s="41">
        <v>8754236.150000002</v>
      </c>
      <c r="AK47" s="42">
        <v>1.189104630398695</v>
      </c>
      <c r="AL47" s="42">
        <v>1.3159331613103105</v>
      </c>
    </row>
    <row r="48" ht="15.75" customHeight="1">
      <c r="A48" s="6">
        <v>1.08086644E8</v>
      </c>
      <c r="B48" s="7" t="s">
        <v>83</v>
      </c>
      <c r="C48" s="20">
        <v>7815286.300000001</v>
      </c>
      <c r="D48" s="33">
        <v>6733149.0</v>
      </c>
      <c r="E48" s="20">
        <v>2.7353502049999997E7</v>
      </c>
      <c r="F48" s="33">
        <v>4.159157E7</v>
      </c>
      <c r="G48" s="13">
        <v>7.8152863E7</v>
      </c>
      <c r="H48" s="34">
        <v>6.5325922E7</v>
      </c>
      <c r="I48" s="35">
        <v>-1.2826941E7</v>
      </c>
      <c r="J48" s="20">
        <v>4.896918122E8</v>
      </c>
      <c r="K48" s="36">
        <v>6.096612662E8</v>
      </c>
      <c r="L48" s="37">
        <v>1.1996945400000006E8</v>
      </c>
      <c r="M48" s="13">
        <v>3.8149546E7</v>
      </c>
      <c r="N48" s="34">
        <v>4.4976144E7</v>
      </c>
      <c r="O48" s="38">
        <v>6826598.0</v>
      </c>
      <c r="P48" s="13">
        <v>5681451.0</v>
      </c>
      <c r="Q48" s="39">
        <v>7700047.0</v>
      </c>
      <c r="R48" s="38">
        <v>2018596.0</v>
      </c>
      <c r="S48" s="13">
        <v>1.5937624E7</v>
      </c>
      <c r="T48" s="39">
        <v>2.1196603E7</v>
      </c>
      <c r="U48" s="38">
        <v>5258979.0</v>
      </c>
      <c r="V48" s="13">
        <v>1.6158941E7</v>
      </c>
      <c r="W48" s="39">
        <v>1.7633111E7</v>
      </c>
      <c r="X48" s="38">
        <v>1474170.0</v>
      </c>
      <c r="Y48" s="13">
        <v>2.143979317E9</v>
      </c>
      <c r="Z48" s="39">
        <v>2.143979317E9</v>
      </c>
      <c r="AA48" s="38">
        <v>0.0</v>
      </c>
      <c r="AB48" s="40">
        <v>2948340.0</v>
      </c>
      <c r="AC48" s="40">
        <v>2.1035916E7</v>
      </c>
      <c r="AD48" s="40">
        <v>2060824.0</v>
      </c>
      <c r="AE48" s="40">
        <v>1.554649E7</v>
      </c>
      <c r="AF48" s="41">
        <v>0.0</v>
      </c>
      <c r="AG48" s="40">
        <v>515206.0</v>
      </c>
      <c r="AH48" s="40">
        <v>1554649.0</v>
      </c>
      <c r="AI48" s="41">
        <v>4.159157E7</v>
      </c>
      <c r="AJ48" s="41">
        <v>1.4238067950000003E7</v>
      </c>
      <c r="AK48" s="42">
        <v>0.8615358083554788</v>
      </c>
      <c r="AL48" s="42">
        <v>1.5205208431437394</v>
      </c>
    </row>
    <row r="49" ht="15.75" customHeight="1">
      <c r="A49" s="6">
        <v>1.20348725E8</v>
      </c>
      <c r="B49" s="7" t="s">
        <v>500</v>
      </c>
      <c r="C49" s="20">
        <v>7756660.600000001</v>
      </c>
      <c r="D49" s="33">
        <v>2492779.0</v>
      </c>
      <c r="E49" s="20">
        <v>2.7148312099999998E7</v>
      </c>
      <c r="F49" s="33">
        <v>9045666.0</v>
      </c>
      <c r="G49" s="13">
        <v>7.7566606E7</v>
      </c>
      <c r="H49" s="34">
        <v>7.6970519E7</v>
      </c>
      <c r="I49" s="35">
        <v>-596087.0</v>
      </c>
      <c r="J49" s="20">
        <v>5.503190296E8</v>
      </c>
      <c r="K49" s="36">
        <v>5.95550434E8</v>
      </c>
      <c r="L49" s="37">
        <v>4.5231404399999976E7</v>
      </c>
      <c r="M49" s="13">
        <v>4.522456E7</v>
      </c>
      <c r="N49" s="34">
        <v>4.7718612E7</v>
      </c>
      <c r="O49" s="38">
        <v>2494052.0</v>
      </c>
      <c r="P49" s="13">
        <v>6498939.0</v>
      </c>
      <c r="Q49" s="39">
        <v>6765694.0</v>
      </c>
      <c r="R49" s="38">
        <v>266755.0</v>
      </c>
      <c r="S49" s="13">
        <v>1.5128055E7</v>
      </c>
      <c r="T49" s="39">
        <v>1.7158109E7</v>
      </c>
      <c r="U49" s="38">
        <v>2030054.0</v>
      </c>
      <c r="V49" s="13">
        <v>2.3528564E7</v>
      </c>
      <c r="W49" s="39">
        <v>2.3991289E7</v>
      </c>
      <c r="X49" s="38">
        <v>462725.0</v>
      </c>
      <c r="Y49" s="13">
        <v>3.572340804E9</v>
      </c>
      <c r="Z49" s="39">
        <v>3.572340804E9</v>
      </c>
      <c r="AA49" s="38">
        <v>0.0</v>
      </c>
      <c r="AB49" s="40">
        <v>925450.0</v>
      </c>
      <c r="AC49" s="40">
        <v>8120216.0</v>
      </c>
      <c r="AD49" s="40">
        <v>0.0</v>
      </c>
      <c r="AE49" s="40">
        <v>0.0</v>
      </c>
      <c r="AF49" s="41">
        <v>0.0</v>
      </c>
      <c r="AG49" s="40">
        <v>0.0</v>
      </c>
      <c r="AH49" s="40">
        <v>0.0</v>
      </c>
      <c r="AI49" s="41">
        <v>9045666.0</v>
      </c>
      <c r="AJ49" s="41">
        <v>-1.8102646099999998E7</v>
      </c>
      <c r="AK49" s="42">
        <v>0.3213727051561338</v>
      </c>
      <c r="AL49" s="42">
        <v>0.33319441616409</v>
      </c>
    </row>
    <row r="50" ht="15.75" customHeight="1">
      <c r="A50" s="6">
        <v>1.12159068E8</v>
      </c>
      <c r="B50" s="7" t="s">
        <v>84</v>
      </c>
      <c r="C50" s="20">
        <v>7990589.100000001</v>
      </c>
      <c r="D50" s="33">
        <v>1.7820024E7</v>
      </c>
      <c r="E50" s="20">
        <v>2.7967061849999998E7</v>
      </c>
      <c r="F50" s="33">
        <v>8.2023786E7</v>
      </c>
      <c r="G50" s="13">
        <v>7.9905891E7</v>
      </c>
      <c r="H50" s="34">
        <v>6.2934739E7</v>
      </c>
      <c r="I50" s="35">
        <v>-1.6971152E7</v>
      </c>
      <c r="J50" s="20">
        <v>1.1385696744E9</v>
      </c>
      <c r="K50" s="36">
        <v>1.4492548752E9</v>
      </c>
      <c r="L50" s="37">
        <v>3.1068520079999995E8</v>
      </c>
      <c r="M50" s="13">
        <v>1.11431088E8</v>
      </c>
      <c r="N50" s="34">
        <v>1.29585563E8</v>
      </c>
      <c r="O50" s="38">
        <v>1.8154475E7</v>
      </c>
      <c r="P50" s="13">
        <v>9109516.0</v>
      </c>
      <c r="Q50" s="39">
        <v>1.1284816E7</v>
      </c>
      <c r="R50" s="38">
        <v>2175300.0</v>
      </c>
      <c r="S50" s="13">
        <v>3.2780202E7</v>
      </c>
      <c r="T50" s="39">
        <v>4.5954216E7</v>
      </c>
      <c r="U50" s="38">
        <v>1.3174014E7</v>
      </c>
      <c r="V50" s="13">
        <v>4.5633053E7</v>
      </c>
      <c r="W50" s="39">
        <v>5.0279063E7</v>
      </c>
      <c r="X50" s="38">
        <v>4646010.0</v>
      </c>
      <c r="Y50" s="13">
        <v>3.94800341E9</v>
      </c>
      <c r="Z50" s="39">
        <v>5.27800341E9</v>
      </c>
      <c r="AA50" s="38">
        <v>1.33E9</v>
      </c>
      <c r="AB50" s="40">
        <v>9292020.0</v>
      </c>
      <c r="AC50" s="40">
        <v>5.2696056E7</v>
      </c>
      <c r="AD50" s="40">
        <v>1823720.0</v>
      </c>
      <c r="AE50" s="40">
        <v>1.741399E7</v>
      </c>
      <c r="AF50" s="41">
        <v>797999.9999999999</v>
      </c>
      <c r="AG50" s="40">
        <v>455930.0</v>
      </c>
      <c r="AH50" s="40">
        <v>1741399.0</v>
      </c>
      <c r="AI50" s="41">
        <v>8.2023786E7</v>
      </c>
      <c r="AJ50" s="41">
        <v>5.4056724150000006E7</v>
      </c>
      <c r="AK50" s="42">
        <v>2.2301264371108758</v>
      </c>
      <c r="AL50" s="42">
        <v>2.932871048089737</v>
      </c>
    </row>
    <row r="51" ht="15.75" customHeight="1">
      <c r="A51" s="6">
        <v>9.194585E7</v>
      </c>
      <c r="B51" s="7" t="s">
        <v>72</v>
      </c>
      <c r="C51" s="20">
        <v>7838755.600000001</v>
      </c>
      <c r="D51" s="33">
        <v>2327162.0</v>
      </c>
      <c r="E51" s="20">
        <v>2.7435644599999998E7</v>
      </c>
      <c r="F51" s="33">
        <v>8557584.0</v>
      </c>
      <c r="G51" s="13">
        <v>7.8387556E7</v>
      </c>
      <c r="H51" s="34">
        <v>7.3412124E7</v>
      </c>
      <c r="I51" s="35">
        <v>-4975432.0</v>
      </c>
      <c r="J51" s="20">
        <v>7.920407846E8</v>
      </c>
      <c r="K51" s="36">
        <v>8.345672512E8</v>
      </c>
      <c r="L51" s="37">
        <v>4.2526466600000024E7</v>
      </c>
      <c r="M51" s="13">
        <v>6.9828562E7</v>
      </c>
      <c r="N51" s="34">
        <v>7.2180896E7</v>
      </c>
      <c r="O51" s="38">
        <v>2352334.0</v>
      </c>
      <c r="P51" s="13">
        <v>1.3389314E7</v>
      </c>
      <c r="Q51" s="39">
        <v>1.3689179E7</v>
      </c>
      <c r="R51" s="38">
        <v>299865.0</v>
      </c>
      <c r="S51" s="13">
        <v>2.1515278E7</v>
      </c>
      <c r="T51" s="39">
        <v>2.3436908E7</v>
      </c>
      <c r="U51" s="38">
        <v>1921630.0</v>
      </c>
      <c r="V51" s="13">
        <v>3.5045402E7</v>
      </c>
      <c r="W51" s="39">
        <v>3.5450934E7</v>
      </c>
      <c r="X51" s="38">
        <v>405532.0</v>
      </c>
      <c r="Y51" s="13">
        <v>4.196973595E9</v>
      </c>
      <c r="Z51" s="39">
        <v>4.296973595E9</v>
      </c>
      <c r="AA51" s="38">
        <v>1.0E8</v>
      </c>
      <c r="AB51" s="40">
        <v>811064.0</v>
      </c>
      <c r="AC51" s="40">
        <v>7686520.0</v>
      </c>
      <c r="AD51" s="40">
        <v>0.0</v>
      </c>
      <c r="AE51" s="40">
        <v>0.0</v>
      </c>
      <c r="AF51" s="41">
        <v>59999.99999999999</v>
      </c>
      <c r="AG51" s="40">
        <v>0.0</v>
      </c>
      <c r="AH51" s="40">
        <v>0.0</v>
      </c>
      <c r="AI51" s="41">
        <v>8557584.0</v>
      </c>
      <c r="AJ51" s="41">
        <v>-1.8878060599999998E7</v>
      </c>
      <c r="AK51" s="42">
        <v>0.29687900972445164</v>
      </c>
      <c r="AL51" s="42">
        <v>0.3119148146422629</v>
      </c>
    </row>
    <row r="52" ht="15.75" customHeight="1">
      <c r="A52" s="6">
        <v>2.2881932E7</v>
      </c>
      <c r="B52" s="7" t="s">
        <v>113</v>
      </c>
      <c r="C52" s="20">
        <v>7774374.5</v>
      </c>
      <c r="D52" s="33">
        <v>1.0041898E7</v>
      </c>
      <c r="E52" s="20">
        <v>2.721031075E7</v>
      </c>
      <c r="F52" s="33">
        <v>5.36732960606E7</v>
      </c>
      <c r="G52" s="13">
        <v>7.7743745E7</v>
      </c>
      <c r="H52" s="34">
        <v>6.4255335E7</v>
      </c>
      <c r="I52" s="35">
        <v>-1.348841E7</v>
      </c>
      <c r="J52" s="20">
        <v>1.8670081944E9</v>
      </c>
      <c r="K52" s="36">
        <v>2.0486892886E9</v>
      </c>
      <c r="L52" s="37">
        <v>1.816810941999998E8</v>
      </c>
      <c r="M52" s="13">
        <v>1.31068211E8</v>
      </c>
      <c r="N52" s="34">
        <v>1.4118986E8</v>
      </c>
      <c r="O52" s="38">
        <v>1.0121649E7</v>
      </c>
      <c r="P52" s="13">
        <v>2.5399402E7</v>
      </c>
      <c r="Q52" s="39">
        <v>2.7532341E7</v>
      </c>
      <c r="R52" s="38">
        <v>2132939.0</v>
      </c>
      <c r="S52" s="13">
        <v>6.0141202E7</v>
      </c>
      <c r="T52" s="39">
        <v>6.8263184E7</v>
      </c>
      <c r="U52" s="38">
        <v>8121982.0</v>
      </c>
      <c r="V52" s="13">
        <v>6.5778676E7</v>
      </c>
      <c r="W52" s="39">
        <v>6.7698592E7</v>
      </c>
      <c r="X52" s="38">
        <v>1919916.0</v>
      </c>
      <c r="Y52" s="13">
        <v>1.0325516106E10</v>
      </c>
      <c r="Z52" s="39">
        <v>1.1830516207E10</v>
      </c>
      <c r="AA52" s="38">
        <v>1.505000101E9</v>
      </c>
      <c r="AB52" s="40">
        <v>3839832.0</v>
      </c>
      <c r="AC52" s="40">
        <v>3.2487928E7</v>
      </c>
      <c r="AD52" s="40">
        <v>3873116.0</v>
      </c>
      <c r="AE52" s="40">
        <v>1.256942E7</v>
      </c>
      <c r="AF52" s="41">
        <v>903000.0606</v>
      </c>
      <c r="AG52" s="40">
        <v>968279.0</v>
      </c>
      <c r="AH52" s="40">
        <v>1256942.0</v>
      </c>
      <c r="AI52" s="41">
        <v>5.36732960606E7</v>
      </c>
      <c r="AJ52" s="41">
        <v>2.6462985310599998E7</v>
      </c>
      <c r="AK52" s="42">
        <v>1.291666358496108</v>
      </c>
      <c r="AL52" s="42">
        <v>1.9725352111460175</v>
      </c>
    </row>
    <row r="53" ht="15.75" customHeight="1">
      <c r="A53" s="6">
        <v>1.20729155E8</v>
      </c>
      <c r="B53" s="7" t="s">
        <v>501</v>
      </c>
      <c r="C53" s="20">
        <v>7708378.600000001</v>
      </c>
      <c r="D53" s="33">
        <v>5083101.0</v>
      </c>
      <c r="E53" s="20">
        <v>2.6979325099999998E7</v>
      </c>
      <c r="F53" s="33">
        <v>3.2473888E7</v>
      </c>
      <c r="G53" s="13">
        <v>7.7083786E7</v>
      </c>
      <c r="H53" s="34">
        <v>6.3278356E7</v>
      </c>
      <c r="I53" s="35">
        <v>-1.380543E7</v>
      </c>
      <c r="J53" s="20">
        <v>1.769466734E8</v>
      </c>
      <c r="K53" s="36">
        <v>2.603392616E8</v>
      </c>
      <c r="L53" s="37">
        <v>8.339258819999999E7</v>
      </c>
      <c r="M53" s="13">
        <v>1.2060411E7</v>
      </c>
      <c r="N53" s="34">
        <v>1.7235253E7</v>
      </c>
      <c r="O53" s="38">
        <v>5174842.0</v>
      </c>
      <c r="P53" s="13">
        <v>1664488.0</v>
      </c>
      <c r="Q53" s="39">
        <v>3244885.0</v>
      </c>
      <c r="R53" s="38">
        <v>1580397.0</v>
      </c>
      <c r="S53" s="13">
        <v>6098180.0</v>
      </c>
      <c r="T53" s="39">
        <v>9350038.0</v>
      </c>
      <c r="U53" s="38">
        <v>3251858.0</v>
      </c>
      <c r="V53" s="13">
        <v>5373025.0</v>
      </c>
      <c r="W53" s="39">
        <v>7204268.0</v>
      </c>
      <c r="X53" s="38">
        <v>1831243.0</v>
      </c>
      <c r="Y53" s="13">
        <v>1.737821964E9</v>
      </c>
      <c r="Z53" s="39">
        <v>1.737821964E9</v>
      </c>
      <c r="AA53" s="38">
        <v>0.0</v>
      </c>
      <c r="AB53" s="40">
        <v>3662486.0</v>
      </c>
      <c r="AC53" s="40">
        <v>1.3007432E7</v>
      </c>
      <c r="AD53" s="40">
        <v>0.0</v>
      </c>
      <c r="AE53" s="40">
        <v>1.580397E7</v>
      </c>
      <c r="AF53" s="41">
        <v>0.0</v>
      </c>
      <c r="AG53" s="40">
        <v>0.0</v>
      </c>
      <c r="AH53" s="40">
        <v>1580397.0</v>
      </c>
      <c r="AI53" s="41">
        <v>3.2473888E7</v>
      </c>
      <c r="AJ53" s="41">
        <v>5494562.900000002</v>
      </c>
      <c r="AK53" s="42">
        <v>0.6594254464875402</v>
      </c>
      <c r="AL53" s="42">
        <v>1.2036582783162357</v>
      </c>
    </row>
    <row r="54" ht="15.75" customHeight="1">
      <c r="A54" s="6">
        <v>1.07452121E8</v>
      </c>
      <c r="B54" s="7" t="s">
        <v>82</v>
      </c>
      <c r="C54" s="20">
        <v>7806205.4</v>
      </c>
      <c r="D54" s="33">
        <v>4430244.0</v>
      </c>
      <c r="E54" s="20">
        <v>2.73217189E7</v>
      </c>
      <c r="F54" s="33">
        <v>6.6072646E7</v>
      </c>
      <c r="G54" s="13">
        <v>7.8062054E7</v>
      </c>
      <c r="H54" s="34">
        <v>6.8344426E7</v>
      </c>
      <c r="I54" s="35">
        <v>-9717628.0</v>
      </c>
      <c r="J54" s="20">
        <v>5.044103336E8</v>
      </c>
      <c r="K54" s="36">
        <v>5.808271826E8</v>
      </c>
      <c r="L54" s="37">
        <v>7.6416849E7</v>
      </c>
      <c r="M54" s="13">
        <v>3.523836E7</v>
      </c>
      <c r="N54" s="34">
        <v>3.9758338E7</v>
      </c>
      <c r="O54" s="38">
        <v>4519978.0</v>
      </c>
      <c r="P54" s="13">
        <v>6522332.0</v>
      </c>
      <c r="Q54" s="39">
        <v>8125072.0</v>
      </c>
      <c r="R54" s="38">
        <v>1602740.0</v>
      </c>
      <c r="S54" s="13">
        <v>1.624813E7</v>
      </c>
      <c r="T54" s="39">
        <v>1.9454003E7</v>
      </c>
      <c r="U54" s="38">
        <v>3205873.0</v>
      </c>
      <c r="V54" s="13">
        <v>1.773051E7</v>
      </c>
      <c r="W54" s="39">
        <v>1.8954881E7</v>
      </c>
      <c r="X54" s="38">
        <v>1224371.0</v>
      </c>
      <c r="Y54" s="13">
        <v>5.081653383E9</v>
      </c>
      <c r="Z54" s="39">
        <v>6.366653383E9</v>
      </c>
      <c r="AA54" s="38">
        <v>1.285E9</v>
      </c>
      <c r="AB54" s="40">
        <v>2448742.0</v>
      </c>
      <c r="AC54" s="40">
        <v>1.2823492E7</v>
      </c>
      <c r="AD54" s="40">
        <v>2078472.0</v>
      </c>
      <c r="AE54" s="40">
        <v>4.795094E7</v>
      </c>
      <c r="AF54" s="41">
        <v>770999.9999999999</v>
      </c>
      <c r="AG54" s="40">
        <v>519618.0</v>
      </c>
      <c r="AH54" s="40">
        <v>4795094.0</v>
      </c>
      <c r="AI54" s="41">
        <v>6.6072646E7</v>
      </c>
      <c r="AJ54" s="41">
        <v>3.87509271E7</v>
      </c>
      <c r="AK54" s="42">
        <v>0.5675284947024325</v>
      </c>
      <c r="AL54" s="42">
        <v>2.4183195150287564</v>
      </c>
    </row>
    <row r="55" ht="15.75" customHeight="1">
      <c r="A55" s="6">
        <v>9.3314941E7</v>
      </c>
      <c r="B55" s="7" t="s">
        <v>59</v>
      </c>
      <c r="C55" s="20">
        <v>7949171.2</v>
      </c>
      <c r="D55" s="33">
        <v>4279695.0</v>
      </c>
      <c r="E55" s="20">
        <v>2.78220992E7</v>
      </c>
      <c r="F55" s="33">
        <v>2.1337844E7</v>
      </c>
      <c r="G55" s="13">
        <v>7.9491712E7</v>
      </c>
      <c r="H55" s="34">
        <v>6.8159408E7</v>
      </c>
      <c r="I55" s="35">
        <v>-1.1332304E7</v>
      </c>
      <c r="J55" s="20">
        <v>8.46754253E8</v>
      </c>
      <c r="K55" s="36">
        <v>9.215730662E8</v>
      </c>
      <c r="L55" s="37">
        <v>7.481881320000005E7</v>
      </c>
      <c r="M55" s="13">
        <v>6.0374045E7</v>
      </c>
      <c r="N55" s="34">
        <v>6.4699478E7</v>
      </c>
      <c r="O55" s="38">
        <v>4325433.0</v>
      </c>
      <c r="P55" s="13">
        <v>7041080.0</v>
      </c>
      <c r="Q55" s="39">
        <v>7701177.0</v>
      </c>
      <c r="R55" s="38">
        <v>660097.0</v>
      </c>
      <c r="S55" s="13">
        <v>2.6693887E7</v>
      </c>
      <c r="T55" s="39">
        <v>2.9894955E7</v>
      </c>
      <c r="U55" s="38">
        <v>3201068.0</v>
      </c>
      <c r="V55" s="13">
        <v>3.0985917E7</v>
      </c>
      <c r="W55" s="39">
        <v>3.2064544E7</v>
      </c>
      <c r="X55" s="38">
        <v>1078627.0</v>
      </c>
      <c r="Y55" s="13">
        <v>6.92200883E8</v>
      </c>
      <c r="Z55" s="39">
        <v>6.92200883E8</v>
      </c>
      <c r="AA55" s="38">
        <v>0.0</v>
      </c>
      <c r="AB55" s="40">
        <v>2157254.0</v>
      </c>
      <c r="AC55" s="40">
        <v>1.2804272E7</v>
      </c>
      <c r="AD55" s="40">
        <v>149768.0</v>
      </c>
      <c r="AE55" s="40">
        <v>6226550.0</v>
      </c>
      <c r="AF55" s="41">
        <v>0.0</v>
      </c>
      <c r="AG55" s="40">
        <v>37442.0</v>
      </c>
      <c r="AH55" s="40">
        <v>622655.0</v>
      </c>
      <c r="AI55" s="41">
        <v>2.1337844E7</v>
      </c>
      <c r="AJ55" s="41">
        <v>-6484255.199999999</v>
      </c>
      <c r="AK55" s="42">
        <v>0.53838254232089</v>
      </c>
      <c r="AL55" s="42">
        <v>0.7669386787320491</v>
      </c>
    </row>
    <row r="56" ht="15.75" customHeight="1">
      <c r="A56" s="6">
        <v>8.6786816E7</v>
      </c>
      <c r="B56" s="7" t="s">
        <v>499</v>
      </c>
      <c r="C56" s="20">
        <v>7885623.300000001</v>
      </c>
      <c r="D56" s="33">
        <v>3042483.0</v>
      </c>
      <c r="E56" s="20">
        <v>2.7599681549999997E7</v>
      </c>
      <c r="F56" s="33">
        <v>1.0444622E7</v>
      </c>
      <c r="G56" s="13">
        <v>7.8856233E7</v>
      </c>
      <c r="H56" s="34">
        <v>7.105343E7</v>
      </c>
      <c r="I56" s="35">
        <v>-7802803.0</v>
      </c>
      <c r="J56" s="20">
        <v>4.214879704E8</v>
      </c>
      <c r="K56" s="36">
        <v>4.737293882E8</v>
      </c>
      <c r="L56" s="37">
        <v>5.224141780000001E7</v>
      </c>
      <c r="M56" s="13">
        <v>1.08317527E8</v>
      </c>
      <c r="N56" s="34">
        <v>1.11372042E8</v>
      </c>
      <c r="O56" s="38">
        <v>3054515.0</v>
      </c>
      <c r="P56" s="13">
        <v>7561757.0</v>
      </c>
      <c r="Q56" s="39">
        <v>8604112.0</v>
      </c>
      <c r="R56" s="38">
        <v>1042355.0</v>
      </c>
      <c r="S56" s="13">
        <v>1.2705473E7</v>
      </c>
      <c r="T56" s="39">
        <v>1.4885301E7</v>
      </c>
      <c r="U56" s="38">
        <v>2179828.0</v>
      </c>
      <c r="V56" s="13">
        <v>1.4879517E7</v>
      </c>
      <c r="W56" s="39">
        <v>1.5742172E7</v>
      </c>
      <c r="X56" s="38">
        <v>862655.0</v>
      </c>
      <c r="Y56" s="13">
        <v>2.542716154E9</v>
      </c>
      <c r="Z56" s="39">
        <v>2.542716154E9</v>
      </c>
      <c r="AA56" s="38">
        <v>0.0</v>
      </c>
      <c r="AB56" s="40">
        <v>1725310.0</v>
      </c>
      <c r="AC56" s="40">
        <v>8719312.0</v>
      </c>
      <c r="AD56" s="40">
        <v>0.0</v>
      </c>
      <c r="AE56" s="40">
        <v>0.0</v>
      </c>
      <c r="AF56" s="41">
        <v>0.0</v>
      </c>
      <c r="AG56" s="40">
        <v>0.0</v>
      </c>
      <c r="AH56" s="40">
        <v>0.0</v>
      </c>
      <c r="AI56" s="41">
        <v>1.0444622E7</v>
      </c>
      <c r="AJ56" s="41">
        <v>-1.7155059549999997E7</v>
      </c>
      <c r="AK56" s="42">
        <v>0.3858265712489715</v>
      </c>
      <c r="AL56" s="42">
        <v>0.3784326997062762</v>
      </c>
    </row>
    <row r="57" ht="15.75" customHeight="1">
      <c r="A57" s="6">
        <v>1.12065568E8</v>
      </c>
      <c r="B57" s="7" t="s">
        <v>187</v>
      </c>
      <c r="C57" s="20">
        <v>7750987.800000001</v>
      </c>
      <c r="D57" s="33">
        <v>1056407.0</v>
      </c>
      <c r="E57" s="20">
        <v>2.7128457299999997E7</v>
      </c>
      <c r="F57" s="33">
        <v>4162705.8013999998</v>
      </c>
      <c r="G57" s="13">
        <v>7.7509878E7</v>
      </c>
      <c r="H57" s="34">
        <v>6.3278796E7</v>
      </c>
      <c r="I57" s="35">
        <v>-1.4231082E7</v>
      </c>
      <c r="J57" s="20">
        <v>3.654240436E8</v>
      </c>
      <c r="K57" s="36">
        <v>3.826067036E8</v>
      </c>
      <c r="L57" s="37">
        <v>1.718266E7</v>
      </c>
      <c r="M57" s="13">
        <v>3.12143E7</v>
      </c>
      <c r="N57" s="34">
        <v>3.2270707E7</v>
      </c>
      <c r="O57" s="38">
        <v>1056407.0</v>
      </c>
      <c r="P57" s="13">
        <v>6667513.0</v>
      </c>
      <c r="Q57" s="39">
        <v>8897283.0</v>
      </c>
      <c r="R57" s="38">
        <v>2229770.0</v>
      </c>
      <c r="S57" s="13">
        <v>9393810.0</v>
      </c>
      <c r="T57" s="39">
        <v>1.0055669E7</v>
      </c>
      <c r="U57" s="38">
        <v>661859.0</v>
      </c>
      <c r="V57" s="13">
        <v>1.6431754E7</v>
      </c>
      <c r="W57" s="39">
        <v>1.6826302E7</v>
      </c>
      <c r="X57" s="38">
        <v>394548.0</v>
      </c>
      <c r="Y57" s="13">
        <v>2.63519779E9</v>
      </c>
      <c r="Z57" s="39">
        <v>3.845487459E9</v>
      </c>
      <c r="AA57" s="38">
        <v>1.210289669E9</v>
      </c>
      <c r="AB57" s="40">
        <v>789096.0</v>
      </c>
      <c r="AC57" s="40">
        <v>2647436.0</v>
      </c>
      <c r="AD57" s="40">
        <v>0.0</v>
      </c>
      <c r="AE57" s="40">
        <v>0.0</v>
      </c>
      <c r="AF57" s="41">
        <v>726173.8013999999</v>
      </c>
      <c r="AG57" s="40">
        <v>0.0</v>
      </c>
      <c r="AH57" s="40">
        <v>0.0</v>
      </c>
      <c r="AI57" s="41">
        <v>4162705.8013999998</v>
      </c>
      <c r="AJ57" s="41">
        <v>-2.29657514986E7</v>
      </c>
      <c r="AK57" s="42">
        <v>0.13629320897653843</v>
      </c>
      <c r="AL57" s="42">
        <v>0.15344425063934616</v>
      </c>
    </row>
    <row r="58" ht="15.75" customHeight="1">
      <c r="A58" s="6">
        <v>1.26902412E8</v>
      </c>
      <c r="B58" s="7" t="s">
        <v>60</v>
      </c>
      <c r="C58" s="20">
        <v>7785883.800000001</v>
      </c>
      <c r="D58" s="33">
        <v>1.010042E7</v>
      </c>
      <c r="E58" s="20">
        <v>2.7250593299999997E7</v>
      </c>
      <c r="F58" s="33">
        <v>5.07973840006E7</v>
      </c>
      <c r="G58" s="13">
        <v>7.7858838E7</v>
      </c>
      <c r="H58" s="34">
        <v>6.6049536E7</v>
      </c>
      <c r="I58" s="35">
        <v>-1.1809302E7</v>
      </c>
      <c r="J58" s="20">
        <v>4.986525764E8</v>
      </c>
      <c r="K58" s="36">
        <v>6.803703594E8</v>
      </c>
      <c r="L58" s="37">
        <v>1.81717783E8</v>
      </c>
      <c r="M58" s="13">
        <v>3.8111322E7</v>
      </c>
      <c r="N58" s="34">
        <v>4.8615809E7</v>
      </c>
      <c r="O58" s="38">
        <v>1.0504487E7</v>
      </c>
      <c r="P58" s="13">
        <v>4411746.0</v>
      </c>
      <c r="Q58" s="39">
        <v>6277069.0</v>
      </c>
      <c r="R58" s="38">
        <v>1865323.0</v>
      </c>
      <c r="S58" s="13">
        <v>1.4986059E7</v>
      </c>
      <c r="T58" s="39">
        <v>2.303475E7</v>
      </c>
      <c r="U58" s="38">
        <v>8048691.0</v>
      </c>
      <c r="V58" s="13">
        <v>1.9276987E7</v>
      </c>
      <c r="W58" s="39">
        <v>2.1328716E7</v>
      </c>
      <c r="X58" s="38">
        <v>2051729.0</v>
      </c>
      <c r="Y58" s="13">
        <v>2.550188006E9</v>
      </c>
      <c r="Z58" s="39">
        <v>2.565188007E9</v>
      </c>
      <c r="AA58" s="38">
        <v>1.5000001E7</v>
      </c>
      <c r="AB58" s="40">
        <v>4103458.0</v>
      </c>
      <c r="AC58" s="40">
        <v>3.2194764E7</v>
      </c>
      <c r="AD58" s="40">
        <v>2775372.0</v>
      </c>
      <c r="AE58" s="40">
        <v>1.171479E7</v>
      </c>
      <c r="AF58" s="41">
        <v>9000.0006</v>
      </c>
      <c r="AG58" s="40">
        <v>693843.0</v>
      </c>
      <c r="AH58" s="40">
        <v>1171479.0</v>
      </c>
      <c r="AI58" s="41">
        <v>5.07973840006E7</v>
      </c>
      <c r="AJ58" s="41">
        <v>2.3546790700600006E7</v>
      </c>
      <c r="AK58" s="42">
        <v>1.2972734065206573</v>
      </c>
      <c r="AL58" s="42">
        <v>1.8640835977908785</v>
      </c>
    </row>
    <row r="59" ht="15.75" customHeight="1">
      <c r="A59" s="6">
        <v>8.6145814E7</v>
      </c>
      <c r="B59" s="7" t="s">
        <v>174</v>
      </c>
      <c r="C59" s="20">
        <v>7615228.5</v>
      </c>
      <c r="D59" s="33">
        <v>569103.0</v>
      </c>
      <c r="E59" s="20">
        <v>2.665329975E7</v>
      </c>
      <c r="F59" s="33">
        <v>1911124.0</v>
      </c>
      <c r="G59" s="13">
        <v>7.6152285E7</v>
      </c>
      <c r="H59" s="34">
        <v>5.4676617E7</v>
      </c>
      <c r="I59" s="35">
        <v>-2.1475668E7</v>
      </c>
      <c r="J59" s="20">
        <v>7.822797758E8</v>
      </c>
      <c r="K59" s="36">
        <v>7.918428148E8</v>
      </c>
      <c r="L59" s="37">
        <v>9563039.0</v>
      </c>
      <c r="M59" s="13">
        <v>6.6795262E7</v>
      </c>
      <c r="N59" s="34">
        <v>6.7383937E7</v>
      </c>
      <c r="O59" s="38">
        <v>588675.0</v>
      </c>
      <c r="P59" s="13">
        <v>1.3685565E7</v>
      </c>
      <c r="Q59" s="39">
        <v>1.6157301E7</v>
      </c>
      <c r="R59" s="38">
        <v>2471736.0</v>
      </c>
      <c r="S59" s="13">
        <v>2.2245325E7</v>
      </c>
      <c r="T59" s="39">
        <v>2.2631784E7</v>
      </c>
      <c r="U59" s="38">
        <v>386459.0</v>
      </c>
      <c r="V59" s="13">
        <v>3.0153999E7</v>
      </c>
      <c r="W59" s="39">
        <v>3.0336643E7</v>
      </c>
      <c r="X59" s="38">
        <v>182644.0</v>
      </c>
      <c r="Y59" s="13">
        <v>5.99875899E8</v>
      </c>
      <c r="Z59" s="39">
        <v>5.99875899E8</v>
      </c>
      <c r="AA59" s="38">
        <v>0.0</v>
      </c>
      <c r="AB59" s="40">
        <v>365288.0</v>
      </c>
      <c r="AC59" s="40">
        <v>1545836.0</v>
      </c>
      <c r="AD59" s="40">
        <v>0.0</v>
      </c>
      <c r="AE59" s="40">
        <v>0.0</v>
      </c>
      <c r="AF59" s="41">
        <v>0.0</v>
      </c>
      <c r="AG59" s="40">
        <v>0.0</v>
      </c>
      <c r="AH59" s="40">
        <v>0.0</v>
      </c>
      <c r="AI59" s="41">
        <v>1911124.0</v>
      </c>
      <c r="AJ59" s="41">
        <v>-2.474217575E7</v>
      </c>
      <c r="AK59" s="42">
        <v>0.07473222898039107</v>
      </c>
      <c r="AL59" s="42">
        <v>0.0717030918470048</v>
      </c>
    </row>
    <row r="60" ht="15.75" customHeight="1">
      <c r="A60" s="6">
        <v>129947.0</v>
      </c>
      <c r="B60" s="7" t="s">
        <v>93</v>
      </c>
      <c r="C60" s="20">
        <v>7623879.4</v>
      </c>
      <c r="D60" s="33">
        <v>4749795.0</v>
      </c>
      <c r="E60" s="20">
        <v>2.66835779E7</v>
      </c>
      <c r="F60" s="33">
        <v>2.7875189545E7</v>
      </c>
      <c r="G60" s="13">
        <v>7.6238794E7</v>
      </c>
      <c r="H60" s="34">
        <v>6.2723913E7</v>
      </c>
      <c r="I60" s="35">
        <v>-1.3514881E7</v>
      </c>
      <c r="J60" s="20">
        <v>1.6434474444E9</v>
      </c>
      <c r="K60" s="36">
        <v>1.7270357534E9</v>
      </c>
      <c r="L60" s="37">
        <v>8.3588309E7</v>
      </c>
      <c r="M60" s="13">
        <v>1.13217811E8</v>
      </c>
      <c r="N60" s="34">
        <v>1.18021438E8</v>
      </c>
      <c r="O60" s="38">
        <v>4803627.0</v>
      </c>
      <c r="P60" s="13">
        <v>1.8379747E7</v>
      </c>
      <c r="Q60" s="39">
        <v>2.0407736E7</v>
      </c>
      <c r="R60" s="38">
        <v>2027989.0</v>
      </c>
      <c r="S60" s="13">
        <v>5.5631638E7</v>
      </c>
      <c r="T60" s="39">
        <v>5.9234936E7</v>
      </c>
      <c r="U60" s="38">
        <v>3603298.0</v>
      </c>
      <c r="V60" s="13">
        <v>5.2477499E7</v>
      </c>
      <c r="W60" s="39">
        <v>5.3623996E7</v>
      </c>
      <c r="X60" s="38">
        <v>1146497.0</v>
      </c>
      <c r="Y60" s="13">
        <v>9.378364753E9</v>
      </c>
      <c r="Z60" s="39">
        <v>9.401067328E9</v>
      </c>
      <c r="AA60" s="38">
        <v>2.2702575E7</v>
      </c>
      <c r="AB60" s="40">
        <v>2292994.0</v>
      </c>
      <c r="AC60" s="40">
        <v>1.4413192E7</v>
      </c>
      <c r="AD60" s="40">
        <v>2856512.0</v>
      </c>
      <c r="AE60" s="40">
        <v>8298870.0</v>
      </c>
      <c r="AF60" s="41">
        <v>13621.544999999998</v>
      </c>
      <c r="AG60" s="40">
        <v>714128.0</v>
      </c>
      <c r="AH60" s="40">
        <v>829887.0</v>
      </c>
      <c r="AI60" s="41">
        <v>2.7875189545E7</v>
      </c>
      <c r="AJ60" s="41">
        <v>1191611.6450000033</v>
      </c>
      <c r="AK60" s="42">
        <v>0.6230154952346176</v>
      </c>
      <c r="AL60" s="42">
        <v>1.0446571164281535</v>
      </c>
    </row>
    <row r="61" ht="15.75" customHeight="1">
      <c r="A61" s="6">
        <v>1.24965714E8</v>
      </c>
      <c r="B61" s="7" t="s">
        <v>88</v>
      </c>
      <c r="C61" s="20">
        <v>7683170.800000001</v>
      </c>
      <c r="D61" s="33">
        <v>1.0038499E7</v>
      </c>
      <c r="E61" s="20">
        <v>2.6891097799999997E7</v>
      </c>
      <c r="F61" s="33">
        <v>5.2765534E7</v>
      </c>
      <c r="G61" s="13">
        <v>7.6831708E7</v>
      </c>
      <c r="H61" s="34">
        <v>6.276769E7</v>
      </c>
      <c r="I61" s="35">
        <v>-1.4064018E7</v>
      </c>
      <c r="J61" s="20">
        <v>4.419435276E8</v>
      </c>
      <c r="K61" s="36">
        <v>6.220775254E8</v>
      </c>
      <c r="L61" s="37">
        <v>1.8013399779999995E8</v>
      </c>
      <c r="M61" s="13">
        <v>2.8579752E7</v>
      </c>
      <c r="N61" s="34">
        <v>3.8684316E7</v>
      </c>
      <c r="O61" s="38">
        <v>1.0104564E7</v>
      </c>
      <c r="P61" s="13">
        <v>7216991.0</v>
      </c>
      <c r="Q61" s="39">
        <v>9658029.0</v>
      </c>
      <c r="R61" s="38">
        <v>2441038.0</v>
      </c>
      <c r="S61" s="13">
        <v>1.6481837E7</v>
      </c>
      <c r="T61" s="39">
        <v>2.445316E7</v>
      </c>
      <c r="U61" s="38">
        <v>7971323.0</v>
      </c>
      <c r="V61" s="13">
        <v>1.101958E7</v>
      </c>
      <c r="W61" s="39">
        <v>1.3086756E7</v>
      </c>
      <c r="X61" s="38">
        <v>2067176.0</v>
      </c>
      <c r="Y61" s="13">
        <v>3.82274183E8</v>
      </c>
      <c r="Z61" s="39">
        <v>3.82274183E8</v>
      </c>
      <c r="AA61" s="38">
        <v>0.0</v>
      </c>
      <c r="AB61" s="40">
        <v>4134352.0</v>
      </c>
      <c r="AC61" s="40">
        <v>3.1885292E7</v>
      </c>
      <c r="AD61" s="40">
        <v>5109660.0</v>
      </c>
      <c r="AE61" s="40">
        <v>1.163623E7</v>
      </c>
      <c r="AF61" s="41">
        <v>0.0</v>
      </c>
      <c r="AG61" s="40">
        <v>1277415.0</v>
      </c>
      <c r="AH61" s="40">
        <v>1163623.0</v>
      </c>
      <c r="AI61" s="41">
        <v>5.2765534E7</v>
      </c>
      <c r="AJ61" s="41">
        <v>2.5874436200000003E7</v>
      </c>
      <c r="AK61" s="42">
        <v>1.3065567929324178</v>
      </c>
      <c r="AL61" s="42">
        <v>1.9621933768728477</v>
      </c>
    </row>
    <row r="62" ht="15.75" customHeight="1">
      <c r="A62" s="6">
        <v>1.24977874E8</v>
      </c>
      <c r="B62" s="7" t="s">
        <v>71</v>
      </c>
      <c r="C62" s="20">
        <v>7775663.800000001</v>
      </c>
      <c r="D62" s="33">
        <v>5376841.0</v>
      </c>
      <c r="E62" s="20">
        <v>2.7214823299999997E7</v>
      </c>
      <c r="F62" s="33">
        <v>2.3765762E7</v>
      </c>
      <c r="G62" s="13">
        <v>7.7756638E7</v>
      </c>
      <c r="H62" s="34">
        <v>7.3040182E7</v>
      </c>
      <c r="I62" s="35">
        <v>-4716456.0</v>
      </c>
      <c r="J62" s="20">
        <v>7.052222284E8</v>
      </c>
      <c r="K62" s="36">
        <v>8.001562152E8</v>
      </c>
      <c r="L62" s="37">
        <v>9.493398680000007E7</v>
      </c>
      <c r="M62" s="13">
        <v>1.57273637E8</v>
      </c>
      <c r="N62" s="34">
        <v>1.62682118E8</v>
      </c>
      <c r="O62" s="38">
        <v>5408481.0</v>
      </c>
      <c r="P62" s="13">
        <v>4860706.0</v>
      </c>
      <c r="Q62" s="39">
        <v>5920001.0</v>
      </c>
      <c r="R62" s="38">
        <v>1059295.0</v>
      </c>
      <c r="S62" s="13">
        <v>1.7925322E7</v>
      </c>
      <c r="T62" s="39">
        <v>2.2039784E7</v>
      </c>
      <c r="U62" s="38">
        <v>4114462.0</v>
      </c>
      <c r="V62" s="13">
        <v>3.0502891E7</v>
      </c>
      <c r="W62" s="39">
        <v>3.176527E7</v>
      </c>
      <c r="X62" s="38">
        <v>1262379.0</v>
      </c>
      <c r="Y62" s="13">
        <v>1.556753641E9</v>
      </c>
      <c r="Z62" s="39">
        <v>1.556753641E9</v>
      </c>
      <c r="AA62" s="38">
        <v>0.0</v>
      </c>
      <c r="AB62" s="40">
        <v>2524758.0</v>
      </c>
      <c r="AC62" s="40">
        <v>1.6457848E7</v>
      </c>
      <c r="AD62" s="40">
        <v>3873196.0</v>
      </c>
      <c r="AE62" s="40">
        <v>909960.0</v>
      </c>
      <c r="AF62" s="41">
        <v>0.0</v>
      </c>
      <c r="AG62" s="40">
        <v>968299.0</v>
      </c>
      <c r="AH62" s="40">
        <v>90996.0</v>
      </c>
      <c r="AI62" s="41">
        <v>2.3765762E7</v>
      </c>
      <c r="AJ62" s="41">
        <v>-3449061.299999997</v>
      </c>
      <c r="AK62" s="42">
        <v>0.6914960752289727</v>
      </c>
      <c r="AL62" s="42">
        <v>0.8732653428618808</v>
      </c>
    </row>
    <row r="63" ht="15.75" customHeight="1">
      <c r="A63" s="6">
        <v>1.23784874E8</v>
      </c>
      <c r="B63" s="7" t="s">
        <v>79</v>
      </c>
      <c r="C63" s="20">
        <v>1.21601604E7</v>
      </c>
      <c r="D63" s="33">
        <v>8070253.0</v>
      </c>
      <c r="E63" s="20">
        <v>3.2427094400000002E7</v>
      </c>
      <c r="F63" s="33">
        <v>4.1247758E7</v>
      </c>
      <c r="G63" s="13">
        <v>8.1067736E7</v>
      </c>
      <c r="H63" s="34">
        <v>7.3383606E7</v>
      </c>
      <c r="I63" s="35">
        <v>-7684130.0</v>
      </c>
      <c r="J63" s="20">
        <v>5.564823214E8</v>
      </c>
      <c r="K63" s="36">
        <v>7.009455392E8</v>
      </c>
      <c r="L63" s="37">
        <v>1.4446321780000007E8</v>
      </c>
      <c r="M63" s="13">
        <v>4.6431941E7</v>
      </c>
      <c r="N63" s="34">
        <v>5.534397E7</v>
      </c>
      <c r="O63" s="38">
        <v>8912029.0</v>
      </c>
      <c r="P63" s="13">
        <v>4772827.0</v>
      </c>
      <c r="Q63" s="39">
        <v>5760962.0</v>
      </c>
      <c r="R63" s="38">
        <v>988135.0</v>
      </c>
      <c r="S63" s="13">
        <v>1.7125979E7</v>
      </c>
      <c r="T63" s="39">
        <v>2.3478555E7</v>
      </c>
      <c r="U63" s="38">
        <v>6352576.0</v>
      </c>
      <c r="V63" s="13">
        <v>1.9669505E7</v>
      </c>
      <c r="W63" s="39">
        <v>2.1387182E7</v>
      </c>
      <c r="X63" s="38">
        <v>1717677.0</v>
      </c>
      <c r="Y63" s="13">
        <v>3.557582469E9</v>
      </c>
      <c r="Z63" s="39">
        <v>3.557582469E9</v>
      </c>
      <c r="AA63" s="38">
        <v>0.0</v>
      </c>
      <c r="AB63" s="40">
        <v>3435354.0</v>
      </c>
      <c r="AC63" s="40">
        <v>2.5410304E7</v>
      </c>
      <c r="AD63" s="40">
        <v>9680.0</v>
      </c>
      <c r="AE63" s="40">
        <v>1.239242E7</v>
      </c>
      <c r="AF63" s="41">
        <v>0.0</v>
      </c>
      <c r="AG63" s="40">
        <v>2420.0</v>
      </c>
      <c r="AH63" s="40">
        <v>1239242.0</v>
      </c>
      <c r="AI63" s="41">
        <v>4.1247758E7</v>
      </c>
      <c r="AJ63" s="41">
        <v>8820663.599999998</v>
      </c>
      <c r="AK63" s="42">
        <v>0.6636633674667647</v>
      </c>
      <c r="AL63" s="42">
        <v>1.2720152318056592</v>
      </c>
    </row>
    <row r="64" ht="15.75" customHeight="1">
      <c r="A64" s="6">
        <v>8.1408009E7</v>
      </c>
      <c r="B64" s="7" t="s">
        <v>99</v>
      </c>
      <c r="C64" s="20">
        <v>7576956.100000001</v>
      </c>
      <c r="D64" s="33">
        <v>5406365.0</v>
      </c>
      <c r="E64" s="20">
        <v>2.6519346349999998E7</v>
      </c>
      <c r="F64" s="33">
        <v>3.2430922E7</v>
      </c>
      <c r="G64" s="13">
        <v>7.5769561E7</v>
      </c>
      <c r="H64" s="34">
        <v>6.4336311E7</v>
      </c>
      <c r="I64" s="35">
        <v>-1.143325E7</v>
      </c>
      <c r="J64" s="20">
        <v>5.6455605E8</v>
      </c>
      <c r="K64" s="36">
        <v>6.56735275E8</v>
      </c>
      <c r="L64" s="37">
        <v>9.2179225E7</v>
      </c>
      <c r="M64" s="13">
        <v>3.7623371E7</v>
      </c>
      <c r="N64" s="34">
        <v>4.3089177E7</v>
      </c>
      <c r="O64" s="38">
        <v>5465806.0</v>
      </c>
      <c r="P64" s="13">
        <v>1.1723561E7</v>
      </c>
      <c r="Q64" s="39">
        <v>1.3642532E7</v>
      </c>
      <c r="R64" s="38">
        <v>1918971.0</v>
      </c>
      <c r="S64" s="13">
        <v>1.9598904E7</v>
      </c>
      <c r="T64" s="39">
        <v>2.3393897E7</v>
      </c>
      <c r="U64" s="38">
        <v>3794993.0</v>
      </c>
      <c r="V64" s="13">
        <v>1.717944E7</v>
      </c>
      <c r="W64" s="39">
        <v>1.8790812E7</v>
      </c>
      <c r="X64" s="38">
        <v>1611372.0</v>
      </c>
      <c r="Y64" s="13">
        <v>3.228874021E9</v>
      </c>
      <c r="Z64" s="39">
        <v>3.228874021E9</v>
      </c>
      <c r="AA64" s="38">
        <v>0.0</v>
      </c>
      <c r="AB64" s="40">
        <v>3222744.0</v>
      </c>
      <c r="AC64" s="40">
        <v>1.5179972E7</v>
      </c>
      <c r="AD64" s="40">
        <v>3259896.0</v>
      </c>
      <c r="AE64" s="40">
        <v>1.076831E7</v>
      </c>
      <c r="AF64" s="41">
        <v>0.0</v>
      </c>
      <c r="AG64" s="40">
        <v>814974.0</v>
      </c>
      <c r="AH64" s="40">
        <v>1076831.0</v>
      </c>
      <c r="AI64" s="41">
        <v>3.2430922E7</v>
      </c>
      <c r="AJ64" s="41">
        <v>5911575.650000002</v>
      </c>
      <c r="AK64" s="42">
        <v>0.7135272962713879</v>
      </c>
      <c r="AL64" s="42">
        <v>1.2229155866807404</v>
      </c>
    </row>
    <row r="65" ht="15.75" customHeight="1">
      <c r="A65" s="6">
        <v>1.23313785E8</v>
      </c>
      <c r="B65" s="7" t="s">
        <v>53</v>
      </c>
      <c r="C65" s="20">
        <v>7764035.800000001</v>
      </c>
      <c r="D65" s="33">
        <v>8394967.0</v>
      </c>
      <c r="E65" s="20">
        <v>2.7174125299999997E7</v>
      </c>
      <c r="F65" s="33">
        <v>3.2558992E7</v>
      </c>
      <c r="G65" s="13">
        <v>7.7640358E7</v>
      </c>
      <c r="H65" s="34">
        <v>7.622319E7</v>
      </c>
      <c r="I65" s="35">
        <v>-1417168.0</v>
      </c>
      <c r="J65" s="20">
        <v>6.22619046E8</v>
      </c>
      <c r="K65" s="36">
        <v>7.652141014E8</v>
      </c>
      <c r="L65" s="37">
        <v>1.4259505539999998E8</v>
      </c>
      <c r="M65" s="13">
        <v>5.490032E7</v>
      </c>
      <c r="N65" s="34">
        <v>6.405592E7</v>
      </c>
      <c r="O65" s="38">
        <v>9155600.0</v>
      </c>
      <c r="P65" s="13">
        <v>4617845.0</v>
      </c>
      <c r="Q65" s="39">
        <v>5279919.0</v>
      </c>
      <c r="R65" s="38">
        <v>662074.0</v>
      </c>
      <c r="S65" s="13">
        <v>2.1396254E7</v>
      </c>
      <c r="T65" s="39">
        <v>2.7237506E7</v>
      </c>
      <c r="U65" s="38">
        <v>5841252.0</v>
      </c>
      <c r="V65" s="13">
        <v>1.7577572E7</v>
      </c>
      <c r="W65" s="39">
        <v>2.0131287E7</v>
      </c>
      <c r="X65" s="38">
        <v>2553715.0</v>
      </c>
      <c r="Y65" s="13">
        <v>2.51876349E8</v>
      </c>
      <c r="Z65" s="39">
        <v>2.51876349E8</v>
      </c>
      <c r="AA65" s="38">
        <v>0.0</v>
      </c>
      <c r="AB65" s="40">
        <v>5107430.0</v>
      </c>
      <c r="AC65" s="40">
        <v>2.3365008E7</v>
      </c>
      <c r="AD65" s="40">
        <v>1670604.0</v>
      </c>
      <c r="AE65" s="40">
        <v>2415950.0</v>
      </c>
      <c r="AF65" s="41">
        <v>0.0</v>
      </c>
      <c r="AG65" s="40">
        <v>417651.0</v>
      </c>
      <c r="AH65" s="40">
        <v>241595.0</v>
      </c>
      <c r="AI65" s="41">
        <v>3.2558992E7</v>
      </c>
      <c r="AJ65" s="41">
        <v>5384866.700000003</v>
      </c>
      <c r="AK65" s="42">
        <v>1.0812633038090833</v>
      </c>
      <c r="AL65" s="42">
        <v>1.1981615467122324</v>
      </c>
    </row>
    <row r="66" ht="15.75" customHeight="1">
      <c r="A66" s="6">
        <v>8.9203496E7</v>
      </c>
      <c r="B66" s="7" t="s">
        <v>213</v>
      </c>
      <c r="C66" s="20">
        <v>7604634.7</v>
      </c>
      <c r="D66" s="33">
        <v>1867863.0</v>
      </c>
      <c r="E66" s="20">
        <v>2.661622145E7</v>
      </c>
      <c r="F66" s="33">
        <v>6953120.0</v>
      </c>
      <c r="G66" s="13">
        <v>7.6046347E7</v>
      </c>
      <c r="H66" s="34">
        <v>7.1531564E7</v>
      </c>
      <c r="I66" s="35">
        <v>-4514783.0</v>
      </c>
      <c r="J66" s="20">
        <v>7.128220934E8</v>
      </c>
      <c r="K66" s="36">
        <v>7.474599372E8</v>
      </c>
      <c r="L66" s="37">
        <v>3.463784380000007E7</v>
      </c>
      <c r="M66" s="13">
        <v>6.7086997E7</v>
      </c>
      <c r="N66" s="34">
        <v>6.8964317E7</v>
      </c>
      <c r="O66" s="38">
        <v>1877320.0</v>
      </c>
      <c r="P66" s="13">
        <v>1.0372188E7</v>
      </c>
      <c r="Q66" s="39">
        <v>1.064467E7</v>
      </c>
      <c r="R66" s="38">
        <v>272482.0</v>
      </c>
      <c r="S66" s="13">
        <v>1.4896014E7</v>
      </c>
      <c r="T66" s="39">
        <v>1.6491211E7</v>
      </c>
      <c r="U66" s="38">
        <v>1595197.0</v>
      </c>
      <c r="V66" s="13">
        <v>4.0081448E7</v>
      </c>
      <c r="W66" s="39">
        <v>4.0354114E7</v>
      </c>
      <c r="X66" s="38">
        <v>272666.0</v>
      </c>
      <c r="Y66" s="13">
        <v>1.324106719E9</v>
      </c>
      <c r="Z66" s="39">
        <v>1.369106719E9</v>
      </c>
      <c r="AA66" s="38">
        <v>4.5E7</v>
      </c>
      <c r="AB66" s="40">
        <v>545332.0</v>
      </c>
      <c r="AC66" s="40">
        <v>6380788.0</v>
      </c>
      <c r="AD66" s="40">
        <v>0.0</v>
      </c>
      <c r="AE66" s="40">
        <v>0.0</v>
      </c>
      <c r="AF66" s="41">
        <v>26999.999999999996</v>
      </c>
      <c r="AG66" s="40">
        <v>0.0</v>
      </c>
      <c r="AH66" s="40">
        <v>0.0</v>
      </c>
      <c r="AI66" s="41">
        <v>6953120.0</v>
      </c>
      <c r="AJ66" s="41">
        <v>-1.966310145E7</v>
      </c>
      <c r="AK66" s="42">
        <v>0.2456216601699487</v>
      </c>
      <c r="AL66" s="42">
        <v>0.26123617933754456</v>
      </c>
    </row>
    <row r="67" ht="15.75" customHeight="1">
      <c r="A67" s="6">
        <v>1.11309403E8</v>
      </c>
      <c r="B67" s="7" t="s">
        <v>90</v>
      </c>
      <c r="C67" s="20">
        <v>7580783.800000001</v>
      </c>
      <c r="D67" s="33">
        <v>1.0872448E7</v>
      </c>
      <c r="E67" s="20">
        <v>2.6532743299999997E7</v>
      </c>
      <c r="F67" s="33">
        <v>5.27721720012E7</v>
      </c>
      <c r="G67" s="13">
        <v>7.5807838E7</v>
      </c>
      <c r="H67" s="34">
        <v>6.0668538E7</v>
      </c>
      <c r="I67" s="35">
        <v>-1.51393E7</v>
      </c>
      <c r="J67" s="20">
        <v>7.046444606E8</v>
      </c>
      <c r="K67" s="36">
        <v>8.973609272E8</v>
      </c>
      <c r="L67" s="37">
        <v>1.9271646660000002E8</v>
      </c>
      <c r="M67" s="13">
        <v>6.8389793E7</v>
      </c>
      <c r="N67" s="34">
        <v>7.9611402E7</v>
      </c>
      <c r="O67" s="38">
        <v>1.1221609E7</v>
      </c>
      <c r="P67" s="13">
        <v>5742488.0</v>
      </c>
      <c r="Q67" s="39">
        <v>7156293.0</v>
      </c>
      <c r="R67" s="38">
        <v>1413805.0</v>
      </c>
      <c r="S67" s="13">
        <v>2.154286E7</v>
      </c>
      <c r="T67" s="39">
        <v>2.9933084E7</v>
      </c>
      <c r="U67" s="38">
        <v>8390224.0</v>
      </c>
      <c r="V67" s="13">
        <v>2.6026285E7</v>
      </c>
      <c r="W67" s="39">
        <v>2.8508509E7</v>
      </c>
      <c r="X67" s="38">
        <v>2482224.0</v>
      </c>
      <c r="Y67" s="13">
        <v>3.174042211E9</v>
      </c>
      <c r="Z67" s="39">
        <v>3.309042213E9</v>
      </c>
      <c r="AA67" s="38">
        <v>1.35000002E8</v>
      </c>
      <c r="AB67" s="40">
        <v>4964448.0</v>
      </c>
      <c r="AC67" s="40">
        <v>3.3560896E7</v>
      </c>
      <c r="AD67" s="40">
        <v>430868.0</v>
      </c>
      <c r="AE67" s="40">
        <v>1.373496E7</v>
      </c>
      <c r="AF67" s="41">
        <v>81000.0012</v>
      </c>
      <c r="AG67" s="40">
        <v>107717.0</v>
      </c>
      <c r="AH67" s="40">
        <v>1373496.0</v>
      </c>
      <c r="AI67" s="41">
        <v>5.27721720012E7</v>
      </c>
      <c r="AJ67" s="41">
        <v>2.62394287012E7</v>
      </c>
      <c r="AK67" s="42">
        <v>1.4342115916826434</v>
      </c>
      <c r="AL67" s="42">
        <v>1.988945183862688</v>
      </c>
    </row>
    <row r="68" ht="15.75" customHeight="1">
      <c r="A68" s="6">
        <v>1.19713536E8</v>
      </c>
      <c r="B68" s="7" t="s">
        <v>81</v>
      </c>
      <c r="C68" s="20">
        <v>7348786.5</v>
      </c>
      <c r="D68" s="33">
        <v>1.1983306E7</v>
      </c>
      <c r="E68" s="20">
        <v>2.572075275E7</v>
      </c>
      <c r="F68" s="33">
        <v>5.1675918E7</v>
      </c>
      <c r="G68" s="13">
        <v>7.3487865E7</v>
      </c>
      <c r="H68" s="34">
        <v>6.9277593E7</v>
      </c>
      <c r="I68" s="35">
        <v>-4210272.0</v>
      </c>
      <c r="J68" s="20">
        <v>6.885925008E8</v>
      </c>
      <c r="K68" s="36">
        <v>8.992998142E8</v>
      </c>
      <c r="L68" s="37">
        <v>2.107073134000001E8</v>
      </c>
      <c r="M68" s="13">
        <v>1.58189738E8</v>
      </c>
      <c r="N68" s="34">
        <v>1.70262179E8</v>
      </c>
      <c r="O68" s="38">
        <v>1.2072441E7</v>
      </c>
      <c r="P68" s="13">
        <v>9697105.0</v>
      </c>
      <c r="Q68" s="39">
        <v>1.0377889E7</v>
      </c>
      <c r="R68" s="38">
        <v>680784.0</v>
      </c>
      <c r="S68" s="13">
        <v>1.7090554E7</v>
      </c>
      <c r="T68" s="39">
        <v>2.6163562E7</v>
      </c>
      <c r="U68" s="38">
        <v>9073008.0</v>
      </c>
      <c r="V68" s="13">
        <v>3.0205365E7</v>
      </c>
      <c r="W68" s="39">
        <v>3.3115663E7</v>
      </c>
      <c r="X68" s="38">
        <v>2910298.0</v>
      </c>
      <c r="Y68" s="13">
        <v>3.905979569E9</v>
      </c>
      <c r="Z68" s="39">
        <v>7.560979569E9</v>
      </c>
      <c r="AA68" s="38">
        <v>3.655E9</v>
      </c>
      <c r="AB68" s="40">
        <v>5820596.0</v>
      </c>
      <c r="AC68" s="40">
        <v>3.6292032E7</v>
      </c>
      <c r="AD68" s="40">
        <v>0.0</v>
      </c>
      <c r="AE68" s="40">
        <v>7370290.0</v>
      </c>
      <c r="AF68" s="41">
        <v>2193000.0</v>
      </c>
      <c r="AG68" s="40">
        <v>0.0</v>
      </c>
      <c r="AH68" s="40">
        <v>737029.0</v>
      </c>
      <c r="AI68" s="41">
        <v>5.1675918E7</v>
      </c>
      <c r="AJ68" s="41">
        <v>2.595516525E7</v>
      </c>
      <c r="AK68" s="42">
        <v>1.6306509925142063</v>
      </c>
      <c r="AL68" s="42">
        <v>2.009113749596617</v>
      </c>
    </row>
    <row r="69" ht="15.75" customHeight="1">
      <c r="A69" s="6">
        <v>1.12859657E8</v>
      </c>
      <c r="B69" s="7" t="s">
        <v>508</v>
      </c>
      <c r="C69" s="20">
        <v>7369857.800000001</v>
      </c>
      <c r="D69" s="33">
        <v>0.0</v>
      </c>
      <c r="E69" s="20">
        <v>2.5794502299999997E7</v>
      </c>
      <c r="F69" s="33">
        <v>300000.0</v>
      </c>
      <c r="G69" s="13">
        <v>7.3698578E7</v>
      </c>
      <c r="H69" s="34">
        <v>7.6000389E7</v>
      </c>
      <c r="I69" s="35">
        <v>2301811.0</v>
      </c>
      <c r="J69" s="20">
        <v>6.696695918E8</v>
      </c>
      <c r="K69" s="36">
        <v>6.699443118E8</v>
      </c>
      <c r="L69" s="37">
        <v>274720.0</v>
      </c>
      <c r="M69" s="13">
        <v>1.22436538E8</v>
      </c>
      <c r="N69" s="34">
        <v>1.22505218E8</v>
      </c>
      <c r="O69" s="38">
        <v>68680.0</v>
      </c>
      <c r="P69" s="13">
        <v>9205572.0</v>
      </c>
      <c r="Q69" s="39">
        <v>9205572.0</v>
      </c>
      <c r="R69" s="38">
        <v>0.0</v>
      </c>
      <c r="S69" s="13">
        <v>1.440572E7</v>
      </c>
      <c r="T69" s="39">
        <v>1.440572E7</v>
      </c>
      <c r="U69" s="38">
        <v>0.0</v>
      </c>
      <c r="V69" s="13">
        <v>3.3458382E7</v>
      </c>
      <c r="W69" s="39">
        <v>3.3458382E7</v>
      </c>
      <c r="X69" s="38">
        <v>0.0</v>
      </c>
      <c r="Y69" s="13">
        <v>1.607007748E9</v>
      </c>
      <c r="Z69" s="39">
        <v>2.107007748E9</v>
      </c>
      <c r="AA69" s="38">
        <v>5.0E8</v>
      </c>
      <c r="AB69" s="40">
        <v>0.0</v>
      </c>
      <c r="AC69" s="40">
        <v>0.0</v>
      </c>
      <c r="AD69" s="40">
        <v>0.0</v>
      </c>
      <c r="AE69" s="40">
        <v>0.0</v>
      </c>
      <c r="AF69" s="41">
        <v>300000.0</v>
      </c>
      <c r="AG69" s="40">
        <v>0.0</v>
      </c>
      <c r="AH69" s="40">
        <v>0.0</v>
      </c>
      <c r="AI69" s="41">
        <v>300000.0</v>
      </c>
      <c r="AJ69" s="41">
        <v>-2.5494502299999997E7</v>
      </c>
      <c r="AK69" s="42">
        <v>0.0</v>
      </c>
      <c r="AL69" s="42">
        <v>0.011630385285627319</v>
      </c>
    </row>
    <row r="70" ht="15.75" customHeight="1">
      <c r="A70" s="6">
        <v>7.1885615E7</v>
      </c>
      <c r="B70" s="7" t="s">
        <v>96</v>
      </c>
      <c r="C70" s="20">
        <v>7376670.2</v>
      </c>
      <c r="D70" s="33">
        <v>4933825.0</v>
      </c>
      <c r="E70" s="20">
        <v>2.58183457E7</v>
      </c>
      <c r="F70" s="33">
        <v>3.05097140006E7</v>
      </c>
      <c r="G70" s="13">
        <v>7.3766702E7</v>
      </c>
      <c r="H70" s="34">
        <v>5.9863419E7</v>
      </c>
      <c r="I70" s="35">
        <v>-1.3903283E7</v>
      </c>
      <c r="J70" s="20">
        <v>4.324219766E8</v>
      </c>
      <c r="K70" s="36">
        <v>5.161835102E8</v>
      </c>
      <c r="L70" s="37">
        <v>8.376153359999996E7</v>
      </c>
      <c r="M70" s="13">
        <v>3.4998729E7</v>
      </c>
      <c r="N70" s="34">
        <v>4.0528614E7</v>
      </c>
      <c r="O70" s="38">
        <v>5529885.0</v>
      </c>
      <c r="P70" s="13">
        <v>8269924.0</v>
      </c>
      <c r="Q70" s="39">
        <v>1.0076724E7</v>
      </c>
      <c r="R70" s="38">
        <v>1806800.0</v>
      </c>
      <c r="S70" s="13">
        <v>1.1095062E7</v>
      </c>
      <c r="T70" s="39">
        <v>1.450672E7</v>
      </c>
      <c r="U70" s="38">
        <v>3411658.0</v>
      </c>
      <c r="V70" s="13">
        <v>2.0571764E7</v>
      </c>
      <c r="W70" s="39">
        <v>2.2093931E7</v>
      </c>
      <c r="X70" s="38">
        <v>1522167.0</v>
      </c>
      <c r="Y70" s="13">
        <v>2.502413846E9</v>
      </c>
      <c r="Z70" s="39">
        <v>2.502413847E9</v>
      </c>
      <c r="AA70" s="38">
        <v>1.0</v>
      </c>
      <c r="AB70" s="40">
        <v>3044334.0</v>
      </c>
      <c r="AC70" s="40">
        <v>1.3646632E7</v>
      </c>
      <c r="AD70" s="40">
        <v>3011688.0</v>
      </c>
      <c r="AE70" s="40">
        <v>1.080706E7</v>
      </c>
      <c r="AF70" s="41">
        <v>6.0E-4</v>
      </c>
      <c r="AG70" s="40">
        <v>752922.0</v>
      </c>
      <c r="AH70" s="40">
        <v>1080706.0</v>
      </c>
      <c r="AI70" s="41">
        <v>3.05097140006E7</v>
      </c>
      <c r="AJ70" s="41">
        <v>4691368.3006</v>
      </c>
      <c r="AK70" s="42">
        <v>0.6688417492217559</v>
      </c>
      <c r="AL70" s="42">
        <v>1.181706773745771</v>
      </c>
    </row>
    <row r="71" ht="15.75" customHeight="1">
      <c r="A71" s="6">
        <v>9.1962637E7</v>
      </c>
      <c r="B71" s="7" t="s">
        <v>108</v>
      </c>
      <c r="C71" s="20">
        <v>7415400.4</v>
      </c>
      <c r="D71" s="33">
        <v>8036206.0</v>
      </c>
      <c r="E71" s="20">
        <v>2.59539014E7</v>
      </c>
      <c r="F71" s="33">
        <v>4.0928148E7</v>
      </c>
      <c r="G71" s="13">
        <v>7.4154004E7</v>
      </c>
      <c r="H71" s="34">
        <v>5.8419695E7</v>
      </c>
      <c r="I71" s="35">
        <v>-1.5734309E7</v>
      </c>
      <c r="J71" s="20">
        <v>5.316215702E8</v>
      </c>
      <c r="K71" s="36">
        <v>6.718752762E8</v>
      </c>
      <c r="L71" s="37">
        <v>1.4025370600000006E8</v>
      </c>
      <c r="M71" s="13">
        <v>3.6604877E7</v>
      </c>
      <c r="N71" s="34">
        <v>4.476085E7</v>
      </c>
      <c r="O71" s="38">
        <v>8155973.0</v>
      </c>
      <c r="P71" s="13">
        <v>9543055.0</v>
      </c>
      <c r="Q71" s="39">
        <v>1.1489473E7</v>
      </c>
      <c r="R71" s="38">
        <v>1946418.0</v>
      </c>
      <c r="S71" s="13">
        <v>1.848086E7</v>
      </c>
      <c r="T71" s="39">
        <v>2.4464242E7</v>
      </c>
      <c r="U71" s="38">
        <v>5983382.0</v>
      </c>
      <c r="V71" s="13">
        <v>1.5891998E7</v>
      </c>
      <c r="W71" s="39">
        <v>1.7944822E7</v>
      </c>
      <c r="X71" s="38">
        <v>2052824.0</v>
      </c>
      <c r="Y71" s="13">
        <v>1.363228227E9</v>
      </c>
      <c r="Z71" s="39">
        <v>1.363228227E9</v>
      </c>
      <c r="AA71" s="38">
        <v>0.0</v>
      </c>
      <c r="AB71" s="40">
        <v>4105648.0</v>
      </c>
      <c r="AC71" s="40">
        <v>2.3933528E7</v>
      </c>
      <c r="AD71" s="40">
        <v>4383432.0</v>
      </c>
      <c r="AE71" s="40">
        <v>8505540.0</v>
      </c>
      <c r="AF71" s="41">
        <v>0.0</v>
      </c>
      <c r="AG71" s="40">
        <v>1095858.0</v>
      </c>
      <c r="AH71" s="40">
        <v>850554.0</v>
      </c>
      <c r="AI71" s="41">
        <v>4.0928148E7</v>
      </c>
      <c r="AJ71" s="41">
        <v>1.4974246600000001E7</v>
      </c>
      <c r="AK71" s="42">
        <v>1.0837184193047755</v>
      </c>
      <c r="AL71" s="42">
        <v>1.5769555169844331</v>
      </c>
    </row>
    <row r="72" ht="15.75" customHeight="1">
      <c r="A72" s="6">
        <v>1.29964669E8</v>
      </c>
      <c r="B72" s="7" t="s">
        <v>28</v>
      </c>
      <c r="C72" s="20">
        <v>7399519.800000001</v>
      </c>
      <c r="D72" s="33">
        <v>2.5090907E7</v>
      </c>
      <c r="E72" s="20">
        <v>2.5898319299999997E7</v>
      </c>
      <c r="F72" s="33">
        <v>9.38174707794E7</v>
      </c>
      <c r="G72" s="13">
        <v>7.3995198E7</v>
      </c>
      <c r="H72" s="34">
        <v>6.7442383E7</v>
      </c>
      <c r="I72" s="35">
        <v>-6552815.0</v>
      </c>
      <c r="J72" s="20">
        <v>1.1443144032E9</v>
      </c>
      <c r="K72" s="36">
        <v>1.5697811846E9</v>
      </c>
      <c r="L72" s="37">
        <v>4.2546678139999986E8</v>
      </c>
      <c r="M72" s="13">
        <v>1.04355231E8</v>
      </c>
      <c r="N72" s="34">
        <v>1.29461779E8</v>
      </c>
      <c r="O72" s="38">
        <v>2.5106548E7</v>
      </c>
      <c r="P72" s="13">
        <v>8134844.0</v>
      </c>
      <c r="Q72" s="39">
        <v>9216524.0</v>
      </c>
      <c r="R72" s="38">
        <v>1081680.0</v>
      </c>
      <c r="S72" s="13">
        <v>3.3095389E7</v>
      </c>
      <c r="T72" s="39">
        <v>5.0549948E7</v>
      </c>
      <c r="U72" s="38">
        <v>1.7454559E7</v>
      </c>
      <c r="V72" s="13">
        <v>4.3789475E7</v>
      </c>
      <c r="W72" s="39">
        <v>5.1425823E7</v>
      </c>
      <c r="X72" s="38">
        <v>7636348.0</v>
      </c>
      <c r="Y72" s="13">
        <v>8.237806603E9</v>
      </c>
      <c r="Z72" s="39">
        <v>8.838767902E9</v>
      </c>
      <c r="AA72" s="38">
        <v>6.00961299E8</v>
      </c>
      <c r="AB72" s="40">
        <v>1.5272696E7</v>
      </c>
      <c r="AC72" s="40">
        <v>6.9818236E7</v>
      </c>
      <c r="AD72" s="40">
        <v>1633892.0</v>
      </c>
      <c r="AE72" s="40">
        <v>6732070.0</v>
      </c>
      <c r="AF72" s="41">
        <v>360576.77939999994</v>
      </c>
      <c r="AG72" s="40">
        <v>408473.0</v>
      </c>
      <c r="AH72" s="40">
        <v>673207.0</v>
      </c>
      <c r="AI72" s="41">
        <v>9.38174707794E7</v>
      </c>
      <c r="AJ72" s="41">
        <v>6.791915147940001E7</v>
      </c>
      <c r="AK72" s="42">
        <v>3.3908831489308264</v>
      </c>
      <c r="AL72" s="42">
        <v>3.622531241994534</v>
      </c>
    </row>
    <row r="73" ht="15.75" customHeight="1">
      <c r="A73" s="6">
        <v>6.8867987E7</v>
      </c>
      <c r="B73" s="7" t="s">
        <v>504</v>
      </c>
      <c r="C73" s="20">
        <v>7527007.0</v>
      </c>
      <c r="D73" s="33">
        <v>3683466.0</v>
      </c>
      <c r="E73" s="20">
        <v>2.63445245E7</v>
      </c>
      <c r="F73" s="33">
        <v>1.3372962E7</v>
      </c>
      <c r="G73" s="13">
        <v>7.527007E7</v>
      </c>
      <c r="H73" s="34">
        <v>6.5912281E7</v>
      </c>
      <c r="I73" s="35">
        <v>-9357789.0</v>
      </c>
      <c r="J73" s="20">
        <v>1.4234004078E9</v>
      </c>
      <c r="K73" s="36">
        <v>1.4903217096E9</v>
      </c>
      <c r="L73" s="37">
        <v>6.692130179999995E7</v>
      </c>
      <c r="M73" s="13">
        <v>1.46425208E8</v>
      </c>
      <c r="N73" s="34">
        <v>1.50165862E8</v>
      </c>
      <c r="O73" s="38">
        <v>3740654.0</v>
      </c>
      <c r="P73" s="13">
        <v>1.0386892E7</v>
      </c>
      <c r="Q73" s="39">
        <v>1.1404626E7</v>
      </c>
      <c r="R73" s="38">
        <v>1017734.0</v>
      </c>
      <c r="S73" s="13">
        <v>2.3467059E7</v>
      </c>
      <c r="T73" s="39">
        <v>2.6470074E7</v>
      </c>
      <c r="U73" s="38">
        <v>3003015.0</v>
      </c>
      <c r="V73" s="13">
        <v>8.9567344E7</v>
      </c>
      <c r="W73" s="39">
        <v>9.0247795E7</v>
      </c>
      <c r="X73" s="38">
        <v>680451.0</v>
      </c>
      <c r="Y73" s="13">
        <v>1.1152127554E10</v>
      </c>
      <c r="Z73" s="39">
        <v>1.1152127554E10</v>
      </c>
      <c r="AA73" s="38">
        <v>0.0</v>
      </c>
      <c r="AB73" s="40">
        <v>1360902.0</v>
      </c>
      <c r="AC73" s="40">
        <v>1.201206E7</v>
      </c>
      <c r="AD73" s="40">
        <v>0.0</v>
      </c>
      <c r="AE73" s="40">
        <v>0.0</v>
      </c>
      <c r="AF73" s="41">
        <v>0.0</v>
      </c>
      <c r="AG73" s="40">
        <v>0.0</v>
      </c>
      <c r="AH73" s="40">
        <v>0.0</v>
      </c>
      <c r="AI73" s="41">
        <v>1.3372962E7</v>
      </c>
      <c r="AJ73" s="41">
        <v>-1.29715625E7</v>
      </c>
      <c r="AK73" s="42">
        <v>0.48936662341352943</v>
      </c>
      <c r="AL73" s="42">
        <v>0.5076182718727756</v>
      </c>
    </row>
    <row r="74" ht="15.75" customHeight="1">
      <c r="A74" s="6">
        <v>1.11930447E8</v>
      </c>
      <c r="B74" s="7" t="s">
        <v>139</v>
      </c>
      <c r="C74" s="20">
        <v>7354556.7</v>
      </c>
      <c r="D74" s="33">
        <v>8609004.0</v>
      </c>
      <c r="E74" s="20">
        <v>2.574094845E7</v>
      </c>
      <c r="F74" s="33">
        <v>5.0371952E7</v>
      </c>
      <c r="G74" s="13">
        <v>7.3545567E7</v>
      </c>
      <c r="H74" s="34">
        <v>5.7814612E7</v>
      </c>
      <c r="I74" s="35">
        <v>-1.5730955E7</v>
      </c>
      <c r="J74" s="20">
        <v>7.38898166E8</v>
      </c>
      <c r="K74" s="36">
        <v>8.915256342E8</v>
      </c>
      <c r="L74" s="37">
        <v>1.5262746820000005E8</v>
      </c>
      <c r="M74" s="13">
        <v>8.3205443E7</v>
      </c>
      <c r="N74" s="34">
        <v>9.2625256E7</v>
      </c>
      <c r="O74" s="38">
        <v>9419813.0</v>
      </c>
      <c r="P74" s="13">
        <v>9482653.0</v>
      </c>
      <c r="Q74" s="39">
        <v>1.2058393E7</v>
      </c>
      <c r="R74" s="38">
        <v>2575740.0</v>
      </c>
      <c r="S74" s="13">
        <v>2.0424269E7</v>
      </c>
      <c r="T74" s="39">
        <v>2.6985351E7</v>
      </c>
      <c r="U74" s="38">
        <v>6561082.0</v>
      </c>
      <c r="V74" s="13">
        <v>3.1449024E7</v>
      </c>
      <c r="W74" s="39">
        <v>3.3496946E7</v>
      </c>
      <c r="X74" s="38">
        <v>2047922.0</v>
      </c>
      <c r="Y74" s="13">
        <v>1.2574308399E10</v>
      </c>
      <c r="Z74" s="39">
        <v>1.4729308399E10</v>
      </c>
      <c r="AA74" s="38">
        <v>2.155E9</v>
      </c>
      <c r="AB74" s="40">
        <v>4095844.0</v>
      </c>
      <c r="AC74" s="40">
        <v>2.6244328E7</v>
      </c>
      <c r="AD74" s="40">
        <v>3870180.0</v>
      </c>
      <c r="AE74" s="40">
        <v>1.48686E7</v>
      </c>
      <c r="AF74" s="41">
        <v>1293000.0</v>
      </c>
      <c r="AG74" s="40">
        <v>967545.0</v>
      </c>
      <c r="AH74" s="40">
        <v>1486860.0</v>
      </c>
      <c r="AI74" s="41">
        <v>5.0371952E7</v>
      </c>
      <c r="AJ74" s="41">
        <v>2.463100355E7</v>
      </c>
      <c r="AK74" s="42">
        <v>1.1705673572412596</v>
      </c>
      <c r="AL74" s="42">
        <v>1.9568801863631409</v>
      </c>
    </row>
    <row r="75" ht="15.75" customHeight="1">
      <c r="A75" s="6">
        <v>1.9805411E7</v>
      </c>
      <c r="B75" s="7" t="s">
        <v>506</v>
      </c>
      <c r="C75" s="20">
        <v>7436771.9</v>
      </c>
      <c r="D75" s="33">
        <v>3938754.0</v>
      </c>
      <c r="E75" s="20">
        <v>2.602870165E7</v>
      </c>
      <c r="F75" s="33">
        <v>1.422765E7</v>
      </c>
      <c r="G75" s="13">
        <v>7.4367719E7</v>
      </c>
      <c r="H75" s="34">
        <v>6.3594465E7</v>
      </c>
      <c r="I75" s="35">
        <v>-1.0773254E7</v>
      </c>
      <c r="J75" s="20">
        <v>2.439620774E8</v>
      </c>
      <c r="K75" s="36">
        <v>3.142337266E8</v>
      </c>
      <c r="L75" s="37">
        <v>7.027164920000002E7</v>
      </c>
      <c r="M75" s="13">
        <v>1.9790961E7</v>
      </c>
      <c r="N75" s="34">
        <v>2.3885925E7</v>
      </c>
      <c r="O75" s="38">
        <v>4094964.0</v>
      </c>
      <c r="P75" s="13">
        <v>1.5100936E7</v>
      </c>
      <c r="Q75" s="39">
        <v>1.5932701E7</v>
      </c>
      <c r="R75" s="38">
        <v>831765.0</v>
      </c>
      <c r="S75" s="13">
        <v>6095675.0</v>
      </c>
      <c r="T75" s="39">
        <v>9177746.0</v>
      </c>
      <c r="U75" s="38">
        <v>3082071.0</v>
      </c>
      <c r="V75" s="13">
        <v>1.1989536E7</v>
      </c>
      <c r="W75" s="39">
        <v>1.2846219E7</v>
      </c>
      <c r="X75" s="38">
        <v>856683.0</v>
      </c>
      <c r="Y75" s="13">
        <v>1.5326961461E10</v>
      </c>
      <c r="Z75" s="39">
        <v>1.5636961461E10</v>
      </c>
      <c r="AA75" s="38">
        <v>3.1E8</v>
      </c>
      <c r="AB75" s="40">
        <v>1713366.0</v>
      </c>
      <c r="AC75" s="40">
        <v>1.2328284E7</v>
      </c>
      <c r="AD75" s="40">
        <v>0.0</v>
      </c>
      <c r="AE75" s="40">
        <v>0.0</v>
      </c>
      <c r="AF75" s="41">
        <v>185999.99999999997</v>
      </c>
      <c r="AG75" s="40">
        <v>0.0</v>
      </c>
      <c r="AH75" s="40">
        <v>0.0</v>
      </c>
      <c r="AI75" s="41">
        <v>1.422765E7</v>
      </c>
      <c r="AJ75" s="41">
        <v>-1.1801051649999999E7</v>
      </c>
      <c r="AK75" s="42">
        <v>0.5296322185167465</v>
      </c>
      <c r="AL75" s="42">
        <v>0.54661389535732</v>
      </c>
    </row>
    <row r="76" ht="15.75" customHeight="1">
      <c r="A76" s="6">
        <v>5.7211811E7</v>
      </c>
      <c r="B76" s="7" t="s">
        <v>510</v>
      </c>
      <c r="C76" s="20">
        <v>7355378.4</v>
      </c>
      <c r="D76" s="33">
        <v>8536583.0</v>
      </c>
      <c r="E76" s="20">
        <v>2.57438244E7</v>
      </c>
      <c r="F76" s="33">
        <v>3.05519508604E7</v>
      </c>
      <c r="G76" s="13">
        <v>7.3553784E7</v>
      </c>
      <c r="H76" s="34">
        <v>5.7509532E7</v>
      </c>
      <c r="I76" s="35">
        <v>-1.6044252E7</v>
      </c>
      <c r="J76" s="20">
        <v>9.696008536E8</v>
      </c>
      <c r="K76" s="36">
        <v>1.1225822508E9</v>
      </c>
      <c r="L76" s="37">
        <v>1.5298139719999993E8</v>
      </c>
      <c r="M76" s="13">
        <v>1.02947175E8</v>
      </c>
      <c r="N76" s="34">
        <v>1.12103082E8</v>
      </c>
      <c r="O76" s="38">
        <v>9155907.0</v>
      </c>
      <c r="P76" s="13">
        <v>1.1045298E7</v>
      </c>
      <c r="Q76" s="39">
        <v>1.2965256E7</v>
      </c>
      <c r="R76" s="38">
        <v>1919958.0</v>
      </c>
      <c r="S76" s="13">
        <v>2.6699332E7</v>
      </c>
      <c r="T76" s="39">
        <v>3.328879E7</v>
      </c>
      <c r="U76" s="38">
        <v>6589458.0</v>
      </c>
      <c r="V76" s="13">
        <v>3.8221897E7</v>
      </c>
      <c r="W76" s="39">
        <v>4.0169022E7</v>
      </c>
      <c r="X76" s="38">
        <v>1947125.0</v>
      </c>
      <c r="Y76" s="13">
        <v>8.316851215E9</v>
      </c>
      <c r="Z76" s="39">
        <v>8.816632649E9</v>
      </c>
      <c r="AA76" s="38">
        <v>4.99781434E8</v>
      </c>
      <c r="AB76" s="40">
        <v>3894250.0</v>
      </c>
      <c r="AC76" s="40">
        <v>2.6357832E7</v>
      </c>
      <c r="AD76" s="40">
        <v>0.0</v>
      </c>
      <c r="AE76" s="40">
        <v>0.0</v>
      </c>
      <c r="AF76" s="41">
        <v>299868.86039999995</v>
      </c>
      <c r="AG76" s="40">
        <v>0.0</v>
      </c>
      <c r="AH76" s="40">
        <v>0.0</v>
      </c>
      <c r="AI76" s="41">
        <v>3.05519508604E7</v>
      </c>
      <c r="AJ76" s="41">
        <v>4808126.4604</v>
      </c>
      <c r="AK76" s="42">
        <v>1.1605905958556801</v>
      </c>
      <c r="AL76" s="42">
        <v>1.1867681501276865</v>
      </c>
    </row>
    <row r="77" ht="15.75" customHeight="1">
      <c r="A77" s="6">
        <v>1.24845422E8</v>
      </c>
      <c r="B77" s="7" t="s">
        <v>76</v>
      </c>
      <c r="C77" s="20">
        <v>7478197.0</v>
      </c>
      <c r="D77" s="33">
        <v>7712164.0</v>
      </c>
      <c r="E77" s="20">
        <v>2.61736895E7</v>
      </c>
      <c r="F77" s="33">
        <v>4.2200744E7</v>
      </c>
      <c r="G77" s="13">
        <v>7.478197E7</v>
      </c>
      <c r="H77" s="34">
        <v>6.1381555E7</v>
      </c>
      <c r="I77" s="35">
        <v>-1.3400415E7</v>
      </c>
      <c r="J77" s="20">
        <v>4.66942893E8</v>
      </c>
      <c r="K77" s="36">
        <v>5.998638696E8</v>
      </c>
      <c r="L77" s="37">
        <v>1.3292097660000002E8</v>
      </c>
      <c r="M77" s="13">
        <v>4.2476938E7</v>
      </c>
      <c r="N77" s="34">
        <v>5.0267289E7</v>
      </c>
      <c r="O77" s="38">
        <v>7790351.0</v>
      </c>
      <c r="P77" s="13">
        <v>3424877.0</v>
      </c>
      <c r="Q77" s="39">
        <v>4974936.0</v>
      </c>
      <c r="R77" s="38">
        <v>1550059.0</v>
      </c>
      <c r="S77" s="13">
        <v>8764129.0</v>
      </c>
      <c r="T77" s="39">
        <v>1.4328537E7</v>
      </c>
      <c r="U77" s="38">
        <v>5564408.0</v>
      </c>
      <c r="V77" s="13">
        <v>2.8376694E7</v>
      </c>
      <c r="W77" s="39">
        <v>3.052445E7</v>
      </c>
      <c r="X77" s="38">
        <v>2147756.0</v>
      </c>
      <c r="Y77" s="13">
        <v>9.160487436E9</v>
      </c>
      <c r="Z77" s="39">
        <v>1.0400487436E10</v>
      </c>
      <c r="AA77" s="38">
        <v>1.24E9</v>
      </c>
      <c r="AB77" s="40">
        <v>4295512.0</v>
      </c>
      <c r="AC77" s="40">
        <v>2.2257632E7</v>
      </c>
      <c r="AD77" s="40">
        <v>691160.0</v>
      </c>
      <c r="AE77" s="40">
        <v>1.421244E7</v>
      </c>
      <c r="AF77" s="41">
        <v>743999.9999999999</v>
      </c>
      <c r="AG77" s="40">
        <v>172790.0</v>
      </c>
      <c r="AH77" s="40">
        <v>1421244.0</v>
      </c>
      <c r="AI77" s="41">
        <v>4.2200744E7</v>
      </c>
      <c r="AJ77" s="41">
        <v>1.60270545E7</v>
      </c>
      <c r="AK77" s="42">
        <v>1.0312865520927037</v>
      </c>
      <c r="AL77" s="42">
        <v>1.6123345545151362</v>
      </c>
    </row>
    <row r="78" ht="15.75" customHeight="1">
      <c r="A78" s="6">
        <v>1.1827646E8</v>
      </c>
      <c r="B78" s="7" t="s">
        <v>137</v>
      </c>
      <c r="C78" s="20">
        <v>7407070.5</v>
      </c>
      <c r="D78" s="33">
        <v>5913572.0</v>
      </c>
      <c r="E78" s="20">
        <v>2.592474675E7</v>
      </c>
      <c r="F78" s="33">
        <v>3.0647662E7</v>
      </c>
      <c r="G78" s="13">
        <v>7.4070705E7</v>
      </c>
      <c r="H78" s="34">
        <v>6.4325485E7</v>
      </c>
      <c r="I78" s="35">
        <v>-9745220.0</v>
      </c>
      <c r="J78" s="20">
        <v>4.775555888E8</v>
      </c>
      <c r="K78" s="36">
        <v>5.756585004E8</v>
      </c>
      <c r="L78" s="37">
        <v>9.810291159999996E7</v>
      </c>
      <c r="M78" s="13">
        <v>5.8284858E7</v>
      </c>
      <c r="N78" s="34">
        <v>6.6361041E7</v>
      </c>
      <c r="O78" s="38">
        <v>8076183.0</v>
      </c>
      <c r="P78" s="13">
        <v>5130990.0</v>
      </c>
      <c r="Q78" s="39">
        <v>6431354.0</v>
      </c>
      <c r="R78" s="38">
        <v>1300364.0</v>
      </c>
      <c r="S78" s="13">
        <v>8516383.0</v>
      </c>
      <c r="T78" s="39">
        <v>1.2304771E7</v>
      </c>
      <c r="U78" s="38">
        <v>3788388.0</v>
      </c>
      <c r="V78" s="13">
        <v>2.7126906E7</v>
      </c>
      <c r="W78" s="39">
        <v>2.925209E7</v>
      </c>
      <c r="X78" s="38">
        <v>2125184.0</v>
      </c>
      <c r="Y78" s="13">
        <v>2.654238267E9</v>
      </c>
      <c r="Z78" s="39">
        <v>2.669238267E9</v>
      </c>
      <c r="AA78" s="38">
        <v>1.5E7</v>
      </c>
      <c r="AB78" s="40">
        <v>4250368.0</v>
      </c>
      <c r="AC78" s="40">
        <v>1.5153552E7</v>
      </c>
      <c r="AD78" s="40">
        <v>1126852.0</v>
      </c>
      <c r="AE78" s="40">
        <v>1.010789E7</v>
      </c>
      <c r="AF78" s="41">
        <v>9000.0</v>
      </c>
      <c r="AG78" s="40">
        <v>281713.0</v>
      </c>
      <c r="AH78" s="40">
        <v>1010789.0</v>
      </c>
      <c r="AI78" s="41">
        <v>3.0647662E7</v>
      </c>
      <c r="AJ78" s="41">
        <v>4722915.25</v>
      </c>
      <c r="AK78" s="42">
        <v>0.7983685317967475</v>
      </c>
      <c r="AL78" s="42">
        <v>1.1821778741194453</v>
      </c>
    </row>
    <row r="79" ht="15.75" customHeight="1">
      <c r="A79" s="6">
        <v>1.24331838E8</v>
      </c>
      <c r="B79" s="7" t="s">
        <v>100</v>
      </c>
      <c r="C79" s="20">
        <v>7333066.0</v>
      </c>
      <c r="D79" s="33">
        <v>2982810.0</v>
      </c>
      <c r="E79" s="20">
        <v>2.5665731E7</v>
      </c>
      <c r="F79" s="33">
        <v>2.52211403086E7</v>
      </c>
      <c r="G79" s="13">
        <v>7.333066E7</v>
      </c>
      <c r="H79" s="34">
        <v>5.6135446E7</v>
      </c>
      <c r="I79" s="35">
        <v>-1.7195214E7</v>
      </c>
      <c r="J79" s="20">
        <v>1.141529606E8</v>
      </c>
      <c r="K79" s="36">
        <v>1.656330624E8</v>
      </c>
      <c r="L79" s="37">
        <v>5.148010180000001E7</v>
      </c>
      <c r="M79" s="13">
        <v>8669306.0</v>
      </c>
      <c r="N79" s="34">
        <v>1.1669694E7</v>
      </c>
      <c r="O79" s="38">
        <v>3000388.0</v>
      </c>
      <c r="P79" s="13">
        <v>6161151.0</v>
      </c>
      <c r="Q79" s="39">
        <v>7615044.0</v>
      </c>
      <c r="R79" s="38">
        <v>1453893.0</v>
      </c>
      <c r="S79" s="13">
        <v>3581942.0</v>
      </c>
      <c r="T79" s="39">
        <v>5746294.0</v>
      </c>
      <c r="U79" s="38">
        <v>2164352.0</v>
      </c>
      <c r="V79" s="13">
        <v>4125661.0</v>
      </c>
      <c r="W79" s="39">
        <v>4944119.0</v>
      </c>
      <c r="X79" s="38">
        <v>818458.0</v>
      </c>
      <c r="Y79" s="13">
        <v>1.04098749E8</v>
      </c>
      <c r="Z79" s="39">
        <v>8.3567593E8</v>
      </c>
      <c r="AA79" s="38">
        <v>7.31577181E8</v>
      </c>
      <c r="AB79" s="40">
        <v>1636916.0</v>
      </c>
      <c r="AC79" s="40">
        <v>8657408.0</v>
      </c>
      <c r="AD79" s="40">
        <v>0.0</v>
      </c>
      <c r="AE79" s="40">
        <v>1.448787E7</v>
      </c>
      <c r="AF79" s="41">
        <v>438946.3086</v>
      </c>
      <c r="AG79" s="40">
        <v>0.0</v>
      </c>
      <c r="AH79" s="40">
        <v>1448787.0</v>
      </c>
      <c r="AI79" s="41">
        <v>2.52211403086E7</v>
      </c>
      <c r="AJ79" s="41">
        <v>-444590.69139999896</v>
      </c>
      <c r="AK79" s="42">
        <v>0.40676164649274943</v>
      </c>
      <c r="AL79" s="42">
        <v>0.9826776532723732</v>
      </c>
    </row>
    <row r="80" ht="15.75" customHeight="1">
      <c r="A80" s="6">
        <v>8.2637804E7</v>
      </c>
      <c r="B80" s="7" t="s">
        <v>507</v>
      </c>
      <c r="C80" s="20">
        <v>7386961.7</v>
      </c>
      <c r="D80" s="33">
        <v>3165063.0</v>
      </c>
      <c r="E80" s="20">
        <v>2.585436595E7</v>
      </c>
      <c r="F80" s="33">
        <v>1.7989438E7</v>
      </c>
      <c r="G80" s="13">
        <v>7.3869617E7</v>
      </c>
      <c r="H80" s="34">
        <v>6.9447897E7</v>
      </c>
      <c r="I80" s="35">
        <v>-4421720.0</v>
      </c>
      <c r="J80" s="20">
        <v>7.550457134E8</v>
      </c>
      <c r="K80" s="36">
        <v>8.096486174E8</v>
      </c>
      <c r="L80" s="37">
        <v>5.4602904E7</v>
      </c>
      <c r="M80" s="13">
        <v>7.6086023E7</v>
      </c>
      <c r="N80" s="34">
        <v>7.9338682E7</v>
      </c>
      <c r="O80" s="38">
        <v>3252659.0</v>
      </c>
      <c r="P80" s="13">
        <v>8118081.0</v>
      </c>
      <c r="Q80" s="39">
        <v>9123891.0</v>
      </c>
      <c r="R80" s="38">
        <v>1005810.0</v>
      </c>
      <c r="S80" s="13">
        <v>1.4096842E7</v>
      </c>
      <c r="T80" s="39">
        <v>1.6369845E7</v>
      </c>
      <c r="U80" s="38">
        <v>2273003.0</v>
      </c>
      <c r="V80" s="13">
        <v>4.496922E7</v>
      </c>
      <c r="W80" s="39">
        <v>4.586128E7</v>
      </c>
      <c r="X80" s="38">
        <v>892060.0</v>
      </c>
      <c r="Y80" s="13">
        <v>7.99134983E8</v>
      </c>
      <c r="Z80" s="39">
        <v>7.99134983E8</v>
      </c>
      <c r="AA80" s="38">
        <v>0.0</v>
      </c>
      <c r="AB80" s="40">
        <v>1784120.0</v>
      </c>
      <c r="AC80" s="40">
        <v>9092012.0</v>
      </c>
      <c r="AD80" s="40">
        <v>2856116.0</v>
      </c>
      <c r="AE80" s="40">
        <v>4257190.0</v>
      </c>
      <c r="AF80" s="41">
        <v>0.0</v>
      </c>
      <c r="AG80" s="40">
        <v>714029.0</v>
      </c>
      <c r="AH80" s="40">
        <v>425719.0</v>
      </c>
      <c r="AI80" s="41">
        <v>1.7989438E7</v>
      </c>
      <c r="AJ80" s="41">
        <v>-7864927.949999999</v>
      </c>
      <c r="AK80" s="42">
        <v>0.42846614461260846</v>
      </c>
      <c r="AL80" s="42">
        <v>0.6957988463066526</v>
      </c>
    </row>
    <row r="81" ht="15.75" customHeight="1">
      <c r="A81" s="6">
        <v>1.7342475E7</v>
      </c>
      <c r="B81" s="7" t="s">
        <v>143</v>
      </c>
      <c r="C81" s="20">
        <v>7432449.600000001</v>
      </c>
      <c r="D81" s="33">
        <v>3121117.0</v>
      </c>
      <c r="E81" s="20">
        <v>2.6013573599999998E7</v>
      </c>
      <c r="F81" s="33">
        <v>2.53179519328E7</v>
      </c>
      <c r="G81" s="13">
        <v>7.4324496E7</v>
      </c>
      <c r="H81" s="34">
        <v>5.8509876E7</v>
      </c>
      <c r="I81" s="35">
        <v>-1.581462E7</v>
      </c>
      <c r="J81" s="20">
        <v>2.941532026E8</v>
      </c>
      <c r="K81" s="36">
        <v>3.453129528E8</v>
      </c>
      <c r="L81" s="37">
        <v>5.115975019999999E7</v>
      </c>
      <c r="M81" s="13">
        <v>2.4708806E7</v>
      </c>
      <c r="N81" s="34">
        <v>2.7869579E7</v>
      </c>
      <c r="O81" s="38">
        <v>3160773.0</v>
      </c>
      <c r="P81" s="13">
        <v>5541317.0</v>
      </c>
      <c r="Q81" s="39">
        <v>6955196.0</v>
      </c>
      <c r="R81" s="38">
        <v>1413879.0</v>
      </c>
      <c r="S81" s="13">
        <v>5876375.0</v>
      </c>
      <c r="T81" s="39">
        <v>7868607.0</v>
      </c>
      <c r="U81" s="38">
        <v>1992232.0</v>
      </c>
      <c r="V81" s="13">
        <v>1.7202089E7</v>
      </c>
      <c r="W81" s="39">
        <v>1.8330974E7</v>
      </c>
      <c r="X81" s="38">
        <v>1128885.0</v>
      </c>
      <c r="Y81" s="13">
        <v>4.321283541E9</v>
      </c>
      <c r="Z81" s="39">
        <v>5.908723429E9</v>
      </c>
      <c r="AA81" s="38">
        <v>1.587439888E9</v>
      </c>
      <c r="AB81" s="40">
        <v>2257770.0</v>
      </c>
      <c r="AC81" s="40">
        <v>7968928.0</v>
      </c>
      <c r="AD81" s="40">
        <v>0.0</v>
      </c>
      <c r="AE81" s="40">
        <v>1.413879E7</v>
      </c>
      <c r="AF81" s="41">
        <v>952463.9328</v>
      </c>
      <c r="AG81" s="40">
        <v>0.0</v>
      </c>
      <c r="AH81" s="40">
        <v>1413879.0</v>
      </c>
      <c r="AI81" s="41">
        <v>2.53179519328E7</v>
      </c>
      <c r="AJ81" s="41">
        <v>-695621.6671999991</v>
      </c>
      <c r="AK81" s="42">
        <v>0.4199311354899736</v>
      </c>
      <c r="AL81" s="42">
        <v>0.9732592807933164</v>
      </c>
    </row>
    <row r="82" ht="15.75" customHeight="1">
      <c r="A82" s="6">
        <v>1.11798858E8</v>
      </c>
      <c r="B82" s="7" t="s">
        <v>122</v>
      </c>
      <c r="C82" s="20">
        <v>7329990.0</v>
      </c>
      <c r="D82" s="33">
        <v>1771040.0</v>
      </c>
      <c r="E82" s="20">
        <v>2.5654965E7</v>
      </c>
      <c r="F82" s="33">
        <v>2.5625954E7</v>
      </c>
      <c r="G82" s="13">
        <v>7.32999E7</v>
      </c>
      <c r="H82" s="34">
        <v>5.0712365E7</v>
      </c>
      <c r="I82" s="35">
        <v>-2.2587535E7</v>
      </c>
      <c r="J82" s="20">
        <v>3.179701422E8</v>
      </c>
      <c r="K82" s="36">
        <v>3.490242604E8</v>
      </c>
      <c r="L82" s="37">
        <v>3.1054118199999988E7</v>
      </c>
      <c r="M82" s="13">
        <v>3.1010926E7</v>
      </c>
      <c r="N82" s="34">
        <v>3.2783221E7</v>
      </c>
      <c r="O82" s="38">
        <v>1772295.0</v>
      </c>
      <c r="P82" s="13">
        <v>6265360.0</v>
      </c>
      <c r="Q82" s="39">
        <v>8352331.0</v>
      </c>
      <c r="R82" s="38">
        <v>2086971.0</v>
      </c>
      <c r="S82" s="13">
        <v>7250627.0</v>
      </c>
      <c r="T82" s="39">
        <v>8584937.0</v>
      </c>
      <c r="U82" s="38">
        <v>1334310.0</v>
      </c>
      <c r="V82" s="13">
        <v>1.5141248E7</v>
      </c>
      <c r="W82" s="39">
        <v>1.5577978E7</v>
      </c>
      <c r="X82" s="38">
        <v>436730.0</v>
      </c>
      <c r="Y82" s="13">
        <v>1.521241284E9</v>
      </c>
      <c r="Z82" s="39">
        <v>1.521241284E9</v>
      </c>
      <c r="AA82" s="38">
        <v>0.0</v>
      </c>
      <c r="AB82" s="40">
        <v>873460.0</v>
      </c>
      <c r="AC82" s="40">
        <v>5337240.0</v>
      </c>
      <c r="AD82" s="40">
        <v>180444.0</v>
      </c>
      <c r="AE82" s="40">
        <v>1.923481E7</v>
      </c>
      <c r="AF82" s="41">
        <v>0.0</v>
      </c>
      <c r="AG82" s="40">
        <v>45111.0</v>
      </c>
      <c r="AH82" s="40">
        <v>1923481.0</v>
      </c>
      <c r="AI82" s="41">
        <v>2.5625954E7</v>
      </c>
      <c r="AJ82" s="41">
        <v>-29011.0</v>
      </c>
      <c r="AK82" s="42">
        <v>0.24161560929823916</v>
      </c>
      <c r="AL82" s="42">
        <v>0.9988691857502047</v>
      </c>
    </row>
    <row r="83" ht="15.75" customHeight="1">
      <c r="A83" s="6">
        <v>1.24330555E8</v>
      </c>
      <c r="B83" s="7" t="s">
        <v>105</v>
      </c>
      <c r="C83" s="20">
        <v>7390850.7</v>
      </c>
      <c r="D83" s="33">
        <v>1.331647E7</v>
      </c>
      <c r="E83" s="20">
        <v>2.586797745E7</v>
      </c>
      <c r="F83" s="33">
        <v>5.6942704E7</v>
      </c>
      <c r="G83" s="13">
        <v>7.3908507E7</v>
      </c>
      <c r="H83" s="34">
        <v>6.4814238E7</v>
      </c>
      <c r="I83" s="35">
        <v>-9094269.0</v>
      </c>
      <c r="J83" s="20">
        <v>7.111940258E8</v>
      </c>
      <c r="K83" s="36">
        <v>9.47074986E8</v>
      </c>
      <c r="L83" s="37">
        <v>2.3588096020000005E8</v>
      </c>
      <c r="M83" s="13">
        <v>1.35894486E8</v>
      </c>
      <c r="N83" s="34">
        <v>1.49354688E8</v>
      </c>
      <c r="O83" s="38">
        <v>1.3460202E7</v>
      </c>
      <c r="P83" s="13">
        <v>7897046.0</v>
      </c>
      <c r="Q83" s="39">
        <v>9318693.0</v>
      </c>
      <c r="R83" s="38">
        <v>1421647.0</v>
      </c>
      <c r="S83" s="13">
        <v>2.1204786E7</v>
      </c>
      <c r="T83" s="39">
        <v>3.1459133E7</v>
      </c>
      <c r="U83" s="38">
        <v>1.0254347E7</v>
      </c>
      <c r="V83" s="13">
        <v>2.5597452E7</v>
      </c>
      <c r="W83" s="39">
        <v>2.8659575E7</v>
      </c>
      <c r="X83" s="38">
        <v>3062123.0</v>
      </c>
      <c r="Y83" s="13">
        <v>1.132140315E9</v>
      </c>
      <c r="Z83" s="39">
        <v>1.962140315E9</v>
      </c>
      <c r="AA83" s="38">
        <v>8.3E8</v>
      </c>
      <c r="AB83" s="40">
        <v>6124246.0</v>
      </c>
      <c r="AC83" s="40">
        <v>4.1017388E7</v>
      </c>
      <c r="AD83" s="40">
        <v>3151020.0</v>
      </c>
      <c r="AE83" s="40">
        <v>6152050.0</v>
      </c>
      <c r="AF83" s="41">
        <v>497999.99999999994</v>
      </c>
      <c r="AG83" s="40">
        <v>787755.0</v>
      </c>
      <c r="AH83" s="40">
        <v>615205.0</v>
      </c>
      <c r="AI83" s="41">
        <v>5.6942704E7</v>
      </c>
      <c r="AJ83" s="41">
        <v>3.107472655E7</v>
      </c>
      <c r="AK83" s="42">
        <v>1.8017506428590149</v>
      </c>
      <c r="AL83" s="42">
        <v>2.201281646779849</v>
      </c>
    </row>
    <row r="84" ht="15.75" customHeight="1">
      <c r="A84" s="6">
        <v>1.20856535E8</v>
      </c>
      <c r="B84" s="7" t="s">
        <v>206</v>
      </c>
      <c r="C84" s="20">
        <v>7201313.2</v>
      </c>
      <c r="D84" s="33">
        <v>0.0</v>
      </c>
      <c r="E84" s="20">
        <v>2.52045962E7</v>
      </c>
      <c r="F84" s="33">
        <v>0.0</v>
      </c>
      <c r="G84" s="13">
        <v>7.2013132E7</v>
      </c>
      <c r="H84" s="34">
        <v>7.2636532E7</v>
      </c>
      <c r="I84" s="35">
        <v>623400.0</v>
      </c>
      <c r="J84" s="20">
        <v>1.630552176E8</v>
      </c>
      <c r="K84" s="36">
        <v>1.630552176E8</v>
      </c>
      <c r="L84" s="37">
        <v>0.0</v>
      </c>
      <c r="M84" s="13">
        <v>1.3243194E7</v>
      </c>
      <c r="N84" s="34">
        <v>1.3243194E7</v>
      </c>
      <c r="O84" s="38">
        <v>0.0</v>
      </c>
      <c r="P84" s="13">
        <v>7651048.0</v>
      </c>
      <c r="Q84" s="39">
        <v>7651048.0</v>
      </c>
      <c r="R84" s="38">
        <v>0.0</v>
      </c>
      <c r="S84" s="13">
        <v>3942657.0</v>
      </c>
      <c r="T84" s="39">
        <v>3942657.0</v>
      </c>
      <c r="U84" s="38">
        <v>0.0</v>
      </c>
      <c r="V84" s="13">
        <v>8122077.0</v>
      </c>
      <c r="W84" s="39">
        <v>8122077.0</v>
      </c>
      <c r="X84" s="38">
        <v>0.0</v>
      </c>
      <c r="Y84" s="13">
        <v>3.23022844E8</v>
      </c>
      <c r="Z84" s="39">
        <v>3.23022844E8</v>
      </c>
      <c r="AA84" s="38">
        <v>0.0</v>
      </c>
      <c r="AB84" s="40">
        <v>0.0</v>
      </c>
      <c r="AC84" s="40">
        <v>0.0</v>
      </c>
      <c r="AD84" s="40">
        <v>0.0</v>
      </c>
      <c r="AE84" s="40">
        <v>0.0</v>
      </c>
      <c r="AF84" s="41">
        <v>0.0</v>
      </c>
      <c r="AG84" s="40">
        <v>0.0</v>
      </c>
      <c r="AH84" s="40">
        <v>0.0</v>
      </c>
      <c r="AI84" s="41">
        <v>0.0</v>
      </c>
      <c r="AJ84" s="41">
        <v>-2.52045962E7</v>
      </c>
      <c r="AK84" s="42">
        <v>0.0</v>
      </c>
      <c r="AL84" s="42">
        <v>0.0</v>
      </c>
    </row>
    <row r="85" ht="15.75" customHeight="1">
      <c r="A85" s="6">
        <v>1.23839765E8</v>
      </c>
      <c r="B85" s="7" t="s">
        <v>505</v>
      </c>
      <c r="C85" s="20">
        <v>7446827.9</v>
      </c>
      <c r="D85" s="33">
        <v>1.0686676E7</v>
      </c>
      <c r="E85" s="20">
        <v>2.606389765E7</v>
      </c>
      <c r="F85" s="33">
        <v>5.4349642E7</v>
      </c>
      <c r="G85" s="13">
        <v>7.4468279E7</v>
      </c>
      <c r="H85" s="34">
        <v>5.8780083E7</v>
      </c>
      <c r="I85" s="35">
        <v>-1.5688196E7</v>
      </c>
      <c r="J85" s="20">
        <v>6.211892474E8</v>
      </c>
      <c r="K85" s="36">
        <v>8.122323544E8</v>
      </c>
      <c r="L85" s="37">
        <v>1.91043107E8</v>
      </c>
      <c r="M85" s="13">
        <v>1.01098057E8</v>
      </c>
      <c r="N85" s="34">
        <v>1.11789308E8</v>
      </c>
      <c r="O85" s="38">
        <v>1.0691251E7</v>
      </c>
      <c r="P85" s="13">
        <v>7987566.0</v>
      </c>
      <c r="Q85" s="39">
        <v>1.0771547E7</v>
      </c>
      <c r="R85" s="38">
        <v>2783981.0</v>
      </c>
      <c r="S85" s="13">
        <v>1.9456167E7</v>
      </c>
      <c r="T85" s="39">
        <v>2.7873348E7</v>
      </c>
      <c r="U85" s="38">
        <v>8417181.0</v>
      </c>
      <c r="V85" s="13">
        <v>2.0923384E7</v>
      </c>
      <c r="W85" s="39">
        <v>2.3192879E7</v>
      </c>
      <c r="X85" s="38">
        <v>2269495.0</v>
      </c>
      <c r="Y85" s="13">
        <v>2.030191018E9</v>
      </c>
      <c r="Z85" s="39">
        <v>2.040191018E9</v>
      </c>
      <c r="AA85" s="38">
        <v>1.0E7</v>
      </c>
      <c r="AB85" s="40">
        <v>4538990.0</v>
      </c>
      <c r="AC85" s="40">
        <v>3.3668724E7</v>
      </c>
      <c r="AD85" s="40">
        <v>6828048.0</v>
      </c>
      <c r="AE85" s="40">
        <v>9307880.0</v>
      </c>
      <c r="AF85" s="41">
        <v>5999.999999999999</v>
      </c>
      <c r="AG85" s="40">
        <v>1707012.0</v>
      </c>
      <c r="AH85" s="40">
        <v>930788.0</v>
      </c>
      <c r="AI85" s="41">
        <v>5.4349642E7</v>
      </c>
      <c r="AJ85" s="41">
        <v>2.828574435E7</v>
      </c>
      <c r="AK85" s="42">
        <v>1.4350641835028843</v>
      </c>
      <c r="AL85" s="42">
        <v>2.0852461412270777</v>
      </c>
    </row>
    <row r="86" ht="15.75" customHeight="1">
      <c r="A86" s="6">
        <v>9.6306775E7</v>
      </c>
      <c r="B86" s="7" t="s">
        <v>92</v>
      </c>
      <c r="C86" s="20">
        <v>7227034.0</v>
      </c>
      <c r="D86" s="33">
        <v>3274927.0</v>
      </c>
      <c r="E86" s="20">
        <v>2.5294619E7</v>
      </c>
      <c r="F86" s="33">
        <v>2.101399E7</v>
      </c>
      <c r="G86" s="13">
        <v>7.227034E7</v>
      </c>
      <c r="H86" s="34">
        <v>6.4130165E7</v>
      </c>
      <c r="I86" s="35">
        <v>-8140175.0</v>
      </c>
      <c r="J86" s="20">
        <v>4.595945724E8</v>
      </c>
      <c r="K86" s="36">
        <v>5.178669076E8</v>
      </c>
      <c r="L86" s="37">
        <v>5.827233520000005E7</v>
      </c>
      <c r="M86" s="13">
        <v>1.15038701E8</v>
      </c>
      <c r="N86" s="34">
        <v>1.1838154E8</v>
      </c>
      <c r="O86" s="38">
        <v>3342839.0</v>
      </c>
      <c r="P86" s="13">
        <v>6772820.0</v>
      </c>
      <c r="Q86" s="39">
        <v>7812682.0</v>
      </c>
      <c r="R86" s="38">
        <v>1039862.0</v>
      </c>
      <c r="S86" s="13">
        <v>1.227003E7</v>
      </c>
      <c r="T86" s="39">
        <v>1.4819448E7</v>
      </c>
      <c r="U86" s="38">
        <v>2549418.0</v>
      </c>
      <c r="V86" s="13">
        <v>1.9468164E7</v>
      </c>
      <c r="W86" s="39">
        <v>2.0193673E7</v>
      </c>
      <c r="X86" s="38">
        <v>725509.0</v>
      </c>
      <c r="Y86" s="13">
        <v>3.757234725E9</v>
      </c>
      <c r="Z86" s="39">
        <v>3.757234725E9</v>
      </c>
      <c r="AA86" s="38">
        <v>0.0</v>
      </c>
      <c r="AB86" s="40">
        <v>1451018.0</v>
      </c>
      <c r="AC86" s="40">
        <v>1.0197672E7</v>
      </c>
      <c r="AD86" s="40">
        <v>688880.0</v>
      </c>
      <c r="AE86" s="40">
        <v>8676420.0</v>
      </c>
      <c r="AF86" s="41">
        <v>0.0</v>
      </c>
      <c r="AG86" s="40">
        <v>172220.0</v>
      </c>
      <c r="AH86" s="40">
        <v>867642.0</v>
      </c>
      <c r="AI86" s="41">
        <v>2.101399E7</v>
      </c>
      <c r="AJ86" s="41">
        <v>-4280629.0</v>
      </c>
      <c r="AK86" s="42">
        <v>0.4531495216433187</v>
      </c>
      <c r="AL86" s="42">
        <v>0.8307691845447445</v>
      </c>
    </row>
    <row r="87" ht="15.75" customHeight="1">
      <c r="A87" s="6">
        <v>1.12342114E8</v>
      </c>
      <c r="B87" s="7" t="s">
        <v>511</v>
      </c>
      <c r="C87" s="20">
        <v>7322320.7</v>
      </c>
      <c r="D87" s="33">
        <v>4143849.0</v>
      </c>
      <c r="E87" s="20">
        <v>2.562812245E7</v>
      </c>
      <c r="F87" s="33">
        <v>1.36981280006E7</v>
      </c>
      <c r="G87" s="13">
        <v>7.3223207E7</v>
      </c>
      <c r="H87" s="34">
        <v>6.4689411E7</v>
      </c>
      <c r="I87" s="35">
        <v>-8533796.0</v>
      </c>
      <c r="J87" s="20">
        <v>2.528225414E8</v>
      </c>
      <c r="K87" s="36">
        <v>3.24894896E8</v>
      </c>
      <c r="L87" s="37">
        <v>7.20723546E7</v>
      </c>
      <c r="M87" s="13">
        <v>1.887981E7</v>
      </c>
      <c r="N87" s="34">
        <v>2.4073288E7</v>
      </c>
      <c r="O87" s="38">
        <v>5193478.0</v>
      </c>
      <c r="P87" s="13">
        <v>6768294.0</v>
      </c>
      <c r="Q87" s="39">
        <v>8017037.0</v>
      </c>
      <c r="R87" s="38">
        <v>1248743.0</v>
      </c>
      <c r="S87" s="13">
        <v>8238135.0</v>
      </c>
      <c r="T87" s="39">
        <v>1.094185E7</v>
      </c>
      <c r="U87" s="38">
        <v>2703715.0</v>
      </c>
      <c r="V87" s="13">
        <v>7990127.0</v>
      </c>
      <c r="W87" s="39">
        <v>9430261.0</v>
      </c>
      <c r="X87" s="38">
        <v>1440134.0</v>
      </c>
      <c r="Y87" s="13">
        <v>1.579929427E9</v>
      </c>
      <c r="Z87" s="39">
        <v>1.584929428E9</v>
      </c>
      <c r="AA87" s="38">
        <v>5000001.0</v>
      </c>
      <c r="AB87" s="40">
        <v>2880268.0</v>
      </c>
      <c r="AC87" s="40">
        <v>1.081486E7</v>
      </c>
      <c r="AD87" s="40">
        <v>0.0</v>
      </c>
      <c r="AE87" s="40">
        <v>0.0</v>
      </c>
      <c r="AF87" s="41">
        <v>3000.0006</v>
      </c>
      <c r="AG87" s="40">
        <v>0.0</v>
      </c>
      <c r="AH87" s="40">
        <v>0.0</v>
      </c>
      <c r="AI87" s="41">
        <v>1.36981280006E7</v>
      </c>
      <c r="AJ87" s="41">
        <v>-1.1929994449399998E7</v>
      </c>
      <c r="AK87" s="42">
        <v>0.565920173367987</v>
      </c>
      <c r="AL87" s="42">
        <v>0.5344959634606398</v>
      </c>
    </row>
    <row r="88" ht="15.75" customHeight="1">
      <c r="A88" s="6">
        <v>1.26694799E8</v>
      </c>
      <c r="B88" s="7" t="s">
        <v>89</v>
      </c>
      <c r="C88" s="20">
        <v>7324676.5</v>
      </c>
      <c r="D88" s="33">
        <v>1.9261891E7</v>
      </c>
      <c r="E88" s="20">
        <v>2.563636775E7</v>
      </c>
      <c r="F88" s="33">
        <v>6.9298222E7</v>
      </c>
      <c r="G88" s="13">
        <v>7.3246765E7</v>
      </c>
      <c r="H88" s="34">
        <v>6.4960384E7</v>
      </c>
      <c r="I88" s="35">
        <v>-8286381.0</v>
      </c>
      <c r="J88" s="20">
        <v>1.176868925E9</v>
      </c>
      <c r="K88" s="36">
        <v>1.5219221776E9</v>
      </c>
      <c r="L88" s="37">
        <v>3.450532525999999E8</v>
      </c>
      <c r="M88" s="13">
        <v>1.05134292E8</v>
      </c>
      <c r="N88" s="34">
        <v>1.24530317E8</v>
      </c>
      <c r="O88" s="38">
        <v>1.9396025E7</v>
      </c>
      <c r="P88" s="13">
        <v>8252562.0</v>
      </c>
      <c r="Q88" s="39">
        <v>9792291.0</v>
      </c>
      <c r="R88" s="38">
        <v>1539729.0</v>
      </c>
      <c r="S88" s="13">
        <v>4.2084257E7</v>
      </c>
      <c r="T88" s="39">
        <v>5.7321477E7</v>
      </c>
      <c r="U88" s="38">
        <v>1.523722E7</v>
      </c>
      <c r="V88" s="13">
        <v>3.1094303E7</v>
      </c>
      <c r="W88" s="39">
        <v>3.5118974E7</v>
      </c>
      <c r="X88" s="38">
        <v>4024671.0</v>
      </c>
      <c r="Y88" s="13">
        <v>1.202033742E9</v>
      </c>
      <c r="Z88" s="39">
        <v>1.702033742E9</v>
      </c>
      <c r="AA88" s="38">
        <v>5.0E8</v>
      </c>
      <c r="AB88" s="40">
        <v>8049342.0</v>
      </c>
      <c r="AC88" s="40">
        <v>6.094888E7</v>
      </c>
      <c r="AD88" s="40">
        <v>0.0</v>
      </c>
      <c r="AE88" s="40">
        <v>0.0</v>
      </c>
      <c r="AF88" s="41">
        <v>300000.0</v>
      </c>
      <c r="AG88" s="40">
        <v>0.0</v>
      </c>
      <c r="AH88" s="40">
        <v>0.0</v>
      </c>
      <c r="AI88" s="41">
        <v>6.9298222E7</v>
      </c>
      <c r="AJ88" s="41">
        <v>4.366185425E7</v>
      </c>
      <c r="AK88" s="42">
        <v>2.6297258315776815</v>
      </c>
      <c r="AL88" s="42">
        <v>2.703121701006181</v>
      </c>
    </row>
    <row r="89" ht="15.75" customHeight="1">
      <c r="A89" s="6">
        <v>1.23889793E8</v>
      </c>
      <c r="B89" s="7" t="s">
        <v>77</v>
      </c>
      <c r="C89" s="20">
        <v>7504929.600000001</v>
      </c>
      <c r="D89" s="33">
        <v>1.1858013E7</v>
      </c>
      <c r="E89" s="20">
        <v>2.6267253599999998E7</v>
      </c>
      <c r="F89" s="33">
        <v>5.5193698E7</v>
      </c>
      <c r="G89" s="13">
        <v>7.5049296E7</v>
      </c>
      <c r="H89" s="34">
        <v>6.8562383E7</v>
      </c>
      <c r="I89" s="35">
        <v>-6486913.0</v>
      </c>
      <c r="J89" s="20">
        <v>4.17463421E8</v>
      </c>
      <c r="K89" s="36">
        <v>6.27212406E8</v>
      </c>
      <c r="L89" s="37">
        <v>2.09748985E8</v>
      </c>
      <c r="M89" s="13">
        <v>5.9090676E7</v>
      </c>
      <c r="N89" s="34">
        <v>7.1180387E7</v>
      </c>
      <c r="O89" s="38">
        <v>1.2089711E7</v>
      </c>
      <c r="P89" s="13">
        <v>6908370.0</v>
      </c>
      <c r="Q89" s="39">
        <v>8142846.0</v>
      </c>
      <c r="R89" s="38">
        <v>1234476.0</v>
      </c>
      <c r="S89" s="13">
        <v>1.1999833E7</v>
      </c>
      <c r="T89" s="39">
        <v>2.109342E7</v>
      </c>
      <c r="U89" s="38">
        <v>9093587.0</v>
      </c>
      <c r="V89" s="13">
        <v>1.6139138E7</v>
      </c>
      <c r="W89" s="39">
        <v>1.8903564E7</v>
      </c>
      <c r="X89" s="38">
        <v>2764426.0</v>
      </c>
      <c r="Y89" s="13">
        <v>2.239251123E9</v>
      </c>
      <c r="Z89" s="39">
        <v>3.839251123E9</v>
      </c>
      <c r="AA89" s="38">
        <v>1.6E9</v>
      </c>
      <c r="AB89" s="40">
        <v>5528852.0</v>
      </c>
      <c r="AC89" s="40">
        <v>3.6374348E7</v>
      </c>
      <c r="AD89" s="40">
        <v>9508.0</v>
      </c>
      <c r="AE89" s="40">
        <v>1.232099E7</v>
      </c>
      <c r="AF89" s="41">
        <v>959999.9999999999</v>
      </c>
      <c r="AG89" s="40">
        <v>2377.0</v>
      </c>
      <c r="AH89" s="40">
        <v>1232099.0</v>
      </c>
      <c r="AI89" s="41">
        <v>5.5193698E7</v>
      </c>
      <c r="AJ89" s="41">
        <v>2.8926444400000002E7</v>
      </c>
      <c r="AK89" s="42">
        <v>1.5800298779618132</v>
      </c>
      <c r="AL89" s="42">
        <v>2.1012359662907434</v>
      </c>
    </row>
    <row r="90" ht="15.75" customHeight="1">
      <c r="A90" s="6">
        <v>8.7085675E7</v>
      </c>
      <c r="B90" s="7" t="s">
        <v>166</v>
      </c>
      <c r="C90" s="20">
        <v>7257609.800000001</v>
      </c>
      <c r="D90" s="33">
        <v>1.0851893E7</v>
      </c>
      <c r="E90" s="20">
        <v>2.5401634299999997E7</v>
      </c>
      <c r="F90" s="33">
        <v>3.7307420552E7</v>
      </c>
      <c r="G90" s="13">
        <v>7.2576098E7</v>
      </c>
      <c r="H90" s="34">
        <v>6.4611793E7</v>
      </c>
      <c r="I90" s="35">
        <v>-7964305.0</v>
      </c>
      <c r="J90" s="20">
        <v>4.566743552E8</v>
      </c>
      <c r="K90" s="36">
        <v>6.408169264E8</v>
      </c>
      <c r="L90" s="37">
        <v>1.841425712E8</v>
      </c>
      <c r="M90" s="13">
        <v>3.5053105E7</v>
      </c>
      <c r="N90" s="34">
        <v>4.597639E7</v>
      </c>
      <c r="O90" s="38">
        <v>1.0923285E7</v>
      </c>
      <c r="P90" s="13">
        <v>7002912.0</v>
      </c>
      <c r="Q90" s="39">
        <v>8435420.0</v>
      </c>
      <c r="R90" s="38">
        <v>1432508.0</v>
      </c>
      <c r="S90" s="13">
        <v>1.5152203E7</v>
      </c>
      <c r="T90" s="39">
        <v>2.270352E7</v>
      </c>
      <c r="U90" s="38">
        <v>7551317.0</v>
      </c>
      <c r="V90" s="13">
        <v>1.4714336E7</v>
      </c>
      <c r="W90" s="39">
        <v>1.8014912E7</v>
      </c>
      <c r="X90" s="38">
        <v>3300576.0</v>
      </c>
      <c r="Y90" s="13">
        <v>1.1376395842E10</v>
      </c>
      <c r="Z90" s="39">
        <v>1.2211396762E10</v>
      </c>
      <c r="AA90" s="38">
        <v>8.3500092E8</v>
      </c>
      <c r="AB90" s="40">
        <v>6601152.0</v>
      </c>
      <c r="AC90" s="40">
        <v>3.0205268E7</v>
      </c>
      <c r="AD90" s="40">
        <v>0.0</v>
      </c>
      <c r="AE90" s="40">
        <v>0.0</v>
      </c>
      <c r="AF90" s="41">
        <v>501000.55199999997</v>
      </c>
      <c r="AG90" s="40">
        <v>0.0</v>
      </c>
      <c r="AH90" s="40">
        <v>0.0</v>
      </c>
      <c r="AI90" s="41">
        <v>3.7307420552E7</v>
      </c>
      <c r="AJ90" s="41">
        <v>1.1905786252000004E7</v>
      </c>
      <c r="AK90" s="42">
        <v>1.4952433788876331</v>
      </c>
      <c r="AL90" s="42">
        <v>1.4687015847637805</v>
      </c>
    </row>
    <row r="91" ht="15.75" customHeight="1">
      <c r="A91" s="6">
        <v>1.1021815E8</v>
      </c>
      <c r="B91" s="7" t="s">
        <v>95</v>
      </c>
      <c r="C91" s="20">
        <v>7763552.300000001</v>
      </c>
      <c r="D91" s="33">
        <v>2946320.0</v>
      </c>
      <c r="E91" s="20">
        <v>2.7172433049999997E7</v>
      </c>
      <c r="F91" s="33">
        <v>2.3969156E7</v>
      </c>
      <c r="G91" s="13">
        <v>7.7635523E7</v>
      </c>
      <c r="H91" s="34">
        <v>6.3757957E7</v>
      </c>
      <c r="I91" s="35">
        <v>-1.3877566E7</v>
      </c>
      <c r="J91" s="20">
        <v>3.471692074E8</v>
      </c>
      <c r="K91" s="36">
        <v>3.965174276E8</v>
      </c>
      <c r="L91" s="37">
        <v>4.934822020000005E7</v>
      </c>
      <c r="M91" s="13">
        <v>5.7563683E7</v>
      </c>
      <c r="N91" s="34">
        <v>6.0566469E7</v>
      </c>
      <c r="O91" s="38">
        <v>3002786.0</v>
      </c>
      <c r="P91" s="13">
        <v>7014716.0</v>
      </c>
      <c r="Q91" s="39">
        <v>8906172.0</v>
      </c>
      <c r="R91" s="38">
        <v>1891456.0</v>
      </c>
      <c r="S91" s="13">
        <v>9526481.0</v>
      </c>
      <c r="T91" s="39">
        <v>1.151265E7</v>
      </c>
      <c r="U91" s="38">
        <v>1986169.0</v>
      </c>
      <c r="V91" s="13">
        <v>1.4558969E7</v>
      </c>
      <c r="W91" s="39">
        <v>1.551912E7</v>
      </c>
      <c r="X91" s="38">
        <v>960151.0</v>
      </c>
      <c r="Y91" s="13">
        <v>1.720758975E9</v>
      </c>
      <c r="Z91" s="39">
        <v>2.270758975E9</v>
      </c>
      <c r="AA91" s="38">
        <v>5.5E8</v>
      </c>
      <c r="AB91" s="40">
        <v>1920302.0</v>
      </c>
      <c r="AC91" s="40">
        <v>7944676.0</v>
      </c>
      <c r="AD91" s="40">
        <v>3427068.0</v>
      </c>
      <c r="AE91" s="40">
        <v>1.034711E7</v>
      </c>
      <c r="AF91" s="41">
        <v>330000.0</v>
      </c>
      <c r="AG91" s="40">
        <v>856767.0</v>
      </c>
      <c r="AH91" s="40">
        <v>1034711.0</v>
      </c>
      <c r="AI91" s="41">
        <v>2.3969156E7</v>
      </c>
      <c r="AJ91" s="41">
        <v>-3203277.049999997</v>
      </c>
      <c r="AK91" s="42">
        <v>0.3795066853610299</v>
      </c>
      <c r="AL91" s="42">
        <v>0.882112983989853</v>
      </c>
    </row>
    <row r="92" ht="15.75" customHeight="1">
      <c r="A92" s="6">
        <v>9.3128077E7</v>
      </c>
      <c r="B92" s="7" t="s">
        <v>512</v>
      </c>
      <c r="C92" s="20">
        <v>7200701.7</v>
      </c>
      <c r="D92" s="33">
        <v>2358181.0</v>
      </c>
      <c r="E92" s="20">
        <v>2.520245595E7</v>
      </c>
      <c r="F92" s="33">
        <v>8582320.0</v>
      </c>
      <c r="G92" s="13">
        <v>7.2007017E7</v>
      </c>
      <c r="H92" s="34">
        <v>7.0079079E7</v>
      </c>
      <c r="I92" s="35">
        <v>-1927938.0</v>
      </c>
      <c r="J92" s="20">
        <v>4.241552976E8</v>
      </c>
      <c r="K92" s="36">
        <v>4.670672468E8</v>
      </c>
      <c r="L92" s="37">
        <v>4.291194919999999E7</v>
      </c>
      <c r="M92" s="13">
        <v>3.0756053E7</v>
      </c>
      <c r="N92" s="34">
        <v>3.311598E7</v>
      </c>
      <c r="O92" s="38">
        <v>2359927.0</v>
      </c>
      <c r="P92" s="13">
        <v>9054316.0</v>
      </c>
      <c r="Q92" s="39">
        <v>1.0011015E7</v>
      </c>
      <c r="R92" s="38">
        <v>956699.0</v>
      </c>
      <c r="S92" s="13">
        <v>1.3635865E7</v>
      </c>
      <c r="T92" s="39">
        <v>1.5568844E7</v>
      </c>
      <c r="U92" s="38">
        <v>1932979.0</v>
      </c>
      <c r="V92" s="13">
        <v>1.4825526E7</v>
      </c>
      <c r="W92" s="39">
        <v>1.5250728E7</v>
      </c>
      <c r="X92" s="38">
        <v>425202.0</v>
      </c>
      <c r="Y92" s="13">
        <v>9.84234688E8</v>
      </c>
      <c r="Z92" s="39">
        <v>9.84234688E8</v>
      </c>
      <c r="AA92" s="38">
        <v>0.0</v>
      </c>
      <c r="AB92" s="40">
        <v>850404.0</v>
      </c>
      <c r="AC92" s="40">
        <v>7731916.0</v>
      </c>
      <c r="AD92" s="40">
        <v>0.0</v>
      </c>
      <c r="AE92" s="40">
        <v>0.0</v>
      </c>
      <c r="AF92" s="41">
        <v>0.0</v>
      </c>
      <c r="AG92" s="40">
        <v>0.0</v>
      </c>
      <c r="AH92" s="40">
        <v>0.0</v>
      </c>
      <c r="AI92" s="41">
        <v>8582320.0</v>
      </c>
      <c r="AJ92" s="41">
        <v>-1.662013595E7</v>
      </c>
      <c r="AK92" s="42">
        <v>0.3274932219453001</v>
      </c>
      <c r="AL92" s="42">
        <v>0.3405350659882812</v>
      </c>
    </row>
    <row r="93" ht="15.75" customHeight="1">
      <c r="A93" s="6">
        <v>4.0699002E7</v>
      </c>
      <c r="B93" s="7" t="s">
        <v>153</v>
      </c>
      <c r="C93" s="20">
        <v>7109949.800000001</v>
      </c>
      <c r="D93" s="33">
        <v>1764428.0</v>
      </c>
      <c r="E93" s="20">
        <v>2.4884824299999997E7</v>
      </c>
      <c r="F93" s="33">
        <v>1.9927662E7</v>
      </c>
      <c r="G93" s="13">
        <v>7.1099498E7</v>
      </c>
      <c r="H93" s="34">
        <v>5.5148859E7</v>
      </c>
      <c r="I93" s="35">
        <v>-1.5950639E7</v>
      </c>
      <c r="J93" s="20">
        <v>1.574375082E8</v>
      </c>
      <c r="K93" s="36">
        <v>1.888147122E8</v>
      </c>
      <c r="L93" s="37">
        <v>3.1377204E7</v>
      </c>
      <c r="M93" s="13">
        <v>9886176.0</v>
      </c>
      <c r="N93" s="34">
        <v>1.165061E7</v>
      </c>
      <c r="O93" s="38">
        <v>1764434.0</v>
      </c>
      <c r="P93" s="13">
        <v>1.3969436E7</v>
      </c>
      <c r="Q93" s="39">
        <v>1.6619987E7</v>
      </c>
      <c r="R93" s="38">
        <v>2650551.0</v>
      </c>
      <c r="S93" s="13">
        <v>6170126.0</v>
      </c>
      <c r="T93" s="39">
        <v>7543416.0</v>
      </c>
      <c r="U93" s="38">
        <v>1373290.0</v>
      </c>
      <c r="V93" s="13">
        <v>3336342.0</v>
      </c>
      <c r="W93" s="39">
        <v>3727480.0</v>
      </c>
      <c r="X93" s="38">
        <v>391138.0</v>
      </c>
      <c r="Y93" s="13">
        <v>9.9302656E8</v>
      </c>
      <c r="Z93" s="39">
        <v>9.9302656E8</v>
      </c>
      <c r="AA93" s="38">
        <v>0.0</v>
      </c>
      <c r="AB93" s="40">
        <v>782276.0</v>
      </c>
      <c r="AC93" s="40">
        <v>5493160.0</v>
      </c>
      <c r="AD93" s="40">
        <v>7798516.0</v>
      </c>
      <c r="AE93" s="40">
        <v>5853710.0</v>
      </c>
      <c r="AF93" s="41">
        <v>0.0</v>
      </c>
      <c r="AG93" s="40">
        <v>1949629.0</v>
      </c>
      <c r="AH93" s="40">
        <v>585371.0</v>
      </c>
      <c r="AI93" s="41">
        <v>1.9927662E7</v>
      </c>
      <c r="AJ93" s="41">
        <v>-4957162.299999997</v>
      </c>
      <c r="AK93" s="42">
        <v>0.24816321487951995</v>
      </c>
      <c r="AL93" s="42">
        <v>0.8007957685278896</v>
      </c>
    </row>
    <row r="94" ht="15.75" customHeight="1">
      <c r="A94" s="6">
        <v>1.12665082E8</v>
      </c>
      <c r="B94" s="7" t="s">
        <v>517</v>
      </c>
      <c r="C94" s="20">
        <v>7086353.600000001</v>
      </c>
      <c r="D94" s="33">
        <v>720959.0</v>
      </c>
      <c r="E94" s="20">
        <v>2.4802237599999998E7</v>
      </c>
      <c r="F94" s="33">
        <v>2249988.0</v>
      </c>
      <c r="G94" s="13">
        <v>7.0863536E7</v>
      </c>
      <c r="H94" s="34">
        <v>5.3099206E7</v>
      </c>
      <c r="I94" s="35">
        <v>-1.776433E7</v>
      </c>
      <c r="J94" s="20">
        <v>1.905404356E8</v>
      </c>
      <c r="K94" s="36">
        <v>2.017903756E8</v>
      </c>
      <c r="L94" s="37">
        <v>1.124994E7</v>
      </c>
      <c r="M94" s="13">
        <v>1.673146E7</v>
      </c>
      <c r="N94" s="34">
        <v>1.7452419E7</v>
      </c>
      <c r="O94" s="38">
        <v>720959.0</v>
      </c>
      <c r="P94" s="13">
        <v>8417122.0</v>
      </c>
      <c r="Q94" s="39">
        <v>1.0696415E7</v>
      </c>
      <c r="R94" s="38">
        <v>2279293.0</v>
      </c>
      <c r="S94" s="13">
        <v>5386857.0</v>
      </c>
      <c r="T94" s="39">
        <v>5790892.0</v>
      </c>
      <c r="U94" s="38">
        <v>404035.0</v>
      </c>
      <c r="V94" s="13">
        <v>7452163.0</v>
      </c>
      <c r="W94" s="39">
        <v>7769087.0</v>
      </c>
      <c r="X94" s="38">
        <v>316924.0</v>
      </c>
      <c r="Y94" s="13">
        <v>2.1895282E7</v>
      </c>
      <c r="Z94" s="39">
        <v>2.1895282E7</v>
      </c>
      <c r="AA94" s="38">
        <v>0.0</v>
      </c>
      <c r="AB94" s="40">
        <v>633848.0</v>
      </c>
      <c r="AC94" s="40">
        <v>1616140.0</v>
      </c>
      <c r="AD94" s="40">
        <v>0.0</v>
      </c>
      <c r="AE94" s="40">
        <v>0.0</v>
      </c>
      <c r="AF94" s="41">
        <v>0.0</v>
      </c>
      <c r="AG94" s="40">
        <v>0.0</v>
      </c>
      <c r="AH94" s="40">
        <v>0.0</v>
      </c>
      <c r="AI94" s="41">
        <v>2249988.0</v>
      </c>
      <c r="AJ94" s="41">
        <v>-2.2552249599999998E7</v>
      </c>
      <c r="AK94" s="42">
        <v>0.10173906647842128</v>
      </c>
      <c r="AL94" s="42">
        <v>0.0907171375537504</v>
      </c>
    </row>
    <row r="95" ht="15.75" customHeight="1">
      <c r="A95" s="6">
        <v>8.3624843E7</v>
      </c>
      <c r="B95" s="7" t="s">
        <v>503</v>
      </c>
      <c r="C95" s="20">
        <v>7571665.5</v>
      </c>
      <c r="D95" s="33">
        <v>1.9370511E7</v>
      </c>
      <c r="E95" s="20">
        <v>2.650082925E7</v>
      </c>
      <c r="F95" s="33">
        <v>7.4464560002E7</v>
      </c>
      <c r="G95" s="13">
        <v>7.5716655E7</v>
      </c>
      <c r="H95" s="34">
        <v>5.815852E7</v>
      </c>
      <c r="I95" s="35">
        <v>-1.7558135E7</v>
      </c>
      <c r="J95" s="20">
        <v>3.777868302E8</v>
      </c>
      <c r="K95" s="36">
        <v>6.817719436E8</v>
      </c>
      <c r="L95" s="37">
        <v>3.0398511340000004E8</v>
      </c>
      <c r="M95" s="13">
        <v>3.0071408E7</v>
      </c>
      <c r="N95" s="34">
        <v>5.2896268E7</v>
      </c>
      <c r="O95" s="38">
        <v>2.282486E7</v>
      </c>
      <c r="P95" s="13">
        <v>7027365.0</v>
      </c>
      <c r="Q95" s="39">
        <v>9683588.0</v>
      </c>
      <c r="R95" s="38">
        <v>2656223.0</v>
      </c>
      <c r="S95" s="13">
        <v>1.1886877E7</v>
      </c>
      <c r="T95" s="39">
        <v>2.2071884E7</v>
      </c>
      <c r="U95" s="38">
        <v>1.0185007E7</v>
      </c>
      <c r="V95" s="13">
        <v>1.3312468E7</v>
      </c>
      <c r="W95" s="39">
        <v>2.2497972E7</v>
      </c>
      <c r="X95" s="38">
        <v>9185504.0</v>
      </c>
      <c r="Y95" s="13">
        <v>1.4576135109E10</v>
      </c>
      <c r="Z95" s="39">
        <v>1.7229451779E10</v>
      </c>
      <c r="AA95" s="38">
        <v>2.65331667E9</v>
      </c>
      <c r="AB95" s="40">
        <v>1.8371008E7</v>
      </c>
      <c r="AC95" s="40">
        <v>4.0740028E7</v>
      </c>
      <c r="AD95" s="40">
        <v>2487864.0</v>
      </c>
      <c r="AE95" s="40">
        <v>1.127367E7</v>
      </c>
      <c r="AF95" s="41">
        <v>1591990.0019999999</v>
      </c>
      <c r="AG95" s="40">
        <v>621966.0</v>
      </c>
      <c r="AH95" s="40">
        <v>1127367.0</v>
      </c>
      <c r="AI95" s="41">
        <v>7.4464560002E7</v>
      </c>
      <c r="AJ95" s="41">
        <v>4.7963730752000004E7</v>
      </c>
      <c r="AK95" s="42">
        <v>2.558289322210549</v>
      </c>
      <c r="AL95" s="42">
        <v>2.8098954677805037</v>
      </c>
    </row>
    <row r="96" ht="15.75" customHeight="1">
      <c r="A96" s="6">
        <v>1.12275513E8</v>
      </c>
      <c r="B96" s="7" t="s">
        <v>513</v>
      </c>
      <c r="C96" s="20">
        <v>7159361.9</v>
      </c>
      <c r="D96" s="33">
        <v>2857435.0</v>
      </c>
      <c r="E96" s="20">
        <v>2.505776665E7</v>
      </c>
      <c r="F96" s="33">
        <v>2.1408098E7</v>
      </c>
      <c r="G96" s="13">
        <v>7.1593619E7</v>
      </c>
      <c r="H96" s="34">
        <v>5.8826308E7</v>
      </c>
      <c r="I96" s="35">
        <v>-1.2767311E7</v>
      </c>
      <c r="J96" s="20">
        <v>2.406524426E8</v>
      </c>
      <c r="K96" s="36">
        <v>2.838732752E8</v>
      </c>
      <c r="L96" s="37">
        <v>4.3220832599999994E7</v>
      </c>
      <c r="M96" s="13">
        <v>1.838835E7</v>
      </c>
      <c r="N96" s="34">
        <v>2.2429081E7</v>
      </c>
      <c r="O96" s="38">
        <v>4040731.0</v>
      </c>
      <c r="P96" s="13">
        <v>7713827.0</v>
      </c>
      <c r="Q96" s="39">
        <v>1.0090845E7</v>
      </c>
      <c r="R96" s="38">
        <v>2377018.0</v>
      </c>
      <c r="S96" s="13">
        <v>8487448.0</v>
      </c>
      <c r="T96" s="39">
        <v>9621130.0</v>
      </c>
      <c r="U96" s="38">
        <v>1133682.0</v>
      </c>
      <c r="V96" s="13">
        <v>6025265.0</v>
      </c>
      <c r="W96" s="39">
        <v>7749018.0</v>
      </c>
      <c r="X96" s="38">
        <v>1723753.0</v>
      </c>
      <c r="Y96" s="13">
        <v>5.3570278E7</v>
      </c>
      <c r="Z96" s="39">
        <v>5.3570278E7</v>
      </c>
      <c r="AA96" s="38">
        <v>0.0</v>
      </c>
      <c r="AB96" s="40">
        <v>3447506.0</v>
      </c>
      <c r="AC96" s="40">
        <v>4534728.0</v>
      </c>
      <c r="AD96" s="40">
        <v>3517244.0</v>
      </c>
      <c r="AE96" s="40">
        <v>9908620.0</v>
      </c>
      <c r="AF96" s="41">
        <v>0.0</v>
      </c>
      <c r="AG96" s="40">
        <v>879311.0</v>
      </c>
      <c r="AH96" s="40">
        <v>990862.0</v>
      </c>
      <c r="AI96" s="41">
        <v>2.1408098E7</v>
      </c>
      <c r="AJ96" s="41">
        <v>-3649668.6499999985</v>
      </c>
      <c r="AK96" s="42">
        <v>0.39911867005912915</v>
      </c>
      <c r="AL96" s="42">
        <v>0.8543498029581978</v>
      </c>
    </row>
    <row r="97" ht="15.75" customHeight="1">
      <c r="A97" s="6">
        <v>1.10195565E8</v>
      </c>
      <c r="B97" s="7" t="s">
        <v>515</v>
      </c>
      <c r="C97" s="20">
        <v>7143029.5</v>
      </c>
      <c r="D97" s="33">
        <v>1577625.0</v>
      </c>
      <c r="E97" s="20">
        <v>2.500060325E7</v>
      </c>
      <c r="F97" s="33">
        <v>1.6867562E7</v>
      </c>
      <c r="G97" s="13">
        <v>7.1430295E7</v>
      </c>
      <c r="H97" s="34">
        <v>6.0770921E7</v>
      </c>
      <c r="I97" s="35">
        <v>-1.0659374E7</v>
      </c>
      <c r="J97" s="20">
        <v>2.756417802E8</v>
      </c>
      <c r="K97" s="36">
        <v>3.039146818E8</v>
      </c>
      <c r="L97" s="37">
        <v>2.8272901600000024E7</v>
      </c>
      <c r="M97" s="13">
        <v>2.606405E7</v>
      </c>
      <c r="N97" s="34">
        <v>2.7790263E7</v>
      </c>
      <c r="O97" s="38">
        <v>1726213.0</v>
      </c>
      <c r="P97" s="13">
        <v>4847849.0</v>
      </c>
      <c r="Q97" s="39">
        <v>6956996.0</v>
      </c>
      <c r="R97" s="38">
        <v>2109147.0</v>
      </c>
      <c r="S97" s="13">
        <v>7011580.0</v>
      </c>
      <c r="T97" s="39">
        <v>8257659.0</v>
      </c>
      <c r="U97" s="38">
        <v>1246079.0</v>
      </c>
      <c r="V97" s="13">
        <v>1.3060298E7</v>
      </c>
      <c r="W97" s="39">
        <v>1.3391844E7</v>
      </c>
      <c r="X97" s="38">
        <v>331546.0</v>
      </c>
      <c r="Y97" s="13">
        <v>4.701771356E9</v>
      </c>
      <c r="Z97" s="39">
        <v>4.701771356E9</v>
      </c>
      <c r="AA97" s="38">
        <v>0.0</v>
      </c>
      <c r="AB97" s="40">
        <v>663092.0</v>
      </c>
      <c r="AC97" s="40">
        <v>4984316.0</v>
      </c>
      <c r="AD97" s="40">
        <v>4710444.0</v>
      </c>
      <c r="AE97" s="40">
        <v>6509710.0</v>
      </c>
      <c r="AF97" s="41">
        <v>0.0</v>
      </c>
      <c r="AG97" s="40">
        <v>1177611.0</v>
      </c>
      <c r="AH97" s="40">
        <v>650971.0</v>
      </c>
      <c r="AI97" s="41">
        <v>1.6867562E7</v>
      </c>
      <c r="AJ97" s="41">
        <v>-8133041.25</v>
      </c>
      <c r="AK97" s="42">
        <v>0.22086217059582353</v>
      </c>
      <c r="AL97" s="42">
        <v>0.6746861998219983</v>
      </c>
    </row>
    <row r="98" ht="15.75" customHeight="1">
      <c r="A98" s="6">
        <v>1.12831933E8</v>
      </c>
      <c r="B98" s="7" t="s">
        <v>516</v>
      </c>
      <c r="C98" s="20">
        <v>7109709.100000001</v>
      </c>
      <c r="D98" s="33">
        <v>3321378.0</v>
      </c>
      <c r="E98" s="20">
        <v>2.4883981849999998E7</v>
      </c>
      <c r="F98" s="33">
        <v>2.2264386E7</v>
      </c>
      <c r="G98" s="13">
        <v>7.1097091E7</v>
      </c>
      <c r="H98" s="34">
        <v>5.7919149E7</v>
      </c>
      <c r="I98" s="35">
        <v>-1.3177942E7</v>
      </c>
      <c r="J98" s="20">
        <v>1.772403904E8</v>
      </c>
      <c r="K98" s="36">
        <v>2.358003554E8</v>
      </c>
      <c r="L98" s="37">
        <v>5.8559965E7</v>
      </c>
      <c r="M98" s="13">
        <v>1.4627605E7</v>
      </c>
      <c r="N98" s="34">
        <v>1.7955668E7</v>
      </c>
      <c r="O98" s="38">
        <v>3328063.0</v>
      </c>
      <c r="P98" s="13">
        <v>6395074.0</v>
      </c>
      <c r="Q98" s="39">
        <v>7992177.0</v>
      </c>
      <c r="R98" s="38">
        <v>1597103.0</v>
      </c>
      <c r="S98" s="13">
        <v>4517165.0</v>
      </c>
      <c r="T98" s="39">
        <v>7051621.0</v>
      </c>
      <c r="U98" s="38">
        <v>2534456.0</v>
      </c>
      <c r="V98" s="13">
        <v>8291434.0</v>
      </c>
      <c r="W98" s="39">
        <v>9078356.0</v>
      </c>
      <c r="X98" s="38">
        <v>786922.0</v>
      </c>
      <c r="Y98" s="13">
        <v>1.297353054E9</v>
      </c>
      <c r="Z98" s="39">
        <v>1.297353054E9</v>
      </c>
      <c r="AA98" s="38">
        <v>0.0</v>
      </c>
      <c r="AB98" s="40">
        <v>1573844.0</v>
      </c>
      <c r="AC98" s="40">
        <v>1.0137824E7</v>
      </c>
      <c r="AD98" s="40">
        <v>3612208.0</v>
      </c>
      <c r="AE98" s="40">
        <v>6940510.0</v>
      </c>
      <c r="AF98" s="41">
        <v>0.0</v>
      </c>
      <c r="AG98" s="40">
        <v>903052.0</v>
      </c>
      <c r="AH98" s="40">
        <v>694051.0</v>
      </c>
      <c r="AI98" s="41">
        <v>2.2264386E7</v>
      </c>
      <c r="AJ98" s="41">
        <v>-2619595.8499999978</v>
      </c>
      <c r="AK98" s="42">
        <v>0.4671608856683039</v>
      </c>
      <c r="AL98" s="42">
        <v>0.8947276257557631</v>
      </c>
    </row>
    <row r="99" ht="15.75" customHeight="1">
      <c r="A99" s="6">
        <v>9.9837273E7</v>
      </c>
      <c r="B99" s="7" t="s">
        <v>141</v>
      </c>
      <c r="C99" s="20">
        <v>7147786.300000001</v>
      </c>
      <c r="D99" s="33">
        <v>8034102.0</v>
      </c>
      <c r="E99" s="20">
        <v>2.5017252049999997E7</v>
      </c>
      <c r="F99" s="33">
        <v>4.0303576E7</v>
      </c>
      <c r="G99" s="13">
        <v>7.1477863E7</v>
      </c>
      <c r="H99" s="34">
        <v>6.2305811E7</v>
      </c>
      <c r="I99" s="35">
        <v>-9172052.0</v>
      </c>
      <c r="J99" s="20">
        <v>4.109018868E8</v>
      </c>
      <c r="K99" s="36">
        <v>5.550590062E8</v>
      </c>
      <c r="L99" s="37">
        <v>1.4415711940000004E8</v>
      </c>
      <c r="M99" s="13">
        <v>3.1256947E7</v>
      </c>
      <c r="N99" s="34">
        <v>3.9317947E7</v>
      </c>
      <c r="O99" s="38">
        <v>8061000.0</v>
      </c>
      <c r="P99" s="13">
        <v>5119216.0</v>
      </c>
      <c r="Q99" s="39">
        <v>6756763.0</v>
      </c>
      <c r="R99" s="38">
        <v>1637547.0</v>
      </c>
      <c r="S99" s="13">
        <v>1.2365892E7</v>
      </c>
      <c r="T99" s="39">
        <v>1.8745806E7</v>
      </c>
      <c r="U99" s="38">
        <v>6379914.0</v>
      </c>
      <c r="V99" s="13">
        <v>1.5827326E7</v>
      </c>
      <c r="W99" s="39">
        <v>1.7481514E7</v>
      </c>
      <c r="X99" s="38">
        <v>1654188.0</v>
      </c>
      <c r="Y99" s="13">
        <v>8.2654585E9</v>
      </c>
      <c r="Z99" s="39">
        <v>8.6754585E9</v>
      </c>
      <c r="AA99" s="38">
        <v>4.1E8</v>
      </c>
      <c r="AB99" s="40">
        <v>3308376.0</v>
      </c>
      <c r="AC99" s="40">
        <v>2.5519656E7</v>
      </c>
      <c r="AD99" s="40">
        <v>3430604.0</v>
      </c>
      <c r="AE99" s="40">
        <v>7798940.0</v>
      </c>
      <c r="AF99" s="41">
        <v>245999.99999999997</v>
      </c>
      <c r="AG99" s="40">
        <v>857651.0</v>
      </c>
      <c r="AH99" s="40">
        <v>779894.0</v>
      </c>
      <c r="AI99" s="41">
        <v>4.0303576E7</v>
      </c>
      <c r="AJ99" s="41">
        <v>1.5286323950000003E7</v>
      </c>
      <c r="AK99" s="42">
        <v>1.1239986287782553</v>
      </c>
      <c r="AL99" s="42">
        <v>1.6110312963009863</v>
      </c>
    </row>
    <row r="100" ht="15.75" customHeight="1">
      <c r="A100" s="6">
        <v>1.11987301E8</v>
      </c>
      <c r="B100" s="7" t="s">
        <v>144</v>
      </c>
      <c r="C100" s="20">
        <v>7275006.9</v>
      </c>
      <c r="D100" s="33">
        <v>5047924.0</v>
      </c>
      <c r="E100" s="20">
        <v>2.546252415E7</v>
      </c>
      <c r="F100" s="33">
        <v>3.5586616E7</v>
      </c>
      <c r="G100" s="13">
        <v>7.2750069E7</v>
      </c>
      <c r="H100" s="34">
        <v>5.8996398E7</v>
      </c>
      <c r="I100" s="35">
        <v>-1.3753671E7</v>
      </c>
      <c r="J100" s="20">
        <v>2.778355878E8</v>
      </c>
      <c r="K100" s="36">
        <v>3.658930122E8</v>
      </c>
      <c r="L100" s="37">
        <v>8.805742439999998E7</v>
      </c>
      <c r="M100" s="13">
        <v>2.0195993E7</v>
      </c>
      <c r="N100" s="34">
        <v>2.530234E7</v>
      </c>
      <c r="O100" s="38">
        <v>5106347.0</v>
      </c>
      <c r="P100" s="13">
        <v>5264109.0</v>
      </c>
      <c r="Q100" s="39">
        <v>7692204.0</v>
      </c>
      <c r="R100" s="38">
        <v>2428095.0</v>
      </c>
      <c r="S100" s="13">
        <v>8561230.0</v>
      </c>
      <c r="T100" s="39">
        <v>1.2315635E7</v>
      </c>
      <c r="U100" s="38">
        <v>3754405.0</v>
      </c>
      <c r="V100" s="13">
        <v>1.0449685E7</v>
      </c>
      <c r="W100" s="39">
        <v>1.1743204E7</v>
      </c>
      <c r="X100" s="38">
        <v>1293519.0</v>
      </c>
      <c r="Y100" s="13">
        <v>2.052E7</v>
      </c>
      <c r="Z100" s="39">
        <v>2.112E8</v>
      </c>
      <c r="AA100" s="38">
        <v>1.9068E8</v>
      </c>
      <c r="AB100" s="40">
        <v>2587038.0</v>
      </c>
      <c r="AC100" s="40">
        <v>1.501762E7</v>
      </c>
      <c r="AD100" s="40">
        <v>2035360.0</v>
      </c>
      <c r="AE100" s="40">
        <v>1.583219E7</v>
      </c>
      <c r="AF100" s="41">
        <v>114407.99999999999</v>
      </c>
      <c r="AG100" s="40">
        <v>508840.0</v>
      </c>
      <c r="AH100" s="40">
        <v>1583219.0</v>
      </c>
      <c r="AI100" s="41">
        <v>3.5586616E7</v>
      </c>
      <c r="AJ100" s="41">
        <v>1.0124091850000001E7</v>
      </c>
      <c r="AK100" s="42">
        <v>0.6938720566711765</v>
      </c>
      <c r="AL100" s="42">
        <v>1.397607550231818</v>
      </c>
    </row>
    <row r="101" ht="15.75" customHeight="1">
      <c r="A101" s="6">
        <v>1.10268284E8</v>
      </c>
      <c r="B101" s="7" t="s">
        <v>140</v>
      </c>
      <c r="C101" s="20">
        <v>7146908.300000001</v>
      </c>
      <c r="D101" s="33">
        <v>5165206.0</v>
      </c>
      <c r="E101" s="20">
        <v>2.5014179049999997E7</v>
      </c>
      <c r="F101" s="33">
        <v>3.427425E7</v>
      </c>
      <c r="G101" s="13">
        <v>7.1469083E7</v>
      </c>
      <c r="H101" s="34">
        <v>5.6197008E7</v>
      </c>
      <c r="I101" s="35">
        <v>-1.5272075E7</v>
      </c>
      <c r="J101" s="20">
        <v>4.700155822E8</v>
      </c>
      <c r="K101" s="36">
        <v>5.633366176E8</v>
      </c>
      <c r="L101" s="37">
        <v>9.332103540000004E7</v>
      </c>
      <c r="M101" s="13">
        <v>3.9617662E7</v>
      </c>
      <c r="N101" s="34">
        <v>4.4840511E7</v>
      </c>
      <c r="O101" s="38">
        <v>5222849.0</v>
      </c>
      <c r="P101" s="13">
        <v>5442857.0</v>
      </c>
      <c r="Q101" s="39">
        <v>7305313.0</v>
      </c>
      <c r="R101" s="38">
        <v>1862456.0</v>
      </c>
      <c r="S101" s="13">
        <v>1.3079719E7</v>
      </c>
      <c r="T101" s="39">
        <v>1.7241201E7</v>
      </c>
      <c r="U101" s="38">
        <v>4161482.0</v>
      </c>
      <c r="V101" s="13">
        <v>1.9454865E7</v>
      </c>
      <c r="W101" s="39">
        <v>2.0458589E7</v>
      </c>
      <c r="X101" s="38">
        <v>1003724.0</v>
      </c>
      <c r="Y101" s="13">
        <v>4.444166075E9</v>
      </c>
      <c r="Z101" s="39">
        <v>4.569166075E9</v>
      </c>
      <c r="AA101" s="38">
        <v>1.25E8</v>
      </c>
      <c r="AB101" s="40">
        <v>2007448.0</v>
      </c>
      <c r="AC101" s="40">
        <v>1.6645928E7</v>
      </c>
      <c r="AD101" s="40">
        <v>2091984.0</v>
      </c>
      <c r="AE101" s="40">
        <v>1.345389E7</v>
      </c>
      <c r="AF101" s="41">
        <v>75000.0</v>
      </c>
      <c r="AG101" s="40">
        <v>522996.0</v>
      </c>
      <c r="AH101" s="40">
        <v>1345389.0</v>
      </c>
      <c r="AI101" s="41">
        <v>3.427425E7</v>
      </c>
      <c r="AJ101" s="41">
        <v>9260070.950000003</v>
      </c>
      <c r="AK101" s="42">
        <v>0.7227189412798257</v>
      </c>
      <c r="AL101" s="42">
        <v>1.3701928786665498</v>
      </c>
    </row>
    <row r="102" ht="15.75" customHeight="1">
      <c r="A102" s="6">
        <v>9.8503035E7</v>
      </c>
      <c r="B102" s="7" t="s">
        <v>120</v>
      </c>
      <c r="C102" s="20">
        <v>7166478.800000001</v>
      </c>
      <c r="D102" s="33">
        <v>5898947.0</v>
      </c>
      <c r="E102" s="20">
        <v>2.5082675799999997E7</v>
      </c>
      <c r="F102" s="33">
        <v>3.05394278102E7</v>
      </c>
      <c r="G102" s="13">
        <v>7.1664788E7</v>
      </c>
      <c r="H102" s="34">
        <v>5.9694927E7</v>
      </c>
      <c r="I102" s="35">
        <v>-1.1969861E7</v>
      </c>
      <c r="J102" s="20">
        <v>9.160509986E8</v>
      </c>
      <c r="K102" s="36">
        <v>1.0224647476E9</v>
      </c>
      <c r="L102" s="37">
        <v>1.06413749E8</v>
      </c>
      <c r="M102" s="13">
        <v>7.3375137E7</v>
      </c>
      <c r="N102" s="34">
        <v>7.9480031E7</v>
      </c>
      <c r="O102" s="38">
        <v>6104894.0</v>
      </c>
      <c r="P102" s="13">
        <v>5543870.0</v>
      </c>
      <c r="Q102" s="39">
        <v>7548705.0</v>
      </c>
      <c r="R102" s="38">
        <v>2004835.0</v>
      </c>
      <c r="S102" s="13">
        <v>2.4025973E7</v>
      </c>
      <c r="T102" s="39">
        <v>2.8764178E7</v>
      </c>
      <c r="U102" s="38">
        <v>4738205.0</v>
      </c>
      <c r="V102" s="13">
        <v>4.2067943E7</v>
      </c>
      <c r="W102" s="39">
        <v>4.3228685E7</v>
      </c>
      <c r="X102" s="38">
        <v>1160742.0</v>
      </c>
      <c r="Y102" s="13">
        <v>9.107692246E9</v>
      </c>
      <c r="Z102" s="39">
        <v>9.849905263E9</v>
      </c>
      <c r="AA102" s="38">
        <v>7.42213017E8</v>
      </c>
      <c r="AB102" s="40">
        <v>2321484.0</v>
      </c>
      <c r="AC102" s="40">
        <v>1.895282E7</v>
      </c>
      <c r="AD102" s="40">
        <v>31316.0</v>
      </c>
      <c r="AE102" s="40">
        <v>8788480.0</v>
      </c>
      <c r="AF102" s="41">
        <v>445327.81019999995</v>
      </c>
      <c r="AG102" s="40">
        <v>7829.0</v>
      </c>
      <c r="AH102" s="40">
        <v>878848.0</v>
      </c>
      <c r="AI102" s="41">
        <v>3.05394278102E7</v>
      </c>
      <c r="AJ102" s="41">
        <v>5456752.010200001</v>
      </c>
      <c r="AK102" s="42">
        <v>0.8231304612245556</v>
      </c>
      <c r="AL102" s="42">
        <v>1.2175506335013908</v>
      </c>
    </row>
    <row r="103" ht="15.75" customHeight="1">
      <c r="A103" s="6">
        <v>1.17120004E8</v>
      </c>
      <c r="B103" s="7" t="s">
        <v>86</v>
      </c>
      <c r="C103" s="20">
        <v>7197840.2</v>
      </c>
      <c r="D103" s="33">
        <v>8441365.0</v>
      </c>
      <c r="E103" s="20">
        <v>2.51924407E7</v>
      </c>
      <c r="F103" s="33">
        <v>3.9441894E7</v>
      </c>
      <c r="G103" s="13">
        <v>7.1978402E7</v>
      </c>
      <c r="H103" s="34">
        <v>6.2882556E7</v>
      </c>
      <c r="I103" s="35">
        <v>-9095846.0</v>
      </c>
      <c r="J103" s="20">
        <v>3.197608824E8</v>
      </c>
      <c r="K103" s="36">
        <v>4.732275608E8</v>
      </c>
      <c r="L103" s="37">
        <v>1.5346667840000004E8</v>
      </c>
      <c r="M103" s="13">
        <v>3.5518836E7</v>
      </c>
      <c r="N103" s="34">
        <v>4.4023162E7</v>
      </c>
      <c r="O103" s="38">
        <v>8504326.0</v>
      </c>
      <c r="P103" s="13">
        <v>5802856.0</v>
      </c>
      <c r="Q103" s="39">
        <v>6754253.0</v>
      </c>
      <c r="R103" s="38">
        <v>951397.0</v>
      </c>
      <c r="S103" s="13">
        <v>6683719.0</v>
      </c>
      <c r="T103" s="39">
        <v>1.3580935E7</v>
      </c>
      <c r="U103" s="38">
        <v>6897216.0</v>
      </c>
      <c r="V103" s="13">
        <v>1.6865338E7</v>
      </c>
      <c r="W103" s="39">
        <v>1.8409487E7</v>
      </c>
      <c r="X103" s="38">
        <v>1544149.0</v>
      </c>
      <c r="Y103" s="13">
        <v>1.801951423E9</v>
      </c>
      <c r="Z103" s="39">
        <v>1.821951423E9</v>
      </c>
      <c r="AA103" s="38">
        <v>2.0E7</v>
      </c>
      <c r="AB103" s="40">
        <v>3088298.0</v>
      </c>
      <c r="AC103" s="40">
        <v>2.7588864E7</v>
      </c>
      <c r="AD103" s="40">
        <v>414652.0</v>
      </c>
      <c r="AE103" s="40">
        <v>8338080.0</v>
      </c>
      <c r="AF103" s="41">
        <v>11999.999999999998</v>
      </c>
      <c r="AG103" s="40">
        <v>103663.0</v>
      </c>
      <c r="AH103" s="40">
        <v>833808.0</v>
      </c>
      <c r="AI103" s="41">
        <v>3.9441894E7</v>
      </c>
      <c r="AJ103" s="41">
        <v>1.42494533E7</v>
      </c>
      <c r="AK103" s="42">
        <v>1.1727636020594066</v>
      </c>
      <c r="AL103" s="42">
        <v>1.5656241675702347</v>
      </c>
    </row>
    <row r="104" ht="15.75" customHeight="1">
      <c r="A104" s="6">
        <v>2.9787382E7</v>
      </c>
      <c r="B104" s="7" t="s">
        <v>509</v>
      </c>
      <c r="C104" s="20">
        <v>7364881.100000001</v>
      </c>
      <c r="D104" s="33">
        <v>4327600.0</v>
      </c>
      <c r="E104" s="20">
        <v>2.5777083849999998E7</v>
      </c>
      <c r="F104" s="33">
        <v>1.70404621176E7</v>
      </c>
      <c r="G104" s="13">
        <v>7.3648811E7</v>
      </c>
      <c r="H104" s="34">
        <v>6.3589619E7</v>
      </c>
      <c r="I104" s="35">
        <v>-1.0059192E7</v>
      </c>
      <c r="J104" s="20">
        <v>1.0270630732E9</v>
      </c>
      <c r="K104" s="36">
        <v>1.1027846958E9</v>
      </c>
      <c r="L104" s="37">
        <v>7.57216225999999E7</v>
      </c>
      <c r="M104" s="13">
        <v>1.07499563E8</v>
      </c>
      <c r="N104" s="34">
        <v>1.11922946E8</v>
      </c>
      <c r="O104" s="38">
        <v>4423383.0</v>
      </c>
      <c r="P104" s="13">
        <v>1.3742172E7</v>
      </c>
      <c r="Q104" s="39">
        <v>1.487919E7</v>
      </c>
      <c r="R104" s="38">
        <v>1137018.0</v>
      </c>
      <c r="S104" s="13">
        <v>2.8356292E7</v>
      </c>
      <c r="T104" s="39">
        <v>3.1597383E7</v>
      </c>
      <c r="U104" s="38">
        <v>3241091.0</v>
      </c>
      <c r="V104" s="13">
        <v>4.2676392E7</v>
      </c>
      <c r="W104" s="39">
        <v>4.3762901E7</v>
      </c>
      <c r="X104" s="38">
        <v>1086509.0</v>
      </c>
      <c r="Y104" s="13">
        <v>1.2836651685E10</v>
      </c>
      <c r="Z104" s="39">
        <v>1.6008451881E10</v>
      </c>
      <c r="AA104" s="38">
        <v>3.171800196E9</v>
      </c>
      <c r="AB104" s="40">
        <v>2173018.0</v>
      </c>
      <c r="AC104" s="40">
        <v>1.2964364E7</v>
      </c>
      <c r="AD104" s="40">
        <v>0.0</v>
      </c>
      <c r="AE104" s="40">
        <v>0.0</v>
      </c>
      <c r="AF104" s="41">
        <v>1903080.1175999998</v>
      </c>
      <c r="AG104" s="40">
        <v>0.0</v>
      </c>
      <c r="AH104" s="40">
        <v>0.0</v>
      </c>
      <c r="AI104" s="41">
        <v>1.70404621176E7</v>
      </c>
      <c r="AJ104" s="41">
        <v>-8736621.732399996</v>
      </c>
      <c r="AK104" s="42">
        <v>0.5875994386385952</v>
      </c>
      <c r="AL104" s="42">
        <v>0.6610702054879649</v>
      </c>
    </row>
    <row r="105" ht="15.75" customHeight="1">
      <c r="A105" s="6">
        <v>8.5565058E7</v>
      </c>
      <c r="B105" s="7" t="s">
        <v>123</v>
      </c>
      <c r="C105" s="20">
        <v>7049934.800000001</v>
      </c>
      <c r="D105" s="33">
        <v>7009074.0</v>
      </c>
      <c r="E105" s="20">
        <v>2.4674771799999997E7</v>
      </c>
      <c r="F105" s="33">
        <v>3.50115148456E7</v>
      </c>
      <c r="G105" s="13">
        <v>7.0499348E7</v>
      </c>
      <c r="H105" s="34">
        <v>6.0065104E7</v>
      </c>
      <c r="I105" s="35">
        <v>-1.0434244E7</v>
      </c>
      <c r="J105" s="20">
        <v>6.451537794E8</v>
      </c>
      <c r="K105" s="36">
        <v>7.718780896E8</v>
      </c>
      <c r="L105" s="37">
        <v>1.2672431020000005E8</v>
      </c>
      <c r="M105" s="13">
        <v>4.6323494E7</v>
      </c>
      <c r="N105" s="34">
        <v>5.4246737E7</v>
      </c>
      <c r="O105" s="38">
        <v>7923243.0</v>
      </c>
      <c r="P105" s="13">
        <v>9862586.0</v>
      </c>
      <c r="Q105" s="39">
        <v>1.1263817E7</v>
      </c>
      <c r="R105" s="38">
        <v>1401231.0</v>
      </c>
      <c r="S105" s="13">
        <v>1.9806408E7</v>
      </c>
      <c r="T105" s="39">
        <v>2.539178E7</v>
      </c>
      <c r="U105" s="38">
        <v>5585372.0</v>
      </c>
      <c r="V105" s="13">
        <v>2.4540482E7</v>
      </c>
      <c r="W105" s="39">
        <v>2.5964184E7</v>
      </c>
      <c r="X105" s="38">
        <v>1423702.0</v>
      </c>
      <c r="Y105" s="13">
        <v>8.288751902E9</v>
      </c>
      <c r="Z105" s="39">
        <v>9.138589978E9</v>
      </c>
      <c r="AA105" s="38">
        <v>8.49838076E8</v>
      </c>
      <c r="AB105" s="40">
        <v>2847404.0</v>
      </c>
      <c r="AC105" s="40">
        <v>2.2341488E7</v>
      </c>
      <c r="AD105" s="40">
        <v>3133060.0</v>
      </c>
      <c r="AE105" s="40">
        <v>6179660.0</v>
      </c>
      <c r="AF105" s="41">
        <v>509902.84559999994</v>
      </c>
      <c r="AG105" s="40">
        <v>783265.0</v>
      </c>
      <c r="AH105" s="40">
        <v>617966.0</v>
      </c>
      <c r="AI105" s="41">
        <v>3.50115148456E7</v>
      </c>
      <c r="AJ105" s="41">
        <v>1.0336743045600004E7</v>
      </c>
      <c r="AK105" s="42">
        <v>0.9942040882420642</v>
      </c>
      <c r="AL105" s="42">
        <v>1.418919499210931</v>
      </c>
    </row>
    <row r="106" ht="15.75" customHeight="1">
      <c r="A106" s="6">
        <v>9.1726782E7</v>
      </c>
      <c r="B106" s="7" t="s">
        <v>502</v>
      </c>
      <c r="C106" s="20">
        <v>7684628.4</v>
      </c>
      <c r="D106" s="33">
        <v>6877822.0</v>
      </c>
      <c r="E106" s="20">
        <v>2.68961994E7</v>
      </c>
      <c r="F106" s="33">
        <v>3.4946792E7</v>
      </c>
      <c r="G106" s="13">
        <v>7.6846284E7</v>
      </c>
      <c r="H106" s="34">
        <v>6.627765E7</v>
      </c>
      <c r="I106" s="35">
        <v>-1.0568634E7</v>
      </c>
      <c r="J106" s="20">
        <v>5.45405639E8</v>
      </c>
      <c r="K106" s="36">
        <v>6.587152094E8</v>
      </c>
      <c r="L106" s="37">
        <v>1.1330957039999998E8</v>
      </c>
      <c r="M106" s="13">
        <v>5.254899E7</v>
      </c>
      <c r="N106" s="34">
        <v>6.1606048E7</v>
      </c>
      <c r="O106" s="38">
        <v>9057058.0</v>
      </c>
      <c r="P106" s="13">
        <v>5903676.0</v>
      </c>
      <c r="Q106" s="39">
        <v>7131326.0</v>
      </c>
      <c r="R106" s="38">
        <v>1227650.0</v>
      </c>
      <c r="S106" s="13">
        <v>1.2321039E7</v>
      </c>
      <c r="T106" s="39">
        <v>1.6717872E7</v>
      </c>
      <c r="U106" s="38">
        <v>4396833.0</v>
      </c>
      <c r="V106" s="13">
        <v>2.7906238E7</v>
      </c>
      <c r="W106" s="39">
        <v>3.0387227E7</v>
      </c>
      <c r="X106" s="38">
        <v>2480989.0</v>
      </c>
      <c r="Y106" s="13">
        <v>1.0695417067E10</v>
      </c>
      <c r="Z106" s="39">
        <v>1.2755417067E10</v>
      </c>
      <c r="AA106" s="38">
        <v>2.06E9</v>
      </c>
      <c r="AB106" s="40">
        <v>4961978.0</v>
      </c>
      <c r="AC106" s="40">
        <v>1.7587332E7</v>
      </c>
      <c r="AD106" s="40">
        <v>737132.0</v>
      </c>
      <c r="AE106" s="40">
        <v>1.042435E7</v>
      </c>
      <c r="AF106" s="41">
        <v>1236000.0</v>
      </c>
      <c r="AG106" s="40">
        <v>184283.0</v>
      </c>
      <c r="AH106" s="40">
        <v>1042435.0</v>
      </c>
      <c r="AI106" s="41">
        <v>3.4946792E7</v>
      </c>
      <c r="AJ106" s="41">
        <v>8050592.6000000015</v>
      </c>
      <c r="AK106" s="42">
        <v>0.8950103559984761</v>
      </c>
      <c r="AL106" s="42">
        <v>1.2993208252315382</v>
      </c>
    </row>
    <row r="107" ht="15.75" customHeight="1">
      <c r="A107" s="6">
        <v>4.1167338E7</v>
      </c>
      <c r="B107" s="7" t="s">
        <v>106</v>
      </c>
      <c r="C107" s="20">
        <v>4882678.710000001</v>
      </c>
      <c r="D107" s="33">
        <v>7194132.0</v>
      </c>
      <c r="E107" s="20">
        <v>2.09257659E7</v>
      </c>
      <c r="F107" s="33">
        <v>2.6127202E7</v>
      </c>
      <c r="G107" s="13">
        <v>6.9752553E7</v>
      </c>
      <c r="H107" s="34">
        <v>6.9709069E7</v>
      </c>
      <c r="I107" s="35">
        <v>-43484.0</v>
      </c>
      <c r="J107" s="20">
        <v>1.207638765E9</v>
      </c>
      <c r="K107" s="36">
        <v>1.3382613994E9</v>
      </c>
      <c r="L107" s="37">
        <v>1.306226344000001E8</v>
      </c>
      <c r="M107" s="13">
        <v>1.89264074E8</v>
      </c>
      <c r="N107" s="34">
        <v>1.96459272E8</v>
      </c>
      <c r="O107" s="38">
        <v>7195198.0</v>
      </c>
      <c r="P107" s="13">
        <v>1.2575372E7</v>
      </c>
      <c r="Q107" s="39">
        <v>1.2927479E7</v>
      </c>
      <c r="R107" s="38">
        <v>352107.0</v>
      </c>
      <c r="S107" s="13">
        <v>4.3660879E7</v>
      </c>
      <c r="T107" s="39">
        <v>4.9528848E7</v>
      </c>
      <c r="U107" s="38">
        <v>5867969.0</v>
      </c>
      <c r="V107" s="13">
        <v>3.0461237E7</v>
      </c>
      <c r="W107" s="39">
        <v>3.17874E7</v>
      </c>
      <c r="X107" s="38">
        <v>1326163.0</v>
      </c>
      <c r="Y107" s="13">
        <v>5.478941625E9</v>
      </c>
      <c r="Z107" s="39">
        <v>5.483941625E9</v>
      </c>
      <c r="AA107" s="38">
        <v>5000000.0</v>
      </c>
      <c r="AB107" s="40">
        <v>2652326.0</v>
      </c>
      <c r="AC107" s="40">
        <v>2.3471876E7</v>
      </c>
      <c r="AD107" s="40">
        <v>0.0</v>
      </c>
      <c r="AE107" s="40">
        <v>0.0</v>
      </c>
      <c r="AF107" s="41">
        <v>2999.9999999999995</v>
      </c>
      <c r="AG107" s="40">
        <v>0.0</v>
      </c>
      <c r="AH107" s="40">
        <v>0.0</v>
      </c>
      <c r="AI107" s="41">
        <v>2.6127202E7</v>
      </c>
      <c r="AJ107" s="41">
        <v>5201436.1000000015</v>
      </c>
      <c r="AK107" s="42">
        <v>1.4733986050046695</v>
      </c>
      <c r="AL107" s="42">
        <v>1.2485661038576372</v>
      </c>
    </row>
    <row r="108" ht="15.75" customHeight="1">
      <c r="A108" s="6">
        <v>1.15616613E8</v>
      </c>
      <c r="B108" s="7" t="s">
        <v>196</v>
      </c>
      <c r="C108" s="20">
        <v>7045055.300000001</v>
      </c>
      <c r="D108" s="33">
        <v>1175871.0</v>
      </c>
      <c r="E108" s="20">
        <v>2.4657693549999997E7</v>
      </c>
      <c r="F108" s="33">
        <v>1.4624914E7</v>
      </c>
      <c r="G108" s="13">
        <v>7.0450553E7</v>
      </c>
      <c r="H108" s="34">
        <v>5.5952906E7</v>
      </c>
      <c r="I108" s="35">
        <v>-1.4497647E7</v>
      </c>
      <c r="J108" s="20">
        <v>1.354272004E8</v>
      </c>
      <c r="K108" s="36">
        <v>1.558685598E8</v>
      </c>
      <c r="L108" s="37">
        <v>2.0441359400000006E7</v>
      </c>
      <c r="M108" s="13">
        <v>1.080533E7</v>
      </c>
      <c r="N108" s="34">
        <v>1.1987283E7</v>
      </c>
      <c r="O108" s="38">
        <v>1181953.0</v>
      </c>
      <c r="P108" s="13">
        <v>5533625.0</v>
      </c>
      <c r="Q108" s="39">
        <v>6867866.0</v>
      </c>
      <c r="R108" s="38">
        <v>1334241.0</v>
      </c>
      <c r="S108" s="13">
        <v>4005537.0</v>
      </c>
      <c r="T108" s="39">
        <v>4873470.0</v>
      </c>
      <c r="U108" s="38">
        <v>867933.0</v>
      </c>
      <c r="V108" s="13">
        <v>5283767.0</v>
      </c>
      <c r="W108" s="39">
        <v>5591705.0</v>
      </c>
      <c r="X108" s="38">
        <v>307938.0</v>
      </c>
      <c r="Y108" s="13">
        <v>5.75962921E8</v>
      </c>
      <c r="Z108" s="39">
        <v>5.75962921E8</v>
      </c>
      <c r="AA108" s="38">
        <v>0.0</v>
      </c>
      <c r="AB108" s="40">
        <v>615876.0</v>
      </c>
      <c r="AC108" s="40">
        <v>3471732.0</v>
      </c>
      <c r="AD108" s="40">
        <v>1858256.0</v>
      </c>
      <c r="AE108" s="40">
        <v>8679050.0</v>
      </c>
      <c r="AF108" s="41">
        <v>0.0</v>
      </c>
      <c r="AG108" s="40">
        <v>464564.0</v>
      </c>
      <c r="AH108" s="40">
        <v>867905.0</v>
      </c>
      <c r="AI108" s="41">
        <v>1.4624914E7</v>
      </c>
      <c r="AJ108" s="41">
        <v>-1.0032779549999997E7</v>
      </c>
      <c r="AK108" s="42">
        <v>0.16690727750568543</v>
      </c>
      <c r="AL108" s="42">
        <v>0.5931176803030712</v>
      </c>
    </row>
    <row r="109" ht="15.75" customHeight="1">
      <c r="A109" s="6">
        <v>8.7054587E7</v>
      </c>
      <c r="B109" s="7" t="s">
        <v>114</v>
      </c>
      <c r="C109" s="20">
        <v>4896686.9</v>
      </c>
      <c r="D109" s="33">
        <v>8478123.0</v>
      </c>
      <c r="E109" s="20">
        <v>2.0985801E7</v>
      </c>
      <c r="F109" s="33">
        <v>3.5589826E7</v>
      </c>
      <c r="G109" s="13">
        <v>6.995267E7</v>
      </c>
      <c r="H109" s="34">
        <v>6.6897086E7</v>
      </c>
      <c r="I109" s="35">
        <v>-3055584.0</v>
      </c>
      <c r="J109" s="20">
        <v>1.0152525232E9</v>
      </c>
      <c r="K109" s="36">
        <v>1.1660248846E9</v>
      </c>
      <c r="L109" s="37">
        <v>1.5077236139999986E8</v>
      </c>
      <c r="M109" s="13">
        <v>7.7755304E7</v>
      </c>
      <c r="N109" s="34">
        <v>8.6283311E7</v>
      </c>
      <c r="O109" s="38">
        <v>8528007.0</v>
      </c>
      <c r="P109" s="13">
        <v>7505390.0</v>
      </c>
      <c r="Q109" s="39">
        <v>8507701.0</v>
      </c>
      <c r="R109" s="38">
        <v>1002311.0</v>
      </c>
      <c r="S109" s="13">
        <v>3.675732E7</v>
      </c>
      <c r="T109" s="39">
        <v>4.3353718E7</v>
      </c>
      <c r="U109" s="38">
        <v>6596398.0</v>
      </c>
      <c r="V109" s="13">
        <v>2.7401427E7</v>
      </c>
      <c r="W109" s="39">
        <v>2.9283152E7</v>
      </c>
      <c r="X109" s="38">
        <v>1881725.0</v>
      </c>
      <c r="Y109" s="13">
        <v>2.563478797E9</v>
      </c>
      <c r="Z109" s="39">
        <v>2.563478797E9</v>
      </c>
      <c r="AA109" s="38">
        <v>0.0</v>
      </c>
      <c r="AB109" s="40">
        <v>3763450.0</v>
      </c>
      <c r="AC109" s="40">
        <v>2.6385592E7</v>
      </c>
      <c r="AD109" s="40">
        <v>3054884.0</v>
      </c>
      <c r="AE109" s="40">
        <v>2385900.0</v>
      </c>
      <c r="AF109" s="41">
        <v>0.0</v>
      </c>
      <c r="AG109" s="40">
        <v>763721.0</v>
      </c>
      <c r="AH109" s="40">
        <v>238590.0</v>
      </c>
      <c r="AI109" s="41">
        <v>3.5589826E7</v>
      </c>
      <c r="AJ109" s="41">
        <v>1.4604025E7</v>
      </c>
      <c r="AK109" s="42">
        <v>1.7313998573198541</v>
      </c>
      <c r="AL109" s="42">
        <v>1.6959002899150717</v>
      </c>
    </row>
    <row r="110" ht="15.75" customHeight="1">
      <c r="A110" s="6">
        <v>1.16667216E8</v>
      </c>
      <c r="B110" s="7" t="s">
        <v>162</v>
      </c>
      <c r="C110" s="20">
        <v>7052107.600000001</v>
      </c>
      <c r="D110" s="33">
        <v>4492424.0</v>
      </c>
      <c r="E110" s="20">
        <v>2.4682376599999998E7</v>
      </c>
      <c r="F110" s="33">
        <v>2.0505302E7</v>
      </c>
      <c r="G110" s="13">
        <v>7.0521076E7</v>
      </c>
      <c r="H110" s="34">
        <v>6.4851041E7</v>
      </c>
      <c r="I110" s="35">
        <v>-5670035.0</v>
      </c>
      <c r="J110" s="20">
        <v>6.051675528E8</v>
      </c>
      <c r="K110" s="36">
        <v>6.858955574E8</v>
      </c>
      <c r="L110" s="37">
        <v>8.072800460000002E7</v>
      </c>
      <c r="M110" s="13">
        <v>1.08191982E8</v>
      </c>
      <c r="N110" s="34">
        <v>1.12736304E8</v>
      </c>
      <c r="O110" s="38">
        <v>4544322.0</v>
      </c>
      <c r="P110" s="13">
        <v>4581953.0</v>
      </c>
      <c r="Q110" s="39">
        <v>5906340.0</v>
      </c>
      <c r="R110" s="38">
        <v>1324387.0</v>
      </c>
      <c r="S110" s="13">
        <v>1.8986134E7</v>
      </c>
      <c r="T110" s="39">
        <v>2.2564336E7</v>
      </c>
      <c r="U110" s="38">
        <v>3578202.0</v>
      </c>
      <c r="V110" s="13">
        <v>1.8915483E7</v>
      </c>
      <c r="W110" s="39">
        <v>1.9829705E7</v>
      </c>
      <c r="X110" s="38">
        <v>914222.0</v>
      </c>
      <c r="Y110" s="13">
        <v>2.162488489E9</v>
      </c>
      <c r="Z110" s="39">
        <v>2.202488489E9</v>
      </c>
      <c r="AA110" s="38">
        <v>4.0E7</v>
      </c>
      <c r="AB110" s="40">
        <v>1828444.0</v>
      </c>
      <c r="AC110" s="40">
        <v>1.4312808E7</v>
      </c>
      <c r="AD110" s="40">
        <v>1686180.0</v>
      </c>
      <c r="AE110" s="40">
        <v>2653870.0</v>
      </c>
      <c r="AF110" s="41">
        <v>23999.999999999996</v>
      </c>
      <c r="AG110" s="40">
        <v>421545.0</v>
      </c>
      <c r="AH110" s="40">
        <v>265387.0</v>
      </c>
      <c r="AI110" s="41">
        <v>2.0505302E7</v>
      </c>
      <c r="AJ110" s="41">
        <v>-4177074.5999999978</v>
      </c>
      <c r="AK110" s="42">
        <v>0.6370328212235445</v>
      </c>
      <c r="AL110" s="42">
        <v>0.8307669205565886</v>
      </c>
    </row>
    <row r="111" ht="15.75" customHeight="1">
      <c r="A111" s="6">
        <v>1.09956535E8</v>
      </c>
      <c r="B111" s="7" t="s">
        <v>85</v>
      </c>
      <c r="C111" s="20">
        <v>7215329.0</v>
      </c>
      <c r="D111" s="33">
        <v>6547106.0</v>
      </c>
      <c r="E111" s="20">
        <v>2.52536515E7</v>
      </c>
      <c r="F111" s="33">
        <v>3.1346826E7</v>
      </c>
      <c r="G111" s="13">
        <v>7.215329E7</v>
      </c>
      <c r="H111" s="34">
        <v>6.7235102E7</v>
      </c>
      <c r="I111" s="35">
        <v>-4918188.0</v>
      </c>
      <c r="J111" s="20">
        <v>5.88562779E8</v>
      </c>
      <c r="K111" s="36">
        <v>7.037715954E8</v>
      </c>
      <c r="L111" s="37">
        <v>1.1520881639999998E8</v>
      </c>
      <c r="M111" s="13">
        <v>4.2711591E7</v>
      </c>
      <c r="N111" s="34">
        <v>4.9286499E7</v>
      </c>
      <c r="O111" s="38">
        <v>6574908.0</v>
      </c>
      <c r="P111" s="13">
        <v>7622815.0</v>
      </c>
      <c r="Q111" s="39">
        <v>8471552.0</v>
      </c>
      <c r="R111" s="38">
        <v>848737.0</v>
      </c>
      <c r="S111" s="13">
        <v>1.9907443E7</v>
      </c>
      <c r="T111" s="39">
        <v>2.4879474E7</v>
      </c>
      <c r="U111" s="38">
        <v>4972031.0</v>
      </c>
      <c r="V111" s="13">
        <v>1.7890945E7</v>
      </c>
      <c r="W111" s="39">
        <v>1.946602E7</v>
      </c>
      <c r="X111" s="38">
        <v>1575075.0</v>
      </c>
      <c r="Y111" s="13">
        <v>5.0497658E8</v>
      </c>
      <c r="Z111" s="39">
        <v>5.5497658E8</v>
      </c>
      <c r="AA111" s="38">
        <v>5.0E7</v>
      </c>
      <c r="AB111" s="40">
        <v>3150150.0</v>
      </c>
      <c r="AC111" s="40">
        <v>1.9888124E7</v>
      </c>
      <c r="AD111" s="40">
        <v>177072.0</v>
      </c>
      <c r="AE111" s="40">
        <v>8101480.0</v>
      </c>
      <c r="AF111" s="41">
        <v>29999.999999999996</v>
      </c>
      <c r="AG111" s="40">
        <v>44268.0</v>
      </c>
      <c r="AH111" s="40">
        <v>810148.0</v>
      </c>
      <c r="AI111" s="41">
        <v>3.1346826E7</v>
      </c>
      <c r="AJ111" s="41">
        <v>6093174.5</v>
      </c>
      <c r="AK111" s="42">
        <v>0.9073884226207841</v>
      </c>
      <c r="AL111" s="42">
        <v>1.2412789493036285</v>
      </c>
    </row>
    <row r="112" ht="15.75" customHeight="1">
      <c r="A112" s="6">
        <v>8.599454E7</v>
      </c>
      <c r="B112" s="7" t="s">
        <v>124</v>
      </c>
      <c r="C112" s="20">
        <v>7135866.600000001</v>
      </c>
      <c r="D112" s="33">
        <v>9074181.0</v>
      </c>
      <c r="E112" s="20">
        <v>2.4975533099999998E7</v>
      </c>
      <c r="F112" s="33">
        <v>4.88486302088E7</v>
      </c>
      <c r="G112" s="13">
        <v>7.1358666E7</v>
      </c>
      <c r="H112" s="34">
        <v>5.6949116E7</v>
      </c>
      <c r="I112" s="35">
        <v>-1.440955E7</v>
      </c>
      <c r="J112" s="20">
        <v>5.826700968E8</v>
      </c>
      <c r="K112" s="36">
        <v>7.432680276E8</v>
      </c>
      <c r="L112" s="37">
        <v>1.6059793080000007E8</v>
      </c>
      <c r="M112" s="13">
        <v>4.2484155E7</v>
      </c>
      <c r="N112" s="34">
        <v>5.1637703E7</v>
      </c>
      <c r="O112" s="38">
        <v>9153548.0</v>
      </c>
      <c r="P112" s="13">
        <v>1.2225266E7</v>
      </c>
      <c r="Q112" s="39">
        <v>1.4536301E7</v>
      </c>
      <c r="R112" s="38">
        <v>2311035.0</v>
      </c>
      <c r="S112" s="13">
        <v>1.855078E7</v>
      </c>
      <c r="T112" s="39">
        <v>2.5531116E7</v>
      </c>
      <c r="U112" s="38">
        <v>6980336.0</v>
      </c>
      <c r="V112" s="13">
        <v>2.0658928E7</v>
      </c>
      <c r="W112" s="39">
        <v>2.2752773E7</v>
      </c>
      <c r="X112" s="38">
        <v>2093845.0</v>
      </c>
      <c r="Y112" s="13">
        <v>7.666666666E9</v>
      </c>
      <c r="Z112" s="39">
        <v>8.956667014E9</v>
      </c>
      <c r="AA112" s="38">
        <v>1.290000348E9</v>
      </c>
      <c r="AB112" s="40">
        <v>4187690.0</v>
      </c>
      <c r="AC112" s="40">
        <v>2.7921344E7</v>
      </c>
      <c r="AD112" s="40">
        <v>4754676.0</v>
      </c>
      <c r="AE112" s="40">
        <v>1.121092E7</v>
      </c>
      <c r="AF112" s="41">
        <v>774000.2087999999</v>
      </c>
      <c r="AG112" s="40">
        <v>1188669.0</v>
      </c>
      <c r="AH112" s="40">
        <v>1121092.0</v>
      </c>
      <c r="AI112" s="41">
        <v>4.88486302088E7</v>
      </c>
      <c r="AJ112" s="41">
        <v>2.3873097108800005E7</v>
      </c>
      <c r="AK112" s="42">
        <v>1.27162985361862</v>
      </c>
      <c r="AL112" s="42">
        <v>1.9558593609679549</v>
      </c>
    </row>
    <row r="113" ht="15.75" customHeight="1">
      <c r="A113" s="6">
        <v>1.25943194E8</v>
      </c>
      <c r="B113" s="7" t="s">
        <v>111</v>
      </c>
      <c r="C113" s="20">
        <v>4896847.9</v>
      </c>
      <c r="D113" s="33">
        <v>7409958.0</v>
      </c>
      <c r="E113" s="20">
        <v>2.0986491E7</v>
      </c>
      <c r="F113" s="33">
        <v>3.477422E7</v>
      </c>
      <c r="G113" s="13">
        <v>6.995497E7</v>
      </c>
      <c r="H113" s="34">
        <v>6.3295233E7</v>
      </c>
      <c r="I113" s="35">
        <v>-6659737.0</v>
      </c>
      <c r="J113" s="20">
        <v>7.421849956E8</v>
      </c>
      <c r="K113" s="36">
        <v>8.72098569E8</v>
      </c>
      <c r="L113" s="37">
        <v>1.2991357339999998E8</v>
      </c>
      <c r="M113" s="13">
        <v>6.9339561E7</v>
      </c>
      <c r="N113" s="34">
        <v>7.6910244E7</v>
      </c>
      <c r="O113" s="38">
        <v>7570683.0</v>
      </c>
      <c r="P113" s="13">
        <v>7648819.0</v>
      </c>
      <c r="Q113" s="39">
        <v>9158067.0</v>
      </c>
      <c r="R113" s="38">
        <v>1509248.0</v>
      </c>
      <c r="S113" s="13">
        <v>1.979519E7</v>
      </c>
      <c r="T113" s="39">
        <v>2.5360883E7</v>
      </c>
      <c r="U113" s="38">
        <v>5565693.0</v>
      </c>
      <c r="V113" s="13">
        <v>3.3440463E7</v>
      </c>
      <c r="W113" s="39">
        <v>3.5284728E7</v>
      </c>
      <c r="X113" s="38">
        <v>1844265.0</v>
      </c>
      <c r="Y113" s="13">
        <v>6.158369594E9</v>
      </c>
      <c r="Z113" s="39">
        <v>6.523369594E9</v>
      </c>
      <c r="AA113" s="38">
        <v>3.65E8</v>
      </c>
      <c r="AB113" s="40">
        <v>3688530.0</v>
      </c>
      <c r="AC113" s="40">
        <v>2.2262772E7</v>
      </c>
      <c r="AD113" s="40">
        <v>4261408.0</v>
      </c>
      <c r="AE113" s="40">
        <v>4342510.0</v>
      </c>
      <c r="AF113" s="41">
        <v>218999.99999999997</v>
      </c>
      <c r="AG113" s="40">
        <v>1065352.0</v>
      </c>
      <c r="AH113" s="40">
        <v>434251.0</v>
      </c>
      <c r="AI113" s="41">
        <v>3.477422E7</v>
      </c>
      <c r="AJ113" s="41">
        <v>1.3787729E7</v>
      </c>
      <c r="AK113" s="42">
        <v>1.5132097527472723</v>
      </c>
      <c r="AL113" s="42">
        <v>1.65698115039813</v>
      </c>
    </row>
    <row r="114" ht="15.75" customHeight="1">
      <c r="A114" s="6">
        <v>8.4808785E7</v>
      </c>
      <c r="B114" s="7" t="s">
        <v>129</v>
      </c>
      <c r="C114" s="20">
        <v>7119863.5</v>
      </c>
      <c r="D114" s="33">
        <v>9135970.0</v>
      </c>
      <c r="E114" s="20">
        <v>2.491952225E7</v>
      </c>
      <c r="F114" s="33">
        <v>4.7934406E7</v>
      </c>
      <c r="G114" s="13">
        <v>7.1198635E7</v>
      </c>
      <c r="H114" s="34">
        <v>5.3506869E7</v>
      </c>
      <c r="I114" s="35">
        <v>-1.7691766E7</v>
      </c>
      <c r="J114" s="20">
        <v>3.929879362E8</v>
      </c>
      <c r="K114" s="36">
        <v>5.510729464E8</v>
      </c>
      <c r="L114" s="37">
        <v>1.580850102E8</v>
      </c>
      <c r="M114" s="13">
        <v>2.602483E7</v>
      </c>
      <c r="N114" s="34">
        <v>3.527909E7</v>
      </c>
      <c r="O114" s="38">
        <v>9254260.0</v>
      </c>
      <c r="P114" s="13">
        <v>6635848.0</v>
      </c>
      <c r="Q114" s="39">
        <v>8382810.0</v>
      </c>
      <c r="R114" s="38">
        <v>1746962.0</v>
      </c>
      <c r="S114" s="13">
        <v>1.4531707E7</v>
      </c>
      <c r="T114" s="39">
        <v>2.1199255E7</v>
      </c>
      <c r="U114" s="38">
        <v>6667548.0</v>
      </c>
      <c r="V114" s="13">
        <v>9866198.0</v>
      </c>
      <c r="W114" s="39">
        <v>1.233462E7</v>
      </c>
      <c r="X114" s="38">
        <v>2468422.0</v>
      </c>
      <c r="Y114" s="13">
        <v>2.639499546E9</v>
      </c>
      <c r="Z114" s="39">
        <v>2.729499546E9</v>
      </c>
      <c r="AA114" s="38">
        <v>9.0E7</v>
      </c>
      <c r="AB114" s="40">
        <v>4936844.0</v>
      </c>
      <c r="AC114" s="40">
        <v>2.6670192E7</v>
      </c>
      <c r="AD114" s="40">
        <v>1058100.0</v>
      </c>
      <c r="AE114" s="40">
        <v>1.521527E7</v>
      </c>
      <c r="AF114" s="41">
        <v>53999.99999999999</v>
      </c>
      <c r="AG114" s="40">
        <v>264525.0</v>
      </c>
      <c r="AH114" s="40">
        <v>1521527.0</v>
      </c>
      <c r="AI114" s="41">
        <v>4.7934406E7</v>
      </c>
      <c r="AJ114" s="41">
        <v>2.301488375E7</v>
      </c>
      <c r="AK114" s="42">
        <v>1.2831664539636187</v>
      </c>
      <c r="AL114" s="42">
        <v>1.923568418331134</v>
      </c>
    </row>
    <row r="115" ht="15.75" customHeight="1">
      <c r="A115" s="6">
        <v>8.6528164E7</v>
      </c>
      <c r="B115" s="7" t="s">
        <v>165</v>
      </c>
      <c r="C115" s="20">
        <v>7125411.2</v>
      </c>
      <c r="D115" s="33">
        <v>4675141.0</v>
      </c>
      <c r="E115" s="20">
        <v>2.49389392E7</v>
      </c>
      <c r="F115" s="33">
        <v>3.1877914E7</v>
      </c>
      <c r="G115" s="13">
        <v>7.1254112E7</v>
      </c>
      <c r="H115" s="34">
        <v>5.8995211E7</v>
      </c>
      <c r="I115" s="35">
        <v>-1.2258901E7</v>
      </c>
      <c r="J115" s="20">
        <v>3.682013992E8</v>
      </c>
      <c r="K115" s="36">
        <v>4.501258184E8</v>
      </c>
      <c r="L115" s="37">
        <v>8.192441919999999E7</v>
      </c>
      <c r="M115" s="13">
        <v>2.7198083E7</v>
      </c>
      <c r="N115" s="34">
        <v>3.2050991E7</v>
      </c>
      <c r="O115" s="38">
        <v>4852908.0</v>
      </c>
      <c r="P115" s="13">
        <v>8423589.0</v>
      </c>
      <c r="Q115" s="39">
        <v>1.0102847E7</v>
      </c>
      <c r="R115" s="38">
        <v>1679258.0</v>
      </c>
      <c r="S115" s="13">
        <v>1.0903716E7</v>
      </c>
      <c r="T115" s="39">
        <v>1.4403449E7</v>
      </c>
      <c r="U115" s="38">
        <v>3499733.0</v>
      </c>
      <c r="V115" s="13">
        <v>1.4758189E7</v>
      </c>
      <c r="W115" s="39">
        <v>1.5933597E7</v>
      </c>
      <c r="X115" s="38">
        <v>1175408.0</v>
      </c>
      <c r="Y115" s="13">
        <v>3.121185207E9</v>
      </c>
      <c r="Z115" s="39">
        <v>3.121185207E9</v>
      </c>
      <c r="AA115" s="38">
        <v>0.0</v>
      </c>
      <c r="AB115" s="40">
        <v>2350816.0</v>
      </c>
      <c r="AC115" s="40">
        <v>1.3998932E7</v>
      </c>
      <c r="AD115" s="40">
        <v>719336.0</v>
      </c>
      <c r="AE115" s="40">
        <v>1.480883E7</v>
      </c>
      <c r="AF115" s="41">
        <v>0.0</v>
      </c>
      <c r="AG115" s="40">
        <v>179834.0</v>
      </c>
      <c r="AH115" s="40">
        <v>1480883.0</v>
      </c>
      <c r="AI115" s="41">
        <v>3.1877914E7</v>
      </c>
      <c r="AJ115" s="41">
        <v>6938974.800000001</v>
      </c>
      <c r="AK115" s="42">
        <v>0.6561222740380233</v>
      </c>
      <c r="AL115" s="42">
        <v>1.2782385707889292</v>
      </c>
    </row>
    <row r="116" ht="15.75" customHeight="1">
      <c r="A116" s="6">
        <v>3.1492227E7</v>
      </c>
      <c r="B116" s="7" t="s">
        <v>518</v>
      </c>
      <c r="C116" s="20">
        <v>4855398.66</v>
      </c>
      <c r="D116" s="33">
        <v>621330.0</v>
      </c>
      <c r="E116" s="20">
        <v>2.08088514E7</v>
      </c>
      <c r="F116" s="33">
        <v>1971320.0414</v>
      </c>
      <c r="G116" s="13">
        <v>6.9362838E7</v>
      </c>
      <c r="H116" s="34">
        <v>6.641872E7</v>
      </c>
      <c r="I116" s="35">
        <v>-2944118.0</v>
      </c>
      <c r="J116" s="20">
        <v>4.719360016E8</v>
      </c>
      <c r="K116" s="36">
        <v>4.818012128E8</v>
      </c>
      <c r="L116" s="37">
        <v>9865211.199999988</v>
      </c>
      <c r="M116" s="13">
        <v>3.6380427E7</v>
      </c>
      <c r="N116" s="34">
        <v>3.7006194E7</v>
      </c>
      <c r="O116" s="38">
        <v>625767.0</v>
      </c>
      <c r="P116" s="13">
        <v>7430541.0</v>
      </c>
      <c r="Q116" s="39">
        <v>7836694.0</v>
      </c>
      <c r="R116" s="38">
        <v>406153.0</v>
      </c>
      <c r="S116" s="13">
        <v>1.2428799E7</v>
      </c>
      <c r="T116" s="39">
        <v>1.2793129E7</v>
      </c>
      <c r="U116" s="38">
        <v>364330.0</v>
      </c>
      <c r="V116" s="13">
        <v>2.1958612E7</v>
      </c>
      <c r="W116" s="39">
        <v>2.2215612E7</v>
      </c>
      <c r="X116" s="38">
        <v>257000.0</v>
      </c>
      <c r="Y116" s="13">
        <v>3.746017636E9</v>
      </c>
      <c r="Z116" s="39">
        <v>3.746017705E9</v>
      </c>
      <c r="AA116" s="38">
        <v>69.0</v>
      </c>
      <c r="AB116" s="40">
        <v>514000.0</v>
      </c>
      <c r="AC116" s="40">
        <v>1457320.0</v>
      </c>
      <c r="AD116" s="40">
        <v>0.0</v>
      </c>
      <c r="AE116" s="40">
        <v>0.0</v>
      </c>
      <c r="AF116" s="41">
        <v>0.0414</v>
      </c>
      <c r="AG116" s="40">
        <v>0.0</v>
      </c>
      <c r="AH116" s="40">
        <v>0.0</v>
      </c>
      <c r="AI116" s="41">
        <v>1971320.0414</v>
      </c>
      <c r="AJ116" s="41">
        <v>-1.8837531358599998E7</v>
      </c>
      <c r="AK116" s="42">
        <v>0.12796683516817545</v>
      </c>
      <c r="AL116" s="42">
        <v>0.09473468782616229</v>
      </c>
    </row>
    <row r="117" ht="15.75" customHeight="1">
      <c r="A117" s="6">
        <v>1.11956793E8</v>
      </c>
      <c r="B117" s="7" t="s">
        <v>115</v>
      </c>
      <c r="C117" s="20">
        <v>7176815.4</v>
      </c>
      <c r="D117" s="33">
        <v>7023502.0</v>
      </c>
      <c r="E117" s="20">
        <v>2.51188539E7</v>
      </c>
      <c r="F117" s="33">
        <v>4.0752166E7</v>
      </c>
      <c r="G117" s="13">
        <v>7.1768154E7</v>
      </c>
      <c r="H117" s="34">
        <v>5.9858853E7</v>
      </c>
      <c r="I117" s="35">
        <v>-1.1909301E7</v>
      </c>
      <c r="J117" s="20">
        <v>4.035865234E8</v>
      </c>
      <c r="K117" s="36">
        <v>5.314616818E8</v>
      </c>
      <c r="L117" s="37">
        <v>1.2787515840000004E8</v>
      </c>
      <c r="M117" s="13">
        <v>3.101017E7</v>
      </c>
      <c r="N117" s="34">
        <v>3.8173766E7</v>
      </c>
      <c r="O117" s="38">
        <v>7163596.0</v>
      </c>
      <c r="P117" s="13">
        <v>6936327.0</v>
      </c>
      <c r="Q117" s="39">
        <v>9367935.0</v>
      </c>
      <c r="R117" s="38">
        <v>2431608.0</v>
      </c>
      <c r="S117" s="13">
        <v>1.3423934E7</v>
      </c>
      <c r="T117" s="39">
        <v>1.9165937E7</v>
      </c>
      <c r="U117" s="38">
        <v>5742003.0</v>
      </c>
      <c r="V117" s="13">
        <v>1.2482407E7</v>
      </c>
      <c r="W117" s="39">
        <v>1.3763906E7</v>
      </c>
      <c r="X117" s="38">
        <v>1281499.0</v>
      </c>
      <c r="Y117" s="13">
        <v>5.318476353E9</v>
      </c>
      <c r="Z117" s="39">
        <v>6.153476353E9</v>
      </c>
      <c r="AA117" s="38">
        <v>8.35E8</v>
      </c>
      <c r="AB117" s="40">
        <v>2562998.0</v>
      </c>
      <c r="AC117" s="40">
        <v>2.2968012E7</v>
      </c>
      <c r="AD117" s="40">
        <v>4182576.0</v>
      </c>
      <c r="AE117" s="40">
        <v>1.053758E7</v>
      </c>
      <c r="AF117" s="41">
        <v>500999.99999999994</v>
      </c>
      <c r="AG117" s="40">
        <v>1045644.0</v>
      </c>
      <c r="AH117" s="40">
        <v>1053758.0</v>
      </c>
      <c r="AI117" s="41">
        <v>4.0752166E7</v>
      </c>
      <c r="AJ117" s="41">
        <v>1.5633312100000001E7</v>
      </c>
      <c r="AK117" s="42">
        <v>0.978637683783813</v>
      </c>
      <c r="AL117" s="42">
        <v>1.6223736227073642</v>
      </c>
    </row>
    <row r="118" ht="15.75" customHeight="1">
      <c r="A118" s="6">
        <v>1.5696944E7</v>
      </c>
      <c r="B118" s="7" t="s">
        <v>201</v>
      </c>
      <c r="C118" s="20">
        <v>7099745.100000001</v>
      </c>
      <c r="D118" s="33">
        <v>3377474.0</v>
      </c>
      <c r="E118" s="20">
        <v>2.4849107849999998E7</v>
      </c>
      <c r="F118" s="33">
        <v>1.18492480828E7</v>
      </c>
      <c r="G118" s="13">
        <v>7.0997451E7</v>
      </c>
      <c r="H118" s="34">
        <v>5.8667363E7</v>
      </c>
      <c r="I118" s="35">
        <v>-1.2330088E7</v>
      </c>
      <c r="J118" s="20">
        <v>4.547302612E8</v>
      </c>
      <c r="K118" s="36">
        <v>5.139828258E8</v>
      </c>
      <c r="L118" s="37">
        <v>5.9252564600000024E7</v>
      </c>
      <c r="M118" s="13">
        <v>3.7516486E7</v>
      </c>
      <c r="N118" s="34">
        <v>4.0898527E7</v>
      </c>
      <c r="O118" s="38">
        <v>3382041.0</v>
      </c>
      <c r="P118" s="13">
        <v>8215427.0</v>
      </c>
      <c r="Q118" s="39">
        <v>9738082.0</v>
      </c>
      <c r="R118" s="38">
        <v>1522655.0</v>
      </c>
      <c r="S118" s="13">
        <v>1.1531634E7</v>
      </c>
      <c r="T118" s="39">
        <v>1.4078784E7</v>
      </c>
      <c r="U118" s="38">
        <v>2547150.0</v>
      </c>
      <c r="V118" s="13">
        <v>2.1501064E7</v>
      </c>
      <c r="W118" s="39">
        <v>2.2331388E7</v>
      </c>
      <c r="X118" s="38">
        <v>830324.0</v>
      </c>
      <c r="Y118" s="13">
        <v>7.703534494E9</v>
      </c>
      <c r="Z118" s="39">
        <v>7.703534632E9</v>
      </c>
      <c r="AA118" s="38">
        <v>138.0</v>
      </c>
      <c r="AB118" s="40">
        <v>1660648.0</v>
      </c>
      <c r="AC118" s="40">
        <v>1.01886E7</v>
      </c>
      <c r="AD118" s="40">
        <v>0.0</v>
      </c>
      <c r="AE118" s="40">
        <v>0.0</v>
      </c>
      <c r="AF118" s="41">
        <v>0.0828</v>
      </c>
      <c r="AG118" s="40">
        <v>0.0</v>
      </c>
      <c r="AH118" s="40">
        <v>0.0</v>
      </c>
      <c r="AI118" s="41">
        <v>1.18492480828E7</v>
      </c>
      <c r="AJ118" s="41">
        <v>-1.2999859767199997E7</v>
      </c>
      <c r="AK118" s="42">
        <v>0.47571764231366553</v>
      </c>
      <c r="AL118" s="42">
        <v>0.47684802828041983</v>
      </c>
    </row>
    <row r="119" ht="15.75" customHeight="1">
      <c r="A119" s="6">
        <v>6.190805E7</v>
      </c>
      <c r="B119" s="7" t="s">
        <v>514</v>
      </c>
      <c r="C119" s="20">
        <v>7152677.800000001</v>
      </c>
      <c r="D119" s="33">
        <v>5618839.0</v>
      </c>
      <c r="E119" s="20">
        <v>2.5034372299999997E7</v>
      </c>
      <c r="F119" s="33">
        <v>2.7855944E7</v>
      </c>
      <c r="G119" s="13">
        <v>7.1526778E7</v>
      </c>
      <c r="H119" s="34">
        <v>6.0685905E7</v>
      </c>
      <c r="I119" s="35">
        <v>-1.0840873E7</v>
      </c>
      <c r="J119" s="20">
        <v>8.89175782E8</v>
      </c>
      <c r="K119" s="36">
        <v>9.915513264E8</v>
      </c>
      <c r="L119" s="37">
        <v>1.0237554439999998E8</v>
      </c>
      <c r="M119" s="13">
        <v>1.35934266E8</v>
      </c>
      <c r="N119" s="34">
        <v>1.41763679E8</v>
      </c>
      <c r="O119" s="38">
        <v>5829413.0</v>
      </c>
      <c r="P119" s="13">
        <v>1.3819188E7</v>
      </c>
      <c r="Q119" s="39">
        <v>1.4643603E7</v>
      </c>
      <c r="R119" s="38">
        <v>824415.0</v>
      </c>
      <c r="S119" s="13">
        <v>2.5952996E7</v>
      </c>
      <c r="T119" s="39">
        <v>3.0544624E7</v>
      </c>
      <c r="U119" s="38">
        <v>4591628.0</v>
      </c>
      <c r="V119" s="13">
        <v>3.4756426E7</v>
      </c>
      <c r="W119" s="39">
        <v>3.5783637E7</v>
      </c>
      <c r="X119" s="38">
        <v>1027211.0</v>
      </c>
      <c r="Y119" s="13">
        <v>5.40946236E9</v>
      </c>
      <c r="Z119" s="39">
        <v>5.40946236E9</v>
      </c>
      <c r="AA119" s="38">
        <v>0.0</v>
      </c>
      <c r="AB119" s="40">
        <v>2054422.0</v>
      </c>
      <c r="AC119" s="40">
        <v>1.8366512E7</v>
      </c>
      <c r="AD119" s="40">
        <v>922660.0</v>
      </c>
      <c r="AE119" s="40">
        <v>6512350.0</v>
      </c>
      <c r="AF119" s="41">
        <v>0.0</v>
      </c>
      <c r="AG119" s="40">
        <v>230665.0</v>
      </c>
      <c r="AH119" s="40">
        <v>651235.0</v>
      </c>
      <c r="AI119" s="41">
        <v>2.7855944E7</v>
      </c>
      <c r="AJ119" s="41">
        <v>2821571.700000003</v>
      </c>
      <c r="AK119" s="42">
        <v>0.7855574034105101</v>
      </c>
      <c r="AL119" s="42">
        <v>1.1127079068006032</v>
      </c>
    </row>
    <row r="120" ht="15.75" customHeight="1">
      <c r="A120" s="6">
        <v>1.10002847E8</v>
      </c>
      <c r="B120" s="7" t="s">
        <v>116</v>
      </c>
      <c r="C120" s="20">
        <v>4838776.95</v>
      </c>
      <c r="D120" s="33">
        <v>6295024.0</v>
      </c>
      <c r="E120" s="20">
        <v>2.07376155E7</v>
      </c>
      <c r="F120" s="33">
        <v>3.3611542E7</v>
      </c>
      <c r="G120" s="13">
        <v>6.9125385E7</v>
      </c>
      <c r="H120" s="34">
        <v>6.3707351E7</v>
      </c>
      <c r="I120" s="35">
        <v>-5418034.0</v>
      </c>
      <c r="J120" s="20">
        <v>5.053004482E8</v>
      </c>
      <c r="K120" s="36">
        <v>6.153567186E8</v>
      </c>
      <c r="L120" s="37">
        <v>1.1005627040000004E8</v>
      </c>
      <c r="M120" s="13">
        <v>3.8853356E7</v>
      </c>
      <c r="N120" s="34">
        <v>4.5158207E7</v>
      </c>
      <c r="O120" s="38">
        <v>6304851.0</v>
      </c>
      <c r="P120" s="13">
        <v>6459463.0</v>
      </c>
      <c r="Q120" s="39">
        <v>7994706.0</v>
      </c>
      <c r="R120" s="38">
        <v>1535243.0</v>
      </c>
      <c r="S120" s="13">
        <v>1.4657391E7</v>
      </c>
      <c r="T120" s="39">
        <v>1.9367498E7</v>
      </c>
      <c r="U120" s="38">
        <v>4710107.0</v>
      </c>
      <c r="V120" s="13">
        <v>2.0546158E7</v>
      </c>
      <c r="W120" s="39">
        <v>2.2131075E7</v>
      </c>
      <c r="X120" s="38">
        <v>1584917.0</v>
      </c>
      <c r="Y120" s="13">
        <v>8.680022142E9</v>
      </c>
      <c r="Z120" s="39">
        <v>1.3460022142E10</v>
      </c>
      <c r="AA120" s="38">
        <v>4.78E9</v>
      </c>
      <c r="AB120" s="40">
        <v>3169834.0</v>
      </c>
      <c r="AC120" s="40">
        <v>1.8840428E7</v>
      </c>
      <c r="AD120" s="40">
        <v>4407380.0</v>
      </c>
      <c r="AE120" s="40">
        <v>4325900.0</v>
      </c>
      <c r="AF120" s="41">
        <v>2867999.9999999995</v>
      </c>
      <c r="AG120" s="40">
        <v>1101845.0</v>
      </c>
      <c r="AH120" s="40">
        <v>432590.0</v>
      </c>
      <c r="AI120" s="41">
        <v>3.3611542E7</v>
      </c>
      <c r="AJ120" s="41">
        <v>1.28739265E7</v>
      </c>
      <c r="AK120" s="42">
        <v>1.3009535395096068</v>
      </c>
      <c r="AL120" s="42">
        <v>1.620800713563235</v>
      </c>
    </row>
    <row r="121" ht="15.75" customHeight="1">
      <c r="A121" s="40">
        <v>1.20390244E8</v>
      </c>
      <c r="B121" s="40" t="s">
        <v>127</v>
      </c>
      <c r="C121" s="20">
        <v>4836670.16</v>
      </c>
      <c r="D121" s="33">
        <v>7716241.0</v>
      </c>
      <c r="E121" s="20">
        <v>2.07285864E7</v>
      </c>
      <c r="F121" s="20">
        <v>3.44366120006E7</v>
      </c>
      <c r="G121" s="20">
        <v>6.9095288E7</v>
      </c>
      <c r="H121" s="34">
        <v>6.248994E7</v>
      </c>
      <c r="I121" s="37">
        <v>-6605348.0</v>
      </c>
      <c r="J121" s="20">
        <v>4.829640104E8</v>
      </c>
      <c r="K121" s="36">
        <v>6.240120296E8</v>
      </c>
      <c r="L121" s="37">
        <v>1.4104801920000005E8</v>
      </c>
      <c r="M121" s="13">
        <v>6.4419062E7</v>
      </c>
      <c r="N121" s="34">
        <v>7.2164411E7</v>
      </c>
      <c r="O121" s="38">
        <v>7745349.0</v>
      </c>
      <c r="P121" s="13">
        <v>6563796.0</v>
      </c>
      <c r="Q121" s="39">
        <v>7632741.0</v>
      </c>
      <c r="R121" s="38">
        <v>1068945.0</v>
      </c>
      <c r="S121" s="13">
        <v>1.6903615E7</v>
      </c>
      <c r="T121" s="39">
        <v>2.3290606E7</v>
      </c>
      <c r="U121" s="38">
        <v>6386991.0</v>
      </c>
      <c r="V121" s="13">
        <v>1.3310345E7</v>
      </c>
      <c r="W121" s="39">
        <v>1.4639595E7</v>
      </c>
      <c r="X121" s="38">
        <v>1329250.0</v>
      </c>
      <c r="Y121" s="13">
        <v>1.558285679E9</v>
      </c>
      <c r="Z121" s="39">
        <v>2.10828568E9</v>
      </c>
      <c r="AA121" s="38">
        <v>5.50000001E8</v>
      </c>
      <c r="AB121" s="40">
        <v>2658500.0</v>
      </c>
      <c r="AC121" s="40">
        <v>2.5547964E7</v>
      </c>
      <c r="AD121" s="40">
        <v>3482908.0</v>
      </c>
      <c r="AE121" s="40">
        <v>2417240.0</v>
      </c>
      <c r="AF121" s="41">
        <v>330000.00059999997</v>
      </c>
      <c r="AG121" s="40">
        <v>870727.0</v>
      </c>
      <c r="AH121" s="40">
        <v>241724.0</v>
      </c>
      <c r="AI121" s="41">
        <v>3.44366120006E7</v>
      </c>
      <c r="AJ121" s="41">
        <v>1.3708025600600004E7</v>
      </c>
      <c r="AK121" s="42">
        <v>1.5953622522814332</v>
      </c>
      <c r="AL121" s="42">
        <v>1.6613101991653423</v>
      </c>
    </row>
    <row r="122" ht="15.75" customHeight="1">
      <c r="A122" s="6">
        <v>751893.0</v>
      </c>
      <c r="B122" s="7" t="s">
        <v>523</v>
      </c>
      <c r="C122" s="20">
        <v>4793407.36</v>
      </c>
      <c r="D122" s="33">
        <v>354885.0</v>
      </c>
      <c r="E122" s="20">
        <v>2.05431744E7</v>
      </c>
      <c r="F122" s="33">
        <v>1175986.0</v>
      </c>
      <c r="G122" s="13">
        <v>6.8477248E7</v>
      </c>
      <c r="H122" s="34">
        <v>5.4359701E7</v>
      </c>
      <c r="I122" s="35">
        <v>-1.4117547E7</v>
      </c>
      <c r="J122" s="20">
        <v>2.3339756E8</v>
      </c>
      <c r="K122" s="36">
        <v>2.392965338E8</v>
      </c>
      <c r="L122" s="37">
        <v>5898973.800000012</v>
      </c>
      <c r="M122" s="13">
        <v>1.9555878E7</v>
      </c>
      <c r="N122" s="34">
        <v>1.9915808E7</v>
      </c>
      <c r="O122" s="38">
        <v>359930.0</v>
      </c>
      <c r="P122" s="13">
        <v>1.3097849E7</v>
      </c>
      <c r="Q122" s="39">
        <v>1.4595958E7</v>
      </c>
      <c r="R122" s="38">
        <v>1498109.0</v>
      </c>
      <c r="S122" s="13">
        <v>4834789.0</v>
      </c>
      <c r="T122" s="39">
        <v>5067897.0</v>
      </c>
      <c r="U122" s="38">
        <v>233108.0</v>
      </c>
      <c r="V122" s="13">
        <v>1.346408E7</v>
      </c>
      <c r="W122" s="39">
        <v>1.3585857E7</v>
      </c>
      <c r="X122" s="38">
        <v>121777.0</v>
      </c>
      <c r="Y122" s="13">
        <v>1.6518268806E10</v>
      </c>
      <c r="Z122" s="39">
        <v>1.6518268806E10</v>
      </c>
      <c r="AA122" s="38">
        <v>0.0</v>
      </c>
      <c r="AB122" s="40">
        <v>243554.0</v>
      </c>
      <c r="AC122" s="40">
        <v>932432.0</v>
      </c>
      <c r="AD122" s="40">
        <v>0.0</v>
      </c>
      <c r="AE122" s="40">
        <v>0.0</v>
      </c>
      <c r="AF122" s="41">
        <v>0.0</v>
      </c>
      <c r="AG122" s="40">
        <v>0.0</v>
      </c>
      <c r="AH122" s="40">
        <v>0.0</v>
      </c>
      <c r="AI122" s="41">
        <v>1175986.0</v>
      </c>
      <c r="AJ122" s="41">
        <v>-1.93671884E7</v>
      </c>
      <c r="AK122" s="42">
        <v>0.07403606106199995</v>
      </c>
      <c r="AL122" s="42">
        <v>0.05724460967434517</v>
      </c>
    </row>
    <row r="123" ht="15.75" customHeight="1">
      <c r="A123" s="6">
        <v>1.2438648E8</v>
      </c>
      <c r="B123" s="7" t="s">
        <v>522</v>
      </c>
      <c r="C123" s="20">
        <v>4796775.48</v>
      </c>
      <c r="D123" s="33">
        <v>0.0</v>
      </c>
      <c r="E123" s="20">
        <v>2.05576092E7</v>
      </c>
      <c r="F123" s="33">
        <v>0.0</v>
      </c>
      <c r="G123" s="13">
        <v>6.8525364E7</v>
      </c>
      <c r="H123" s="34">
        <v>7.1914203E7</v>
      </c>
      <c r="I123" s="35">
        <v>3388839.0</v>
      </c>
      <c r="J123" s="20">
        <v>3.878093896E8</v>
      </c>
      <c r="K123" s="36">
        <v>3.878093896E8</v>
      </c>
      <c r="L123" s="37">
        <v>0.0</v>
      </c>
      <c r="M123" s="13">
        <v>3.4014923E7</v>
      </c>
      <c r="N123" s="34">
        <v>3.4014923E7</v>
      </c>
      <c r="O123" s="38">
        <v>0.0</v>
      </c>
      <c r="P123" s="13">
        <v>4216854.0</v>
      </c>
      <c r="Q123" s="39">
        <v>4216854.0</v>
      </c>
      <c r="R123" s="38">
        <v>0.0</v>
      </c>
      <c r="S123" s="13">
        <v>1.0139928E7</v>
      </c>
      <c r="T123" s="39">
        <v>1.0139928E7</v>
      </c>
      <c r="U123" s="38">
        <v>0.0</v>
      </c>
      <c r="V123" s="13">
        <v>1.7487237E7</v>
      </c>
      <c r="W123" s="39">
        <v>1.7487237E7</v>
      </c>
      <c r="X123" s="38">
        <v>0.0</v>
      </c>
      <c r="Y123" s="13">
        <v>6.60039952E8</v>
      </c>
      <c r="Z123" s="39">
        <v>6.60039952E8</v>
      </c>
      <c r="AA123" s="38">
        <v>0.0</v>
      </c>
      <c r="AB123" s="40">
        <v>0.0</v>
      </c>
      <c r="AC123" s="40">
        <v>0.0</v>
      </c>
      <c r="AD123" s="40">
        <v>0.0</v>
      </c>
      <c r="AE123" s="40">
        <v>0.0</v>
      </c>
      <c r="AF123" s="41">
        <v>0.0</v>
      </c>
      <c r="AG123" s="40">
        <v>0.0</v>
      </c>
      <c r="AH123" s="40">
        <v>0.0</v>
      </c>
      <c r="AI123" s="41">
        <v>0.0</v>
      </c>
      <c r="AJ123" s="41">
        <v>-2.05576092E7</v>
      </c>
      <c r="AK123" s="42">
        <v>0.0</v>
      </c>
      <c r="AL123" s="42">
        <v>0.0</v>
      </c>
    </row>
    <row r="124" ht="15.75" customHeight="1">
      <c r="A124" s="6">
        <v>1.23765437E8</v>
      </c>
      <c r="B124" s="7" t="s">
        <v>121</v>
      </c>
      <c r="C124" s="20">
        <v>4790866.220000001</v>
      </c>
      <c r="D124" s="33">
        <v>1.3767941E7</v>
      </c>
      <c r="E124" s="20">
        <v>2.05322838E7</v>
      </c>
      <c r="F124" s="33">
        <v>5.0786988E7</v>
      </c>
      <c r="G124" s="13">
        <v>6.8440946E7</v>
      </c>
      <c r="H124" s="34">
        <v>6.3562997E7</v>
      </c>
      <c r="I124" s="35">
        <v>-4877949.0</v>
      </c>
      <c r="J124" s="20">
        <v>7.544699844E8</v>
      </c>
      <c r="K124" s="36">
        <v>9.646728694E8</v>
      </c>
      <c r="L124" s="37">
        <v>2.10202885E8</v>
      </c>
      <c r="M124" s="13">
        <v>1.56225634E8</v>
      </c>
      <c r="N124" s="34">
        <v>1.72870983E8</v>
      </c>
      <c r="O124" s="38">
        <v>1.6645349E7</v>
      </c>
      <c r="P124" s="13">
        <v>7782891.0</v>
      </c>
      <c r="Q124" s="39">
        <v>9033335.0</v>
      </c>
      <c r="R124" s="38">
        <v>1250444.0</v>
      </c>
      <c r="S124" s="13">
        <v>1.8418305E7</v>
      </c>
      <c r="T124" s="39">
        <v>2.5379599E7</v>
      </c>
      <c r="U124" s="38">
        <v>6961294.0</v>
      </c>
      <c r="V124" s="13">
        <v>3.3138001E7</v>
      </c>
      <c r="W124" s="39">
        <v>3.9944648E7</v>
      </c>
      <c r="X124" s="38">
        <v>6806647.0</v>
      </c>
      <c r="Y124" s="13">
        <v>2.422366149E9</v>
      </c>
      <c r="Z124" s="39">
        <v>3.212366149E9</v>
      </c>
      <c r="AA124" s="38">
        <v>7.9E8</v>
      </c>
      <c r="AB124" s="40">
        <v>1.3613294E7</v>
      </c>
      <c r="AC124" s="40">
        <v>2.7845176E7</v>
      </c>
      <c r="AD124" s="40">
        <v>2666088.0</v>
      </c>
      <c r="AE124" s="40">
        <v>6188430.0</v>
      </c>
      <c r="AF124" s="41">
        <v>473999.99999999994</v>
      </c>
      <c r="AG124" s="40">
        <v>666522.0</v>
      </c>
      <c r="AH124" s="40">
        <v>618843.0</v>
      </c>
      <c r="AI124" s="41">
        <v>5.0786988E7</v>
      </c>
      <c r="AJ124" s="41">
        <v>3.02547042E7</v>
      </c>
      <c r="AK124" s="42">
        <v>2.873789491871889</v>
      </c>
      <c r="AL124" s="42">
        <v>2.4735187032628096</v>
      </c>
    </row>
    <row r="125" ht="15.75" customHeight="1">
      <c r="A125" s="6">
        <v>1.17910813E8</v>
      </c>
      <c r="B125" s="7" t="s">
        <v>103</v>
      </c>
      <c r="C125" s="20">
        <v>7050490.0</v>
      </c>
      <c r="D125" s="33">
        <v>2904785.0</v>
      </c>
      <c r="E125" s="20">
        <v>2.4676715E7</v>
      </c>
      <c r="F125" s="33">
        <v>1.4228346E7</v>
      </c>
      <c r="G125" s="13">
        <v>7.05049E7</v>
      </c>
      <c r="H125" s="34">
        <v>6.5702014E7</v>
      </c>
      <c r="I125" s="35">
        <v>-4802886.0</v>
      </c>
      <c r="J125" s="20">
        <v>5.94543808E8</v>
      </c>
      <c r="K125" s="36">
        <v>6.472684836E8</v>
      </c>
      <c r="L125" s="37">
        <v>5.2724675600000024E7</v>
      </c>
      <c r="M125" s="13">
        <v>4.5147684E7</v>
      </c>
      <c r="N125" s="34">
        <v>4.8075193E7</v>
      </c>
      <c r="O125" s="38">
        <v>2927509.0</v>
      </c>
      <c r="P125" s="13">
        <v>9178822.0</v>
      </c>
      <c r="Q125" s="39">
        <v>9558402.0</v>
      </c>
      <c r="R125" s="38">
        <v>379580.0</v>
      </c>
      <c r="S125" s="13">
        <v>1.7835934E7</v>
      </c>
      <c r="T125" s="39">
        <v>2.0199122E7</v>
      </c>
      <c r="U125" s="38">
        <v>2363188.0</v>
      </c>
      <c r="V125" s="13">
        <v>2.279368E7</v>
      </c>
      <c r="W125" s="39">
        <v>2.3335277E7</v>
      </c>
      <c r="X125" s="38">
        <v>541597.0</v>
      </c>
      <c r="Y125" s="13">
        <v>4.9392823E7</v>
      </c>
      <c r="Z125" s="39">
        <v>4.9392823E7</v>
      </c>
      <c r="AA125" s="38">
        <v>0.0</v>
      </c>
      <c r="AB125" s="40">
        <v>1083194.0</v>
      </c>
      <c r="AC125" s="40">
        <v>9452752.0</v>
      </c>
      <c r="AD125" s="40">
        <v>82400.0</v>
      </c>
      <c r="AE125" s="40">
        <v>3610000.0</v>
      </c>
      <c r="AF125" s="41">
        <v>0.0</v>
      </c>
      <c r="AG125" s="40">
        <v>20600.0</v>
      </c>
      <c r="AH125" s="40">
        <v>361000.0</v>
      </c>
      <c r="AI125" s="41">
        <v>1.4228346E7</v>
      </c>
      <c r="AJ125" s="41">
        <v>-1.0448369E7</v>
      </c>
      <c r="AK125" s="42">
        <v>0.4119976058401615</v>
      </c>
      <c r="AL125" s="42">
        <v>0.5765899553485948</v>
      </c>
    </row>
    <row r="126" ht="15.75" customHeight="1">
      <c r="A126" s="6">
        <v>1.12186585E8</v>
      </c>
      <c r="B126" s="7" t="s">
        <v>138</v>
      </c>
      <c r="C126" s="20">
        <v>4853838.36</v>
      </c>
      <c r="D126" s="33">
        <v>5586572.0</v>
      </c>
      <c r="E126" s="20">
        <v>2.08021644E7</v>
      </c>
      <c r="F126" s="33">
        <v>3.0181688E7</v>
      </c>
      <c r="G126" s="13">
        <v>6.9340548E7</v>
      </c>
      <c r="H126" s="34">
        <v>6.0038572E7</v>
      </c>
      <c r="I126" s="35">
        <v>-9301976.0</v>
      </c>
      <c r="J126" s="20">
        <v>4.69059538E8</v>
      </c>
      <c r="K126" s="36">
        <v>5.639755858E8</v>
      </c>
      <c r="L126" s="37">
        <v>9.491604779999995E7</v>
      </c>
      <c r="M126" s="13">
        <v>4.2238934E7</v>
      </c>
      <c r="N126" s="34">
        <v>4.8080107E7</v>
      </c>
      <c r="O126" s="38">
        <v>5841173.0</v>
      </c>
      <c r="P126" s="13">
        <v>6176107.0</v>
      </c>
      <c r="Q126" s="39">
        <v>7536336.0</v>
      </c>
      <c r="R126" s="38">
        <v>1360229.0</v>
      </c>
      <c r="S126" s="13">
        <v>1.0787245E7</v>
      </c>
      <c r="T126" s="39">
        <v>1.4680969E7</v>
      </c>
      <c r="U126" s="38">
        <v>3893724.0</v>
      </c>
      <c r="V126" s="13">
        <v>2.4120388E7</v>
      </c>
      <c r="W126" s="39">
        <v>2.5813236E7</v>
      </c>
      <c r="X126" s="38">
        <v>1692848.0</v>
      </c>
      <c r="Y126" s="13">
        <v>5.937459039E9</v>
      </c>
      <c r="Z126" s="39">
        <v>5.992459039E9</v>
      </c>
      <c r="AA126" s="38">
        <v>5.5E7</v>
      </c>
      <c r="AB126" s="40">
        <v>3385696.0</v>
      </c>
      <c r="AC126" s="40">
        <v>1.5574896E7</v>
      </c>
      <c r="AD126" s="40">
        <v>1664556.0</v>
      </c>
      <c r="AE126" s="40">
        <v>9523540.0</v>
      </c>
      <c r="AF126" s="41">
        <v>33000.0</v>
      </c>
      <c r="AG126" s="40">
        <v>416139.0</v>
      </c>
      <c r="AH126" s="40">
        <v>952354.0</v>
      </c>
      <c r="AI126" s="41">
        <v>3.0181688E7</v>
      </c>
      <c r="AJ126" s="41">
        <v>9379523.600000001</v>
      </c>
      <c r="AK126" s="42">
        <v>1.1509596294014206</v>
      </c>
      <c r="AL126" s="42">
        <v>1.4508917158639512</v>
      </c>
    </row>
    <row r="127" ht="15.75" customHeight="1">
      <c r="A127" s="6">
        <v>1.12515014E8</v>
      </c>
      <c r="B127" s="7" t="s">
        <v>130</v>
      </c>
      <c r="C127" s="20">
        <v>4820836.44</v>
      </c>
      <c r="D127" s="33">
        <v>3511596.0</v>
      </c>
      <c r="E127" s="20">
        <v>2.0660727599999998E7</v>
      </c>
      <c r="F127" s="33">
        <v>2.112605E7</v>
      </c>
      <c r="G127" s="13">
        <v>6.8869092E7</v>
      </c>
      <c r="H127" s="34">
        <v>5.8616563E7</v>
      </c>
      <c r="I127" s="35">
        <v>-1.0252529E7</v>
      </c>
      <c r="J127" s="20">
        <v>2.385782684E8</v>
      </c>
      <c r="K127" s="36">
        <v>2.999077852E8</v>
      </c>
      <c r="L127" s="37">
        <v>6.132951679999998E7</v>
      </c>
      <c r="M127" s="13">
        <v>2.100277E7</v>
      </c>
      <c r="N127" s="34">
        <v>2.4612905E7</v>
      </c>
      <c r="O127" s="38">
        <v>3610135.0</v>
      </c>
      <c r="P127" s="13">
        <v>6687631.0</v>
      </c>
      <c r="Q127" s="39">
        <v>7825522.0</v>
      </c>
      <c r="R127" s="38">
        <v>1137891.0</v>
      </c>
      <c r="S127" s="13">
        <v>6038953.0</v>
      </c>
      <c r="T127" s="39">
        <v>8656900.0</v>
      </c>
      <c r="U127" s="38">
        <v>2617947.0</v>
      </c>
      <c r="V127" s="13">
        <v>1.1048454E7</v>
      </c>
      <c r="W127" s="39">
        <v>1.1942103E7</v>
      </c>
      <c r="X127" s="38">
        <v>893649.0</v>
      </c>
      <c r="Y127" s="13">
        <v>9.6244698E8</v>
      </c>
      <c r="Z127" s="39">
        <v>1.03744698E9</v>
      </c>
      <c r="AA127" s="38">
        <v>7.5E7</v>
      </c>
      <c r="AB127" s="40">
        <v>1787298.0</v>
      </c>
      <c r="AC127" s="40">
        <v>1.0471788E7</v>
      </c>
      <c r="AD127" s="40">
        <v>1544204.0</v>
      </c>
      <c r="AE127" s="40">
        <v>7277760.0</v>
      </c>
      <c r="AF127" s="41">
        <v>44999.99999999999</v>
      </c>
      <c r="AG127" s="40">
        <v>386051.0</v>
      </c>
      <c r="AH127" s="40">
        <v>727776.0</v>
      </c>
      <c r="AI127" s="41">
        <v>2.112605E7</v>
      </c>
      <c r="AJ127" s="41">
        <v>465322.40000000224</v>
      </c>
      <c r="AK127" s="42">
        <v>0.7284204813221167</v>
      </c>
      <c r="AL127" s="42">
        <v>1.0225220722623536</v>
      </c>
    </row>
    <row r="128" ht="15.75" customHeight="1">
      <c r="A128" s="6">
        <v>1.11677428E8</v>
      </c>
      <c r="B128" s="7" t="s">
        <v>131</v>
      </c>
      <c r="C128" s="20">
        <v>4857896.54</v>
      </c>
      <c r="D128" s="33">
        <v>2849538.0</v>
      </c>
      <c r="E128" s="20">
        <v>2.0819556599999998E7</v>
      </c>
      <c r="F128" s="33">
        <v>2.0836808E7</v>
      </c>
      <c r="G128" s="13">
        <v>6.9398522E7</v>
      </c>
      <c r="H128" s="34">
        <v>5.5622858E7</v>
      </c>
      <c r="I128" s="35">
        <v>-1.3775664E7</v>
      </c>
      <c r="J128" s="20">
        <v>1.530306356E8</v>
      </c>
      <c r="K128" s="36">
        <v>2.035573002E8</v>
      </c>
      <c r="L128" s="37">
        <v>5.0526664599999994E7</v>
      </c>
      <c r="M128" s="13">
        <v>1.167721E7</v>
      </c>
      <c r="N128" s="34">
        <v>1.4556536E7</v>
      </c>
      <c r="O128" s="38">
        <v>2879326.0</v>
      </c>
      <c r="P128" s="13">
        <v>4356891.0</v>
      </c>
      <c r="Q128" s="39">
        <v>5883878.0</v>
      </c>
      <c r="R128" s="38">
        <v>1526987.0</v>
      </c>
      <c r="S128" s="13">
        <v>5471877.0</v>
      </c>
      <c r="T128" s="39">
        <v>7672131.0</v>
      </c>
      <c r="U128" s="38">
        <v>2200254.0</v>
      </c>
      <c r="V128" s="13">
        <v>3905480.0</v>
      </c>
      <c r="W128" s="39">
        <v>4554764.0</v>
      </c>
      <c r="X128" s="38">
        <v>649284.0</v>
      </c>
      <c r="Y128" s="13">
        <v>3.497870195E9</v>
      </c>
      <c r="Z128" s="39">
        <v>3.497870195E9</v>
      </c>
      <c r="AA128" s="38">
        <v>0.0</v>
      </c>
      <c r="AB128" s="40">
        <v>1298568.0</v>
      </c>
      <c r="AC128" s="40">
        <v>8801016.0</v>
      </c>
      <c r="AD128" s="40">
        <v>3021404.0</v>
      </c>
      <c r="AE128" s="40">
        <v>7715820.0</v>
      </c>
      <c r="AF128" s="41">
        <v>0.0</v>
      </c>
      <c r="AG128" s="40">
        <v>755351.0</v>
      </c>
      <c r="AH128" s="40">
        <v>771582.0</v>
      </c>
      <c r="AI128" s="41">
        <v>2.0836808E7</v>
      </c>
      <c r="AJ128" s="41">
        <v>17251.400000002235</v>
      </c>
      <c r="AK128" s="42">
        <v>0.5865785688387674</v>
      </c>
      <c r="AL128" s="42">
        <v>1.0008286151492776</v>
      </c>
    </row>
    <row r="129" ht="15.75" customHeight="1">
      <c r="A129" s="6">
        <v>8.7116195E7</v>
      </c>
      <c r="B129" s="7" t="s">
        <v>164</v>
      </c>
      <c r="C129" s="20">
        <v>4813851.07</v>
      </c>
      <c r="D129" s="33">
        <v>1.2962377E7</v>
      </c>
      <c r="E129" s="20">
        <v>2.06307903E7</v>
      </c>
      <c r="F129" s="33">
        <v>5.8994688E7</v>
      </c>
      <c r="G129" s="13">
        <v>6.8769301E7</v>
      </c>
      <c r="H129" s="34">
        <v>5.8037376E7</v>
      </c>
      <c r="I129" s="35">
        <v>-1.0731925E7</v>
      </c>
      <c r="J129" s="20">
        <v>1.3918347104E9</v>
      </c>
      <c r="K129" s="36">
        <v>1.6228325688E9</v>
      </c>
      <c r="L129" s="37">
        <v>2.3099785839999986E8</v>
      </c>
      <c r="M129" s="13">
        <v>1.11843244E8</v>
      </c>
      <c r="N129" s="34">
        <v>1.24841857E8</v>
      </c>
      <c r="O129" s="38">
        <v>1.2998613E7</v>
      </c>
      <c r="P129" s="13">
        <v>1.1131691E7</v>
      </c>
      <c r="Q129" s="39">
        <v>1.2660469E7</v>
      </c>
      <c r="R129" s="38">
        <v>1528778.0</v>
      </c>
      <c r="S129" s="13">
        <v>3.9709781E7</v>
      </c>
      <c r="T129" s="39">
        <v>4.9846356E7</v>
      </c>
      <c r="U129" s="38">
        <v>1.0136575E7</v>
      </c>
      <c r="V129" s="13">
        <v>5.802039E7</v>
      </c>
      <c r="W129" s="39">
        <v>6.0846192E7</v>
      </c>
      <c r="X129" s="38">
        <v>2825802.0</v>
      </c>
      <c r="Y129" s="13">
        <v>1.2527827646E10</v>
      </c>
      <c r="Z129" s="39">
        <v>1.3607827646E10</v>
      </c>
      <c r="AA129" s="38">
        <v>1.08E9</v>
      </c>
      <c r="AB129" s="40">
        <v>5651604.0</v>
      </c>
      <c r="AC129" s="40">
        <v>4.05463E7</v>
      </c>
      <c r="AD129" s="40">
        <v>2037104.0</v>
      </c>
      <c r="AE129" s="40">
        <v>1.011168E7</v>
      </c>
      <c r="AF129" s="41">
        <v>648000.0</v>
      </c>
      <c r="AG129" s="40">
        <v>509276.0</v>
      </c>
      <c r="AH129" s="40">
        <v>1011168.0</v>
      </c>
      <c r="AI129" s="41">
        <v>5.8994688E7</v>
      </c>
      <c r="AJ129" s="41">
        <v>3.83638977E7</v>
      </c>
      <c r="AK129" s="42">
        <v>2.6927249745597135</v>
      </c>
      <c r="AL129" s="42">
        <v>2.859545715027698</v>
      </c>
    </row>
    <row r="130" ht="15.75" customHeight="1">
      <c r="A130" s="6">
        <v>1.11910441E8</v>
      </c>
      <c r="B130" s="7" t="s">
        <v>521</v>
      </c>
      <c r="C130" s="20">
        <v>4829881.840000001</v>
      </c>
      <c r="D130" s="33">
        <v>2.8271621E7</v>
      </c>
      <c r="E130" s="20">
        <v>2.0699493599999998E7</v>
      </c>
      <c r="F130" s="33">
        <v>1.107849E8</v>
      </c>
      <c r="G130" s="13">
        <v>6.8998312E7</v>
      </c>
      <c r="H130" s="34">
        <v>6.2147328E7</v>
      </c>
      <c r="I130" s="35">
        <v>-6850984.0</v>
      </c>
      <c r="J130" s="20">
        <v>1.3938278454E9</v>
      </c>
      <c r="K130" s="36">
        <v>1.8958627372E9</v>
      </c>
      <c r="L130" s="37">
        <v>5.0203489179999995E8</v>
      </c>
      <c r="M130" s="13">
        <v>1.06470779E8</v>
      </c>
      <c r="N130" s="34">
        <v>1.36705304E8</v>
      </c>
      <c r="O130" s="38">
        <v>3.0234525E7</v>
      </c>
      <c r="P130" s="13">
        <v>9422955.0</v>
      </c>
      <c r="Q130" s="39">
        <v>1.1077065E7</v>
      </c>
      <c r="R130" s="38">
        <v>1654110.0</v>
      </c>
      <c r="S130" s="13">
        <v>4.3808695E7</v>
      </c>
      <c r="T130" s="39">
        <v>6.5648633E7</v>
      </c>
      <c r="U130" s="38">
        <v>2.1839938E7</v>
      </c>
      <c r="V130" s="13">
        <v>4.9325599E7</v>
      </c>
      <c r="W130" s="39">
        <v>5.5757282E7</v>
      </c>
      <c r="X130" s="38">
        <v>6431683.0</v>
      </c>
      <c r="Y130" s="13">
        <v>5.030413174E9</v>
      </c>
      <c r="Z130" s="39">
        <v>5.495413174E9</v>
      </c>
      <c r="AA130" s="38">
        <v>4.65E8</v>
      </c>
      <c r="AB130" s="40">
        <v>1.2863366E7</v>
      </c>
      <c r="AC130" s="40">
        <v>8.7359752E7</v>
      </c>
      <c r="AD130" s="40">
        <v>4172212.0</v>
      </c>
      <c r="AE130" s="40">
        <v>6110570.0</v>
      </c>
      <c r="AF130" s="41">
        <v>279000.0</v>
      </c>
      <c r="AG130" s="40">
        <v>1043053.0</v>
      </c>
      <c r="AH130" s="40">
        <v>611057.0</v>
      </c>
      <c r="AI130" s="41">
        <v>1.107849E8</v>
      </c>
      <c r="AJ130" s="41">
        <v>9.00854064E7</v>
      </c>
      <c r="AK130" s="42">
        <v>5.853480879358323</v>
      </c>
      <c r="AL130" s="42">
        <v>5.352058467749183</v>
      </c>
    </row>
    <row r="131" ht="15.75" customHeight="1">
      <c r="A131" s="6">
        <v>1.14562077E8</v>
      </c>
      <c r="B131" s="7" t="s">
        <v>102</v>
      </c>
      <c r="C131" s="20">
        <v>4809624.19</v>
      </c>
      <c r="D131" s="33">
        <v>7988210.0</v>
      </c>
      <c r="E131" s="20">
        <v>2.0612675099999998E7</v>
      </c>
      <c r="F131" s="33">
        <v>3.86629155274E7</v>
      </c>
      <c r="G131" s="13">
        <v>6.8708917E7</v>
      </c>
      <c r="H131" s="34">
        <v>6.3846127E7</v>
      </c>
      <c r="I131" s="35">
        <v>-4862790.0</v>
      </c>
      <c r="J131" s="20">
        <v>6.193074236E8</v>
      </c>
      <c r="K131" s="36">
        <v>7.594019024E8</v>
      </c>
      <c r="L131" s="37">
        <v>1.4009447879999995E8</v>
      </c>
      <c r="M131" s="13">
        <v>1.10583451E8</v>
      </c>
      <c r="N131" s="34">
        <v>1.19342663E8</v>
      </c>
      <c r="O131" s="38">
        <v>8759212.0</v>
      </c>
      <c r="P131" s="13">
        <v>6998744.0</v>
      </c>
      <c r="Q131" s="39">
        <v>8436595.0</v>
      </c>
      <c r="R131" s="38">
        <v>1437851.0</v>
      </c>
      <c r="S131" s="13">
        <v>1.9842731E7</v>
      </c>
      <c r="T131" s="39">
        <v>2.5724088E7</v>
      </c>
      <c r="U131" s="38">
        <v>5881357.0</v>
      </c>
      <c r="V131" s="13">
        <v>1.9912916E7</v>
      </c>
      <c r="W131" s="39">
        <v>2.2019769E7</v>
      </c>
      <c r="X131" s="38">
        <v>2106853.0</v>
      </c>
      <c r="Y131" s="13">
        <v>4.25001462E9</v>
      </c>
      <c r="Z131" s="39">
        <v>5.540400499E9</v>
      </c>
      <c r="AA131" s="38">
        <v>1.290385879E9</v>
      </c>
      <c r="AB131" s="40">
        <v>4213706.0</v>
      </c>
      <c r="AC131" s="40">
        <v>2.3525428E7</v>
      </c>
      <c r="AD131" s="40">
        <v>2818700.0</v>
      </c>
      <c r="AE131" s="40">
        <v>7330850.0</v>
      </c>
      <c r="AF131" s="41">
        <v>774231.5273999999</v>
      </c>
      <c r="AG131" s="40">
        <v>704675.0</v>
      </c>
      <c r="AH131" s="40">
        <v>733085.0</v>
      </c>
      <c r="AI131" s="41">
        <v>3.86629155274E7</v>
      </c>
      <c r="AJ131" s="41">
        <v>1.8050240427400004E7</v>
      </c>
      <c r="AK131" s="42">
        <v>1.6608802859501586</v>
      </c>
      <c r="AL131" s="42">
        <v>1.875686456989758</v>
      </c>
    </row>
    <row r="132" ht="15.75" customHeight="1">
      <c r="A132" s="6">
        <v>8.5939152E7</v>
      </c>
      <c r="B132" s="7" t="s">
        <v>154</v>
      </c>
      <c r="C132" s="20">
        <v>4813792.550000001</v>
      </c>
      <c r="D132" s="33">
        <v>4497454.0</v>
      </c>
      <c r="E132" s="20">
        <v>2.06305395E7</v>
      </c>
      <c r="F132" s="33">
        <v>2.5858452E7</v>
      </c>
      <c r="G132" s="13">
        <v>6.8768465E7</v>
      </c>
      <c r="H132" s="34">
        <v>5.7114134E7</v>
      </c>
      <c r="I132" s="35">
        <v>-1.1654331E7</v>
      </c>
      <c r="J132" s="20">
        <v>2.744107042E8</v>
      </c>
      <c r="K132" s="36">
        <v>3.523719738E8</v>
      </c>
      <c r="L132" s="37">
        <v>7.796126960000002E7</v>
      </c>
      <c r="M132" s="13">
        <v>2.4503233E7</v>
      </c>
      <c r="N132" s="34">
        <v>2.9073427E7</v>
      </c>
      <c r="O132" s="38">
        <v>4570194.0</v>
      </c>
      <c r="P132" s="13">
        <v>7474837.0</v>
      </c>
      <c r="Q132" s="39">
        <v>9733134.0</v>
      </c>
      <c r="R132" s="38">
        <v>2258297.0</v>
      </c>
      <c r="S132" s="13">
        <v>5704865.0</v>
      </c>
      <c r="T132" s="39">
        <v>8999400.0</v>
      </c>
      <c r="U132" s="38">
        <v>3294535.0</v>
      </c>
      <c r="V132" s="13">
        <v>1.5298183E7</v>
      </c>
      <c r="W132" s="39">
        <v>1.6501102E7</v>
      </c>
      <c r="X132" s="38">
        <v>1202919.0</v>
      </c>
      <c r="Y132" s="13">
        <v>3.714303219E9</v>
      </c>
      <c r="Z132" s="39">
        <v>3.719303219E9</v>
      </c>
      <c r="AA132" s="38">
        <v>5000000.0</v>
      </c>
      <c r="AB132" s="40">
        <v>2405838.0</v>
      </c>
      <c r="AC132" s="40">
        <v>1.317814E7</v>
      </c>
      <c r="AD132" s="40">
        <v>6002164.0</v>
      </c>
      <c r="AE132" s="40">
        <v>4269310.0</v>
      </c>
      <c r="AF132" s="41">
        <v>2999.9999999999995</v>
      </c>
      <c r="AG132" s="40">
        <v>1500541.0</v>
      </c>
      <c r="AH132" s="40">
        <v>426931.0</v>
      </c>
      <c r="AI132" s="41">
        <v>2.5858452E7</v>
      </c>
      <c r="AJ132" s="41">
        <v>5227912.5</v>
      </c>
      <c r="AK132" s="42">
        <v>0.9342849641495248</v>
      </c>
      <c r="AL132" s="42">
        <v>1.2534064850800435</v>
      </c>
    </row>
    <row r="133" ht="15.75" customHeight="1">
      <c r="A133" s="6">
        <v>1.105295501E9</v>
      </c>
      <c r="B133" s="7" t="s">
        <v>528</v>
      </c>
      <c r="C133" s="20">
        <v>4687958.66</v>
      </c>
      <c r="D133" s="33">
        <v>1593139.0</v>
      </c>
      <c r="E133" s="20">
        <v>2.00912514E7</v>
      </c>
      <c r="F133" s="33">
        <v>4871654.0</v>
      </c>
      <c r="G133" s="13">
        <v>6.6970838E7</v>
      </c>
      <c r="H133" s="34">
        <v>6.2450222E7</v>
      </c>
      <c r="I133" s="35">
        <v>-4520616.0</v>
      </c>
      <c r="J133" s="20">
        <v>4.515224174E8</v>
      </c>
      <c r="K133" s="36">
        <v>4.760193782E8</v>
      </c>
      <c r="L133" s="37">
        <v>2.4496960800000012E7</v>
      </c>
      <c r="M133" s="13">
        <v>4.3074012E7</v>
      </c>
      <c r="N133" s="34">
        <v>4.5198924E7</v>
      </c>
      <c r="O133" s="38">
        <v>2124912.0</v>
      </c>
      <c r="P133" s="13">
        <v>9045268.0</v>
      </c>
      <c r="Q133" s="39">
        <v>9700884.0</v>
      </c>
      <c r="R133" s="38">
        <v>655616.0</v>
      </c>
      <c r="S133" s="13">
        <v>9425244.0</v>
      </c>
      <c r="T133" s="39">
        <v>1.0267932E7</v>
      </c>
      <c r="U133" s="38">
        <v>842688.0</v>
      </c>
      <c r="V133" s="13">
        <v>2.4412549E7</v>
      </c>
      <c r="W133" s="39">
        <v>2.5163E7</v>
      </c>
      <c r="X133" s="38">
        <v>750451.0</v>
      </c>
      <c r="Y133" s="13">
        <v>5.216E7</v>
      </c>
      <c r="Z133" s="39">
        <v>5.216E7</v>
      </c>
      <c r="AA133" s="38">
        <v>0.0</v>
      </c>
      <c r="AB133" s="40">
        <v>1500902.0</v>
      </c>
      <c r="AC133" s="40">
        <v>3370752.0</v>
      </c>
      <c r="AD133" s="40">
        <v>0.0</v>
      </c>
      <c r="AE133" s="40">
        <v>0.0</v>
      </c>
      <c r="AF133" s="41">
        <v>0.0</v>
      </c>
      <c r="AG133" s="40">
        <v>0.0</v>
      </c>
      <c r="AH133" s="40">
        <v>0.0</v>
      </c>
      <c r="AI133" s="41">
        <v>4871654.0</v>
      </c>
      <c r="AJ133" s="41">
        <v>-1.5219597399999999E7</v>
      </c>
      <c r="AK133" s="42">
        <v>0.33983640120239456</v>
      </c>
      <c r="AL133" s="42">
        <v>0.24247638452227024</v>
      </c>
    </row>
    <row r="134" ht="15.75" customHeight="1">
      <c r="A134" s="6">
        <v>1.24658899E8</v>
      </c>
      <c r="B134" s="7" t="s">
        <v>520</v>
      </c>
      <c r="C134" s="20">
        <v>4846737.28</v>
      </c>
      <c r="D134" s="33">
        <v>9841767.0</v>
      </c>
      <c r="E134" s="20">
        <v>2.07717312E7</v>
      </c>
      <c r="F134" s="33">
        <v>4.5453354E7</v>
      </c>
      <c r="G134" s="13">
        <v>6.9239104E7</v>
      </c>
      <c r="H134" s="34">
        <v>5.7509871E7</v>
      </c>
      <c r="I134" s="35">
        <v>-1.1729233E7</v>
      </c>
      <c r="J134" s="20">
        <v>8.536947338E8</v>
      </c>
      <c r="K134" s="36">
        <v>1.0237658808E9</v>
      </c>
      <c r="L134" s="37">
        <v>1.70071147E8</v>
      </c>
      <c r="M134" s="13">
        <v>9.8554962E7</v>
      </c>
      <c r="N134" s="34">
        <v>1.08622484E8</v>
      </c>
      <c r="O134" s="38">
        <v>1.0067522E7</v>
      </c>
      <c r="P134" s="13">
        <v>6453635.0</v>
      </c>
      <c r="Q134" s="39">
        <v>7949083.0</v>
      </c>
      <c r="R134" s="38">
        <v>1495448.0</v>
      </c>
      <c r="S134" s="13">
        <v>2.4487093E7</v>
      </c>
      <c r="T134" s="39">
        <v>3.1607449E7</v>
      </c>
      <c r="U134" s="38">
        <v>7120356.0</v>
      </c>
      <c r="V134" s="13">
        <v>3.241152E7</v>
      </c>
      <c r="W134" s="39">
        <v>3.5132931E7</v>
      </c>
      <c r="X134" s="38">
        <v>2721411.0</v>
      </c>
      <c r="Y134" s="13">
        <v>1.29113535E9</v>
      </c>
      <c r="Z134" s="39">
        <v>1.39613535E9</v>
      </c>
      <c r="AA134" s="38">
        <v>1.05E8</v>
      </c>
      <c r="AB134" s="40">
        <v>5442822.0</v>
      </c>
      <c r="AC134" s="40">
        <v>2.8481424E7</v>
      </c>
      <c r="AD134" s="40">
        <v>310068.0</v>
      </c>
      <c r="AE134" s="40">
        <v>1.115604E7</v>
      </c>
      <c r="AF134" s="41">
        <v>62999.99999999999</v>
      </c>
      <c r="AG134" s="40">
        <v>77517.0</v>
      </c>
      <c r="AH134" s="40">
        <v>1115604.0</v>
      </c>
      <c r="AI134" s="41">
        <v>4.5453354E7</v>
      </c>
      <c r="AJ134" s="41">
        <v>2.46816228E7</v>
      </c>
      <c r="AK134" s="42">
        <v>2.030596343773764</v>
      </c>
      <c r="AL134" s="42">
        <v>2.188231378615183</v>
      </c>
    </row>
    <row r="135" ht="15.75" customHeight="1">
      <c r="A135" s="6">
        <v>7.6599086E7</v>
      </c>
      <c r="B135" s="7" t="s">
        <v>524</v>
      </c>
      <c r="C135" s="20">
        <v>4769592.94</v>
      </c>
      <c r="D135" s="33">
        <v>1199366.0</v>
      </c>
      <c r="E135" s="20">
        <v>2.0441112599999998E7</v>
      </c>
      <c r="F135" s="33">
        <v>1.108209E7</v>
      </c>
      <c r="G135" s="13">
        <v>6.8137042E7</v>
      </c>
      <c r="H135" s="34">
        <v>5.7413879E7</v>
      </c>
      <c r="I135" s="35">
        <v>-1.0723163E7</v>
      </c>
      <c r="J135" s="20">
        <v>2.584836376E8</v>
      </c>
      <c r="K135" s="36">
        <v>2.792115314E8</v>
      </c>
      <c r="L135" s="37">
        <v>2.0727893799999982E7</v>
      </c>
      <c r="M135" s="13">
        <v>3.0729435E7</v>
      </c>
      <c r="N135" s="34">
        <v>3.1943351E7</v>
      </c>
      <c r="O135" s="38">
        <v>1213916.0</v>
      </c>
      <c r="P135" s="13">
        <v>9379819.0</v>
      </c>
      <c r="Q135" s="39">
        <v>1.0291607E7</v>
      </c>
      <c r="R135" s="38">
        <v>911788.0</v>
      </c>
      <c r="S135" s="13">
        <v>4987440.0</v>
      </c>
      <c r="T135" s="39">
        <v>5858108.0</v>
      </c>
      <c r="U135" s="38">
        <v>870668.0</v>
      </c>
      <c r="V135" s="13">
        <v>1.5298051E7</v>
      </c>
      <c r="W135" s="39">
        <v>1.5626749E7</v>
      </c>
      <c r="X135" s="38">
        <v>328698.0</v>
      </c>
      <c r="Y135" s="13">
        <v>1.4009687935E10</v>
      </c>
      <c r="Z135" s="39">
        <v>1.4009687935E10</v>
      </c>
      <c r="AA135" s="38">
        <v>0.0</v>
      </c>
      <c r="AB135" s="40">
        <v>657396.0</v>
      </c>
      <c r="AC135" s="40">
        <v>3482672.0</v>
      </c>
      <c r="AD135" s="40">
        <v>1450572.0</v>
      </c>
      <c r="AE135" s="40">
        <v>5491450.0</v>
      </c>
      <c r="AF135" s="41">
        <v>0.0</v>
      </c>
      <c r="AG135" s="40">
        <v>362643.0</v>
      </c>
      <c r="AH135" s="40">
        <v>549145.0</v>
      </c>
      <c r="AI135" s="41">
        <v>1.108209E7</v>
      </c>
      <c r="AJ135" s="41">
        <v>-9359022.599999998</v>
      </c>
      <c r="AK135" s="42">
        <v>0.25146087204666145</v>
      </c>
      <c r="AL135" s="42">
        <v>0.5421471040671241</v>
      </c>
    </row>
    <row r="136" ht="15.75" customHeight="1">
      <c r="A136" s="6">
        <v>8.7641071E7</v>
      </c>
      <c r="B136" s="7" t="s">
        <v>132</v>
      </c>
      <c r="C136" s="20">
        <v>4800267.99</v>
      </c>
      <c r="D136" s="33">
        <v>1734618.0</v>
      </c>
      <c r="E136" s="20">
        <v>2.0572577099999998E7</v>
      </c>
      <c r="F136" s="33">
        <v>1.708663E7</v>
      </c>
      <c r="G136" s="13">
        <v>6.8575257E7</v>
      </c>
      <c r="H136" s="34">
        <v>5.4957617E7</v>
      </c>
      <c r="I136" s="35">
        <v>-1.361764E7</v>
      </c>
      <c r="J136" s="20">
        <v>1.277022852E8</v>
      </c>
      <c r="K136" s="36">
        <v>1.592060584E8</v>
      </c>
      <c r="L136" s="37">
        <v>3.1503773200000003E7</v>
      </c>
      <c r="M136" s="13">
        <v>1.1833889E7</v>
      </c>
      <c r="N136" s="34">
        <v>1.433024E7</v>
      </c>
      <c r="O136" s="38">
        <v>2496351.0</v>
      </c>
      <c r="P136" s="13">
        <v>8437657.0</v>
      </c>
      <c r="Q136" s="39">
        <v>1.0372054E7</v>
      </c>
      <c r="R136" s="38">
        <v>1934397.0</v>
      </c>
      <c r="S136" s="13">
        <v>2272662.0</v>
      </c>
      <c r="T136" s="39">
        <v>3591136.0</v>
      </c>
      <c r="U136" s="38">
        <v>1318474.0</v>
      </c>
      <c r="V136" s="13">
        <v>7931045.0</v>
      </c>
      <c r="W136" s="39">
        <v>8347189.0</v>
      </c>
      <c r="X136" s="38">
        <v>416144.0</v>
      </c>
      <c r="Y136" s="13">
        <v>4.039383383E9</v>
      </c>
      <c r="Z136" s="39">
        <v>4.049383383E9</v>
      </c>
      <c r="AA136" s="38">
        <v>1.0E7</v>
      </c>
      <c r="AB136" s="40">
        <v>832288.0</v>
      </c>
      <c r="AC136" s="40">
        <v>5273896.0</v>
      </c>
      <c r="AD136" s="40">
        <v>3460416.0</v>
      </c>
      <c r="AE136" s="40">
        <v>7514030.0</v>
      </c>
      <c r="AF136" s="41">
        <v>5999.999999999999</v>
      </c>
      <c r="AG136" s="40">
        <v>865104.0</v>
      </c>
      <c r="AH136" s="40">
        <v>751403.0</v>
      </c>
      <c r="AI136" s="41">
        <v>1.708663E7</v>
      </c>
      <c r="AJ136" s="41">
        <v>-3485947.0999999978</v>
      </c>
      <c r="AK136" s="42">
        <v>0.36135857489906514</v>
      </c>
      <c r="AL136" s="42">
        <v>0.83055369859326</v>
      </c>
    </row>
    <row r="137" ht="15.75" customHeight="1">
      <c r="A137" s="6">
        <v>5.0600792E7</v>
      </c>
      <c r="B137" s="7" t="s">
        <v>519</v>
      </c>
      <c r="C137" s="20">
        <v>4851614.670000001</v>
      </c>
      <c r="D137" s="33">
        <v>632501.0</v>
      </c>
      <c r="E137" s="20">
        <v>2.07926343E7</v>
      </c>
      <c r="F137" s="33">
        <v>2342686.0</v>
      </c>
      <c r="G137" s="13">
        <v>6.9308781E7</v>
      </c>
      <c r="H137" s="34">
        <v>7.2098051E7</v>
      </c>
      <c r="I137" s="35">
        <v>2789270.0</v>
      </c>
      <c r="J137" s="20">
        <v>3.624375762E8</v>
      </c>
      <c r="K137" s="36">
        <v>3.741510062E8</v>
      </c>
      <c r="L137" s="37">
        <v>1.171343E7</v>
      </c>
      <c r="M137" s="13">
        <v>3.7101663E7</v>
      </c>
      <c r="N137" s="34">
        <v>3.7734164E7</v>
      </c>
      <c r="O137" s="38">
        <v>632501.0</v>
      </c>
      <c r="P137" s="13">
        <v>1.1101282E7</v>
      </c>
      <c r="Q137" s="39">
        <v>1.1169898E7</v>
      </c>
      <c r="R137" s="38">
        <v>68616.0</v>
      </c>
      <c r="S137" s="13">
        <v>9564253.0</v>
      </c>
      <c r="T137" s="39">
        <v>1.0103095E7</v>
      </c>
      <c r="U137" s="38">
        <v>538842.0</v>
      </c>
      <c r="V137" s="13">
        <v>1.5846342E7</v>
      </c>
      <c r="W137" s="39">
        <v>1.5940001E7</v>
      </c>
      <c r="X137" s="38">
        <v>93659.0</v>
      </c>
      <c r="Y137" s="13">
        <v>4.415674E9</v>
      </c>
      <c r="Z137" s="39">
        <v>4.415674E9</v>
      </c>
      <c r="AA137" s="38">
        <v>0.0</v>
      </c>
      <c r="AB137" s="40">
        <v>187318.0</v>
      </c>
      <c r="AC137" s="40">
        <v>2155368.0</v>
      </c>
      <c r="AD137" s="40">
        <v>0.0</v>
      </c>
      <c r="AE137" s="40">
        <v>0.0</v>
      </c>
      <c r="AF137" s="41">
        <v>0.0</v>
      </c>
      <c r="AG137" s="40">
        <v>0.0</v>
      </c>
      <c r="AH137" s="40">
        <v>0.0</v>
      </c>
      <c r="AI137" s="41">
        <v>2342686.0</v>
      </c>
      <c r="AJ137" s="41">
        <v>-1.84499483E7</v>
      </c>
      <c r="AK137" s="42">
        <v>0.13036917459893818</v>
      </c>
      <c r="AL137" s="42">
        <v>0.11266903299501593</v>
      </c>
    </row>
    <row r="138" ht="15.75" customHeight="1">
      <c r="A138" s="6">
        <v>1.10293377E8</v>
      </c>
      <c r="B138" s="7" t="s">
        <v>118</v>
      </c>
      <c r="C138" s="20">
        <v>4831848.630000001</v>
      </c>
      <c r="D138" s="33">
        <v>3.2155738E7</v>
      </c>
      <c r="E138" s="20">
        <v>2.07079227E7</v>
      </c>
      <c r="F138" s="33">
        <v>1.241088400978E8</v>
      </c>
      <c r="G138" s="13">
        <v>6.9026409E7</v>
      </c>
      <c r="H138" s="34">
        <v>6.2588553E7</v>
      </c>
      <c r="I138" s="35">
        <v>-6437856.0</v>
      </c>
      <c r="J138" s="20">
        <v>2.031356567E9</v>
      </c>
      <c r="K138" s="36">
        <v>2.6066566618E9</v>
      </c>
      <c r="L138" s="37">
        <v>5.753000948000002E8</v>
      </c>
      <c r="M138" s="13">
        <v>1.86725241E8</v>
      </c>
      <c r="N138" s="34">
        <v>2.20257061E8</v>
      </c>
      <c r="O138" s="38">
        <v>3.353182E7</v>
      </c>
      <c r="P138" s="13">
        <v>1.1787885E7</v>
      </c>
      <c r="Q138" s="39">
        <v>1.2960408E7</v>
      </c>
      <c r="R138" s="38">
        <v>1172523.0</v>
      </c>
      <c r="S138" s="13">
        <v>6.3916961E7</v>
      </c>
      <c r="T138" s="39">
        <v>8.9245206E7</v>
      </c>
      <c r="U138" s="38">
        <v>2.5328245E7</v>
      </c>
      <c r="V138" s="13">
        <v>7.2076966E7</v>
      </c>
      <c r="W138" s="39">
        <v>7.8904459E7</v>
      </c>
      <c r="X138" s="38">
        <v>6827493.0</v>
      </c>
      <c r="Y138" s="13">
        <v>7.021363396E9</v>
      </c>
      <c r="Z138" s="39">
        <v>8.306363559E9</v>
      </c>
      <c r="AA138" s="38">
        <v>1.285000163E9</v>
      </c>
      <c r="AB138" s="40">
        <v>1.3654986E7</v>
      </c>
      <c r="AC138" s="40">
        <v>1.0131298E8</v>
      </c>
      <c r="AD138" s="40">
        <v>2237444.0</v>
      </c>
      <c r="AE138" s="40">
        <v>6132430.0</v>
      </c>
      <c r="AF138" s="41">
        <v>771000.0978</v>
      </c>
      <c r="AG138" s="40">
        <v>559361.0</v>
      </c>
      <c r="AH138" s="40">
        <v>613243.0</v>
      </c>
      <c r="AI138" s="41">
        <v>1.241088400978E8</v>
      </c>
      <c r="AJ138" s="41">
        <v>1.034009173978E8</v>
      </c>
      <c r="AK138" s="42">
        <v>6.654955579599768</v>
      </c>
      <c r="AL138" s="42">
        <v>5.993302268691586</v>
      </c>
    </row>
    <row r="139" ht="15.75" customHeight="1">
      <c r="A139" s="6">
        <v>1.32223E7</v>
      </c>
      <c r="B139" s="7" t="s">
        <v>525</v>
      </c>
      <c r="C139" s="20">
        <v>4753400.470000001</v>
      </c>
      <c r="D139" s="33">
        <v>2489496.0</v>
      </c>
      <c r="E139" s="20">
        <v>2.03717163E7</v>
      </c>
      <c r="F139" s="33">
        <v>1.02598085394E7</v>
      </c>
      <c r="G139" s="13">
        <v>6.7905721E7</v>
      </c>
      <c r="H139" s="34">
        <v>6.8220115E7</v>
      </c>
      <c r="I139" s="35">
        <v>314394.0</v>
      </c>
      <c r="J139" s="20">
        <v>2.3002327336E9</v>
      </c>
      <c r="K139" s="36">
        <v>2.3447471864E9</v>
      </c>
      <c r="L139" s="37">
        <v>4.451445280000019E7</v>
      </c>
      <c r="M139" s="13">
        <v>2.14231348E8</v>
      </c>
      <c r="N139" s="34">
        <v>2.16721758E8</v>
      </c>
      <c r="O139" s="38">
        <v>2490410.0</v>
      </c>
      <c r="P139" s="13">
        <v>1.9882532E7</v>
      </c>
      <c r="Q139" s="39">
        <v>1.998131E7</v>
      </c>
      <c r="R139" s="38">
        <v>98778.0</v>
      </c>
      <c r="S139" s="13">
        <v>5.1798749E7</v>
      </c>
      <c r="T139" s="39">
        <v>5.376068E7</v>
      </c>
      <c r="U139" s="38">
        <v>1961931.0</v>
      </c>
      <c r="V139" s="13">
        <v>1.20448176E8</v>
      </c>
      <c r="W139" s="39">
        <v>1.20975741E8</v>
      </c>
      <c r="X139" s="38">
        <v>527565.0</v>
      </c>
      <c r="Y139" s="13">
        <v>1.4310974317E10</v>
      </c>
      <c r="Z139" s="39">
        <v>1.6572565216E10</v>
      </c>
      <c r="AA139" s="38">
        <v>2.261590899E9</v>
      </c>
      <c r="AB139" s="40">
        <v>1055130.0</v>
      </c>
      <c r="AC139" s="40">
        <v>7847724.0</v>
      </c>
      <c r="AD139" s="40">
        <v>0.0</v>
      </c>
      <c r="AE139" s="40">
        <v>0.0</v>
      </c>
      <c r="AF139" s="41">
        <v>1356954.5394</v>
      </c>
      <c r="AG139" s="40">
        <v>0.0</v>
      </c>
      <c r="AH139" s="40">
        <v>0.0</v>
      </c>
      <c r="AI139" s="41">
        <v>1.02598085394E7</v>
      </c>
      <c r="AJ139" s="41">
        <v>-1.01119077606E7</v>
      </c>
      <c r="AK139" s="42">
        <v>0.5237294891755669</v>
      </c>
      <c r="AL139" s="42">
        <v>0.5036300519951773</v>
      </c>
    </row>
    <row r="140" ht="15.75" customHeight="1">
      <c r="A140" s="6">
        <v>1.12195368E8</v>
      </c>
      <c r="B140" s="7" t="s">
        <v>159</v>
      </c>
      <c r="C140" s="20">
        <v>4703525.61</v>
      </c>
      <c r="D140" s="33">
        <v>6845783.0</v>
      </c>
      <c r="E140" s="20">
        <v>2.01579669E7</v>
      </c>
      <c r="F140" s="33">
        <v>3.1111942E7</v>
      </c>
      <c r="G140" s="13">
        <v>6.7193223E7</v>
      </c>
      <c r="H140" s="34">
        <v>6.147946E7</v>
      </c>
      <c r="I140" s="35">
        <v>-5713763.0</v>
      </c>
      <c r="J140" s="20">
        <v>6.33227959E8</v>
      </c>
      <c r="K140" s="36">
        <v>7.514423326E8</v>
      </c>
      <c r="L140" s="37">
        <v>1.1821437360000002E8</v>
      </c>
      <c r="M140" s="13">
        <v>4.9475165E7</v>
      </c>
      <c r="N140" s="34">
        <v>5.6339828E7</v>
      </c>
      <c r="O140" s="38">
        <v>6864663.0</v>
      </c>
      <c r="P140" s="13">
        <v>4588698.0</v>
      </c>
      <c r="Q140" s="39">
        <v>5791104.0</v>
      </c>
      <c r="R140" s="38">
        <v>1202406.0</v>
      </c>
      <c r="S140" s="13">
        <v>1.8103653E7</v>
      </c>
      <c r="T140" s="39">
        <v>2.3077444E7</v>
      </c>
      <c r="U140" s="38">
        <v>4973791.0</v>
      </c>
      <c r="V140" s="13">
        <v>2.6681179E7</v>
      </c>
      <c r="W140" s="39">
        <v>2.8553171E7</v>
      </c>
      <c r="X140" s="38">
        <v>1871992.0</v>
      </c>
      <c r="Y140" s="13">
        <v>3.41291926E8</v>
      </c>
      <c r="Z140" s="39">
        <v>3.41291926E8</v>
      </c>
      <c r="AA140" s="38">
        <v>0.0</v>
      </c>
      <c r="AB140" s="40">
        <v>3743984.0</v>
      </c>
      <c r="AC140" s="40">
        <v>1.9895164E7</v>
      </c>
      <c r="AD140" s="40">
        <v>3033444.0</v>
      </c>
      <c r="AE140" s="40">
        <v>4439350.0</v>
      </c>
      <c r="AF140" s="41">
        <v>0.0</v>
      </c>
      <c r="AG140" s="40">
        <v>758361.0</v>
      </c>
      <c r="AH140" s="40">
        <v>443935.0</v>
      </c>
      <c r="AI140" s="41">
        <v>3.1111942E7</v>
      </c>
      <c r="AJ140" s="41">
        <v>1.0953975100000001E7</v>
      </c>
      <c r="AK140" s="42">
        <v>1.455457792224076</v>
      </c>
      <c r="AL140" s="42">
        <v>1.543406741083596</v>
      </c>
    </row>
    <row r="141" ht="15.75" customHeight="1">
      <c r="A141" s="6">
        <v>1.61173E7</v>
      </c>
      <c r="B141" s="7" t="s">
        <v>63</v>
      </c>
      <c r="C141" s="20">
        <v>4818833.32</v>
      </c>
      <c r="D141" s="33">
        <v>2.5752748E7</v>
      </c>
      <c r="E141" s="20">
        <v>2.06521428E7</v>
      </c>
      <c r="F141" s="33">
        <v>9.06967084424E7</v>
      </c>
      <c r="G141" s="13">
        <v>6.8840476E7</v>
      </c>
      <c r="H141" s="34">
        <v>6.2559037E7</v>
      </c>
      <c r="I141" s="35">
        <v>-6281439.0</v>
      </c>
      <c r="J141" s="20">
        <v>4.9776818742E9</v>
      </c>
      <c r="K141" s="36">
        <v>5.4304043438E9</v>
      </c>
      <c r="L141" s="37">
        <v>4.527224696000004E8</v>
      </c>
      <c r="M141" s="13">
        <v>3.53266992E8</v>
      </c>
      <c r="N141" s="34">
        <v>3.79055377E8</v>
      </c>
      <c r="O141" s="38">
        <v>2.5788385E7</v>
      </c>
      <c r="P141" s="13">
        <v>2.2672661E7</v>
      </c>
      <c r="Q141" s="39">
        <v>2.3536707E7</v>
      </c>
      <c r="R141" s="38">
        <v>864046.0</v>
      </c>
      <c r="S141" s="13">
        <v>1.63682109E8</v>
      </c>
      <c r="T141" s="39">
        <v>1.83198225E8</v>
      </c>
      <c r="U141" s="38">
        <v>1.9516116E7</v>
      </c>
      <c r="V141" s="13">
        <v>1.66045346E8</v>
      </c>
      <c r="W141" s="39">
        <v>1.72281978E8</v>
      </c>
      <c r="X141" s="38">
        <v>6236632.0</v>
      </c>
      <c r="Y141" s="13">
        <v>1.8528924795E10</v>
      </c>
      <c r="Z141" s="39">
        <v>1.8793892199E10</v>
      </c>
      <c r="AA141" s="38">
        <v>2.64967404E8</v>
      </c>
      <c r="AB141" s="40">
        <v>1.2473264E7</v>
      </c>
      <c r="AC141" s="40">
        <v>7.8064464E7</v>
      </c>
      <c r="AD141" s="40">
        <v>0.0</v>
      </c>
      <c r="AE141" s="40">
        <v>0.0</v>
      </c>
      <c r="AF141" s="41">
        <v>158980.4424</v>
      </c>
      <c r="AG141" s="40">
        <v>0.0</v>
      </c>
      <c r="AH141" s="40">
        <v>0.0</v>
      </c>
      <c r="AI141" s="41">
        <v>9.06967084424E7</v>
      </c>
      <c r="AJ141" s="41">
        <v>7.00445656424E7</v>
      </c>
      <c r="AK141" s="42">
        <v>5.344187335369384</v>
      </c>
      <c r="AL141" s="42">
        <v>4.391636709116693</v>
      </c>
    </row>
    <row r="142" ht="15.75" customHeight="1">
      <c r="A142" s="6">
        <v>1.24366114E8</v>
      </c>
      <c r="B142" s="7" t="s">
        <v>527</v>
      </c>
      <c r="C142" s="20">
        <v>4717990.340000001</v>
      </c>
      <c r="D142" s="33">
        <v>3984759.0</v>
      </c>
      <c r="E142" s="20">
        <v>2.0219958599999998E7</v>
      </c>
      <c r="F142" s="33">
        <v>2.3909224E7</v>
      </c>
      <c r="G142" s="13">
        <v>6.7399862E7</v>
      </c>
      <c r="H142" s="34">
        <v>5.4748869E7</v>
      </c>
      <c r="I142" s="35">
        <v>-1.2650993E7</v>
      </c>
      <c r="J142" s="20">
        <v>2.4825216E8</v>
      </c>
      <c r="K142" s="36">
        <v>3.1557822E8</v>
      </c>
      <c r="L142" s="37">
        <v>6.732606E7</v>
      </c>
      <c r="M142" s="13">
        <v>2.2722587E7</v>
      </c>
      <c r="N142" s="34">
        <v>2.7095107E7</v>
      </c>
      <c r="O142" s="38">
        <v>4372520.0</v>
      </c>
      <c r="P142" s="13">
        <v>4575641.0</v>
      </c>
      <c r="Q142" s="39">
        <v>6651139.0</v>
      </c>
      <c r="R142" s="38">
        <v>2075498.0</v>
      </c>
      <c r="S142" s="13">
        <v>5096877.0</v>
      </c>
      <c r="T142" s="39">
        <v>7760332.0</v>
      </c>
      <c r="U142" s="38">
        <v>2663455.0</v>
      </c>
      <c r="V142" s="13">
        <v>1.3990762E7</v>
      </c>
      <c r="W142" s="39">
        <v>1.5312066E7</v>
      </c>
      <c r="X142" s="38">
        <v>1321304.0</v>
      </c>
      <c r="Y142" s="13">
        <v>1.243375E9</v>
      </c>
      <c r="Z142" s="39">
        <v>1.453375E9</v>
      </c>
      <c r="AA142" s="38">
        <v>2.1E8</v>
      </c>
      <c r="AB142" s="40">
        <v>2642608.0</v>
      </c>
      <c r="AC142" s="40">
        <v>1.065382E7</v>
      </c>
      <c r="AD142" s="40">
        <v>2420436.0</v>
      </c>
      <c r="AE142" s="40">
        <v>8066360.0</v>
      </c>
      <c r="AF142" s="41">
        <v>125999.99999999999</v>
      </c>
      <c r="AG142" s="40">
        <v>605109.0</v>
      </c>
      <c r="AH142" s="40">
        <v>806636.0</v>
      </c>
      <c r="AI142" s="41">
        <v>2.3909224E7</v>
      </c>
      <c r="AJ142" s="41">
        <v>3689265.4000000022</v>
      </c>
      <c r="AK142" s="42">
        <v>0.8445882065964551</v>
      </c>
      <c r="AL142" s="42">
        <v>1.1824566248122785</v>
      </c>
    </row>
    <row r="143" ht="15.75" customHeight="1">
      <c r="A143" s="6">
        <v>6.9444462E7</v>
      </c>
      <c r="B143" s="7" t="s">
        <v>193</v>
      </c>
      <c r="C143" s="20">
        <v>4659748.590000001</v>
      </c>
      <c r="D143" s="33">
        <v>1143111.0</v>
      </c>
      <c r="E143" s="20">
        <v>1.9970351099999998E7</v>
      </c>
      <c r="F143" s="33">
        <v>9092246.2888</v>
      </c>
      <c r="G143" s="13">
        <v>6.6567837E7</v>
      </c>
      <c r="H143" s="34">
        <v>5.9006353E7</v>
      </c>
      <c r="I143" s="35">
        <v>-7561484.0</v>
      </c>
      <c r="J143" s="20">
        <v>1.752309766E8</v>
      </c>
      <c r="K143" s="36">
        <v>1.954411366E8</v>
      </c>
      <c r="L143" s="37">
        <v>2.021016E7</v>
      </c>
      <c r="M143" s="13">
        <v>1.4456297E7</v>
      </c>
      <c r="N143" s="34">
        <v>1.5599408E7</v>
      </c>
      <c r="O143" s="38">
        <v>1143111.0</v>
      </c>
      <c r="P143" s="13">
        <v>7157971.0</v>
      </c>
      <c r="Q143" s="39">
        <v>7708749.0</v>
      </c>
      <c r="R143" s="38">
        <v>550778.0</v>
      </c>
      <c r="S143" s="13">
        <v>4371748.0</v>
      </c>
      <c r="T143" s="39">
        <v>5249653.0</v>
      </c>
      <c r="U143" s="38">
        <v>877905.0</v>
      </c>
      <c r="V143" s="13">
        <v>8536643.0</v>
      </c>
      <c r="W143" s="39">
        <v>8801849.0</v>
      </c>
      <c r="X143" s="38">
        <v>265206.0</v>
      </c>
      <c r="Y143" s="13">
        <v>2.610394098E9</v>
      </c>
      <c r="Z143" s="39">
        <v>2.861651246E9</v>
      </c>
      <c r="AA143" s="38">
        <v>2.51257148E8</v>
      </c>
      <c r="AB143" s="40">
        <v>530412.0</v>
      </c>
      <c r="AC143" s="40">
        <v>3511620.0</v>
      </c>
      <c r="AD143" s="40">
        <v>279140.0</v>
      </c>
      <c r="AE143" s="40">
        <v>4620320.0</v>
      </c>
      <c r="AF143" s="41">
        <v>150754.28879999998</v>
      </c>
      <c r="AG143" s="40">
        <v>69785.0</v>
      </c>
      <c r="AH143" s="40">
        <v>462032.0</v>
      </c>
      <c r="AI143" s="41">
        <v>9092246.2888</v>
      </c>
      <c r="AJ143" s="41">
        <v>-1.0878104811199998E7</v>
      </c>
      <c r="AK143" s="42">
        <v>0.24531602465702979</v>
      </c>
      <c r="AL143" s="42">
        <v>0.4552872527514051</v>
      </c>
    </row>
    <row r="144" ht="15.75" customHeight="1">
      <c r="A144" s="6">
        <v>6.069421E7</v>
      </c>
      <c r="B144" s="7" t="s">
        <v>189</v>
      </c>
      <c r="C144" s="20">
        <v>4633038.970000001</v>
      </c>
      <c r="D144" s="33">
        <v>2321409.0</v>
      </c>
      <c r="E144" s="20">
        <v>1.98558813E7</v>
      </c>
      <c r="F144" s="33">
        <v>9412152.1074</v>
      </c>
      <c r="G144" s="13">
        <v>6.6186271E7</v>
      </c>
      <c r="H144" s="34">
        <v>5.0985967E7</v>
      </c>
      <c r="I144" s="35">
        <v>-1.5200304E7</v>
      </c>
      <c r="J144" s="20">
        <v>1.05235062E8</v>
      </c>
      <c r="K144" s="36">
        <v>1.40205054E8</v>
      </c>
      <c r="L144" s="37">
        <v>3.4969992E7</v>
      </c>
      <c r="M144" s="13">
        <v>7746657.0</v>
      </c>
      <c r="N144" s="34">
        <v>1.0159817E7</v>
      </c>
      <c r="O144" s="38">
        <v>2413160.0</v>
      </c>
      <c r="P144" s="13">
        <v>4507299.0</v>
      </c>
      <c r="Q144" s="39">
        <v>8454254.0</v>
      </c>
      <c r="R144" s="38">
        <v>3946955.0</v>
      </c>
      <c r="S144" s="13">
        <v>3575440.0</v>
      </c>
      <c r="T144" s="39">
        <v>4748419.0</v>
      </c>
      <c r="U144" s="38">
        <v>1172979.0</v>
      </c>
      <c r="V144" s="13">
        <v>3337692.0</v>
      </c>
      <c r="W144" s="39">
        <v>4486122.0</v>
      </c>
      <c r="X144" s="38">
        <v>1148430.0</v>
      </c>
      <c r="Y144" s="13">
        <v>2.2824022152E10</v>
      </c>
      <c r="Z144" s="39">
        <v>2.6862982331E10</v>
      </c>
      <c r="AA144" s="38">
        <v>4.038960179E9</v>
      </c>
      <c r="AB144" s="40">
        <v>2296860.0</v>
      </c>
      <c r="AC144" s="40">
        <v>4691916.0</v>
      </c>
      <c r="AD144" s="40">
        <v>0.0</v>
      </c>
      <c r="AE144" s="40">
        <v>0.0</v>
      </c>
      <c r="AF144" s="41">
        <v>2423376.1073999996</v>
      </c>
      <c r="AG144" s="40">
        <v>0.0</v>
      </c>
      <c r="AH144" s="40">
        <v>0.0</v>
      </c>
      <c r="AI144" s="41">
        <v>9412152.1074</v>
      </c>
      <c r="AJ144" s="41">
        <v>-1.04437291926E7</v>
      </c>
      <c r="AK144" s="42">
        <v>0.5010553580558378</v>
      </c>
      <c r="AL144" s="42">
        <v>0.47402338708582026</v>
      </c>
    </row>
    <row r="145" ht="15.75" customHeight="1">
      <c r="A145" s="6">
        <v>8.5989252E7</v>
      </c>
      <c r="B145" s="7" t="s">
        <v>135</v>
      </c>
      <c r="C145" s="20">
        <v>4784562.79</v>
      </c>
      <c r="D145" s="33">
        <v>5351046.0</v>
      </c>
      <c r="E145" s="20">
        <v>2.0505269099999998E7</v>
      </c>
      <c r="F145" s="33">
        <v>3.347394E7</v>
      </c>
      <c r="G145" s="13">
        <v>6.8350897E7</v>
      </c>
      <c r="H145" s="34">
        <v>5.712253E7</v>
      </c>
      <c r="I145" s="35">
        <v>-1.1228367E7</v>
      </c>
      <c r="J145" s="20">
        <v>5.62088976E8</v>
      </c>
      <c r="K145" s="36">
        <v>6.552588898E8</v>
      </c>
      <c r="L145" s="37">
        <v>9.316991379999995E7</v>
      </c>
      <c r="M145" s="13">
        <v>6.34662E7</v>
      </c>
      <c r="N145" s="34">
        <v>6.8862622E7</v>
      </c>
      <c r="O145" s="38">
        <v>5396422.0</v>
      </c>
      <c r="P145" s="13">
        <v>8374306.0</v>
      </c>
      <c r="Q145" s="39">
        <v>1.0179196E7</v>
      </c>
      <c r="R145" s="38">
        <v>1804890.0</v>
      </c>
      <c r="S145" s="13">
        <v>1.7750154E7</v>
      </c>
      <c r="T145" s="39">
        <v>2.1714053E7</v>
      </c>
      <c r="U145" s="38">
        <v>3963899.0</v>
      </c>
      <c r="V145" s="13">
        <v>1.9684029E7</v>
      </c>
      <c r="W145" s="39">
        <v>2.1071176E7</v>
      </c>
      <c r="X145" s="38">
        <v>1387147.0</v>
      </c>
      <c r="Y145" s="13">
        <v>2.525220821E9</v>
      </c>
      <c r="Z145" s="39">
        <v>2.925680821E9</v>
      </c>
      <c r="AA145" s="38">
        <v>4.0046E8</v>
      </c>
      <c r="AB145" s="40">
        <v>2774294.0</v>
      </c>
      <c r="AC145" s="40">
        <v>1.5855596E7</v>
      </c>
      <c r="AD145" s="40">
        <v>2287864.0</v>
      </c>
      <c r="AE145" s="40">
        <v>1.231591E7</v>
      </c>
      <c r="AF145" s="41">
        <v>240275.99999999997</v>
      </c>
      <c r="AG145" s="40">
        <v>571966.0</v>
      </c>
      <c r="AH145" s="40">
        <v>1231591.0</v>
      </c>
      <c r="AI145" s="41">
        <v>3.347394E7</v>
      </c>
      <c r="AJ145" s="41">
        <v>1.2968670900000002E7</v>
      </c>
      <c r="AK145" s="42">
        <v>1.1183981138640255</v>
      </c>
      <c r="AL145" s="42">
        <v>1.6324555331000266</v>
      </c>
    </row>
    <row r="146" ht="15.75" customHeight="1">
      <c r="A146" s="6">
        <v>1.10926617E8</v>
      </c>
      <c r="B146" s="7" t="s">
        <v>170</v>
      </c>
      <c r="C146" s="20">
        <v>4706371.25</v>
      </c>
      <c r="D146" s="33">
        <v>3570930.0</v>
      </c>
      <c r="E146" s="20">
        <v>2.01701625E7</v>
      </c>
      <c r="F146" s="33">
        <v>1.22161930666E7</v>
      </c>
      <c r="G146" s="13">
        <v>6.7233875E7</v>
      </c>
      <c r="H146" s="34">
        <v>5.2884311E7</v>
      </c>
      <c r="I146" s="35">
        <v>-1.4349564E7</v>
      </c>
      <c r="J146" s="20">
        <v>1.469495522E8</v>
      </c>
      <c r="K146" s="36">
        <v>2.079997796E8</v>
      </c>
      <c r="L146" s="37">
        <v>6.1050227400000006E7</v>
      </c>
      <c r="M146" s="13">
        <v>1.2204574E7</v>
      </c>
      <c r="N146" s="34">
        <v>1.5881917E7</v>
      </c>
      <c r="O146" s="38">
        <v>3677343.0</v>
      </c>
      <c r="P146" s="13">
        <v>4762666.0</v>
      </c>
      <c r="Q146" s="39">
        <v>6867977.0</v>
      </c>
      <c r="R146" s="38">
        <v>2105311.0</v>
      </c>
      <c r="S146" s="13">
        <v>3592128.0</v>
      </c>
      <c r="T146" s="39">
        <v>6119048.0</v>
      </c>
      <c r="U146" s="38">
        <v>2526920.0</v>
      </c>
      <c r="V146" s="13">
        <v>7281473.0</v>
      </c>
      <c r="W146" s="39">
        <v>8325483.0</v>
      </c>
      <c r="X146" s="38">
        <v>1044010.0</v>
      </c>
      <c r="Y146" s="13">
        <v>1.944110692E9</v>
      </c>
      <c r="Z146" s="39">
        <v>1.978265803E9</v>
      </c>
      <c r="AA146" s="38">
        <v>3.4155111E7</v>
      </c>
      <c r="AB146" s="40">
        <v>2088020.0</v>
      </c>
      <c r="AC146" s="40">
        <v>1.010768E7</v>
      </c>
      <c r="AD146" s="40">
        <v>0.0</v>
      </c>
      <c r="AE146" s="40">
        <v>0.0</v>
      </c>
      <c r="AF146" s="41">
        <v>20493.0666</v>
      </c>
      <c r="AG146" s="40">
        <v>0.0</v>
      </c>
      <c r="AH146" s="40">
        <v>0.0</v>
      </c>
      <c r="AI146" s="41">
        <v>1.22161930666E7</v>
      </c>
      <c r="AJ146" s="41">
        <v>-7953969.4333999995</v>
      </c>
      <c r="AK146" s="42">
        <v>0.7587437986325452</v>
      </c>
      <c r="AL146" s="42">
        <v>0.6056566508375925</v>
      </c>
    </row>
    <row r="147" ht="15.75" customHeight="1">
      <c r="A147" s="6">
        <v>1.22691013E8</v>
      </c>
      <c r="B147" s="7" t="s">
        <v>161</v>
      </c>
      <c r="C147" s="20">
        <v>4778168.640000001</v>
      </c>
      <c r="D147" s="33">
        <v>1.2280053E7</v>
      </c>
      <c r="E147" s="20">
        <v>2.0477865599999998E7</v>
      </c>
      <c r="F147" s="33">
        <v>5.4089902E7</v>
      </c>
      <c r="G147" s="13">
        <v>6.8259552E7</v>
      </c>
      <c r="H147" s="34">
        <v>5.9267669E7</v>
      </c>
      <c r="I147" s="35">
        <v>-8991883.0</v>
      </c>
      <c r="J147" s="20">
        <v>5.333236106E8</v>
      </c>
      <c r="K147" s="36">
        <v>7.50157724E8</v>
      </c>
      <c r="L147" s="37">
        <v>2.1683411339999998E8</v>
      </c>
      <c r="M147" s="13">
        <v>4.589552E7</v>
      </c>
      <c r="N147" s="34">
        <v>5.8734254E7</v>
      </c>
      <c r="O147" s="38">
        <v>1.2838734E7</v>
      </c>
      <c r="P147" s="13">
        <v>5940893.0</v>
      </c>
      <c r="Q147" s="39">
        <v>7431487.0</v>
      </c>
      <c r="R147" s="38">
        <v>1490594.0</v>
      </c>
      <c r="S147" s="13">
        <v>1.5400827E7</v>
      </c>
      <c r="T147" s="39">
        <v>2.4791328E7</v>
      </c>
      <c r="U147" s="38">
        <v>9390501.0</v>
      </c>
      <c r="V147" s="13">
        <v>2.1863655E7</v>
      </c>
      <c r="W147" s="39">
        <v>2.4753207E7</v>
      </c>
      <c r="X147" s="38">
        <v>2889552.0</v>
      </c>
      <c r="Y147" s="13">
        <v>2.7042E9</v>
      </c>
      <c r="Z147" s="39">
        <v>2.7042E9</v>
      </c>
      <c r="AA147" s="38">
        <v>0.0</v>
      </c>
      <c r="AB147" s="40">
        <v>5779104.0</v>
      </c>
      <c r="AC147" s="40">
        <v>3.7562004E7</v>
      </c>
      <c r="AD147" s="40">
        <v>3961444.0</v>
      </c>
      <c r="AE147" s="40">
        <v>6787350.0</v>
      </c>
      <c r="AF147" s="41">
        <v>0.0</v>
      </c>
      <c r="AG147" s="40">
        <v>990361.0</v>
      </c>
      <c r="AH147" s="40">
        <v>678735.0</v>
      </c>
      <c r="AI147" s="41">
        <v>5.4089902E7</v>
      </c>
      <c r="AJ147" s="41">
        <v>3.3612036400000006E7</v>
      </c>
      <c r="AK147" s="42">
        <v>2.570033400914037</v>
      </c>
      <c r="AL147" s="42">
        <v>2.641383777809344</v>
      </c>
    </row>
    <row r="148" ht="15.75" customHeight="1">
      <c r="A148" s="6">
        <v>1.24370875E8</v>
      </c>
      <c r="B148" s="7" t="s">
        <v>535</v>
      </c>
      <c r="C148" s="20">
        <v>4530835.82</v>
      </c>
      <c r="D148" s="33">
        <v>2818475.0</v>
      </c>
      <c r="E148" s="20">
        <v>1.94178678E7</v>
      </c>
      <c r="F148" s="33">
        <v>9308288.6048</v>
      </c>
      <c r="G148" s="13">
        <v>6.4726226E7</v>
      </c>
      <c r="H148" s="34">
        <v>6.3060085E7</v>
      </c>
      <c r="I148" s="35">
        <v>-1666141.0</v>
      </c>
      <c r="J148" s="20">
        <v>3.542910796E8</v>
      </c>
      <c r="K148" s="36">
        <v>3.979303994E8</v>
      </c>
      <c r="L148" s="37">
        <v>4.363931979999995E7</v>
      </c>
      <c r="M148" s="13">
        <v>3.5876967E7</v>
      </c>
      <c r="N148" s="34">
        <v>3.8970227E7</v>
      </c>
      <c r="O148" s="38">
        <v>3093260.0</v>
      </c>
      <c r="P148" s="13">
        <v>6043491.0</v>
      </c>
      <c r="Q148" s="39">
        <v>6582341.0</v>
      </c>
      <c r="R148" s="38">
        <v>538850.0</v>
      </c>
      <c r="S148" s="13">
        <v>7198999.0</v>
      </c>
      <c r="T148" s="39">
        <v>8736792.0</v>
      </c>
      <c r="U148" s="38">
        <v>1537793.0</v>
      </c>
      <c r="V148" s="13">
        <v>2.0098447E7</v>
      </c>
      <c r="W148" s="39">
        <v>2.1379129E7</v>
      </c>
      <c r="X148" s="38">
        <v>1280682.0</v>
      </c>
      <c r="Y148" s="13">
        <v>4.88487223E8</v>
      </c>
      <c r="Z148" s="39">
        <v>1.481408231E9</v>
      </c>
      <c r="AA148" s="38">
        <v>9.92921008E8</v>
      </c>
      <c r="AB148" s="40">
        <v>2561364.0</v>
      </c>
      <c r="AC148" s="40">
        <v>6151172.0</v>
      </c>
      <c r="AD148" s="40">
        <v>0.0</v>
      </c>
      <c r="AE148" s="40">
        <v>0.0</v>
      </c>
      <c r="AF148" s="41">
        <v>595752.6048</v>
      </c>
      <c r="AG148" s="40">
        <v>0.0</v>
      </c>
      <c r="AH148" s="40">
        <v>0.0</v>
      </c>
      <c r="AI148" s="41">
        <v>9308288.6048</v>
      </c>
      <c r="AJ148" s="41">
        <v>-1.01095791952E7</v>
      </c>
      <c r="AK148" s="42">
        <v>0.6220651358759673</v>
      </c>
      <c r="AL148" s="42">
        <v>0.4793671839088327</v>
      </c>
    </row>
    <row r="149" ht="15.75" customHeight="1">
      <c r="A149" s="6">
        <v>1.09383444E8</v>
      </c>
      <c r="B149" s="7" t="s">
        <v>146</v>
      </c>
      <c r="C149" s="20">
        <v>4635933.960000001</v>
      </c>
      <c r="D149" s="33">
        <v>9339294.0</v>
      </c>
      <c r="E149" s="20">
        <v>1.98682884E7</v>
      </c>
      <c r="F149" s="33">
        <v>3.1781774E7</v>
      </c>
      <c r="G149" s="13">
        <v>6.6227628E7</v>
      </c>
      <c r="H149" s="34">
        <v>6.0900832E7</v>
      </c>
      <c r="I149" s="35">
        <v>-5326796.0</v>
      </c>
      <c r="J149" s="20">
        <v>7.770326862E8</v>
      </c>
      <c r="K149" s="36">
        <v>9.358990584E8</v>
      </c>
      <c r="L149" s="37">
        <v>1.5886637219999993E8</v>
      </c>
      <c r="M149" s="13">
        <v>6.4863892E7</v>
      </c>
      <c r="N149" s="34">
        <v>7.420605E7</v>
      </c>
      <c r="O149" s="38">
        <v>9342158.0</v>
      </c>
      <c r="P149" s="13">
        <v>6218097.0</v>
      </c>
      <c r="Q149" s="39">
        <v>7479144.0</v>
      </c>
      <c r="R149" s="38">
        <v>1261047.0</v>
      </c>
      <c r="S149" s="13">
        <v>2.5526996E7</v>
      </c>
      <c r="T149" s="39">
        <v>3.2074089E7</v>
      </c>
      <c r="U149" s="38">
        <v>6547093.0</v>
      </c>
      <c r="V149" s="13">
        <v>2.353279E7</v>
      </c>
      <c r="W149" s="39">
        <v>2.6324991E7</v>
      </c>
      <c r="X149" s="38">
        <v>2792201.0</v>
      </c>
      <c r="Y149" s="13">
        <v>2.55187481E9</v>
      </c>
      <c r="Z149" s="39">
        <v>2.56687481E9</v>
      </c>
      <c r="AA149" s="38">
        <v>1.5E7</v>
      </c>
      <c r="AB149" s="40">
        <v>5584402.0</v>
      </c>
      <c r="AC149" s="40">
        <v>2.6188372E7</v>
      </c>
      <c r="AD149" s="40">
        <v>0.0</v>
      </c>
      <c r="AE149" s="40">
        <v>0.0</v>
      </c>
      <c r="AF149" s="41">
        <v>9000.0</v>
      </c>
      <c r="AG149" s="40">
        <v>0.0</v>
      </c>
      <c r="AH149" s="40">
        <v>0.0</v>
      </c>
      <c r="AI149" s="41">
        <v>3.1781774E7</v>
      </c>
      <c r="AJ149" s="41">
        <v>1.1913485600000001E7</v>
      </c>
      <c r="AK149" s="42">
        <v>2.014544227890597</v>
      </c>
      <c r="AL149" s="42">
        <v>1.5996231461991464</v>
      </c>
    </row>
    <row r="150" ht="15.75" customHeight="1">
      <c r="A150" s="6">
        <v>1.10291102E8</v>
      </c>
      <c r="B150" s="7" t="s">
        <v>156</v>
      </c>
      <c r="C150" s="20">
        <v>4821693.170000001</v>
      </c>
      <c r="D150" s="33">
        <v>6593393.0</v>
      </c>
      <c r="E150" s="20">
        <v>2.06643993E7</v>
      </c>
      <c r="F150" s="33">
        <v>3.252763E7</v>
      </c>
      <c r="G150" s="13">
        <v>6.8881331E7</v>
      </c>
      <c r="H150" s="34">
        <v>6.0155219E7</v>
      </c>
      <c r="I150" s="35">
        <v>-8726112.0</v>
      </c>
      <c r="J150" s="20">
        <v>3.920914378E8</v>
      </c>
      <c r="K150" s="36">
        <v>5.069245074E8</v>
      </c>
      <c r="L150" s="37">
        <v>1.1483306959999996E8</v>
      </c>
      <c r="M150" s="13">
        <v>3.189035E7</v>
      </c>
      <c r="N150" s="34">
        <v>3.8495068E7</v>
      </c>
      <c r="O150" s="38">
        <v>6604718.0</v>
      </c>
      <c r="P150" s="13">
        <v>4646958.0</v>
      </c>
      <c r="Q150" s="39">
        <v>6488694.0</v>
      </c>
      <c r="R150" s="38">
        <v>1841736.0</v>
      </c>
      <c r="S150" s="13">
        <v>1.1717237E7</v>
      </c>
      <c r="T150" s="39">
        <v>1.6606144E7</v>
      </c>
      <c r="U150" s="38">
        <v>4888907.0</v>
      </c>
      <c r="V150" s="13">
        <v>1.4935832E7</v>
      </c>
      <c r="W150" s="39">
        <v>1.6640318E7</v>
      </c>
      <c r="X150" s="38">
        <v>1704486.0</v>
      </c>
      <c r="Y150" s="13">
        <v>1.286996765E9</v>
      </c>
      <c r="Z150" s="39">
        <v>1.446996765E9</v>
      </c>
      <c r="AA150" s="38">
        <v>1.6E8</v>
      </c>
      <c r="AB150" s="40">
        <v>3408972.0</v>
      </c>
      <c r="AC150" s="40">
        <v>1.9555628E7</v>
      </c>
      <c r="AD150" s="40">
        <v>5771980.0</v>
      </c>
      <c r="AE150" s="40">
        <v>3695050.0</v>
      </c>
      <c r="AF150" s="41">
        <v>95999.99999999999</v>
      </c>
      <c r="AG150" s="40">
        <v>1442995.0</v>
      </c>
      <c r="AH150" s="40">
        <v>369505.0</v>
      </c>
      <c r="AI150" s="41">
        <v>3.252763E7</v>
      </c>
      <c r="AJ150" s="41">
        <v>1.18632307E7</v>
      </c>
      <c r="AK150" s="42">
        <v>1.3674435032538579</v>
      </c>
      <c r="AL150" s="42">
        <v>1.5740902761204387</v>
      </c>
    </row>
    <row r="151" ht="15.75" customHeight="1">
      <c r="A151" s="6">
        <v>1.11810081E8</v>
      </c>
      <c r="B151" s="7" t="s">
        <v>533</v>
      </c>
      <c r="C151" s="20">
        <v>4601423.050000001</v>
      </c>
      <c r="D151" s="33">
        <v>62287.0</v>
      </c>
      <c r="E151" s="20">
        <v>1.97203845E7</v>
      </c>
      <c r="F151" s="33">
        <v>1537116.6234</v>
      </c>
      <c r="G151" s="13">
        <v>6.5734615E7</v>
      </c>
      <c r="H151" s="34">
        <v>6.6155315E7</v>
      </c>
      <c r="I151" s="35">
        <v>420700.0</v>
      </c>
      <c r="J151" s="20">
        <v>5.626523278E8</v>
      </c>
      <c r="K151" s="36">
        <v>5.638210378E8</v>
      </c>
      <c r="L151" s="37">
        <v>1168710.0</v>
      </c>
      <c r="M151" s="13">
        <v>4.5949483E7</v>
      </c>
      <c r="N151" s="34">
        <v>4.601177E7</v>
      </c>
      <c r="O151" s="38">
        <v>62287.0</v>
      </c>
      <c r="P151" s="13">
        <v>6998210.0</v>
      </c>
      <c r="Q151" s="39">
        <v>6998210.0</v>
      </c>
      <c r="R151" s="38">
        <v>0.0</v>
      </c>
      <c r="S151" s="13">
        <v>1.4405284E7</v>
      </c>
      <c r="T151" s="39">
        <v>1.4459868E7</v>
      </c>
      <c r="U151" s="38">
        <v>54584.0</v>
      </c>
      <c r="V151" s="13">
        <v>2.6545657E7</v>
      </c>
      <c r="W151" s="39">
        <v>2.655336E7</v>
      </c>
      <c r="X151" s="38">
        <v>7703.0</v>
      </c>
      <c r="Y151" s="13">
        <v>2.26197638E9</v>
      </c>
      <c r="Z151" s="39">
        <v>4.434267419E9</v>
      </c>
      <c r="AA151" s="38">
        <v>2.172291039E9</v>
      </c>
      <c r="AB151" s="40">
        <v>15406.0</v>
      </c>
      <c r="AC151" s="40">
        <v>218336.0</v>
      </c>
      <c r="AD151" s="40">
        <v>0.0</v>
      </c>
      <c r="AE151" s="40">
        <v>0.0</v>
      </c>
      <c r="AF151" s="41">
        <v>1303374.6234</v>
      </c>
      <c r="AG151" s="40">
        <v>0.0</v>
      </c>
      <c r="AH151" s="40">
        <v>0.0</v>
      </c>
      <c r="AI151" s="41">
        <v>1537116.6234</v>
      </c>
      <c r="AJ151" s="41">
        <v>-1.81832678766E7</v>
      </c>
      <c r="AK151" s="42">
        <v>0.013536464550895834</v>
      </c>
      <c r="AL151" s="42">
        <v>0.07794557065558229</v>
      </c>
    </row>
    <row r="152" ht="15.75" customHeight="1">
      <c r="A152" s="6">
        <v>1.19821268E8</v>
      </c>
      <c r="B152" s="7" t="s">
        <v>133</v>
      </c>
      <c r="C152" s="20">
        <v>4708535.720000001</v>
      </c>
      <c r="D152" s="33">
        <v>1.0358614E7</v>
      </c>
      <c r="E152" s="20">
        <v>2.01794388E7</v>
      </c>
      <c r="F152" s="33">
        <v>4.4541798E7</v>
      </c>
      <c r="G152" s="13">
        <v>6.7264796E7</v>
      </c>
      <c r="H152" s="34">
        <v>6.0137304E7</v>
      </c>
      <c r="I152" s="35">
        <v>-7127492.0</v>
      </c>
      <c r="J152" s="20">
        <v>4.445668446E8</v>
      </c>
      <c r="K152" s="36">
        <v>6.229759368E8</v>
      </c>
      <c r="L152" s="37">
        <v>1.7840909219999993E8</v>
      </c>
      <c r="M152" s="13">
        <v>3.515507E7</v>
      </c>
      <c r="N152" s="34">
        <v>4.5734075E7</v>
      </c>
      <c r="O152" s="38">
        <v>1.0579005E7</v>
      </c>
      <c r="P152" s="13">
        <v>5051651.0</v>
      </c>
      <c r="Q152" s="39">
        <v>6362787.0</v>
      </c>
      <c r="R152" s="38">
        <v>1311136.0</v>
      </c>
      <c r="S152" s="13">
        <v>1.2553035E7</v>
      </c>
      <c r="T152" s="39">
        <v>2.0026522E7</v>
      </c>
      <c r="U152" s="38">
        <v>7473487.0</v>
      </c>
      <c r="V152" s="13">
        <v>1.8535484E7</v>
      </c>
      <c r="W152" s="39">
        <v>2.1420611E7</v>
      </c>
      <c r="X152" s="38">
        <v>2885127.0</v>
      </c>
      <c r="Y152" s="13">
        <v>6.17792115E8</v>
      </c>
      <c r="Z152" s="39">
        <v>7.12792115E8</v>
      </c>
      <c r="AA152" s="38">
        <v>9.5E7</v>
      </c>
      <c r="AB152" s="40">
        <v>5770254.0</v>
      </c>
      <c r="AC152" s="40">
        <v>2.9893948E7</v>
      </c>
      <c r="AD152" s="40">
        <v>2817516.0</v>
      </c>
      <c r="AE152" s="40">
        <v>6003080.0</v>
      </c>
      <c r="AF152" s="41">
        <v>56999.99999999999</v>
      </c>
      <c r="AG152" s="40">
        <v>704379.0</v>
      </c>
      <c r="AH152" s="40">
        <v>600308.0</v>
      </c>
      <c r="AI152" s="41">
        <v>4.4541798E7</v>
      </c>
      <c r="AJ152" s="41">
        <v>2.43623592E7</v>
      </c>
      <c r="AK152" s="42">
        <v>2.199965045608701</v>
      </c>
      <c r="AL152" s="42">
        <v>2.2072862601114553</v>
      </c>
    </row>
    <row r="153" ht="15.75" customHeight="1">
      <c r="A153" s="6">
        <v>7.7111465E7</v>
      </c>
      <c r="B153" s="7" t="s">
        <v>142</v>
      </c>
      <c r="C153" s="20">
        <v>4598761.58</v>
      </c>
      <c r="D153" s="33">
        <v>8562862.0</v>
      </c>
      <c r="E153" s="20">
        <v>1.97089782E7</v>
      </c>
      <c r="F153" s="33">
        <v>3.99043860006E7</v>
      </c>
      <c r="G153" s="13">
        <v>6.5696594E7</v>
      </c>
      <c r="H153" s="34">
        <v>6.1904835E7</v>
      </c>
      <c r="I153" s="35">
        <v>-3791759.0</v>
      </c>
      <c r="J153" s="20">
        <v>8.8423181E8</v>
      </c>
      <c r="K153" s="36">
        <v>1.0387768362E9</v>
      </c>
      <c r="L153" s="37">
        <v>1.5454502620000005E8</v>
      </c>
      <c r="M153" s="13">
        <v>9.2407788E7</v>
      </c>
      <c r="N153" s="34">
        <v>1.01101332E8</v>
      </c>
      <c r="O153" s="38">
        <v>8693544.0</v>
      </c>
      <c r="P153" s="13">
        <v>8908489.0</v>
      </c>
      <c r="Q153" s="39">
        <v>9652740.0</v>
      </c>
      <c r="R153" s="38">
        <v>744251.0</v>
      </c>
      <c r="S153" s="13">
        <v>1.552807E7</v>
      </c>
      <c r="T153" s="39">
        <v>2.241616E7</v>
      </c>
      <c r="U153" s="38">
        <v>6888090.0</v>
      </c>
      <c r="V153" s="13">
        <v>5.5015567E7</v>
      </c>
      <c r="W153" s="39">
        <v>5.6690339E7</v>
      </c>
      <c r="X153" s="38">
        <v>1674772.0</v>
      </c>
      <c r="Y153" s="13">
        <v>2.5009071864E10</v>
      </c>
      <c r="Z153" s="39">
        <v>2.8459071865E10</v>
      </c>
      <c r="AA153" s="38">
        <v>3.450000001E9</v>
      </c>
      <c r="AB153" s="40">
        <v>3349544.0</v>
      </c>
      <c r="AC153" s="40">
        <v>2.755236E7</v>
      </c>
      <c r="AD153" s="40">
        <v>164132.0</v>
      </c>
      <c r="AE153" s="40">
        <v>6768350.0</v>
      </c>
      <c r="AF153" s="41">
        <v>2070000.0006</v>
      </c>
      <c r="AG153" s="40">
        <v>41033.0</v>
      </c>
      <c r="AH153" s="40">
        <v>676835.0</v>
      </c>
      <c r="AI153" s="41">
        <v>3.99043860006E7</v>
      </c>
      <c r="AJ153" s="41">
        <v>2.0195407800600003E7</v>
      </c>
      <c r="AK153" s="42">
        <v>1.8619930281317172</v>
      </c>
      <c r="AL153" s="42">
        <v>2.0246806098045207</v>
      </c>
    </row>
    <row r="154" ht="15.75" customHeight="1">
      <c r="A154" s="6">
        <v>1.1050589E8</v>
      </c>
      <c r="B154" s="7" t="s">
        <v>145</v>
      </c>
      <c r="C154" s="20">
        <v>4735450.44</v>
      </c>
      <c r="D154" s="33">
        <v>5991337.0</v>
      </c>
      <c r="E154" s="20">
        <v>2.0294787599999998E7</v>
      </c>
      <c r="F154" s="33">
        <v>3.3055562E7</v>
      </c>
      <c r="G154" s="13">
        <v>6.7649292E7</v>
      </c>
      <c r="H154" s="34">
        <v>5.5369572E7</v>
      </c>
      <c r="I154" s="35">
        <v>-1.227972E7</v>
      </c>
      <c r="J154" s="20">
        <v>3.280665334E8</v>
      </c>
      <c r="K154" s="36">
        <v>4.33144547E8</v>
      </c>
      <c r="L154" s="37">
        <v>1.0507801360000002E8</v>
      </c>
      <c r="M154" s="13">
        <v>2.4024934E7</v>
      </c>
      <c r="N154" s="34">
        <v>3.0044879E7</v>
      </c>
      <c r="O154" s="38">
        <v>6019945.0</v>
      </c>
      <c r="P154" s="13">
        <v>7367157.0</v>
      </c>
      <c r="Q154" s="39">
        <v>9222337.0</v>
      </c>
      <c r="R154" s="38">
        <v>1855180.0</v>
      </c>
      <c r="S154" s="13">
        <v>1.1093796E7</v>
      </c>
      <c r="T154" s="39">
        <v>1.5609449E7</v>
      </c>
      <c r="U154" s="38">
        <v>4515653.0</v>
      </c>
      <c r="V154" s="13">
        <v>9991033.0</v>
      </c>
      <c r="W154" s="39">
        <v>1.1466717E7</v>
      </c>
      <c r="X154" s="38">
        <v>1475684.0</v>
      </c>
      <c r="Y154" s="13">
        <v>1.974375593E9</v>
      </c>
      <c r="Z154" s="39">
        <v>2.489375593E9</v>
      </c>
      <c r="AA154" s="38">
        <v>5.15E8</v>
      </c>
      <c r="AB154" s="40">
        <v>2951368.0</v>
      </c>
      <c r="AC154" s="40">
        <v>1.8062612E7</v>
      </c>
      <c r="AD154" s="40">
        <v>4684312.0</v>
      </c>
      <c r="AE154" s="40">
        <v>7048270.0</v>
      </c>
      <c r="AF154" s="41">
        <v>309000.0</v>
      </c>
      <c r="AG154" s="40">
        <v>1171078.0</v>
      </c>
      <c r="AH154" s="40">
        <v>704827.0</v>
      </c>
      <c r="AI154" s="41">
        <v>3.3055562E7</v>
      </c>
      <c r="AJ154" s="41">
        <v>1.2760774400000002E7</v>
      </c>
      <c r="AK154" s="42">
        <v>1.2652095246086028</v>
      </c>
      <c r="AL154" s="42">
        <v>1.6287710249305591</v>
      </c>
    </row>
    <row r="155" ht="15.75" customHeight="1">
      <c r="A155" s="6">
        <v>1.12065132E8</v>
      </c>
      <c r="B155" s="7" t="s">
        <v>529</v>
      </c>
      <c r="C155" s="20">
        <v>4685976.61</v>
      </c>
      <c r="D155" s="33">
        <v>3435328.0</v>
      </c>
      <c r="E155" s="20">
        <v>2.00827569E7</v>
      </c>
      <c r="F155" s="33">
        <v>1.104945E7</v>
      </c>
      <c r="G155" s="13">
        <v>6.6942523E7</v>
      </c>
      <c r="H155" s="34">
        <v>6.7419851E7</v>
      </c>
      <c r="I155" s="35">
        <v>477328.0</v>
      </c>
      <c r="J155" s="20">
        <v>3.565434268E8</v>
      </c>
      <c r="K155" s="36">
        <v>4.00039076E8</v>
      </c>
      <c r="L155" s="37">
        <v>4.349564919999999E7</v>
      </c>
      <c r="M155" s="13">
        <v>4.231893E7</v>
      </c>
      <c r="N155" s="34">
        <v>4.5754354E7</v>
      </c>
      <c r="O155" s="38">
        <v>3435424.0</v>
      </c>
      <c r="P155" s="13">
        <v>4004788.0</v>
      </c>
      <c r="Q155" s="39">
        <v>4038400.0</v>
      </c>
      <c r="R155" s="38">
        <v>33612.0</v>
      </c>
      <c r="S155" s="13">
        <v>6630227.0</v>
      </c>
      <c r="T155" s="39">
        <v>7544462.0</v>
      </c>
      <c r="U155" s="38">
        <v>914235.0</v>
      </c>
      <c r="V155" s="13">
        <v>2.1588651E7</v>
      </c>
      <c r="W155" s="39">
        <v>2.4109744E7</v>
      </c>
      <c r="X155" s="38">
        <v>2521093.0</v>
      </c>
      <c r="Y155" s="13">
        <v>3.26249686E8</v>
      </c>
      <c r="Z155" s="39">
        <v>4.81249686E8</v>
      </c>
      <c r="AA155" s="38">
        <v>1.55E8</v>
      </c>
      <c r="AB155" s="40">
        <v>5042186.0</v>
      </c>
      <c r="AC155" s="40">
        <v>3656940.0</v>
      </c>
      <c r="AD155" s="40">
        <v>2193044.0</v>
      </c>
      <c r="AE155" s="40">
        <v>64280.0</v>
      </c>
      <c r="AF155" s="41">
        <v>92999.99999999999</v>
      </c>
      <c r="AG155" s="40">
        <v>548261.0</v>
      </c>
      <c r="AH155" s="40">
        <v>6428.0</v>
      </c>
      <c r="AI155" s="41">
        <v>1.104945E7</v>
      </c>
      <c r="AJ155" s="41">
        <v>-9033306.899999999</v>
      </c>
      <c r="AK155" s="42">
        <v>0.7331082260779787</v>
      </c>
      <c r="AL155" s="42">
        <v>0.5501958747506425</v>
      </c>
    </row>
    <row r="156" ht="15.75" customHeight="1">
      <c r="A156" s="6">
        <v>1902157.0</v>
      </c>
      <c r="B156" s="7" t="s">
        <v>526</v>
      </c>
      <c r="C156" s="20">
        <v>4738189.4</v>
      </c>
      <c r="D156" s="33">
        <v>2131135.0</v>
      </c>
      <c r="E156" s="20">
        <v>2.0306526E7</v>
      </c>
      <c r="F156" s="33">
        <v>1.603614E7</v>
      </c>
      <c r="G156" s="13">
        <v>6.768842E7</v>
      </c>
      <c r="H156" s="34">
        <v>6.935571E7</v>
      </c>
      <c r="I156" s="35">
        <v>1667290.0</v>
      </c>
      <c r="J156" s="20">
        <v>1.1242236046E9</v>
      </c>
      <c r="K156" s="36">
        <v>1.163157082E9</v>
      </c>
      <c r="L156" s="37">
        <v>3.8933477400000095E7</v>
      </c>
      <c r="M156" s="13">
        <v>1.56698596E8</v>
      </c>
      <c r="N156" s="34">
        <v>1.58912185E8</v>
      </c>
      <c r="O156" s="38">
        <v>2213589.0</v>
      </c>
      <c r="P156" s="13">
        <v>2.4999912E7</v>
      </c>
      <c r="Q156" s="39">
        <v>2.5418791E7</v>
      </c>
      <c r="R156" s="38">
        <v>418879.0</v>
      </c>
      <c r="S156" s="13">
        <v>2.8301926E7</v>
      </c>
      <c r="T156" s="39">
        <v>3.005918E7</v>
      </c>
      <c r="U156" s="38">
        <v>1757254.0</v>
      </c>
      <c r="V156" s="13">
        <v>5.3197886E7</v>
      </c>
      <c r="W156" s="39">
        <v>5.3571767E7</v>
      </c>
      <c r="X156" s="38">
        <v>373881.0</v>
      </c>
      <c r="Y156" s="13">
        <v>6.850003747E9</v>
      </c>
      <c r="Z156" s="39">
        <v>6.850003747E9</v>
      </c>
      <c r="AA156" s="38">
        <v>0.0</v>
      </c>
      <c r="AB156" s="40">
        <v>747762.0</v>
      </c>
      <c r="AC156" s="40">
        <v>7029016.0</v>
      </c>
      <c r="AD156" s="40">
        <v>790932.0</v>
      </c>
      <c r="AE156" s="40">
        <v>7468430.0</v>
      </c>
      <c r="AF156" s="41">
        <v>0.0</v>
      </c>
      <c r="AG156" s="40">
        <v>197733.0</v>
      </c>
      <c r="AH156" s="40">
        <v>746843.0</v>
      </c>
      <c r="AI156" s="41">
        <v>1.603614E7</v>
      </c>
      <c r="AJ156" s="41">
        <v>-4270386.0</v>
      </c>
      <c r="AK156" s="42">
        <v>0.44977834782206044</v>
      </c>
      <c r="AL156" s="42">
        <v>0.7897037632138555</v>
      </c>
    </row>
    <row r="157" ht="15.75" customHeight="1">
      <c r="A157" s="6">
        <v>1.24531366E8</v>
      </c>
      <c r="B157" s="7" t="s">
        <v>44</v>
      </c>
      <c r="C157" s="20">
        <v>7007065.800000001</v>
      </c>
      <c r="D157" s="33">
        <v>1.3282404E7</v>
      </c>
      <c r="E157" s="20">
        <v>2.4524730299999997E7</v>
      </c>
      <c r="F157" s="33">
        <v>6.2438692E7</v>
      </c>
      <c r="G157" s="13">
        <v>7.0070658E7</v>
      </c>
      <c r="H157" s="34">
        <v>5.740844E7</v>
      </c>
      <c r="I157" s="35">
        <v>-1.2662218E7</v>
      </c>
      <c r="J157" s="20">
        <v>6.40299643E8</v>
      </c>
      <c r="K157" s="36">
        <v>8.781160906E8</v>
      </c>
      <c r="L157" s="37">
        <v>2.3781644760000002E8</v>
      </c>
      <c r="M157" s="13">
        <v>8.1832625E7</v>
      </c>
      <c r="N157" s="34">
        <v>9.5527462E7</v>
      </c>
      <c r="O157" s="38">
        <v>1.3694837E7</v>
      </c>
      <c r="P157" s="13">
        <v>5557453.0</v>
      </c>
      <c r="Q157" s="39">
        <v>7171504.0</v>
      </c>
      <c r="R157" s="38">
        <v>1614051.0</v>
      </c>
      <c r="S157" s="13">
        <v>1.1118609E7</v>
      </c>
      <c r="T157" s="39">
        <v>2.1572199E7</v>
      </c>
      <c r="U157" s="38">
        <v>1.045359E7</v>
      </c>
      <c r="V157" s="13">
        <v>3.8560481E7</v>
      </c>
      <c r="W157" s="39">
        <v>4.1389295E7</v>
      </c>
      <c r="X157" s="38">
        <v>2828814.0</v>
      </c>
      <c r="Y157" s="13">
        <v>4.49910945E9</v>
      </c>
      <c r="Z157" s="39">
        <v>5.15910945E9</v>
      </c>
      <c r="AA157" s="38">
        <v>6.6E8</v>
      </c>
      <c r="AB157" s="40">
        <v>5657628.0</v>
      </c>
      <c r="AC157" s="40">
        <v>4.181436E7</v>
      </c>
      <c r="AD157" s="40">
        <v>1046424.0</v>
      </c>
      <c r="AE157" s="40">
        <v>1.352428E7</v>
      </c>
      <c r="AF157" s="41">
        <v>395999.99999999994</v>
      </c>
      <c r="AG157" s="40">
        <v>261606.0</v>
      </c>
      <c r="AH157" s="40">
        <v>1352428.0</v>
      </c>
      <c r="AI157" s="41">
        <v>6.2438692E7</v>
      </c>
      <c r="AJ157" s="41">
        <v>3.79139617E7</v>
      </c>
      <c r="AK157" s="42">
        <v>1.8955728944346433</v>
      </c>
      <c r="AL157" s="42">
        <v>2.545948160742873</v>
      </c>
    </row>
    <row r="158" ht="15.75" customHeight="1">
      <c r="A158" s="6">
        <v>1.09537272E8</v>
      </c>
      <c r="B158" s="7" t="s">
        <v>117</v>
      </c>
      <c r="C158" s="20">
        <v>4542442.100000001</v>
      </c>
      <c r="D158" s="33">
        <v>3498457.0</v>
      </c>
      <c r="E158" s="20">
        <v>1.9467609E7</v>
      </c>
      <c r="F158" s="33">
        <v>1.3740374E7</v>
      </c>
      <c r="G158" s="13">
        <v>6.489203E7</v>
      </c>
      <c r="H158" s="34">
        <v>6.6708369E7</v>
      </c>
      <c r="I158" s="35">
        <v>1816339.0</v>
      </c>
      <c r="J158" s="20">
        <v>1.292257598E9</v>
      </c>
      <c r="K158" s="36">
        <v>1.355168448E9</v>
      </c>
      <c r="L158" s="37">
        <v>6.291085E7</v>
      </c>
      <c r="M158" s="13">
        <v>1.55731368E8</v>
      </c>
      <c r="N158" s="34">
        <v>1.59229825E8</v>
      </c>
      <c r="O158" s="38">
        <v>3498457.0</v>
      </c>
      <c r="P158" s="13">
        <v>7121951.0</v>
      </c>
      <c r="Q158" s="39">
        <v>7256334.0</v>
      </c>
      <c r="R158" s="38">
        <v>134383.0</v>
      </c>
      <c r="S158" s="13">
        <v>3.6743915E7</v>
      </c>
      <c r="T158" s="39">
        <v>3.9536543E7</v>
      </c>
      <c r="U158" s="38">
        <v>2792628.0</v>
      </c>
      <c r="V158" s="13">
        <v>5.1376118E7</v>
      </c>
      <c r="W158" s="39">
        <v>5.2081947E7</v>
      </c>
      <c r="X158" s="38">
        <v>705829.0</v>
      </c>
      <c r="Y158" s="13">
        <v>9.530243487E9</v>
      </c>
      <c r="Z158" s="39">
        <v>9.530243487E9</v>
      </c>
      <c r="AA158" s="38">
        <v>0.0</v>
      </c>
      <c r="AB158" s="40">
        <v>1411658.0</v>
      </c>
      <c r="AC158" s="40">
        <v>1.1170512E7</v>
      </c>
      <c r="AD158" s="40">
        <v>45104.0</v>
      </c>
      <c r="AE158" s="40">
        <v>1113100.0</v>
      </c>
      <c r="AF158" s="41">
        <v>0.0</v>
      </c>
      <c r="AG158" s="40">
        <v>11276.0</v>
      </c>
      <c r="AH158" s="40">
        <v>111310.0</v>
      </c>
      <c r="AI158" s="41">
        <v>1.3740374E7</v>
      </c>
      <c r="AJ158" s="41">
        <v>-5727235.0</v>
      </c>
      <c r="AK158" s="42">
        <v>0.770170961562724</v>
      </c>
      <c r="AL158" s="42">
        <v>0.7058069637622165</v>
      </c>
    </row>
    <row r="159" ht="15.75" customHeight="1">
      <c r="A159" s="6">
        <v>1.17347852E8</v>
      </c>
      <c r="B159" s="7" t="s">
        <v>180</v>
      </c>
      <c r="C159" s="20">
        <v>4593260.98</v>
      </c>
      <c r="D159" s="33">
        <v>2541672.0</v>
      </c>
      <c r="E159" s="20">
        <v>1.96854042E7</v>
      </c>
      <c r="F159" s="33">
        <v>2.2842598E7</v>
      </c>
      <c r="G159" s="13">
        <v>6.5618014E7</v>
      </c>
      <c r="H159" s="34">
        <v>5.3817305E7</v>
      </c>
      <c r="I159" s="35">
        <v>-1.1800709E7</v>
      </c>
      <c r="J159" s="20">
        <v>2.25773685E8</v>
      </c>
      <c r="K159" s="36">
        <v>2.660136782E8</v>
      </c>
      <c r="L159" s="37">
        <v>4.023999319999999E7</v>
      </c>
      <c r="M159" s="13">
        <v>2.6582557E7</v>
      </c>
      <c r="N159" s="34">
        <v>2.9215338E7</v>
      </c>
      <c r="O159" s="38">
        <v>2632781.0</v>
      </c>
      <c r="P159" s="13">
        <v>7826554.0</v>
      </c>
      <c r="Q159" s="39">
        <v>9955924.0</v>
      </c>
      <c r="R159" s="38">
        <v>2129370.0</v>
      </c>
      <c r="S159" s="13">
        <v>5727362.0</v>
      </c>
      <c r="T159" s="39">
        <v>7204989.0</v>
      </c>
      <c r="U159" s="38">
        <v>1477627.0</v>
      </c>
      <c r="V159" s="13">
        <v>9691930.0</v>
      </c>
      <c r="W159" s="39">
        <v>1.0755975E7</v>
      </c>
      <c r="X159" s="38">
        <v>1064045.0</v>
      </c>
      <c r="Y159" s="13">
        <v>2.395375301E9</v>
      </c>
      <c r="Z159" s="39">
        <v>2.395375301E9</v>
      </c>
      <c r="AA159" s="38">
        <v>0.0</v>
      </c>
      <c r="AB159" s="40">
        <v>2128090.0</v>
      </c>
      <c r="AC159" s="40">
        <v>5910508.0</v>
      </c>
      <c r="AD159" s="40">
        <v>2644000.0</v>
      </c>
      <c r="AE159" s="40">
        <v>1.216E7</v>
      </c>
      <c r="AF159" s="41">
        <v>0.0</v>
      </c>
      <c r="AG159" s="40">
        <v>661000.0</v>
      </c>
      <c r="AH159" s="40">
        <v>1216000.0</v>
      </c>
      <c r="AI159" s="41">
        <v>2.2842598E7</v>
      </c>
      <c r="AJ159" s="41">
        <v>3157193.8000000007</v>
      </c>
      <c r="AK159" s="42">
        <v>0.55334804860141</v>
      </c>
      <c r="AL159" s="42">
        <v>1.1603824726138974</v>
      </c>
    </row>
    <row r="160" ht="15.75" customHeight="1">
      <c r="A160" s="6">
        <v>1.14598851E8</v>
      </c>
      <c r="B160" s="7" t="s">
        <v>531</v>
      </c>
      <c r="C160" s="20">
        <v>4680297.720000001</v>
      </c>
      <c r="D160" s="33">
        <v>971394.0</v>
      </c>
      <c r="E160" s="20">
        <v>2.00584188E7</v>
      </c>
      <c r="F160" s="33">
        <v>3477462.0</v>
      </c>
      <c r="G160" s="13">
        <v>6.6861396E7</v>
      </c>
      <c r="H160" s="34">
        <v>6.7236966E7</v>
      </c>
      <c r="I160" s="35">
        <v>375570.0</v>
      </c>
      <c r="J160" s="20">
        <v>1.019286404E8</v>
      </c>
      <c r="K160" s="36">
        <v>1.193159504E8</v>
      </c>
      <c r="L160" s="37">
        <v>1.738731E7</v>
      </c>
      <c r="M160" s="13">
        <v>8780131.0</v>
      </c>
      <c r="N160" s="34">
        <v>9751525.0</v>
      </c>
      <c r="O160" s="38">
        <v>971394.0</v>
      </c>
      <c r="P160" s="13">
        <v>2565046.0</v>
      </c>
      <c r="Q160" s="39">
        <v>2701816.0</v>
      </c>
      <c r="R160" s="38">
        <v>136770.0</v>
      </c>
      <c r="S160" s="13">
        <v>2712136.0</v>
      </c>
      <c r="T160" s="39">
        <v>3479473.0</v>
      </c>
      <c r="U160" s="38">
        <v>767337.0</v>
      </c>
      <c r="V160" s="13">
        <v>4285208.0</v>
      </c>
      <c r="W160" s="39">
        <v>4489265.0</v>
      </c>
      <c r="X160" s="38">
        <v>204057.0</v>
      </c>
      <c r="Y160" s="13">
        <v>2.129010552E9</v>
      </c>
      <c r="Z160" s="39">
        <v>2.129010552E9</v>
      </c>
      <c r="AA160" s="38">
        <v>0.0</v>
      </c>
      <c r="AB160" s="40">
        <v>408114.0</v>
      </c>
      <c r="AC160" s="40">
        <v>3069348.0</v>
      </c>
      <c r="AD160" s="40">
        <v>0.0</v>
      </c>
      <c r="AE160" s="40">
        <v>0.0</v>
      </c>
      <c r="AF160" s="41">
        <v>0.0</v>
      </c>
      <c r="AG160" s="40">
        <v>0.0</v>
      </c>
      <c r="AH160" s="40">
        <v>0.0</v>
      </c>
      <c r="AI160" s="41">
        <v>3477462.0</v>
      </c>
      <c r="AJ160" s="41">
        <v>-1.65809568E7</v>
      </c>
      <c r="AK160" s="42">
        <v>0.2075496171640978</v>
      </c>
      <c r="AL160" s="42">
        <v>0.17336670625303724</v>
      </c>
    </row>
    <row r="161" ht="15.75" customHeight="1">
      <c r="A161" s="6">
        <v>1.1270062E8</v>
      </c>
      <c r="B161" s="7" t="s">
        <v>163</v>
      </c>
      <c r="C161" s="20">
        <v>4630746.54</v>
      </c>
      <c r="D161" s="33">
        <v>1.9176224E7</v>
      </c>
      <c r="E161" s="20">
        <v>1.9846056599999998E7</v>
      </c>
      <c r="F161" s="33">
        <v>7.5749978E7</v>
      </c>
      <c r="G161" s="13">
        <v>6.6153522E7</v>
      </c>
      <c r="H161" s="34">
        <v>6.022373E7</v>
      </c>
      <c r="I161" s="35">
        <v>-5929792.0</v>
      </c>
      <c r="J161" s="20">
        <v>1.3606988034E9</v>
      </c>
      <c r="K161" s="36">
        <v>1.709892528E9</v>
      </c>
      <c r="L161" s="37">
        <v>3.491937245999999E8</v>
      </c>
      <c r="M161" s="13">
        <v>1.07573605E8</v>
      </c>
      <c r="N161" s="34">
        <v>1.26799727E8</v>
      </c>
      <c r="O161" s="38">
        <v>1.9226122E7</v>
      </c>
      <c r="P161" s="13">
        <v>5907295.0</v>
      </c>
      <c r="Q161" s="39">
        <v>6699677.0</v>
      </c>
      <c r="R161" s="38">
        <v>792382.0</v>
      </c>
      <c r="S161" s="13">
        <v>4.0899657E7</v>
      </c>
      <c r="T161" s="39">
        <v>5.6640697E7</v>
      </c>
      <c r="U161" s="38">
        <v>1.574104E7</v>
      </c>
      <c r="V161" s="13">
        <v>5.1633855E7</v>
      </c>
      <c r="W161" s="39">
        <v>5.5069039E7</v>
      </c>
      <c r="X161" s="38">
        <v>3435184.0</v>
      </c>
      <c r="Y161" s="13">
        <v>1.922451931E9</v>
      </c>
      <c r="Z161" s="39">
        <v>1.962451931E9</v>
      </c>
      <c r="AA161" s="38">
        <v>4.0E7</v>
      </c>
      <c r="AB161" s="40">
        <v>6870368.0</v>
      </c>
      <c r="AC161" s="40">
        <v>6.296416E7</v>
      </c>
      <c r="AD161" s="40">
        <v>1968200.0</v>
      </c>
      <c r="AE161" s="40">
        <v>3923250.0</v>
      </c>
      <c r="AF161" s="41">
        <v>23999.999999999996</v>
      </c>
      <c r="AG161" s="40">
        <v>492050.0</v>
      </c>
      <c r="AH161" s="40">
        <v>392325.0</v>
      </c>
      <c r="AI161" s="41">
        <v>7.5749978E7</v>
      </c>
      <c r="AJ161" s="41">
        <v>5.5903921400000006E7</v>
      </c>
      <c r="AK161" s="42">
        <v>4.141065341054058</v>
      </c>
      <c r="AL161" s="42">
        <v>3.8168780592916383</v>
      </c>
    </row>
    <row r="162" ht="15.75" customHeight="1">
      <c r="A162" s="6">
        <v>1.1528264E8</v>
      </c>
      <c r="B162" s="7" t="s">
        <v>107</v>
      </c>
      <c r="C162" s="20">
        <v>4624602.29</v>
      </c>
      <c r="D162" s="33">
        <v>8025169.0</v>
      </c>
      <c r="E162" s="20">
        <v>1.9819724099999998E7</v>
      </c>
      <c r="F162" s="33">
        <v>3.6998222E7</v>
      </c>
      <c r="G162" s="13">
        <v>6.6065747E7</v>
      </c>
      <c r="H162" s="34">
        <v>5.9806422E7</v>
      </c>
      <c r="I162" s="35">
        <v>-6259325.0</v>
      </c>
      <c r="J162" s="20">
        <v>3.484456416E8</v>
      </c>
      <c r="K162" s="36">
        <v>4.883122636E8</v>
      </c>
      <c r="L162" s="37">
        <v>1.39866622E8</v>
      </c>
      <c r="M162" s="13">
        <v>2.2120899E7</v>
      </c>
      <c r="N162" s="34">
        <v>3.0211787E7</v>
      </c>
      <c r="O162" s="38">
        <v>8090888.0</v>
      </c>
      <c r="P162" s="13">
        <v>6276662.0</v>
      </c>
      <c r="Q162" s="39">
        <v>7945625.0</v>
      </c>
      <c r="R162" s="38">
        <v>1668963.0</v>
      </c>
      <c r="S162" s="13">
        <v>1.3146992E7</v>
      </c>
      <c r="T162" s="39">
        <v>1.9104542E7</v>
      </c>
      <c r="U162" s="38">
        <v>5957550.0</v>
      </c>
      <c r="V162" s="13">
        <v>8435667.0</v>
      </c>
      <c r="W162" s="39">
        <v>1.0503286E7</v>
      </c>
      <c r="X162" s="38">
        <v>2067619.0</v>
      </c>
      <c r="Y162" s="13">
        <v>7.71138057E8</v>
      </c>
      <c r="Z162" s="39">
        <v>1.146138057E9</v>
      </c>
      <c r="AA162" s="38">
        <v>3.75E8</v>
      </c>
      <c r="AB162" s="40">
        <v>4135238.0</v>
      </c>
      <c r="AC162" s="40">
        <v>2.38302E7</v>
      </c>
      <c r="AD162" s="40">
        <v>5442284.0</v>
      </c>
      <c r="AE162" s="40">
        <v>3365500.0</v>
      </c>
      <c r="AF162" s="41">
        <v>224999.99999999997</v>
      </c>
      <c r="AG162" s="40">
        <v>1360571.0</v>
      </c>
      <c r="AH162" s="40">
        <v>336550.0</v>
      </c>
      <c r="AI162" s="41">
        <v>3.6998222E7</v>
      </c>
      <c r="AJ162" s="41">
        <v>1.7178497900000002E7</v>
      </c>
      <c r="AK162" s="42">
        <v>1.7353208982647457</v>
      </c>
      <c r="AL162" s="42">
        <v>1.8667374890450672</v>
      </c>
    </row>
    <row r="163" ht="15.75" customHeight="1">
      <c r="A163" s="6">
        <v>1.09427298E8</v>
      </c>
      <c r="B163" s="7" t="s">
        <v>532</v>
      </c>
      <c r="C163" s="20">
        <v>4606083.37</v>
      </c>
      <c r="D163" s="33">
        <v>767510.0</v>
      </c>
      <c r="E163" s="20">
        <v>1.97403573E7</v>
      </c>
      <c r="F163" s="33">
        <v>1.79689964E7</v>
      </c>
      <c r="G163" s="13">
        <v>6.5801191E7</v>
      </c>
      <c r="H163" s="34">
        <v>6.5935247E7</v>
      </c>
      <c r="I163" s="35">
        <v>134056.0</v>
      </c>
      <c r="J163" s="20">
        <v>7.394624916E8</v>
      </c>
      <c r="K163" s="36">
        <v>7.52728489E8</v>
      </c>
      <c r="L163" s="37">
        <v>1.3265997399999976E7</v>
      </c>
      <c r="M163" s="13">
        <v>6.8143336E7</v>
      </c>
      <c r="N163" s="34">
        <v>6.8947554E7</v>
      </c>
      <c r="O163" s="38">
        <v>804218.0</v>
      </c>
      <c r="P163" s="13">
        <v>5595403.0</v>
      </c>
      <c r="Q163" s="39">
        <v>5743774.0</v>
      </c>
      <c r="R163" s="38">
        <v>148371.0</v>
      </c>
      <c r="S163" s="13">
        <v>1.3555258E7</v>
      </c>
      <c r="T163" s="39">
        <v>1.4111808E7</v>
      </c>
      <c r="U163" s="38">
        <v>556550.0</v>
      </c>
      <c r="V163" s="13">
        <v>4.494752E7</v>
      </c>
      <c r="W163" s="39">
        <v>4.515848E7</v>
      </c>
      <c r="X163" s="38">
        <v>210960.0</v>
      </c>
      <c r="Y163" s="13">
        <v>4.6311768209E10</v>
      </c>
      <c r="Z163" s="39">
        <v>6.9482872209E10</v>
      </c>
      <c r="AA163" s="38">
        <v>2.3171104E10</v>
      </c>
      <c r="AB163" s="40">
        <v>421920.0</v>
      </c>
      <c r="AC163" s="40">
        <v>2226200.0</v>
      </c>
      <c r="AD163" s="40">
        <v>43664.0</v>
      </c>
      <c r="AE163" s="40">
        <v>1374550.0</v>
      </c>
      <c r="AF163" s="41">
        <v>1.3902662399999999E7</v>
      </c>
      <c r="AG163" s="40">
        <v>10916.0</v>
      </c>
      <c r="AH163" s="40">
        <v>137455.0</v>
      </c>
      <c r="AI163" s="41">
        <v>1.79689964E7</v>
      </c>
      <c r="AJ163" s="41">
        <v>-1771360.9000000022</v>
      </c>
      <c r="AK163" s="42">
        <v>0.16662963701414724</v>
      </c>
      <c r="AL163" s="42">
        <v>0.9102670294625315</v>
      </c>
    </row>
    <row r="164" ht="15.75" customHeight="1">
      <c r="A164" s="6">
        <v>1.24116182E8</v>
      </c>
      <c r="B164" s="7" t="s">
        <v>110</v>
      </c>
      <c r="C164" s="20">
        <v>4621169.98</v>
      </c>
      <c r="D164" s="33">
        <v>1.9063908E7</v>
      </c>
      <c r="E164" s="20">
        <v>1.98050142E7</v>
      </c>
      <c r="F164" s="33">
        <v>7.8390504E7</v>
      </c>
      <c r="G164" s="13">
        <v>6.6016714E7</v>
      </c>
      <c r="H164" s="34">
        <v>5.615284E7</v>
      </c>
      <c r="I164" s="35">
        <v>-9863874.0</v>
      </c>
      <c r="J164" s="20">
        <v>8.096219844E8</v>
      </c>
      <c r="K164" s="36">
        <v>1.1463403702E9</v>
      </c>
      <c r="L164" s="37">
        <v>3.367183858000001E8</v>
      </c>
      <c r="M164" s="13">
        <v>5.3445981E7</v>
      </c>
      <c r="N164" s="34">
        <v>7.2648989E7</v>
      </c>
      <c r="O164" s="38">
        <v>1.9203008E7</v>
      </c>
      <c r="P164" s="13">
        <v>4897940.0</v>
      </c>
      <c r="Q164" s="39">
        <v>6349204.0</v>
      </c>
      <c r="R164" s="38">
        <v>1451264.0</v>
      </c>
      <c r="S164" s="13">
        <v>2.9914344E7</v>
      </c>
      <c r="T164" s="39">
        <v>4.450427E7</v>
      </c>
      <c r="U164" s="38">
        <v>1.4589926E7</v>
      </c>
      <c r="V164" s="13">
        <v>2.0300203E7</v>
      </c>
      <c r="W164" s="39">
        <v>2.4774185E7</v>
      </c>
      <c r="X164" s="38">
        <v>4473982.0</v>
      </c>
      <c r="Y164" s="13">
        <v>5.85395681E8</v>
      </c>
      <c r="Z164" s="39">
        <v>8.50395681E8</v>
      </c>
      <c r="AA164" s="38">
        <v>2.65E8</v>
      </c>
      <c r="AB164" s="40">
        <v>8947964.0</v>
      </c>
      <c r="AC164" s="40">
        <v>5.8359704E7</v>
      </c>
      <c r="AD164" s="40">
        <v>2392536.0</v>
      </c>
      <c r="AE164" s="40">
        <v>8531300.0</v>
      </c>
      <c r="AF164" s="41">
        <v>159000.0</v>
      </c>
      <c r="AG164" s="40">
        <v>598134.0</v>
      </c>
      <c r="AH164" s="40">
        <v>853130.0</v>
      </c>
      <c r="AI164" s="41">
        <v>7.8390504E7</v>
      </c>
      <c r="AJ164" s="41">
        <v>5.85854898E7</v>
      </c>
      <c r="AK164" s="42">
        <v>4.125342301301801</v>
      </c>
      <c r="AL164" s="42">
        <v>3.9581140012512592</v>
      </c>
    </row>
    <row r="165" ht="15.75" customHeight="1">
      <c r="A165" s="6">
        <v>1.24489096E8</v>
      </c>
      <c r="B165" s="7" t="s">
        <v>169</v>
      </c>
      <c r="C165" s="20">
        <v>4700379.390000001</v>
      </c>
      <c r="D165" s="33">
        <v>3587265.0</v>
      </c>
      <c r="E165" s="20">
        <v>2.0144483099999998E7</v>
      </c>
      <c r="F165" s="33">
        <v>2.7712394E7</v>
      </c>
      <c r="G165" s="13">
        <v>6.7148277E7</v>
      </c>
      <c r="H165" s="34">
        <v>5.1896317E7</v>
      </c>
      <c r="I165" s="35">
        <v>-1.525196E7</v>
      </c>
      <c r="J165" s="20">
        <v>1.413148148E8</v>
      </c>
      <c r="K165" s="36">
        <v>2.022416558E8</v>
      </c>
      <c r="L165" s="37">
        <v>6.0926841E7</v>
      </c>
      <c r="M165" s="13">
        <v>1.115335E7</v>
      </c>
      <c r="N165" s="34">
        <v>1.477473E7</v>
      </c>
      <c r="O165" s="38">
        <v>3621380.0</v>
      </c>
      <c r="P165" s="13">
        <v>4447037.0</v>
      </c>
      <c r="Q165" s="39">
        <v>6950254.0</v>
      </c>
      <c r="R165" s="38">
        <v>2503217.0</v>
      </c>
      <c r="S165" s="13">
        <v>4048132.0</v>
      </c>
      <c r="T165" s="39">
        <v>6551632.0</v>
      </c>
      <c r="U165" s="38">
        <v>2503500.0</v>
      </c>
      <c r="V165" s="13">
        <v>5870560.0</v>
      </c>
      <c r="W165" s="39">
        <v>6954325.0</v>
      </c>
      <c r="X165" s="38">
        <v>1083765.0</v>
      </c>
      <c r="Y165" s="13">
        <v>3.4170832E7</v>
      </c>
      <c r="Z165" s="39">
        <v>4.4170832E7</v>
      </c>
      <c r="AA165" s="38">
        <v>1.0E7</v>
      </c>
      <c r="AB165" s="40">
        <v>2167530.0</v>
      </c>
      <c r="AC165" s="40">
        <v>1.0014E7</v>
      </c>
      <c r="AD165" s="40">
        <v>6288604.0</v>
      </c>
      <c r="AE165" s="40">
        <v>9236260.0</v>
      </c>
      <c r="AF165" s="41">
        <v>5999.999999999999</v>
      </c>
      <c r="AG165" s="40">
        <v>1572151.0</v>
      </c>
      <c r="AH165" s="40">
        <v>923626.0</v>
      </c>
      <c r="AI165" s="41">
        <v>2.7712394E7</v>
      </c>
      <c r="AJ165" s="41">
        <v>7567910.900000002</v>
      </c>
      <c r="AK165" s="42">
        <v>0.7631862669706753</v>
      </c>
      <c r="AL165" s="42">
        <v>1.3756815631571109</v>
      </c>
    </row>
    <row r="166" ht="15.75" customHeight="1">
      <c r="A166" s="6">
        <v>1.236837E8</v>
      </c>
      <c r="B166" s="7" t="s">
        <v>537</v>
      </c>
      <c r="C166" s="20">
        <v>4485922.07</v>
      </c>
      <c r="D166" s="33">
        <v>4300047.0</v>
      </c>
      <c r="E166" s="20">
        <v>1.92253803E7</v>
      </c>
      <c r="F166" s="33">
        <v>2.1392642E7</v>
      </c>
      <c r="G166" s="13">
        <v>6.4084601E7</v>
      </c>
      <c r="H166" s="34">
        <v>5.5177801E7</v>
      </c>
      <c r="I166" s="35">
        <v>-8906800.0</v>
      </c>
      <c r="J166" s="20">
        <v>2.477461382E8</v>
      </c>
      <c r="K166" s="36">
        <v>3.20714334E8</v>
      </c>
      <c r="L166" s="37">
        <v>7.296819580000001E7</v>
      </c>
      <c r="M166" s="13">
        <v>2.2255253E7</v>
      </c>
      <c r="N166" s="34">
        <v>2.6844701E7</v>
      </c>
      <c r="O166" s="38">
        <v>4589448.0</v>
      </c>
      <c r="P166" s="13">
        <v>3941131.0</v>
      </c>
      <c r="Q166" s="39">
        <v>5016489.0</v>
      </c>
      <c r="R166" s="38">
        <v>1075358.0</v>
      </c>
      <c r="S166" s="13">
        <v>6541739.0</v>
      </c>
      <c r="T166" s="39">
        <v>9525860.0</v>
      </c>
      <c r="U166" s="38">
        <v>2984121.0</v>
      </c>
      <c r="V166" s="13">
        <v>1.123724E7</v>
      </c>
      <c r="W166" s="39">
        <v>1.2553166E7</v>
      </c>
      <c r="X166" s="38">
        <v>1315926.0</v>
      </c>
      <c r="Y166" s="13">
        <v>5.15125669E8</v>
      </c>
      <c r="Z166" s="39">
        <v>5.15125669E8</v>
      </c>
      <c r="AA166" s="38">
        <v>0.0</v>
      </c>
      <c r="AB166" s="40">
        <v>2631852.0</v>
      </c>
      <c r="AC166" s="40">
        <v>1.1936484E7</v>
      </c>
      <c r="AD166" s="40">
        <v>2619516.0</v>
      </c>
      <c r="AE166" s="40">
        <v>4204790.0</v>
      </c>
      <c r="AF166" s="41">
        <v>0.0</v>
      </c>
      <c r="AG166" s="40">
        <v>654879.0</v>
      </c>
      <c r="AH166" s="40">
        <v>420479.0</v>
      </c>
      <c r="AI166" s="41">
        <v>2.1392642E7</v>
      </c>
      <c r="AJ166" s="41">
        <v>2167261.6999999993</v>
      </c>
      <c r="AK166" s="42">
        <v>0.9585648018178791</v>
      </c>
      <c r="AL166" s="42">
        <v>1.112729197871836</v>
      </c>
    </row>
    <row r="167" ht="15.75" customHeight="1">
      <c r="A167" s="6">
        <v>1.27482727E8</v>
      </c>
      <c r="B167" s="7" t="s">
        <v>530</v>
      </c>
      <c r="C167" s="20">
        <v>4682432.44</v>
      </c>
      <c r="D167" s="33">
        <v>1.1299097E7</v>
      </c>
      <c r="E167" s="20">
        <v>2.0067567599999998E7</v>
      </c>
      <c r="F167" s="33">
        <v>5.095686E7</v>
      </c>
      <c r="G167" s="13">
        <v>6.6891892E7</v>
      </c>
      <c r="H167" s="34">
        <v>5.9892016E7</v>
      </c>
      <c r="I167" s="35">
        <v>-6999876.0</v>
      </c>
      <c r="J167" s="20">
        <v>4.059889594E8</v>
      </c>
      <c r="K167" s="36">
        <v>6.070349168E8</v>
      </c>
      <c r="L167" s="37">
        <v>2.0104595739999998E8</v>
      </c>
      <c r="M167" s="13">
        <v>3.366524E7</v>
      </c>
      <c r="N167" s="34">
        <v>4.4965132E7</v>
      </c>
      <c r="O167" s="38">
        <v>1.1299892E7</v>
      </c>
      <c r="P167" s="13">
        <v>5063918.0</v>
      </c>
      <c r="Q167" s="39">
        <v>6230648.0</v>
      </c>
      <c r="R167" s="38">
        <v>1166730.0</v>
      </c>
      <c r="S167" s="13">
        <v>1.0729712E7</v>
      </c>
      <c r="T167" s="39">
        <v>1.9535169E7</v>
      </c>
      <c r="U167" s="38">
        <v>8805457.0</v>
      </c>
      <c r="V167" s="13">
        <v>1.7788355E7</v>
      </c>
      <c r="W167" s="39">
        <v>2.0281995E7</v>
      </c>
      <c r="X167" s="38">
        <v>2493640.0</v>
      </c>
      <c r="Y167" s="13">
        <v>2.926834308E9</v>
      </c>
      <c r="Z167" s="39">
        <v>3.941834308E9</v>
      </c>
      <c r="AA167" s="38">
        <v>1.015E9</v>
      </c>
      <c r="AB167" s="40">
        <v>4987280.0</v>
      </c>
      <c r="AC167" s="40">
        <v>3.5221828E7</v>
      </c>
      <c r="AD167" s="40">
        <v>1019032.0</v>
      </c>
      <c r="AE167" s="40">
        <v>9119720.0</v>
      </c>
      <c r="AF167" s="41">
        <v>609000.0</v>
      </c>
      <c r="AG167" s="40">
        <v>254758.0</v>
      </c>
      <c r="AH167" s="40">
        <v>911972.0</v>
      </c>
      <c r="AI167" s="41">
        <v>5.095686E7</v>
      </c>
      <c r="AJ167" s="41">
        <v>3.0889292400000002E7</v>
      </c>
      <c r="AK167" s="42">
        <v>2.4130827608908327</v>
      </c>
      <c r="AL167" s="42">
        <v>2.5392643999365427</v>
      </c>
    </row>
    <row r="168" ht="15.75" customHeight="1">
      <c r="A168" s="6">
        <v>1.09371976E8</v>
      </c>
      <c r="B168" s="7" t="s">
        <v>539</v>
      </c>
      <c r="C168" s="20">
        <v>4473759.36</v>
      </c>
      <c r="D168" s="33">
        <v>1782389.0</v>
      </c>
      <c r="E168" s="20">
        <v>1.91732544E7</v>
      </c>
      <c r="F168" s="33">
        <v>6157566.0</v>
      </c>
      <c r="G168" s="13">
        <v>6.3910848E7</v>
      </c>
      <c r="H168" s="34">
        <v>6.1848054E7</v>
      </c>
      <c r="I168" s="35">
        <v>-2062794.0</v>
      </c>
      <c r="J168" s="20">
        <v>9.49921048E7</v>
      </c>
      <c r="K168" s="36">
        <v>1.25769811E8</v>
      </c>
      <c r="L168" s="37">
        <v>3.0777706200000003E7</v>
      </c>
      <c r="M168" s="13">
        <v>7003395.0</v>
      </c>
      <c r="N168" s="34">
        <v>8787726.0</v>
      </c>
      <c r="O168" s="38">
        <v>1784331.0</v>
      </c>
      <c r="P168" s="13">
        <v>5303862.0</v>
      </c>
      <c r="Q168" s="39">
        <v>5601147.0</v>
      </c>
      <c r="R168" s="38">
        <v>297285.0</v>
      </c>
      <c r="S168" s="13">
        <v>2874532.0</v>
      </c>
      <c r="T168" s="39">
        <v>4169426.0</v>
      </c>
      <c r="U168" s="38">
        <v>1294894.0</v>
      </c>
      <c r="V168" s="13">
        <v>3677021.0</v>
      </c>
      <c r="W168" s="39">
        <v>4164516.0</v>
      </c>
      <c r="X168" s="38">
        <v>487495.0</v>
      </c>
      <c r="Y168" s="13">
        <v>1.67580817E8</v>
      </c>
      <c r="Z168" s="39">
        <v>1.72580817E8</v>
      </c>
      <c r="AA168" s="38">
        <v>5000000.0</v>
      </c>
      <c r="AB168" s="40">
        <v>974990.0</v>
      </c>
      <c r="AC168" s="40">
        <v>5179576.0</v>
      </c>
      <c r="AD168" s="40">
        <v>0.0</v>
      </c>
      <c r="AE168" s="40">
        <v>0.0</v>
      </c>
      <c r="AF168" s="41">
        <v>2999.9999999999995</v>
      </c>
      <c r="AG168" s="40">
        <v>0.0</v>
      </c>
      <c r="AH168" s="40">
        <v>0.0</v>
      </c>
      <c r="AI168" s="41">
        <v>6157566.0</v>
      </c>
      <c r="AJ168" s="41">
        <v>-1.3015688399999999E7</v>
      </c>
      <c r="AK168" s="42">
        <v>0.39840967217333745</v>
      </c>
      <c r="AL168" s="42">
        <v>0.3211539299243847</v>
      </c>
    </row>
    <row r="169" ht="15.75" customHeight="1">
      <c r="A169" s="6">
        <v>1.24410542E8</v>
      </c>
      <c r="B169" s="7" t="s">
        <v>534</v>
      </c>
      <c r="C169" s="20">
        <v>4547847.430000001</v>
      </c>
      <c r="D169" s="33">
        <v>2790154.0</v>
      </c>
      <c r="E169" s="20">
        <v>1.94907747E7</v>
      </c>
      <c r="F169" s="33">
        <v>9912426.0</v>
      </c>
      <c r="G169" s="13">
        <v>6.4969249E7</v>
      </c>
      <c r="H169" s="34">
        <v>6.6969014E7</v>
      </c>
      <c r="I169" s="35">
        <v>1999765.0</v>
      </c>
      <c r="J169" s="20">
        <v>1.57629478E8</v>
      </c>
      <c r="K169" s="36">
        <v>2.071990378E8</v>
      </c>
      <c r="L169" s="37">
        <v>4.956955980000001E7</v>
      </c>
      <c r="M169" s="13">
        <v>1.1935274E7</v>
      </c>
      <c r="N169" s="34">
        <v>1.476174E7</v>
      </c>
      <c r="O169" s="38">
        <v>2826466.0</v>
      </c>
      <c r="P169" s="13">
        <v>4316726.0</v>
      </c>
      <c r="Q169" s="39">
        <v>4410107.0</v>
      </c>
      <c r="R169" s="38">
        <v>93381.0</v>
      </c>
      <c r="S169" s="13">
        <v>5104749.0</v>
      </c>
      <c r="T169" s="39">
        <v>7270808.0</v>
      </c>
      <c r="U169" s="38">
        <v>2166059.0</v>
      </c>
      <c r="V169" s="13">
        <v>5278761.0</v>
      </c>
      <c r="W169" s="39">
        <v>5902856.0</v>
      </c>
      <c r="X169" s="38">
        <v>624095.0</v>
      </c>
      <c r="Y169" s="13">
        <v>8752455.0</v>
      </c>
      <c r="Z169" s="39">
        <v>8752455.0</v>
      </c>
      <c r="AA169" s="38">
        <v>0.0</v>
      </c>
      <c r="AB169" s="40">
        <v>1248190.0</v>
      </c>
      <c r="AC169" s="40">
        <v>8664236.0</v>
      </c>
      <c r="AD169" s="40">
        <v>0.0</v>
      </c>
      <c r="AE169" s="40">
        <v>0.0</v>
      </c>
      <c r="AF169" s="41">
        <v>0.0</v>
      </c>
      <c r="AG169" s="40">
        <v>0.0</v>
      </c>
      <c r="AH169" s="40">
        <v>0.0</v>
      </c>
      <c r="AI169" s="41">
        <v>9912426.0</v>
      </c>
      <c r="AJ169" s="41">
        <v>-9578348.7</v>
      </c>
      <c r="AK169" s="42">
        <v>0.6135109066312718</v>
      </c>
      <c r="AL169" s="42">
        <v>0.5085701390822603</v>
      </c>
    </row>
    <row r="170" ht="15.75" customHeight="1">
      <c r="A170" s="6">
        <v>1.09509964E8</v>
      </c>
      <c r="B170" s="7" t="s">
        <v>150</v>
      </c>
      <c r="C170" s="20">
        <v>4538079.210000001</v>
      </c>
      <c r="D170" s="33">
        <v>3941802.0</v>
      </c>
      <c r="E170" s="20">
        <v>1.94489109E7</v>
      </c>
      <c r="F170" s="33">
        <v>2.386338E7</v>
      </c>
      <c r="G170" s="13">
        <v>6.4829703E7</v>
      </c>
      <c r="H170" s="34">
        <v>5.966252E7</v>
      </c>
      <c r="I170" s="35">
        <v>-5167183.0</v>
      </c>
      <c r="J170" s="20">
        <v>2.703498916E8</v>
      </c>
      <c r="K170" s="36">
        <v>3.371246248E8</v>
      </c>
      <c r="L170" s="37">
        <v>6.677473319999999E7</v>
      </c>
      <c r="M170" s="13">
        <v>1.8663132E7</v>
      </c>
      <c r="N170" s="34">
        <v>2.266274E7</v>
      </c>
      <c r="O170" s="38">
        <v>3999608.0</v>
      </c>
      <c r="P170" s="13">
        <v>6989490.0</v>
      </c>
      <c r="Q170" s="39">
        <v>8468625.0</v>
      </c>
      <c r="R170" s="38">
        <v>1479135.0</v>
      </c>
      <c r="S170" s="13">
        <v>9048086.0</v>
      </c>
      <c r="T170" s="39">
        <v>1.1782045E7</v>
      </c>
      <c r="U170" s="38">
        <v>2733959.0</v>
      </c>
      <c r="V170" s="13">
        <v>8841015.0</v>
      </c>
      <c r="W170" s="39">
        <v>1.0048858E7</v>
      </c>
      <c r="X170" s="38">
        <v>1207843.0</v>
      </c>
      <c r="Y170" s="13">
        <v>7.6561835E7</v>
      </c>
      <c r="Z170" s="39">
        <v>7.6561835E7</v>
      </c>
      <c r="AA170" s="38">
        <v>0.0</v>
      </c>
      <c r="AB170" s="40">
        <v>2415686.0</v>
      </c>
      <c r="AC170" s="40">
        <v>1.0935836E7</v>
      </c>
      <c r="AD170" s="40">
        <v>2022268.0</v>
      </c>
      <c r="AE170" s="40">
        <v>8489590.0</v>
      </c>
      <c r="AF170" s="41">
        <v>0.0</v>
      </c>
      <c r="AG170" s="40">
        <v>505567.0</v>
      </c>
      <c r="AH170" s="40">
        <v>848959.0</v>
      </c>
      <c r="AI170" s="41">
        <v>2.386338E7</v>
      </c>
      <c r="AJ170" s="41">
        <v>4414469.1000000015</v>
      </c>
      <c r="AK170" s="42">
        <v>0.8686058170412586</v>
      </c>
      <c r="AL170" s="42">
        <v>1.2269777018722423</v>
      </c>
    </row>
    <row r="171" ht="15.75" customHeight="1">
      <c r="A171" s="6">
        <v>1.2314853E8</v>
      </c>
      <c r="B171" s="7" t="s">
        <v>223</v>
      </c>
      <c r="C171" s="20">
        <v>4463596.69</v>
      </c>
      <c r="D171" s="33">
        <v>0.0</v>
      </c>
      <c r="E171" s="20">
        <v>1.9129700099999998E7</v>
      </c>
      <c r="F171" s="33">
        <v>0.0</v>
      </c>
      <c r="G171" s="13">
        <v>6.3765667E7</v>
      </c>
      <c r="H171" s="34">
        <v>6.4916829E7</v>
      </c>
      <c r="I171" s="35">
        <v>1151162.0</v>
      </c>
      <c r="J171" s="20">
        <v>1.967540018E8</v>
      </c>
      <c r="K171" s="36">
        <v>1.967540018E8</v>
      </c>
      <c r="L171" s="37">
        <v>0.0</v>
      </c>
      <c r="M171" s="13">
        <v>1.6506237E7</v>
      </c>
      <c r="N171" s="34">
        <v>1.6506237E7</v>
      </c>
      <c r="O171" s="38">
        <v>0.0</v>
      </c>
      <c r="P171" s="13">
        <v>3798988.0</v>
      </c>
      <c r="Q171" s="39">
        <v>3798988.0</v>
      </c>
      <c r="R171" s="38">
        <v>0.0</v>
      </c>
      <c r="S171" s="13">
        <v>6457595.0</v>
      </c>
      <c r="T171" s="39">
        <v>6457595.0</v>
      </c>
      <c r="U171" s="38">
        <v>0.0</v>
      </c>
      <c r="V171" s="13">
        <v>6445713.0</v>
      </c>
      <c r="W171" s="39">
        <v>6445713.0</v>
      </c>
      <c r="X171" s="38">
        <v>0.0</v>
      </c>
      <c r="Y171" s="13">
        <v>2.522006467E9</v>
      </c>
      <c r="Z171" s="39">
        <v>2.522006467E9</v>
      </c>
      <c r="AA171" s="38">
        <v>0.0</v>
      </c>
      <c r="AB171" s="40">
        <v>0.0</v>
      </c>
      <c r="AC171" s="40">
        <v>0.0</v>
      </c>
      <c r="AD171" s="40">
        <v>0.0</v>
      </c>
      <c r="AE171" s="40">
        <v>0.0</v>
      </c>
      <c r="AF171" s="41">
        <v>0.0</v>
      </c>
      <c r="AG171" s="40">
        <v>0.0</v>
      </c>
      <c r="AH171" s="40">
        <v>0.0</v>
      </c>
      <c r="AI171" s="41">
        <v>0.0</v>
      </c>
      <c r="AJ171" s="41">
        <v>-1.9129700099999998E7</v>
      </c>
      <c r="AK171" s="42">
        <v>0.0</v>
      </c>
      <c r="AL171" s="42">
        <v>0.0</v>
      </c>
    </row>
    <row r="172" ht="15.75" customHeight="1">
      <c r="A172" s="6">
        <v>1.2419706E8</v>
      </c>
      <c r="B172" s="7" t="s">
        <v>158</v>
      </c>
      <c r="C172" s="20">
        <v>4507844.11</v>
      </c>
      <c r="D172" s="33">
        <v>3433709.0</v>
      </c>
      <c r="E172" s="20">
        <v>1.93193319E7</v>
      </c>
      <c r="F172" s="33">
        <v>1.9292214E7</v>
      </c>
      <c r="G172" s="13">
        <v>6.4397773E7</v>
      </c>
      <c r="H172" s="34">
        <v>5.6442383E7</v>
      </c>
      <c r="I172" s="35">
        <v>-7955390.0</v>
      </c>
      <c r="J172" s="20">
        <v>3.04713505E8</v>
      </c>
      <c r="K172" s="36">
        <v>3.657204192E8</v>
      </c>
      <c r="L172" s="37">
        <v>6.100691419999999E7</v>
      </c>
      <c r="M172" s="13">
        <v>3.0271934E7</v>
      </c>
      <c r="N172" s="34">
        <v>3.438005E7</v>
      </c>
      <c r="O172" s="38">
        <v>4108116.0</v>
      </c>
      <c r="P172" s="13">
        <v>5662615.0</v>
      </c>
      <c r="Q172" s="39">
        <v>6295754.0</v>
      </c>
      <c r="R172" s="38">
        <v>633139.0</v>
      </c>
      <c r="S172" s="13">
        <v>6875887.0</v>
      </c>
      <c r="T172" s="39">
        <v>9517713.0</v>
      </c>
      <c r="U172" s="38">
        <v>2641826.0</v>
      </c>
      <c r="V172" s="13">
        <v>1.4819584E7</v>
      </c>
      <c r="W172" s="39">
        <v>1.5611467E7</v>
      </c>
      <c r="X172" s="38">
        <v>791883.0</v>
      </c>
      <c r="Y172" s="13">
        <v>4.162542494E9</v>
      </c>
      <c r="Z172" s="39">
        <v>4.162542494E9</v>
      </c>
      <c r="AA172" s="38">
        <v>0.0</v>
      </c>
      <c r="AB172" s="40">
        <v>1583766.0</v>
      </c>
      <c r="AC172" s="40">
        <v>1.0567304E7</v>
      </c>
      <c r="AD172" s="40">
        <v>4684.0</v>
      </c>
      <c r="AE172" s="40">
        <v>7136460.0</v>
      </c>
      <c r="AF172" s="41">
        <v>0.0</v>
      </c>
      <c r="AG172" s="40">
        <v>1171.0</v>
      </c>
      <c r="AH172" s="40">
        <v>713646.0</v>
      </c>
      <c r="AI172" s="41">
        <v>1.9292214E7</v>
      </c>
      <c r="AJ172" s="41">
        <v>-27117.89999999851</v>
      </c>
      <c r="AK172" s="42">
        <v>0.7617186655551849</v>
      </c>
      <c r="AL172" s="42">
        <v>0.9985963334477421</v>
      </c>
    </row>
    <row r="173" ht="15.75" customHeight="1">
      <c r="A173" s="6">
        <v>1.09081071E8</v>
      </c>
      <c r="B173" s="7" t="s">
        <v>536</v>
      </c>
      <c r="C173" s="20">
        <v>4529275.3100000005</v>
      </c>
      <c r="D173" s="33">
        <v>3735203.0</v>
      </c>
      <c r="E173" s="20">
        <v>1.94111799E7</v>
      </c>
      <c r="F173" s="33">
        <v>1.781575E7</v>
      </c>
      <c r="G173" s="13">
        <v>6.4703933E7</v>
      </c>
      <c r="H173" s="34">
        <v>6.546998E7</v>
      </c>
      <c r="I173" s="35">
        <v>766047.0</v>
      </c>
      <c r="J173" s="20">
        <v>2.269124302E8</v>
      </c>
      <c r="K173" s="36">
        <v>2.937988392E8</v>
      </c>
      <c r="L173" s="37">
        <v>6.6886409E7</v>
      </c>
      <c r="M173" s="13">
        <v>1.9283175E7</v>
      </c>
      <c r="N173" s="34">
        <v>2.3018902E7</v>
      </c>
      <c r="O173" s="38">
        <v>3735727.0</v>
      </c>
      <c r="P173" s="13">
        <v>9100863.0</v>
      </c>
      <c r="Q173" s="39">
        <v>9516490.0</v>
      </c>
      <c r="R173" s="38">
        <v>415627.0</v>
      </c>
      <c r="S173" s="13">
        <v>5656728.0</v>
      </c>
      <c r="T173" s="39">
        <v>8610005.0</v>
      </c>
      <c r="U173" s="38">
        <v>2953277.0</v>
      </c>
      <c r="V173" s="13">
        <v>1.0823736E7</v>
      </c>
      <c r="W173" s="39">
        <v>1.1605662E7</v>
      </c>
      <c r="X173" s="38">
        <v>781926.0</v>
      </c>
      <c r="Y173" s="13">
        <v>2.201326575E9</v>
      </c>
      <c r="Z173" s="39">
        <v>2.286326575E9</v>
      </c>
      <c r="AA173" s="38">
        <v>8.5E7</v>
      </c>
      <c r="AB173" s="40">
        <v>1563852.0</v>
      </c>
      <c r="AC173" s="40">
        <v>1.1813108E7</v>
      </c>
      <c r="AD173" s="40">
        <v>0.0</v>
      </c>
      <c r="AE173" s="40">
        <v>4387790.0</v>
      </c>
      <c r="AF173" s="41">
        <v>50999.99999999999</v>
      </c>
      <c r="AG173" s="40">
        <v>0.0</v>
      </c>
      <c r="AH173" s="40">
        <v>438779.0</v>
      </c>
      <c r="AI173" s="41">
        <v>1.781575E7</v>
      </c>
      <c r="AJ173" s="41">
        <v>-1595429.8999999985</v>
      </c>
      <c r="AK173" s="42">
        <v>0.8246800524033501</v>
      </c>
      <c r="AL173" s="42">
        <v>0.9178087108450322</v>
      </c>
    </row>
    <row r="174" ht="15.75" customHeight="1">
      <c r="A174" s="6">
        <v>1.2340042E8</v>
      </c>
      <c r="B174" s="7" t="s">
        <v>160</v>
      </c>
      <c r="C174" s="20">
        <v>4515512.33</v>
      </c>
      <c r="D174" s="33">
        <v>2864546.0</v>
      </c>
      <c r="E174" s="20">
        <v>1.93521957E7</v>
      </c>
      <c r="F174" s="33">
        <v>1.9429192E7</v>
      </c>
      <c r="G174" s="13">
        <v>6.4507319E7</v>
      </c>
      <c r="H174" s="34">
        <v>5.8530576E7</v>
      </c>
      <c r="I174" s="35">
        <v>-5976743.0</v>
      </c>
      <c r="J174" s="20">
        <v>2.273736448E8</v>
      </c>
      <c r="K174" s="36">
        <v>2.761438744E8</v>
      </c>
      <c r="L174" s="37">
        <v>4.8770229599999964E7</v>
      </c>
      <c r="M174" s="13">
        <v>2.1777263E7</v>
      </c>
      <c r="N174" s="34">
        <v>2.4659523E7</v>
      </c>
      <c r="O174" s="38">
        <v>2882260.0</v>
      </c>
      <c r="P174" s="13">
        <v>4478370.0</v>
      </c>
      <c r="Q174" s="39">
        <v>5896141.0</v>
      </c>
      <c r="R174" s="38">
        <v>1417771.0</v>
      </c>
      <c r="S174" s="13">
        <v>4837447.0</v>
      </c>
      <c r="T174" s="39">
        <v>6848472.0</v>
      </c>
      <c r="U174" s="38">
        <v>2011025.0</v>
      </c>
      <c r="V174" s="13">
        <v>1.2294454E7</v>
      </c>
      <c r="W174" s="39">
        <v>1.3147975E7</v>
      </c>
      <c r="X174" s="38">
        <v>853521.0</v>
      </c>
      <c r="Y174" s="13">
        <v>1.5985941E9</v>
      </c>
      <c r="Z174" s="39">
        <v>1.5985941E9</v>
      </c>
      <c r="AA174" s="38">
        <v>0.0</v>
      </c>
      <c r="AB174" s="40">
        <v>1707042.0</v>
      </c>
      <c r="AC174" s="40">
        <v>8044100.0</v>
      </c>
      <c r="AD174" s="40">
        <v>4367540.0</v>
      </c>
      <c r="AE174" s="40">
        <v>5310510.0</v>
      </c>
      <c r="AF174" s="41">
        <v>0.0</v>
      </c>
      <c r="AG174" s="40">
        <v>1091885.0</v>
      </c>
      <c r="AH174" s="40">
        <v>531051.0</v>
      </c>
      <c r="AI174" s="41">
        <v>1.9429192E7</v>
      </c>
      <c r="AJ174" s="41">
        <v>76996.30000000075</v>
      </c>
      <c r="AK174" s="42">
        <v>0.6343789565070238</v>
      </c>
      <c r="AL174" s="42">
        <v>1.0039786854780515</v>
      </c>
    </row>
    <row r="175" ht="15.75" customHeight="1">
      <c r="A175" s="6">
        <v>9.5522785E7</v>
      </c>
      <c r="B175" s="7" t="s">
        <v>538</v>
      </c>
      <c r="C175" s="20">
        <v>4478194.91</v>
      </c>
      <c r="D175" s="33">
        <v>1828698.0</v>
      </c>
      <c r="E175" s="20">
        <v>1.91922639E7</v>
      </c>
      <c r="F175" s="33">
        <v>1.4097564E7</v>
      </c>
      <c r="G175" s="13">
        <v>6.3974213E7</v>
      </c>
      <c r="H175" s="34">
        <v>5.736291E7</v>
      </c>
      <c r="I175" s="35">
        <v>-6611303.0</v>
      </c>
      <c r="J175" s="20">
        <v>1.331367296E8</v>
      </c>
      <c r="K175" s="36">
        <v>1.623543018E8</v>
      </c>
      <c r="L175" s="37">
        <v>2.9217572200000018E7</v>
      </c>
      <c r="M175" s="13">
        <v>1.024283E7</v>
      </c>
      <c r="N175" s="34">
        <v>1.2082553E7</v>
      </c>
      <c r="O175" s="38">
        <v>1839723.0</v>
      </c>
      <c r="P175" s="13">
        <v>5130020.0</v>
      </c>
      <c r="Q175" s="39">
        <v>6332508.0</v>
      </c>
      <c r="R175" s="38">
        <v>1202488.0</v>
      </c>
      <c r="S175" s="13">
        <v>4140544.0</v>
      </c>
      <c r="T175" s="39">
        <v>5232860.0</v>
      </c>
      <c r="U175" s="38">
        <v>1092316.0</v>
      </c>
      <c r="V175" s="13">
        <v>4876827.0</v>
      </c>
      <c r="W175" s="39">
        <v>5613209.0</v>
      </c>
      <c r="X175" s="38">
        <v>736382.0</v>
      </c>
      <c r="Y175" s="13">
        <v>6.24012705E8</v>
      </c>
      <c r="Z175" s="39">
        <v>6.24012705E8</v>
      </c>
      <c r="AA175" s="38">
        <v>0.0</v>
      </c>
      <c r="AB175" s="40">
        <v>1472764.0</v>
      </c>
      <c r="AC175" s="40">
        <v>4369264.0</v>
      </c>
      <c r="AD175" s="40">
        <v>2512896.0</v>
      </c>
      <c r="AE175" s="40">
        <v>5742640.0</v>
      </c>
      <c r="AF175" s="41">
        <v>0.0</v>
      </c>
      <c r="AG175" s="40">
        <v>628224.0</v>
      </c>
      <c r="AH175" s="40">
        <v>574264.0</v>
      </c>
      <c r="AI175" s="41">
        <v>1.4097564E7</v>
      </c>
      <c r="AJ175" s="41">
        <v>-5094699.8999999985</v>
      </c>
      <c r="AK175" s="42">
        <v>0.40835605344386405</v>
      </c>
      <c r="AL175" s="42">
        <v>0.7345440888815624</v>
      </c>
    </row>
    <row r="176" ht="15.75" customHeight="1">
      <c r="A176" s="6">
        <v>1.09361996E8</v>
      </c>
      <c r="B176" s="7" t="s">
        <v>168</v>
      </c>
      <c r="C176" s="20">
        <v>4533269.16</v>
      </c>
      <c r="D176" s="33">
        <v>1.0077081E7</v>
      </c>
      <c r="E176" s="20">
        <v>1.94282964E7</v>
      </c>
      <c r="F176" s="33">
        <v>4.57706160006E7</v>
      </c>
      <c r="G176" s="13">
        <v>6.4760988E7</v>
      </c>
      <c r="H176" s="34">
        <v>6.0688552E7</v>
      </c>
      <c r="I176" s="35">
        <v>-4072436.0</v>
      </c>
      <c r="J176" s="20">
        <v>6.647247604E8</v>
      </c>
      <c r="K176" s="36">
        <v>8.39838273E8</v>
      </c>
      <c r="L176" s="37">
        <v>1.7511351260000002E8</v>
      </c>
      <c r="M176" s="13">
        <v>5.0533619E7</v>
      </c>
      <c r="N176" s="34">
        <v>6.0751471E7</v>
      </c>
      <c r="O176" s="38">
        <v>1.0217852E7</v>
      </c>
      <c r="P176" s="13">
        <v>7639136.0</v>
      </c>
      <c r="Q176" s="39">
        <v>8964939.0</v>
      </c>
      <c r="R176" s="38">
        <v>1325803.0</v>
      </c>
      <c r="S176" s="13">
        <v>2.0467532E7</v>
      </c>
      <c r="T176" s="39">
        <v>2.7898887E7</v>
      </c>
      <c r="U176" s="38">
        <v>7431355.0</v>
      </c>
      <c r="V176" s="13">
        <v>2.4309559E7</v>
      </c>
      <c r="W176" s="39">
        <v>2.6955285E7</v>
      </c>
      <c r="X176" s="38">
        <v>2645726.0</v>
      </c>
      <c r="Y176" s="13">
        <v>3.548673723E9</v>
      </c>
      <c r="Z176" s="39">
        <v>4.968673724E9</v>
      </c>
      <c r="AA176" s="38">
        <v>1.420000001E9</v>
      </c>
      <c r="AB176" s="40">
        <v>5291452.0</v>
      </c>
      <c r="AC176" s="40">
        <v>2.972542E7</v>
      </c>
      <c r="AD176" s="40">
        <v>2404364.0</v>
      </c>
      <c r="AE176" s="40">
        <v>7497380.0</v>
      </c>
      <c r="AF176" s="41">
        <v>852000.0005999999</v>
      </c>
      <c r="AG176" s="40">
        <v>601091.0</v>
      </c>
      <c r="AH176" s="40">
        <v>749738.0</v>
      </c>
      <c r="AI176" s="41">
        <v>4.57706160006E7</v>
      </c>
      <c r="AJ176" s="41">
        <v>2.6342319600600004E7</v>
      </c>
      <c r="AK176" s="42">
        <v>2.2229169820571606</v>
      </c>
      <c r="AL176" s="42">
        <v>2.3558738789161158</v>
      </c>
    </row>
    <row r="177" ht="15.75" customHeight="1">
      <c r="A177" s="6">
        <v>1.14573907E8</v>
      </c>
      <c r="B177" s="7" t="s">
        <v>149</v>
      </c>
      <c r="C177" s="20">
        <v>4509095.5</v>
      </c>
      <c r="D177" s="33">
        <v>1.3890754E7</v>
      </c>
      <c r="E177" s="20">
        <v>1.9324695E7</v>
      </c>
      <c r="F177" s="33">
        <v>6.1553568E7</v>
      </c>
      <c r="G177" s="13">
        <v>6.441565E7</v>
      </c>
      <c r="H177" s="34">
        <v>5.6939629E7</v>
      </c>
      <c r="I177" s="35">
        <v>-7476021.0</v>
      </c>
      <c r="J177" s="20">
        <v>8.885973462E8</v>
      </c>
      <c r="K177" s="36">
        <v>1.1364825516E9</v>
      </c>
      <c r="L177" s="37">
        <v>2.4788520539999986E8</v>
      </c>
      <c r="M177" s="13">
        <v>7.2884182E7</v>
      </c>
      <c r="N177" s="34">
        <v>8.7687875E7</v>
      </c>
      <c r="O177" s="38">
        <v>1.4803693E7</v>
      </c>
      <c r="P177" s="13">
        <v>8872430.0</v>
      </c>
      <c r="Q177" s="39">
        <v>1.0811181E7</v>
      </c>
      <c r="R177" s="38">
        <v>1938751.0</v>
      </c>
      <c r="S177" s="13">
        <v>3.1698177E7</v>
      </c>
      <c r="T177" s="39">
        <v>4.2531069E7</v>
      </c>
      <c r="U177" s="38">
        <v>1.0832892E7</v>
      </c>
      <c r="V177" s="13">
        <v>2.4230278E7</v>
      </c>
      <c r="W177" s="39">
        <v>2.728814E7</v>
      </c>
      <c r="X177" s="38">
        <v>3057862.0</v>
      </c>
      <c r="Y177" s="13">
        <v>4.036427796E9</v>
      </c>
      <c r="Z177" s="39">
        <v>5.686427796E9</v>
      </c>
      <c r="AA177" s="38">
        <v>1.65E9</v>
      </c>
      <c r="AB177" s="40">
        <v>6115724.0</v>
      </c>
      <c r="AC177" s="40">
        <v>4.3331568E7</v>
      </c>
      <c r="AD177" s="40">
        <v>5863776.0</v>
      </c>
      <c r="AE177" s="40">
        <v>5252500.0</v>
      </c>
      <c r="AF177" s="41">
        <v>989999.9999999999</v>
      </c>
      <c r="AG177" s="40">
        <v>1465944.0</v>
      </c>
      <c r="AH177" s="40">
        <v>525250.0</v>
      </c>
      <c r="AI177" s="41">
        <v>6.1553568E7</v>
      </c>
      <c r="AJ177" s="41">
        <v>4.2228873E7</v>
      </c>
      <c r="AK177" s="42">
        <v>3.0806076296232803</v>
      </c>
      <c r="AL177" s="42">
        <v>3.185228434394437</v>
      </c>
    </row>
    <row r="178" ht="15.75" customHeight="1">
      <c r="A178" s="6">
        <v>3.7821772E7</v>
      </c>
      <c r="B178" s="7" t="s">
        <v>542</v>
      </c>
      <c r="C178" s="20">
        <v>4414184.53</v>
      </c>
      <c r="D178" s="33">
        <v>0.0</v>
      </c>
      <c r="E178" s="20">
        <v>1.89179337E7</v>
      </c>
      <c r="F178" s="33">
        <v>0.0</v>
      </c>
      <c r="G178" s="13">
        <v>6.3059779E7</v>
      </c>
      <c r="H178" s="34">
        <v>5.9129277E7</v>
      </c>
      <c r="I178" s="35">
        <v>-3930502.0</v>
      </c>
      <c r="J178" s="20">
        <v>1.763126698E8</v>
      </c>
      <c r="K178" s="36">
        <v>1.763126698E8</v>
      </c>
      <c r="L178" s="37">
        <v>0.0</v>
      </c>
      <c r="M178" s="13">
        <v>1.2832828E7</v>
      </c>
      <c r="N178" s="34">
        <v>1.2832828E7</v>
      </c>
      <c r="O178" s="38">
        <v>0.0</v>
      </c>
      <c r="P178" s="13">
        <v>1.1869087E7</v>
      </c>
      <c r="Q178" s="39">
        <v>1.1869087E7</v>
      </c>
      <c r="R178" s="38">
        <v>0.0</v>
      </c>
      <c r="S178" s="13">
        <v>5600873.0</v>
      </c>
      <c r="T178" s="39">
        <v>5600873.0</v>
      </c>
      <c r="U178" s="38">
        <v>0.0</v>
      </c>
      <c r="V178" s="13">
        <v>6256721.0</v>
      </c>
      <c r="W178" s="39">
        <v>6256721.0</v>
      </c>
      <c r="X178" s="38">
        <v>0.0</v>
      </c>
      <c r="Y178" s="13">
        <v>2.106799484E9</v>
      </c>
      <c r="Z178" s="39">
        <v>2.106799484E9</v>
      </c>
      <c r="AA178" s="38">
        <v>0.0</v>
      </c>
      <c r="AB178" s="40">
        <v>0.0</v>
      </c>
      <c r="AC178" s="40">
        <v>0.0</v>
      </c>
      <c r="AD178" s="40">
        <v>0.0</v>
      </c>
      <c r="AE178" s="40">
        <v>0.0</v>
      </c>
      <c r="AF178" s="41">
        <v>0.0</v>
      </c>
      <c r="AG178" s="40">
        <v>0.0</v>
      </c>
      <c r="AH178" s="40">
        <v>0.0</v>
      </c>
      <c r="AI178" s="41">
        <v>0.0</v>
      </c>
      <c r="AJ178" s="41">
        <v>-1.89179337E7</v>
      </c>
      <c r="AK178" s="42">
        <v>0.0</v>
      </c>
      <c r="AL178" s="42">
        <v>0.0</v>
      </c>
    </row>
    <row r="179" ht="15.75" customHeight="1">
      <c r="A179" s="6">
        <v>1.10806897E8</v>
      </c>
      <c r="B179" s="7" t="s">
        <v>540</v>
      </c>
      <c r="C179" s="20">
        <v>4459839.16</v>
      </c>
      <c r="D179" s="33">
        <v>1584525.0</v>
      </c>
      <c r="E179" s="20">
        <v>1.91135964E7</v>
      </c>
      <c r="F179" s="33">
        <v>1.6512434E7</v>
      </c>
      <c r="G179" s="13">
        <v>6.3711988E7</v>
      </c>
      <c r="H179" s="34">
        <v>5.4537549E7</v>
      </c>
      <c r="I179" s="35">
        <v>-9174439.0</v>
      </c>
      <c r="J179" s="20">
        <v>2.05541646E8</v>
      </c>
      <c r="K179" s="36">
        <v>2.346706846E8</v>
      </c>
      <c r="L179" s="37">
        <v>2.9129038599999994E7</v>
      </c>
      <c r="M179" s="13">
        <v>1.5837093E7</v>
      </c>
      <c r="N179" s="34">
        <v>1.7433877E7</v>
      </c>
      <c r="O179" s="38">
        <v>1596784.0</v>
      </c>
      <c r="P179" s="13">
        <v>9859508.0</v>
      </c>
      <c r="Q179" s="39">
        <v>1.2152276E7</v>
      </c>
      <c r="R179" s="38">
        <v>2292768.0</v>
      </c>
      <c r="S179" s="13">
        <v>5816494.0</v>
      </c>
      <c r="T179" s="39">
        <v>7144210.0</v>
      </c>
      <c r="U179" s="38">
        <v>1327716.0</v>
      </c>
      <c r="V179" s="13">
        <v>8652157.0</v>
      </c>
      <c r="W179" s="39">
        <v>8908966.0</v>
      </c>
      <c r="X179" s="38">
        <v>256809.0</v>
      </c>
      <c r="Y179" s="13">
        <v>1.33026062E8</v>
      </c>
      <c r="Z179" s="39">
        <v>1.33026062E8</v>
      </c>
      <c r="AA179" s="38">
        <v>0.0</v>
      </c>
      <c r="AB179" s="40">
        <v>513618.0</v>
      </c>
      <c r="AC179" s="40">
        <v>5310864.0</v>
      </c>
      <c r="AD179" s="40">
        <v>5052152.0</v>
      </c>
      <c r="AE179" s="40">
        <v>5635800.0</v>
      </c>
      <c r="AF179" s="41">
        <v>0.0</v>
      </c>
      <c r="AG179" s="40">
        <v>1263038.0</v>
      </c>
      <c r="AH179" s="40">
        <v>563580.0</v>
      </c>
      <c r="AI179" s="41">
        <v>1.6512434E7</v>
      </c>
      <c r="AJ179" s="41">
        <v>-2601162.3999999985</v>
      </c>
      <c r="AK179" s="42">
        <v>0.3552874763313213</v>
      </c>
      <c r="AL179" s="42">
        <v>0.8639103627823804</v>
      </c>
    </row>
    <row r="180" ht="15.75" customHeight="1">
      <c r="A180" s="6">
        <v>1.10817083E8</v>
      </c>
      <c r="B180" s="7" t="s">
        <v>126</v>
      </c>
      <c r="C180" s="20">
        <v>4589675.44</v>
      </c>
      <c r="D180" s="33">
        <v>4.9526749E7</v>
      </c>
      <c r="E180" s="20">
        <v>1.9670037599999998E7</v>
      </c>
      <c r="F180" s="33">
        <v>1.71714704E8</v>
      </c>
      <c r="G180" s="13">
        <v>6.5566792E7</v>
      </c>
      <c r="H180" s="34">
        <v>6.1428515E7</v>
      </c>
      <c r="I180" s="35">
        <v>-4138277.0</v>
      </c>
      <c r="J180" s="20">
        <v>2.3304494972E9</v>
      </c>
      <c r="K180" s="36">
        <v>3.1481397124E9</v>
      </c>
      <c r="L180" s="37">
        <v>8.176902152000003E8</v>
      </c>
      <c r="M180" s="13">
        <v>1.73319819E8</v>
      </c>
      <c r="N180" s="34">
        <v>2.23396617E8</v>
      </c>
      <c r="O180" s="38">
        <v>5.0076798E7</v>
      </c>
      <c r="P180" s="13">
        <v>7844677.0</v>
      </c>
      <c r="Q180" s="39">
        <v>9014003.0</v>
      </c>
      <c r="R180" s="38">
        <v>1169326.0</v>
      </c>
      <c r="S180" s="13">
        <v>7.0708777E7</v>
      </c>
      <c r="T180" s="39">
        <v>1.02907048E8</v>
      </c>
      <c r="U180" s="38">
        <v>3.2198271E7</v>
      </c>
      <c r="V180" s="13">
        <v>8.9369893E7</v>
      </c>
      <c r="W180" s="39">
        <v>1.06698371E8</v>
      </c>
      <c r="X180" s="38">
        <v>1.7328478E7</v>
      </c>
      <c r="Y180" s="13">
        <v>6.072839617E9</v>
      </c>
      <c r="Z180" s="39">
        <v>6.422839617E9</v>
      </c>
      <c r="AA180" s="38">
        <v>3.5E8</v>
      </c>
      <c r="AB180" s="40">
        <v>3.4656956E7</v>
      </c>
      <c r="AC180" s="40">
        <v>1.28793084E8</v>
      </c>
      <c r="AD180" s="40">
        <v>2422184.0</v>
      </c>
      <c r="AE180" s="40">
        <v>5632480.0</v>
      </c>
      <c r="AF180" s="41">
        <v>209999.99999999997</v>
      </c>
      <c r="AG180" s="40">
        <v>605546.0</v>
      </c>
      <c r="AH180" s="40">
        <v>563248.0</v>
      </c>
      <c r="AI180" s="41">
        <v>1.71714704E8</v>
      </c>
      <c r="AJ180" s="41">
        <v>1.520446664E8</v>
      </c>
      <c r="AK180" s="42">
        <v>10.79090442177323</v>
      </c>
      <c r="AL180" s="42">
        <v>8.72975982516678</v>
      </c>
    </row>
    <row r="181" ht="15.75" customHeight="1">
      <c r="A181" s="6">
        <v>1.10423979E8</v>
      </c>
      <c r="B181" s="7" t="s">
        <v>541</v>
      </c>
      <c r="C181" s="20">
        <v>4438278.25</v>
      </c>
      <c r="D181" s="33">
        <v>277062.0</v>
      </c>
      <c r="E181" s="20">
        <v>1.90211925E7</v>
      </c>
      <c r="F181" s="33">
        <v>948024.0</v>
      </c>
      <c r="G181" s="13">
        <v>6.3403975E7</v>
      </c>
      <c r="H181" s="34">
        <v>5.395402E7</v>
      </c>
      <c r="I181" s="35">
        <v>-9449955.0</v>
      </c>
      <c r="J181" s="20">
        <v>7.45044104E7</v>
      </c>
      <c r="K181" s="36">
        <v>7.9245041E7</v>
      </c>
      <c r="L181" s="37">
        <v>4740630.599999994</v>
      </c>
      <c r="M181" s="13">
        <v>5464944.0</v>
      </c>
      <c r="N181" s="34">
        <v>5742813.0</v>
      </c>
      <c r="O181" s="38">
        <v>277869.0</v>
      </c>
      <c r="P181" s="13">
        <v>7419127.0</v>
      </c>
      <c r="Q181" s="39">
        <v>8998555.0</v>
      </c>
      <c r="R181" s="38">
        <v>1579428.0</v>
      </c>
      <c r="S181" s="13">
        <v>2345146.0</v>
      </c>
      <c r="T181" s="39">
        <v>2542096.0</v>
      </c>
      <c r="U181" s="38">
        <v>196950.0</v>
      </c>
      <c r="V181" s="13">
        <v>2620966.0</v>
      </c>
      <c r="W181" s="39">
        <v>2701078.0</v>
      </c>
      <c r="X181" s="38">
        <v>80112.0</v>
      </c>
      <c r="Y181" s="13">
        <v>4982542.0</v>
      </c>
      <c r="Z181" s="39">
        <v>4982542.0</v>
      </c>
      <c r="AA181" s="38">
        <v>0.0</v>
      </c>
      <c r="AB181" s="40">
        <v>160224.0</v>
      </c>
      <c r="AC181" s="40">
        <v>787800.0</v>
      </c>
      <c r="AD181" s="40">
        <v>0.0</v>
      </c>
      <c r="AE181" s="40">
        <v>0.0</v>
      </c>
      <c r="AF181" s="41">
        <v>0.0</v>
      </c>
      <c r="AG181" s="40">
        <v>0.0</v>
      </c>
      <c r="AH181" s="40">
        <v>0.0</v>
      </c>
      <c r="AI181" s="41">
        <v>948024.0</v>
      </c>
      <c r="AJ181" s="41">
        <v>-1.80731685E7</v>
      </c>
      <c r="AK181" s="42">
        <v>0.062425558830161224</v>
      </c>
      <c r="AL181" s="42">
        <v>0.04984040827093254</v>
      </c>
    </row>
    <row r="182" ht="15.75" customHeight="1">
      <c r="A182" s="6">
        <v>1.12934812E8</v>
      </c>
      <c r="B182" s="7" t="s">
        <v>664</v>
      </c>
      <c r="C182" s="13" t="s">
        <v>665</v>
      </c>
      <c r="D182" s="33">
        <v>0.0</v>
      </c>
      <c r="E182" s="13" t="s">
        <v>665</v>
      </c>
      <c r="F182" s="33">
        <v>0.0</v>
      </c>
      <c r="G182" s="13" t="s">
        <v>665</v>
      </c>
      <c r="H182" s="34" t="s">
        <v>665</v>
      </c>
      <c r="I182" s="35" t="s">
        <v>665</v>
      </c>
      <c r="J182" s="13" t="s">
        <v>665</v>
      </c>
      <c r="K182" s="36" t="s">
        <v>665</v>
      </c>
      <c r="L182" s="35" t="s">
        <v>665</v>
      </c>
      <c r="M182" s="13" t="s">
        <v>665</v>
      </c>
      <c r="N182" s="34" t="s">
        <v>665</v>
      </c>
      <c r="O182" s="38" t="s">
        <v>665</v>
      </c>
      <c r="P182" s="13" t="s">
        <v>665</v>
      </c>
      <c r="Q182" s="39" t="s">
        <v>665</v>
      </c>
      <c r="R182" s="38" t="s">
        <v>665</v>
      </c>
      <c r="S182" s="13" t="s">
        <v>665</v>
      </c>
      <c r="T182" s="39" t="s">
        <v>665</v>
      </c>
      <c r="U182" s="38" t="s">
        <v>665</v>
      </c>
      <c r="V182" s="13" t="s">
        <v>665</v>
      </c>
      <c r="W182" s="39" t="s">
        <v>665</v>
      </c>
      <c r="X182" s="38" t="s">
        <v>665</v>
      </c>
      <c r="Y182" s="13" t="s">
        <v>665</v>
      </c>
      <c r="Z182" s="39" t="s">
        <v>665</v>
      </c>
      <c r="AA182" s="38" t="s">
        <v>665</v>
      </c>
      <c r="AB182" s="40" t="s">
        <v>665</v>
      </c>
      <c r="AC182" s="40" t="s">
        <v>665</v>
      </c>
      <c r="AD182" s="40">
        <v>0.0</v>
      </c>
      <c r="AE182" s="40">
        <v>0.0</v>
      </c>
      <c r="AF182" s="41" t="s">
        <v>665</v>
      </c>
      <c r="AG182" s="40">
        <v>0.0</v>
      </c>
      <c r="AH182" s="40">
        <v>0.0</v>
      </c>
      <c r="AI182" s="41">
        <v>0.0</v>
      </c>
      <c r="AJ182" s="41">
        <v>0.0</v>
      </c>
      <c r="AK182" s="42">
        <v>0.0</v>
      </c>
      <c r="AL182" s="42">
        <v>0.0</v>
      </c>
    </row>
    <row r="183" ht="15.75" customHeight="1">
      <c r="A183" s="6">
        <v>1.18187287E8</v>
      </c>
      <c r="B183" s="7" t="s">
        <v>544</v>
      </c>
      <c r="C183" s="20">
        <v>4332934.340000001</v>
      </c>
      <c r="D183" s="33">
        <v>180002.0</v>
      </c>
      <c r="E183" s="20">
        <v>1.8569718599999998E7</v>
      </c>
      <c r="F183" s="33">
        <v>909022.0412</v>
      </c>
      <c r="G183" s="13">
        <v>6.1899062E7</v>
      </c>
      <c r="H183" s="34">
        <v>5.4813686E7</v>
      </c>
      <c r="I183" s="35">
        <v>-7085376.0</v>
      </c>
      <c r="J183" s="20">
        <v>2.175275602E8</v>
      </c>
      <c r="K183" s="36">
        <v>2.207999906E8</v>
      </c>
      <c r="L183" s="37">
        <v>3272430.400000006</v>
      </c>
      <c r="M183" s="13">
        <v>2.1527629E7</v>
      </c>
      <c r="N183" s="34">
        <v>2.1710778E7</v>
      </c>
      <c r="O183" s="38">
        <v>183149.0</v>
      </c>
      <c r="P183" s="13">
        <v>5908013.0</v>
      </c>
      <c r="Q183" s="39">
        <v>6218391.0</v>
      </c>
      <c r="R183" s="38">
        <v>310378.0</v>
      </c>
      <c r="S183" s="13">
        <v>5504270.0</v>
      </c>
      <c r="T183" s="39">
        <v>5651233.0</v>
      </c>
      <c r="U183" s="38">
        <v>146963.0</v>
      </c>
      <c r="V183" s="13">
        <v>9397424.0</v>
      </c>
      <c r="W183" s="39">
        <v>9430463.0</v>
      </c>
      <c r="X183" s="38">
        <v>33039.0</v>
      </c>
      <c r="Y183" s="13">
        <v>3.313979079E9</v>
      </c>
      <c r="Z183" s="39">
        <v>3.739132481E9</v>
      </c>
      <c r="AA183" s="38">
        <v>4.25153402E8</v>
      </c>
      <c r="AB183" s="40">
        <v>66078.0</v>
      </c>
      <c r="AC183" s="40">
        <v>587852.0</v>
      </c>
      <c r="AD183" s="40">
        <v>0.0</v>
      </c>
      <c r="AE183" s="40">
        <v>0.0</v>
      </c>
      <c r="AF183" s="41">
        <v>255092.04119999998</v>
      </c>
      <c r="AG183" s="40">
        <v>0.0</v>
      </c>
      <c r="AH183" s="40">
        <v>0.0</v>
      </c>
      <c r="AI183" s="41">
        <v>909022.0412</v>
      </c>
      <c r="AJ183" s="41">
        <v>-1.7660696558799997E7</v>
      </c>
      <c r="AK183" s="42">
        <v>0.04154274814143617</v>
      </c>
      <c r="AL183" s="42">
        <v>0.048951847940226736</v>
      </c>
    </row>
    <row r="184" ht="15.75" customHeight="1">
      <c r="A184" s="6">
        <v>1.09582996E8</v>
      </c>
      <c r="B184" s="7" t="s">
        <v>157</v>
      </c>
      <c r="C184" s="20">
        <v>4340267.050000001</v>
      </c>
      <c r="D184" s="33">
        <v>3278427.0</v>
      </c>
      <c r="E184" s="20">
        <v>1.86011445E7</v>
      </c>
      <c r="F184" s="33">
        <v>1.3304994E7</v>
      </c>
      <c r="G184" s="13">
        <v>6.2003815E7</v>
      </c>
      <c r="H184" s="34">
        <v>5.6969359E7</v>
      </c>
      <c r="I184" s="35">
        <v>-5034456.0</v>
      </c>
      <c r="J184" s="20">
        <v>3.455111098E8</v>
      </c>
      <c r="K184" s="36">
        <v>4.008535278E8</v>
      </c>
      <c r="L184" s="37">
        <v>5.5342418E7</v>
      </c>
      <c r="M184" s="13">
        <v>2.9843117E7</v>
      </c>
      <c r="N184" s="34">
        <v>3.3151919E7</v>
      </c>
      <c r="O184" s="38">
        <v>3308802.0</v>
      </c>
      <c r="P184" s="13">
        <v>8779734.0</v>
      </c>
      <c r="Q184" s="39">
        <v>9670297.0</v>
      </c>
      <c r="R184" s="38">
        <v>890563.0</v>
      </c>
      <c r="S184" s="13">
        <v>9900859.0</v>
      </c>
      <c r="T184" s="39">
        <v>1.2155468E7</v>
      </c>
      <c r="U184" s="38">
        <v>2254609.0</v>
      </c>
      <c r="V184" s="13">
        <v>1.3518333E7</v>
      </c>
      <c r="W184" s="39">
        <v>1.4542151E7</v>
      </c>
      <c r="X184" s="38">
        <v>1023818.0</v>
      </c>
      <c r="Y184" s="13">
        <v>3.79862156E8</v>
      </c>
      <c r="Z184" s="39">
        <v>5.24862156E8</v>
      </c>
      <c r="AA184" s="38">
        <v>1.45E8</v>
      </c>
      <c r="AB184" s="40">
        <v>2047636.0</v>
      </c>
      <c r="AC184" s="40">
        <v>9018436.0</v>
      </c>
      <c r="AD184" s="40">
        <v>1529152.0</v>
      </c>
      <c r="AE184" s="40">
        <v>622770.0</v>
      </c>
      <c r="AF184" s="41">
        <v>86999.99999999999</v>
      </c>
      <c r="AG184" s="40">
        <v>382288.0</v>
      </c>
      <c r="AH184" s="40">
        <v>62277.0</v>
      </c>
      <c r="AI184" s="41">
        <v>1.3304994E7</v>
      </c>
      <c r="AJ184" s="41">
        <v>-5296150.5</v>
      </c>
      <c r="AK184" s="42">
        <v>0.7553514477870663</v>
      </c>
      <c r="AL184" s="42">
        <v>0.7152782453789336</v>
      </c>
    </row>
    <row r="185" ht="15.75" customHeight="1">
      <c r="A185" s="6">
        <v>1.10732539E8</v>
      </c>
      <c r="B185" s="7" t="s">
        <v>545</v>
      </c>
      <c r="C185" s="20">
        <v>4304952.82</v>
      </c>
      <c r="D185" s="33">
        <v>720011.0</v>
      </c>
      <c r="E185" s="20">
        <v>1.84497978E7</v>
      </c>
      <c r="F185" s="33">
        <v>7246666.0</v>
      </c>
      <c r="G185" s="13">
        <v>6.1499326E7</v>
      </c>
      <c r="H185" s="34">
        <v>5.4186999E7</v>
      </c>
      <c r="I185" s="35">
        <v>-7312327.0</v>
      </c>
      <c r="J185" s="20">
        <v>1.073308708E8</v>
      </c>
      <c r="K185" s="36">
        <v>1.204782844E8</v>
      </c>
      <c r="L185" s="37">
        <v>1.3147413600000009E7</v>
      </c>
      <c r="M185" s="13">
        <v>1.4416982E7</v>
      </c>
      <c r="N185" s="34">
        <v>1.5166041E7</v>
      </c>
      <c r="O185" s="38">
        <v>749059.0</v>
      </c>
      <c r="P185" s="13">
        <v>2891850.0</v>
      </c>
      <c r="Q185" s="39">
        <v>3688620.0</v>
      </c>
      <c r="R185" s="38">
        <v>796770.0</v>
      </c>
      <c r="S185" s="13">
        <v>2609148.0</v>
      </c>
      <c r="T185" s="39">
        <v>3201570.0</v>
      </c>
      <c r="U185" s="38">
        <v>592422.0</v>
      </c>
      <c r="V185" s="13">
        <v>5128412.0</v>
      </c>
      <c r="W185" s="39">
        <v>5256001.0</v>
      </c>
      <c r="X185" s="38">
        <v>127589.0</v>
      </c>
      <c r="Y185" s="13">
        <v>1.640111018E9</v>
      </c>
      <c r="Z185" s="39">
        <v>1.670111018E9</v>
      </c>
      <c r="AA185" s="38">
        <v>3.0E7</v>
      </c>
      <c r="AB185" s="40">
        <v>255178.0</v>
      </c>
      <c r="AC185" s="40">
        <v>2369688.0</v>
      </c>
      <c r="AD185" s="40">
        <v>1453960.0</v>
      </c>
      <c r="AE185" s="40">
        <v>3149840.0</v>
      </c>
      <c r="AF185" s="41">
        <v>18000.0</v>
      </c>
      <c r="AG185" s="40">
        <v>363490.0</v>
      </c>
      <c r="AH185" s="40">
        <v>314984.0</v>
      </c>
      <c r="AI185" s="41">
        <v>7246666.0</v>
      </c>
      <c r="AJ185" s="41">
        <v>-1.12031318E7</v>
      </c>
      <c r="AK185" s="42">
        <v>0.16725177489866194</v>
      </c>
      <c r="AL185" s="42">
        <v>0.39277752951850775</v>
      </c>
    </row>
    <row r="186" ht="15.75" customHeight="1">
      <c r="A186" s="6">
        <v>1.14721612E8</v>
      </c>
      <c r="B186" s="7" t="s">
        <v>543</v>
      </c>
      <c r="C186" s="20">
        <v>4385012.66</v>
      </c>
      <c r="D186" s="33">
        <v>4139587.0</v>
      </c>
      <c r="E186" s="20">
        <v>1.87929114E7</v>
      </c>
      <c r="F186" s="33">
        <v>2.6506276E7</v>
      </c>
      <c r="G186" s="13">
        <v>6.2643038E7</v>
      </c>
      <c r="H186" s="34">
        <v>5.3593561E7</v>
      </c>
      <c r="I186" s="35">
        <v>-9049477.0</v>
      </c>
      <c r="J186" s="20">
        <v>1.934966406E8</v>
      </c>
      <c r="K186" s="36">
        <v>2.643566268E8</v>
      </c>
      <c r="L186" s="37">
        <v>7.085998620000002E7</v>
      </c>
      <c r="M186" s="13">
        <v>1.4895915E7</v>
      </c>
      <c r="N186" s="34">
        <v>1.9711629E7</v>
      </c>
      <c r="O186" s="38">
        <v>4815714.0</v>
      </c>
      <c r="P186" s="13">
        <v>4934433.0</v>
      </c>
      <c r="Q186" s="39">
        <v>6748954.0</v>
      </c>
      <c r="R186" s="38">
        <v>1814521.0</v>
      </c>
      <c r="S186" s="13">
        <v>6219944.0</v>
      </c>
      <c r="T186" s="39">
        <v>9089303.0</v>
      </c>
      <c r="U186" s="38">
        <v>2869359.0</v>
      </c>
      <c r="V186" s="13">
        <v>6615451.0</v>
      </c>
      <c r="W186" s="39">
        <v>7885679.0</v>
      </c>
      <c r="X186" s="38">
        <v>1270228.0</v>
      </c>
      <c r="Y186" s="13">
        <v>2.52072939E8</v>
      </c>
      <c r="Z186" s="39">
        <v>2.52072939E8</v>
      </c>
      <c r="AA186" s="38">
        <v>0.0</v>
      </c>
      <c r="AB186" s="40">
        <v>2540456.0</v>
      </c>
      <c r="AC186" s="40">
        <v>1.1477436E7</v>
      </c>
      <c r="AD186" s="40">
        <v>3946384.0</v>
      </c>
      <c r="AE186" s="40">
        <v>8542000.0</v>
      </c>
      <c r="AF186" s="41">
        <v>0.0</v>
      </c>
      <c r="AG186" s="40">
        <v>986596.0</v>
      </c>
      <c r="AH186" s="40">
        <v>854200.0</v>
      </c>
      <c r="AI186" s="41">
        <v>2.6506276E7</v>
      </c>
      <c r="AJ186" s="41">
        <v>7713364.6000000015</v>
      </c>
      <c r="AK186" s="42">
        <v>0.9440307978495095</v>
      </c>
      <c r="AL186" s="42">
        <v>1.4104401088167744</v>
      </c>
    </row>
    <row r="187" ht="15.75" customHeight="1">
      <c r="A187" s="6">
        <v>1.12070815E8</v>
      </c>
      <c r="B187" s="7" t="s">
        <v>546</v>
      </c>
      <c r="C187" s="20">
        <v>4289109.44</v>
      </c>
      <c r="D187" s="33">
        <v>1364430.0</v>
      </c>
      <c r="E187" s="20">
        <v>1.8381897599999998E7</v>
      </c>
      <c r="F187" s="33">
        <v>4742456.0</v>
      </c>
      <c r="G187" s="13">
        <v>6.1272992E7</v>
      </c>
      <c r="H187" s="34">
        <v>6.2292751E7</v>
      </c>
      <c r="I187" s="35">
        <v>1019759.0</v>
      </c>
      <c r="J187" s="20">
        <v>6.17352318E7</v>
      </c>
      <c r="K187" s="36">
        <v>8.54543428E7</v>
      </c>
      <c r="L187" s="37">
        <v>2.3719111E7</v>
      </c>
      <c r="M187" s="13">
        <v>6166946.0</v>
      </c>
      <c r="N187" s="34">
        <v>7535260.0</v>
      </c>
      <c r="O187" s="38">
        <v>1368314.0</v>
      </c>
      <c r="P187" s="13">
        <v>4507314.0</v>
      </c>
      <c r="Q187" s="39">
        <v>4707884.0</v>
      </c>
      <c r="R187" s="38">
        <v>200570.0</v>
      </c>
      <c r="S187" s="13">
        <v>1414617.0</v>
      </c>
      <c r="T187" s="39">
        <v>2421415.0</v>
      </c>
      <c r="U187" s="38">
        <v>1006798.0</v>
      </c>
      <c r="V187" s="13">
        <v>2945947.0</v>
      </c>
      <c r="W187" s="39">
        <v>3303579.0</v>
      </c>
      <c r="X187" s="38">
        <v>357632.0</v>
      </c>
      <c r="Y187" s="13">
        <v>3.526787036E9</v>
      </c>
      <c r="Z187" s="39">
        <v>3.526787036E9</v>
      </c>
      <c r="AA187" s="38">
        <v>0.0</v>
      </c>
      <c r="AB187" s="40">
        <v>715264.0</v>
      </c>
      <c r="AC187" s="40">
        <v>4027192.0</v>
      </c>
      <c r="AD187" s="40">
        <v>0.0</v>
      </c>
      <c r="AE187" s="40">
        <v>0.0</v>
      </c>
      <c r="AF187" s="41">
        <v>0.0</v>
      </c>
      <c r="AG187" s="40">
        <v>0.0</v>
      </c>
      <c r="AH187" s="40">
        <v>0.0</v>
      </c>
      <c r="AI187" s="41">
        <v>4742456.0</v>
      </c>
      <c r="AJ187" s="41">
        <v>-1.3639441599999998E7</v>
      </c>
      <c r="AK187" s="42">
        <v>0.31811498845783703</v>
      </c>
      <c r="AL187" s="42">
        <v>0.2579959971053261</v>
      </c>
    </row>
    <row r="188" ht="15.75" customHeight="1">
      <c r="A188" s="6">
        <v>9.1806211E7</v>
      </c>
      <c r="B188" s="7" t="s">
        <v>550</v>
      </c>
      <c r="C188" s="20">
        <v>4243569.33</v>
      </c>
      <c r="D188" s="33">
        <v>959381.0</v>
      </c>
      <c r="E188" s="20">
        <v>1.81867257E7</v>
      </c>
      <c r="F188" s="33">
        <v>5638153.3358</v>
      </c>
      <c r="G188" s="13">
        <v>6.0622419E7</v>
      </c>
      <c r="H188" s="34">
        <v>5.8609467E7</v>
      </c>
      <c r="I188" s="35">
        <v>-2012952.0</v>
      </c>
      <c r="J188" s="20">
        <v>1.276937008E8</v>
      </c>
      <c r="K188" s="36">
        <v>1.443455704E8</v>
      </c>
      <c r="L188" s="37">
        <v>1.6651869600000009E7</v>
      </c>
      <c r="M188" s="13">
        <v>1.3283689E7</v>
      </c>
      <c r="N188" s="34">
        <v>1.4293067E7</v>
      </c>
      <c r="O188" s="38">
        <v>1009378.0</v>
      </c>
      <c r="P188" s="13">
        <v>7999723.0</v>
      </c>
      <c r="Q188" s="39">
        <v>8902241.0</v>
      </c>
      <c r="R188" s="38">
        <v>902518.0</v>
      </c>
      <c r="S188" s="13">
        <v>2132100.0</v>
      </c>
      <c r="T188" s="39">
        <v>2836382.0</v>
      </c>
      <c r="U188" s="38">
        <v>704282.0</v>
      </c>
      <c r="V188" s="13">
        <v>8120971.0</v>
      </c>
      <c r="W188" s="39">
        <v>8376070.0</v>
      </c>
      <c r="X188" s="38">
        <v>255099.0</v>
      </c>
      <c r="Y188" s="13">
        <v>2.549250517E9</v>
      </c>
      <c r="Z188" s="39">
        <v>2.99441941E9</v>
      </c>
      <c r="AA188" s="38">
        <v>4.45168893E8</v>
      </c>
      <c r="AB188" s="40">
        <v>510198.0</v>
      </c>
      <c r="AC188" s="40">
        <v>2817128.0</v>
      </c>
      <c r="AD188" s="40">
        <v>327496.0</v>
      </c>
      <c r="AE188" s="40">
        <v>1716230.0</v>
      </c>
      <c r="AF188" s="41">
        <v>267101.3358</v>
      </c>
      <c r="AG188" s="40">
        <v>81874.0</v>
      </c>
      <c r="AH188" s="40">
        <v>171623.0</v>
      </c>
      <c r="AI188" s="41">
        <v>5638153.3358</v>
      </c>
      <c r="AJ188" s="41">
        <v>-1.25485723642E7</v>
      </c>
      <c r="AK188" s="42">
        <v>0.2260787854266069</v>
      </c>
      <c r="AL188" s="42">
        <v>0.3100147563010751</v>
      </c>
    </row>
    <row r="189" ht="15.75" customHeight="1">
      <c r="A189" s="6">
        <v>1.25621555E8</v>
      </c>
      <c r="B189" s="7" t="s">
        <v>552</v>
      </c>
      <c r="C189" s="20">
        <v>4238869.25</v>
      </c>
      <c r="D189" s="33">
        <v>0.0</v>
      </c>
      <c r="E189" s="20">
        <v>1.81665825E7</v>
      </c>
      <c r="F189" s="33">
        <v>0.0</v>
      </c>
      <c r="G189" s="13">
        <v>6.0555275E7</v>
      </c>
      <c r="H189" s="34">
        <v>6.1618667E7</v>
      </c>
      <c r="I189" s="35">
        <v>1063392.0</v>
      </c>
      <c r="J189" s="20">
        <v>1.52021543E8</v>
      </c>
      <c r="K189" s="36">
        <v>1.52021543E8</v>
      </c>
      <c r="L189" s="37">
        <v>0.0</v>
      </c>
      <c r="M189" s="13">
        <v>1.0761605E7</v>
      </c>
      <c r="N189" s="34">
        <v>1.0761605E7</v>
      </c>
      <c r="O189" s="38">
        <v>0.0</v>
      </c>
      <c r="P189" s="13">
        <v>3070912.0</v>
      </c>
      <c r="Q189" s="39">
        <v>3070912.0</v>
      </c>
      <c r="R189" s="38">
        <v>0.0</v>
      </c>
      <c r="S189" s="13">
        <v>5067337.0</v>
      </c>
      <c r="T189" s="39">
        <v>5067337.0</v>
      </c>
      <c r="U189" s="38">
        <v>0.0</v>
      </c>
      <c r="V189" s="13">
        <v>4933340.0</v>
      </c>
      <c r="W189" s="39">
        <v>4933340.0</v>
      </c>
      <c r="X189" s="38">
        <v>0.0</v>
      </c>
      <c r="Y189" s="13">
        <v>1.052151202E9</v>
      </c>
      <c r="Z189" s="39">
        <v>1.052151202E9</v>
      </c>
      <c r="AA189" s="38">
        <v>0.0</v>
      </c>
      <c r="AB189" s="40">
        <v>0.0</v>
      </c>
      <c r="AC189" s="40">
        <v>0.0</v>
      </c>
      <c r="AD189" s="40">
        <v>0.0</v>
      </c>
      <c r="AE189" s="40">
        <v>0.0</v>
      </c>
      <c r="AF189" s="41">
        <v>0.0</v>
      </c>
      <c r="AG189" s="40">
        <v>0.0</v>
      </c>
      <c r="AH189" s="40">
        <v>0.0</v>
      </c>
      <c r="AI189" s="41">
        <v>0.0</v>
      </c>
      <c r="AJ189" s="41">
        <v>-1.81665825E7</v>
      </c>
      <c r="AK189" s="42">
        <v>0.0</v>
      </c>
      <c r="AL189" s="42">
        <v>0.0</v>
      </c>
    </row>
    <row r="190" ht="15.75" customHeight="1">
      <c r="A190" s="6">
        <v>1.23748488E8</v>
      </c>
      <c r="B190" s="7" t="s">
        <v>182</v>
      </c>
      <c r="C190" s="20">
        <v>4299693.65</v>
      </c>
      <c r="D190" s="33">
        <v>5201415.0</v>
      </c>
      <c r="E190" s="20">
        <v>1.84272585E7</v>
      </c>
      <c r="F190" s="33">
        <v>3.057691E7</v>
      </c>
      <c r="G190" s="13">
        <v>6.1424195E7</v>
      </c>
      <c r="H190" s="34">
        <v>5.2906022E7</v>
      </c>
      <c r="I190" s="35">
        <v>-8518173.0</v>
      </c>
      <c r="J190" s="20">
        <v>2.416103122E8</v>
      </c>
      <c r="K190" s="36">
        <v>3.30771435E8</v>
      </c>
      <c r="L190" s="37">
        <v>8.916112280000001E7</v>
      </c>
      <c r="M190" s="13">
        <v>2.8752231E7</v>
      </c>
      <c r="N190" s="34">
        <v>3.4071886E7</v>
      </c>
      <c r="O190" s="38">
        <v>5319655.0</v>
      </c>
      <c r="P190" s="13">
        <v>4056134.0</v>
      </c>
      <c r="Q190" s="39">
        <v>6183273.0</v>
      </c>
      <c r="R190" s="38">
        <v>2127139.0</v>
      </c>
      <c r="S190" s="13">
        <v>6237525.0</v>
      </c>
      <c r="T190" s="39">
        <v>9947167.0</v>
      </c>
      <c r="U190" s="38">
        <v>3709642.0</v>
      </c>
      <c r="V190" s="13">
        <v>1.1255537E7</v>
      </c>
      <c r="W190" s="39">
        <v>1.274731E7</v>
      </c>
      <c r="X190" s="38">
        <v>1491773.0</v>
      </c>
      <c r="Y190" s="13">
        <v>1.146104168E9</v>
      </c>
      <c r="Z190" s="39">
        <v>1.456104168E9</v>
      </c>
      <c r="AA190" s="38">
        <v>3.1E8</v>
      </c>
      <c r="AB190" s="40">
        <v>2983546.0</v>
      </c>
      <c r="AC190" s="40">
        <v>1.4838568E7</v>
      </c>
      <c r="AD190" s="40">
        <v>5791496.0</v>
      </c>
      <c r="AE190" s="40">
        <v>6777300.0</v>
      </c>
      <c r="AF190" s="41">
        <v>185999.99999999997</v>
      </c>
      <c r="AG190" s="40">
        <v>1447874.0</v>
      </c>
      <c r="AH190" s="40">
        <v>677730.0</v>
      </c>
      <c r="AI190" s="41">
        <v>3.057691E7</v>
      </c>
      <c r="AJ190" s="41">
        <v>1.21496515E7</v>
      </c>
      <c r="AK190" s="42">
        <v>1.2097175806932197</v>
      </c>
      <c r="AL190" s="42">
        <v>1.6593303881855241</v>
      </c>
    </row>
    <row r="191" ht="15.75" customHeight="1">
      <c r="A191" s="6">
        <v>5.9329891E7</v>
      </c>
      <c r="B191" s="7" t="s">
        <v>184</v>
      </c>
      <c r="C191" s="20">
        <v>4216441.180000001</v>
      </c>
      <c r="D191" s="33">
        <v>387333.0</v>
      </c>
      <c r="E191" s="20">
        <v>1.80704622E7</v>
      </c>
      <c r="F191" s="33">
        <v>943814.0006</v>
      </c>
      <c r="G191" s="13">
        <v>6.0234874E7</v>
      </c>
      <c r="H191" s="34">
        <v>5.9613304E7</v>
      </c>
      <c r="I191" s="35">
        <v>-621570.0</v>
      </c>
      <c r="J191" s="20">
        <v>4.648179746E8</v>
      </c>
      <c r="K191" s="36">
        <v>4.695750366E8</v>
      </c>
      <c r="L191" s="37">
        <v>4757062.0</v>
      </c>
      <c r="M191" s="13">
        <v>3.1616583E7</v>
      </c>
      <c r="N191" s="34">
        <v>3.215905E7</v>
      </c>
      <c r="O191" s="38">
        <v>542467.0</v>
      </c>
      <c r="P191" s="13">
        <v>1.2035413E7</v>
      </c>
      <c r="Q191" s="39">
        <v>1.2311101E7</v>
      </c>
      <c r="R191" s="38">
        <v>275688.0</v>
      </c>
      <c r="S191" s="13">
        <v>1.7786019E7</v>
      </c>
      <c r="T191" s="39">
        <v>1.7819593E7</v>
      </c>
      <c r="U191" s="38">
        <v>33574.0</v>
      </c>
      <c r="V191" s="13">
        <v>1.0691667E7</v>
      </c>
      <c r="W191" s="39">
        <v>1.1045426E7</v>
      </c>
      <c r="X191" s="38">
        <v>353759.0</v>
      </c>
      <c r="Y191" s="13">
        <v>1.20554031E9</v>
      </c>
      <c r="Z191" s="39">
        <v>1.375540311E9</v>
      </c>
      <c r="AA191" s="38">
        <v>1.70000001E8</v>
      </c>
      <c r="AB191" s="40">
        <v>707518.0</v>
      </c>
      <c r="AC191" s="40">
        <v>134296.0</v>
      </c>
      <c r="AD191" s="40">
        <v>0.0</v>
      </c>
      <c r="AE191" s="40">
        <v>0.0</v>
      </c>
      <c r="AF191" s="41">
        <v>102000.00059999998</v>
      </c>
      <c r="AG191" s="40">
        <v>0.0</v>
      </c>
      <c r="AH191" s="40">
        <v>0.0</v>
      </c>
      <c r="AI191" s="41">
        <v>943814.0006</v>
      </c>
      <c r="AJ191" s="41">
        <v>-1.71266481994E7</v>
      </c>
      <c r="AK191" s="42">
        <v>0.09186254081694552</v>
      </c>
      <c r="AL191" s="42">
        <v>0.05222965467922564</v>
      </c>
    </row>
    <row r="192" ht="15.75" customHeight="1">
      <c r="A192" s="6">
        <v>1.12785052E8</v>
      </c>
      <c r="B192" s="7" t="s">
        <v>136</v>
      </c>
      <c r="C192" s="20">
        <v>4531054.220000001</v>
      </c>
      <c r="D192" s="33">
        <v>1.0901009E7</v>
      </c>
      <c r="E192" s="20">
        <v>1.94188038E7</v>
      </c>
      <c r="F192" s="33">
        <v>4.7707418E7</v>
      </c>
      <c r="G192" s="13">
        <v>6.4729346E7</v>
      </c>
      <c r="H192" s="34">
        <v>6.3848383E7</v>
      </c>
      <c r="I192" s="35">
        <v>-880963.0</v>
      </c>
      <c r="J192" s="20">
        <v>5.778628964E8</v>
      </c>
      <c r="K192" s="36">
        <v>7.738385938E8</v>
      </c>
      <c r="L192" s="37">
        <v>1.9597569739999998E8</v>
      </c>
      <c r="M192" s="13">
        <v>9.7094028E7</v>
      </c>
      <c r="N192" s="34">
        <v>1.08493229E8</v>
      </c>
      <c r="O192" s="38">
        <v>1.1399201E7</v>
      </c>
      <c r="P192" s="13">
        <v>7027252.0</v>
      </c>
      <c r="Q192" s="39">
        <v>8093726.0</v>
      </c>
      <c r="R192" s="38">
        <v>1066474.0</v>
      </c>
      <c r="S192" s="13">
        <v>1.9726922E7</v>
      </c>
      <c r="T192" s="39">
        <v>2.8287142E7</v>
      </c>
      <c r="U192" s="38">
        <v>8560220.0</v>
      </c>
      <c r="V192" s="13">
        <v>1.6835288E7</v>
      </c>
      <c r="W192" s="39">
        <v>1.9176077E7</v>
      </c>
      <c r="X192" s="38">
        <v>2340789.0</v>
      </c>
      <c r="Y192" s="13">
        <v>1.650793128E9</v>
      </c>
      <c r="Z192" s="39">
        <v>1.735793128E9</v>
      </c>
      <c r="AA192" s="38">
        <v>8.5E7</v>
      </c>
      <c r="AB192" s="40">
        <v>4681578.0</v>
      </c>
      <c r="AC192" s="40">
        <v>3.424088E7</v>
      </c>
      <c r="AD192" s="40">
        <v>1254060.0</v>
      </c>
      <c r="AE192" s="40">
        <v>7479900.0</v>
      </c>
      <c r="AF192" s="41">
        <v>50999.99999999999</v>
      </c>
      <c r="AG192" s="40">
        <v>313515.0</v>
      </c>
      <c r="AH192" s="40">
        <v>747990.0</v>
      </c>
      <c r="AI192" s="41">
        <v>4.7707418E7</v>
      </c>
      <c r="AJ192" s="41">
        <v>2.82886142E7</v>
      </c>
      <c r="AK192" s="42">
        <v>2.4058438656247194</v>
      </c>
      <c r="AL192" s="42">
        <v>2.4567639949068334</v>
      </c>
    </row>
    <row r="193" ht="15.75" customHeight="1">
      <c r="A193" s="6">
        <v>8.3363468E7</v>
      </c>
      <c r="B193" s="7" t="s">
        <v>558</v>
      </c>
      <c r="C193" s="20">
        <v>2938892.3000000003</v>
      </c>
      <c r="D193" s="33">
        <v>0.0</v>
      </c>
      <c r="E193" s="20">
        <v>1.46944615E7</v>
      </c>
      <c r="F193" s="33">
        <v>0.0</v>
      </c>
      <c r="G193" s="13">
        <v>5.8777846E7</v>
      </c>
      <c r="H193" s="34" t="s">
        <v>665</v>
      </c>
      <c r="I193" s="35" t="s">
        <v>665</v>
      </c>
      <c r="J193" s="20">
        <v>4.001195614E8</v>
      </c>
      <c r="K193" s="36" t="s">
        <v>665</v>
      </c>
      <c r="L193" s="35" t="s">
        <v>665</v>
      </c>
      <c r="M193" s="13">
        <v>5.5483693E7</v>
      </c>
      <c r="N193" s="34" t="s">
        <v>665</v>
      </c>
      <c r="O193" s="38" t="s">
        <v>665</v>
      </c>
      <c r="P193" s="13">
        <v>9837596.0</v>
      </c>
      <c r="Q193" s="39" t="s">
        <v>665</v>
      </c>
      <c r="R193" s="38" t="s">
        <v>665</v>
      </c>
      <c r="S193" s="13">
        <v>1.1717633E7</v>
      </c>
      <c r="T193" s="39" t="s">
        <v>665</v>
      </c>
      <c r="U193" s="38" t="s">
        <v>665</v>
      </c>
      <c r="V193" s="13">
        <v>1.5446214E7</v>
      </c>
      <c r="W193" s="39" t="s">
        <v>665</v>
      </c>
      <c r="X193" s="38" t="s">
        <v>665</v>
      </c>
      <c r="Y193" s="13">
        <v>3.555569762E9</v>
      </c>
      <c r="Z193" s="39" t="s">
        <v>665</v>
      </c>
      <c r="AA193" s="38" t="s">
        <v>665</v>
      </c>
      <c r="AB193" s="40" t="s">
        <v>665</v>
      </c>
      <c r="AC193" s="40" t="s">
        <v>665</v>
      </c>
      <c r="AD193" s="40">
        <v>0.0</v>
      </c>
      <c r="AE193" s="40">
        <v>0.0</v>
      </c>
      <c r="AF193" s="41" t="s">
        <v>665</v>
      </c>
      <c r="AG193" s="40">
        <v>0.0</v>
      </c>
      <c r="AH193" s="40">
        <v>0.0</v>
      </c>
      <c r="AI193" s="41">
        <v>0.0</v>
      </c>
      <c r="AJ193" s="41">
        <v>-1.46944615E7</v>
      </c>
      <c r="AK193" s="42">
        <v>0.0</v>
      </c>
      <c r="AL193" s="42">
        <v>0.0</v>
      </c>
    </row>
    <row r="194" ht="15.75" customHeight="1">
      <c r="A194" s="6">
        <v>9.1716596E7</v>
      </c>
      <c r="B194" s="7" t="s">
        <v>553</v>
      </c>
      <c r="C194" s="20">
        <v>4223100.350000001</v>
      </c>
      <c r="D194" s="33">
        <v>1610939.0</v>
      </c>
      <c r="E194" s="20">
        <v>1.80990015E7</v>
      </c>
      <c r="F194" s="33">
        <v>5549550.0</v>
      </c>
      <c r="G194" s="13">
        <v>6.0330005E7</v>
      </c>
      <c r="H194" s="34">
        <v>5.302037E7</v>
      </c>
      <c r="I194" s="35">
        <v>-7309635.0</v>
      </c>
      <c r="J194" s="20">
        <v>3.204348874E8</v>
      </c>
      <c r="K194" s="36">
        <v>3.47456091E8</v>
      </c>
      <c r="L194" s="37">
        <v>2.7021203600000024E7</v>
      </c>
      <c r="M194" s="13">
        <v>2.9759539E7</v>
      </c>
      <c r="N194" s="34">
        <v>3.1750097E7</v>
      </c>
      <c r="O194" s="38">
        <v>1990558.0</v>
      </c>
      <c r="P194" s="13">
        <v>1.226996E7</v>
      </c>
      <c r="Q194" s="39">
        <v>1.3610973E7</v>
      </c>
      <c r="R194" s="38">
        <v>1341013.0</v>
      </c>
      <c r="S194" s="13">
        <v>6156954.0</v>
      </c>
      <c r="T194" s="39">
        <v>7098790.0</v>
      </c>
      <c r="U194" s="38">
        <v>941836.0</v>
      </c>
      <c r="V194" s="13">
        <v>1.8287464E7</v>
      </c>
      <c r="W194" s="39">
        <v>1.8956567E7</v>
      </c>
      <c r="X194" s="38">
        <v>669103.0</v>
      </c>
      <c r="Y194" s="13">
        <v>6.985696658E9</v>
      </c>
      <c r="Z194" s="39">
        <v>7.725696658E9</v>
      </c>
      <c r="AA194" s="38">
        <v>7.4E8</v>
      </c>
      <c r="AB194" s="40">
        <v>1338206.0</v>
      </c>
      <c r="AC194" s="40">
        <v>3767344.0</v>
      </c>
      <c r="AD194" s="40">
        <v>0.0</v>
      </c>
      <c r="AE194" s="40">
        <v>0.0</v>
      </c>
      <c r="AF194" s="41">
        <v>443999.99999999994</v>
      </c>
      <c r="AG194" s="40">
        <v>0.0</v>
      </c>
      <c r="AH194" s="40">
        <v>0.0</v>
      </c>
      <c r="AI194" s="41">
        <v>5549550.0</v>
      </c>
      <c r="AJ194" s="41">
        <v>-1.25494515E7</v>
      </c>
      <c r="AK194" s="42">
        <v>0.3814588493025035</v>
      </c>
      <c r="AL194" s="42">
        <v>0.306621887400805</v>
      </c>
    </row>
    <row r="195" ht="15.75" customHeight="1">
      <c r="A195" s="6">
        <v>1.23780677E8</v>
      </c>
      <c r="B195" s="7" t="s">
        <v>222</v>
      </c>
      <c r="C195" s="20">
        <v>4318251.28</v>
      </c>
      <c r="D195" s="33">
        <v>42122.0</v>
      </c>
      <c r="E195" s="20">
        <v>1.85067912E7</v>
      </c>
      <c r="F195" s="33">
        <v>7393222.7683999995</v>
      </c>
      <c r="G195" s="13">
        <v>6.1689304E7</v>
      </c>
      <c r="H195" s="34">
        <v>6.2843797E7</v>
      </c>
      <c r="I195" s="35">
        <v>1154493.0</v>
      </c>
      <c r="J195" s="20">
        <v>4.507591532E8</v>
      </c>
      <c r="K195" s="36">
        <v>4.516015932E8</v>
      </c>
      <c r="L195" s="37">
        <v>842440.0</v>
      </c>
      <c r="M195" s="13">
        <v>1.19339673E8</v>
      </c>
      <c r="N195" s="34">
        <v>1.19381795E8</v>
      </c>
      <c r="O195" s="38">
        <v>42122.0</v>
      </c>
      <c r="P195" s="13">
        <v>7352949.0</v>
      </c>
      <c r="Q195" s="39">
        <v>7352949.0</v>
      </c>
      <c r="R195" s="38">
        <v>0.0</v>
      </c>
      <c r="S195" s="13">
        <v>1.1113721E7</v>
      </c>
      <c r="T195" s="39">
        <v>1.1155843E7</v>
      </c>
      <c r="U195" s="38">
        <v>42122.0</v>
      </c>
      <c r="V195" s="13">
        <v>2.0100974E7</v>
      </c>
      <c r="W195" s="39">
        <v>2.0100974E7</v>
      </c>
      <c r="X195" s="38">
        <v>0.0</v>
      </c>
      <c r="Y195" s="13">
        <v>1.460919479E9</v>
      </c>
      <c r="Z195" s="39">
        <v>1.3502144093E10</v>
      </c>
      <c r="AA195" s="38">
        <v>1.2041224614E10</v>
      </c>
      <c r="AB195" s="40">
        <v>0.0</v>
      </c>
      <c r="AC195" s="40">
        <v>168488.0</v>
      </c>
      <c r="AD195" s="40">
        <v>0.0</v>
      </c>
      <c r="AE195" s="40">
        <v>0.0</v>
      </c>
      <c r="AF195" s="41">
        <v>7224734.7683999995</v>
      </c>
      <c r="AG195" s="40">
        <v>0.0</v>
      </c>
      <c r="AH195" s="40">
        <v>0.0</v>
      </c>
      <c r="AI195" s="41">
        <v>7393222.7683999995</v>
      </c>
      <c r="AJ195" s="41">
        <v>-1.11135684316E7</v>
      </c>
      <c r="AK195" s="42">
        <v>0.009754411512615819</v>
      </c>
      <c r="AL195" s="42">
        <v>0.3994870147127396</v>
      </c>
    </row>
    <row r="196" ht="15.75" customHeight="1">
      <c r="A196" s="6">
        <v>1.24336074E8</v>
      </c>
      <c r="B196" s="7" t="s">
        <v>554</v>
      </c>
      <c r="C196" s="20">
        <v>2961250.0500000003</v>
      </c>
      <c r="D196" s="33">
        <v>0.0</v>
      </c>
      <c r="E196" s="20">
        <v>1.480625025E7</v>
      </c>
      <c r="F196" s="33">
        <v>0.0</v>
      </c>
      <c r="G196" s="13">
        <v>5.9225001E7</v>
      </c>
      <c r="H196" s="34" t="s">
        <v>665</v>
      </c>
      <c r="I196" s="35" t="s">
        <v>665</v>
      </c>
      <c r="J196" s="20">
        <v>2.216155344E8</v>
      </c>
      <c r="K196" s="36" t="s">
        <v>665</v>
      </c>
      <c r="L196" s="35" t="s">
        <v>665</v>
      </c>
      <c r="M196" s="13">
        <v>2.0148689E7</v>
      </c>
      <c r="N196" s="34" t="s">
        <v>665</v>
      </c>
      <c r="O196" s="38" t="s">
        <v>665</v>
      </c>
      <c r="P196" s="13">
        <v>4008338.0</v>
      </c>
      <c r="Q196" s="39" t="s">
        <v>665</v>
      </c>
      <c r="R196" s="38" t="s">
        <v>665</v>
      </c>
      <c r="S196" s="13">
        <v>5013003.0</v>
      </c>
      <c r="T196" s="39" t="s">
        <v>665</v>
      </c>
      <c r="U196" s="38" t="s">
        <v>665</v>
      </c>
      <c r="V196" s="13">
        <v>1.1305785E7</v>
      </c>
      <c r="W196" s="39" t="s">
        <v>665</v>
      </c>
      <c r="X196" s="38" t="s">
        <v>665</v>
      </c>
      <c r="Y196" s="13">
        <v>4.289968371E9</v>
      </c>
      <c r="Z196" s="39" t="s">
        <v>665</v>
      </c>
      <c r="AA196" s="38" t="s">
        <v>665</v>
      </c>
      <c r="AB196" s="40" t="s">
        <v>665</v>
      </c>
      <c r="AC196" s="40" t="s">
        <v>665</v>
      </c>
      <c r="AD196" s="40">
        <v>0.0</v>
      </c>
      <c r="AE196" s="40">
        <v>0.0</v>
      </c>
      <c r="AF196" s="41" t="s">
        <v>665</v>
      </c>
      <c r="AG196" s="40">
        <v>0.0</v>
      </c>
      <c r="AH196" s="40">
        <v>0.0</v>
      </c>
      <c r="AI196" s="41">
        <v>0.0</v>
      </c>
      <c r="AJ196" s="41">
        <v>-1.480625025E7</v>
      </c>
      <c r="AK196" s="42">
        <v>0.0</v>
      </c>
      <c r="AL196" s="42">
        <v>0.0</v>
      </c>
    </row>
    <row r="197" ht="15.75" customHeight="1">
      <c r="A197" s="6">
        <v>1.10102205E8</v>
      </c>
      <c r="B197" s="7" t="s">
        <v>548</v>
      </c>
      <c r="C197" s="20">
        <v>4265694.37</v>
      </c>
      <c r="D197" s="33">
        <v>2773650.0</v>
      </c>
      <c r="E197" s="20">
        <v>1.82815473E7</v>
      </c>
      <c r="F197" s="33">
        <v>1.8262614E7</v>
      </c>
      <c r="G197" s="13">
        <v>6.0938491E7</v>
      </c>
      <c r="H197" s="34">
        <v>5.4407674E7</v>
      </c>
      <c r="I197" s="35">
        <v>-6530817.0</v>
      </c>
      <c r="J197" s="20">
        <v>3.024567794E8</v>
      </c>
      <c r="K197" s="36">
        <v>3.467480852E8</v>
      </c>
      <c r="L197" s="37">
        <v>4.429130580000001E7</v>
      </c>
      <c r="M197" s="13">
        <v>2.9632756E7</v>
      </c>
      <c r="N197" s="34">
        <v>3.2462419E7</v>
      </c>
      <c r="O197" s="38">
        <v>2829663.0</v>
      </c>
      <c r="P197" s="13">
        <v>5914250.0</v>
      </c>
      <c r="Q197" s="39">
        <v>7523053.0</v>
      </c>
      <c r="R197" s="38">
        <v>1608803.0</v>
      </c>
      <c r="S197" s="13">
        <v>6325358.0</v>
      </c>
      <c r="T197" s="39">
        <v>7970359.0</v>
      </c>
      <c r="U197" s="38">
        <v>1645001.0</v>
      </c>
      <c r="V197" s="13">
        <v>1.6910299E7</v>
      </c>
      <c r="W197" s="39">
        <v>1.8038948E7</v>
      </c>
      <c r="X197" s="38">
        <v>1128649.0</v>
      </c>
      <c r="Y197" s="13">
        <v>3.426692334E9</v>
      </c>
      <c r="Z197" s="39">
        <v>3.636692334E9</v>
      </c>
      <c r="AA197" s="38">
        <v>2.1E8</v>
      </c>
      <c r="AB197" s="40">
        <v>2257298.0</v>
      </c>
      <c r="AC197" s="40">
        <v>6580004.0</v>
      </c>
      <c r="AD197" s="40">
        <v>4525812.0</v>
      </c>
      <c r="AE197" s="40">
        <v>4773500.0</v>
      </c>
      <c r="AF197" s="41">
        <v>125999.99999999999</v>
      </c>
      <c r="AG197" s="40">
        <v>1131453.0</v>
      </c>
      <c r="AH197" s="40">
        <v>477350.0</v>
      </c>
      <c r="AI197" s="41">
        <v>1.8262614E7</v>
      </c>
      <c r="AJ197" s="41">
        <v>-18933.300000000745</v>
      </c>
      <c r="AK197" s="42">
        <v>0.650222392749624</v>
      </c>
      <c r="AL197" s="42">
        <v>0.9989643491500306</v>
      </c>
    </row>
    <row r="198" ht="15.75" customHeight="1">
      <c r="A198" s="6">
        <v>1.7975044E7</v>
      </c>
      <c r="B198" s="7" t="s">
        <v>556</v>
      </c>
      <c r="C198" s="20">
        <v>2943786.4000000004</v>
      </c>
      <c r="D198" s="33">
        <v>0.0</v>
      </c>
      <c r="E198" s="20">
        <v>1.4718932E7</v>
      </c>
      <c r="F198" s="33">
        <v>0.0</v>
      </c>
      <c r="G198" s="13">
        <v>5.8875728E7</v>
      </c>
      <c r="H198" s="34" t="s">
        <v>665</v>
      </c>
      <c r="I198" s="35" t="s">
        <v>665</v>
      </c>
      <c r="J198" s="20">
        <v>1.229619408E8</v>
      </c>
      <c r="K198" s="36" t="s">
        <v>665</v>
      </c>
      <c r="L198" s="35" t="s">
        <v>665</v>
      </c>
      <c r="M198" s="13">
        <v>9516868.0</v>
      </c>
      <c r="N198" s="34" t="s">
        <v>665</v>
      </c>
      <c r="O198" s="38" t="s">
        <v>665</v>
      </c>
      <c r="P198" s="13">
        <v>4338092.0</v>
      </c>
      <c r="Q198" s="39" t="s">
        <v>665</v>
      </c>
      <c r="R198" s="38" t="s">
        <v>665</v>
      </c>
      <c r="S198" s="13">
        <v>3162687.0</v>
      </c>
      <c r="T198" s="39" t="s">
        <v>665</v>
      </c>
      <c r="U198" s="38" t="s">
        <v>665</v>
      </c>
      <c r="V198" s="13">
        <v>5808201.0</v>
      </c>
      <c r="W198" s="39" t="s">
        <v>665</v>
      </c>
      <c r="X198" s="38" t="s">
        <v>665</v>
      </c>
      <c r="Y198" s="13">
        <v>5.584091717E9</v>
      </c>
      <c r="Z198" s="39" t="s">
        <v>665</v>
      </c>
      <c r="AA198" s="38" t="s">
        <v>665</v>
      </c>
      <c r="AB198" s="40" t="s">
        <v>665</v>
      </c>
      <c r="AC198" s="40" t="s">
        <v>665</v>
      </c>
      <c r="AD198" s="40">
        <v>0.0</v>
      </c>
      <c r="AE198" s="40">
        <v>0.0</v>
      </c>
      <c r="AF198" s="41" t="s">
        <v>665</v>
      </c>
      <c r="AG198" s="40">
        <v>0.0</v>
      </c>
      <c r="AH198" s="40">
        <v>0.0</v>
      </c>
      <c r="AI198" s="41">
        <v>0.0</v>
      </c>
      <c r="AJ198" s="41">
        <v>-1.4718932E7</v>
      </c>
      <c r="AK198" s="42">
        <v>0.0</v>
      </c>
      <c r="AL198" s="42">
        <v>0.0</v>
      </c>
    </row>
    <row r="199" ht="15.75" customHeight="1">
      <c r="A199" s="6">
        <v>1.10105238E8</v>
      </c>
      <c r="B199" s="7" t="s">
        <v>555</v>
      </c>
      <c r="C199" s="20">
        <v>2956152.5</v>
      </c>
      <c r="D199" s="33">
        <v>7941693.0</v>
      </c>
      <c r="E199" s="20">
        <v>1.47807625E7</v>
      </c>
      <c r="F199" s="33">
        <v>3.9164734E7</v>
      </c>
      <c r="G199" s="13">
        <v>5.912305E7</v>
      </c>
      <c r="H199" s="34">
        <v>5.0758817E7</v>
      </c>
      <c r="I199" s="35">
        <v>-8364233.0</v>
      </c>
      <c r="J199" s="20">
        <v>3.655230818E8</v>
      </c>
      <c r="K199" s="36">
        <v>5.058143804E8</v>
      </c>
      <c r="L199" s="37">
        <v>1.4029129859999996E8</v>
      </c>
      <c r="M199" s="13">
        <v>3.0868338E7</v>
      </c>
      <c r="N199" s="34">
        <v>3.8811812E7</v>
      </c>
      <c r="O199" s="38">
        <v>7943474.0</v>
      </c>
      <c r="P199" s="13">
        <v>4911290.0</v>
      </c>
      <c r="Q199" s="39">
        <v>6714153.0</v>
      </c>
      <c r="R199" s="38">
        <v>1802863.0</v>
      </c>
      <c r="S199" s="13">
        <v>9705046.0</v>
      </c>
      <c r="T199" s="39">
        <v>1.5792409E7</v>
      </c>
      <c r="U199" s="38">
        <v>6087363.0</v>
      </c>
      <c r="V199" s="13">
        <v>1.6643445E7</v>
      </c>
      <c r="W199" s="39">
        <v>1.8497775E7</v>
      </c>
      <c r="X199" s="38">
        <v>1854330.0</v>
      </c>
      <c r="Y199" s="13">
        <v>2.254514155E9</v>
      </c>
      <c r="Z199" s="39">
        <v>2.254514155E9</v>
      </c>
      <c r="AA199" s="38">
        <v>0.0</v>
      </c>
      <c r="AB199" s="40">
        <v>3708660.0</v>
      </c>
      <c r="AC199" s="40">
        <v>2.4349452E7</v>
      </c>
      <c r="AD199" s="40">
        <v>4614672.0</v>
      </c>
      <c r="AE199" s="40">
        <v>6491950.0</v>
      </c>
      <c r="AF199" s="41">
        <v>0.0</v>
      </c>
      <c r="AG199" s="40">
        <v>1153668.0</v>
      </c>
      <c r="AH199" s="40">
        <v>649195.0</v>
      </c>
      <c r="AI199" s="41">
        <v>3.9164734E7</v>
      </c>
      <c r="AJ199" s="41">
        <v>2.43839715E7</v>
      </c>
      <c r="AK199" s="42">
        <v>2.686496383390234</v>
      </c>
      <c r="AL199" s="42">
        <v>2.6497099862067333</v>
      </c>
    </row>
    <row r="200" ht="15.75" customHeight="1">
      <c r="A200" s="6">
        <v>1.2578371E8</v>
      </c>
      <c r="B200" s="7" t="s">
        <v>549</v>
      </c>
      <c r="C200" s="20">
        <v>4264778.420000001</v>
      </c>
      <c r="D200" s="33">
        <v>8388010.0</v>
      </c>
      <c r="E200" s="20">
        <v>1.82776218E7</v>
      </c>
      <c r="F200" s="33">
        <v>3.83521820006E7</v>
      </c>
      <c r="G200" s="13">
        <v>6.0925406E7</v>
      </c>
      <c r="H200" s="34">
        <v>5.4024484E7</v>
      </c>
      <c r="I200" s="35">
        <v>-6900922.0</v>
      </c>
      <c r="J200" s="20">
        <v>3.871366374E8</v>
      </c>
      <c r="K200" s="36">
        <v>5.386090992E8</v>
      </c>
      <c r="L200" s="37">
        <v>1.5147246180000007E8</v>
      </c>
      <c r="M200" s="13">
        <v>3.4766686E7</v>
      </c>
      <c r="N200" s="34">
        <v>4.3167875E7</v>
      </c>
      <c r="O200" s="38">
        <v>8401189.0</v>
      </c>
      <c r="P200" s="13">
        <v>4549855.0</v>
      </c>
      <c r="Q200" s="39">
        <v>5638302.0</v>
      </c>
      <c r="R200" s="38">
        <v>1088447.0</v>
      </c>
      <c r="S200" s="13">
        <v>1.0534526E7</v>
      </c>
      <c r="T200" s="39">
        <v>1.7289121E7</v>
      </c>
      <c r="U200" s="38">
        <v>6754595.0</v>
      </c>
      <c r="V200" s="13">
        <v>1.5930745E7</v>
      </c>
      <c r="W200" s="39">
        <v>1.756416E7</v>
      </c>
      <c r="X200" s="38">
        <v>1633415.0</v>
      </c>
      <c r="Y200" s="13">
        <v>2.648976026E9</v>
      </c>
      <c r="Z200" s="39">
        <v>2.663976027E9</v>
      </c>
      <c r="AA200" s="38">
        <v>1.5000001E7</v>
      </c>
      <c r="AB200" s="40">
        <v>3266830.0</v>
      </c>
      <c r="AC200" s="40">
        <v>2.701838E7</v>
      </c>
      <c r="AD200" s="40">
        <v>1884332.0</v>
      </c>
      <c r="AE200" s="40">
        <v>6173640.0</v>
      </c>
      <c r="AF200" s="41">
        <v>9000.0006</v>
      </c>
      <c r="AG200" s="40">
        <v>471083.0</v>
      </c>
      <c r="AH200" s="40">
        <v>617364.0</v>
      </c>
      <c r="AI200" s="41">
        <v>3.83521820006E7</v>
      </c>
      <c r="AJ200" s="41">
        <v>2.0074560200600002E7</v>
      </c>
      <c r="AK200" s="42">
        <v>1.9668102710011364</v>
      </c>
      <c r="AL200" s="42">
        <v>2.0983135782249307</v>
      </c>
    </row>
    <row r="201" ht="15.75" customHeight="1">
      <c r="A201" s="6">
        <v>1.24336707E8</v>
      </c>
      <c r="B201" s="7" t="s">
        <v>173</v>
      </c>
      <c r="C201" s="20">
        <v>2969615.85</v>
      </c>
      <c r="D201" s="33">
        <v>1832537.0</v>
      </c>
      <c r="E201" s="20">
        <v>1.484807925E7</v>
      </c>
      <c r="F201" s="33">
        <v>1.0535554E7</v>
      </c>
      <c r="G201" s="13">
        <v>5.9392317E7</v>
      </c>
      <c r="H201" s="34">
        <v>5.578007E7</v>
      </c>
      <c r="I201" s="35">
        <v>-3612247.0</v>
      </c>
      <c r="J201" s="20">
        <v>1.36259722E8</v>
      </c>
      <c r="K201" s="36">
        <v>1.66887191E8</v>
      </c>
      <c r="L201" s="37">
        <v>3.0627469E7</v>
      </c>
      <c r="M201" s="13">
        <v>1.5862232E7</v>
      </c>
      <c r="N201" s="34">
        <v>1.7931368E7</v>
      </c>
      <c r="O201" s="38">
        <v>2069136.0</v>
      </c>
      <c r="P201" s="13">
        <v>1373737.0</v>
      </c>
      <c r="Q201" s="39">
        <v>2360973.0</v>
      </c>
      <c r="R201" s="38">
        <v>987236.0</v>
      </c>
      <c r="S201" s="13">
        <v>1441372.0</v>
      </c>
      <c r="T201" s="39">
        <v>2621667.0</v>
      </c>
      <c r="U201" s="38">
        <v>1180295.0</v>
      </c>
      <c r="V201" s="13">
        <v>9884437.0</v>
      </c>
      <c r="W201" s="39">
        <v>1.0536679E7</v>
      </c>
      <c r="X201" s="38">
        <v>652242.0</v>
      </c>
      <c r="Y201" s="13">
        <v>9.27833989E8</v>
      </c>
      <c r="Z201" s="39">
        <v>9.27833989E8</v>
      </c>
      <c r="AA201" s="38">
        <v>0.0</v>
      </c>
      <c r="AB201" s="40">
        <v>1304484.0</v>
      </c>
      <c r="AC201" s="40">
        <v>4721180.0</v>
      </c>
      <c r="AD201" s="40">
        <v>3574980.0</v>
      </c>
      <c r="AE201" s="40">
        <v>934910.0</v>
      </c>
      <c r="AF201" s="41">
        <v>0.0</v>
      </c>
      <c r="AG201" s="40">
        <v>893745.0</v>
      </c>
      <c r="AH201" s="40">
        <v>93491.0</v>
      </c>
      <c r="AI201" s="41">
        <v>1.0535554E7</v>
      </c>
      <c r="AJ201" s="41">
        <v>-4312525.25</v>
      </c>
      <c r="AK201" s="42">
        <v>0.6170956421855035</v>
      </c>
      <c r="AL201" s="42">
        <v>0.7095566923243625</v>
      </c>
    </row>
    <row r="202" ht="15.75" customHeight="1">
      <c r="A202" s="6">
        <v>1.2427174E8</v>
      </c>
      <c r="B202" s="7" t="s">
        <v>211</v>
      </c>
      <c r="C202" s="20">
        <v>2934479.4000000004</v>
      </c>
      <c r="D202" s="33">
        <v>2644964.0</v>
      </c>
      <c r="E202" s="20">
        <v>1.4672397E7</v>
      </c>
      <c r="F202" s="33">
        <v>8821686.0</v>
      </c>
      <c r="G202" s="13">
        <v>5.8689588E7</v>
      </c>
      <c r="H202" s="34">
        <v>5.9240027E7</v>
      </c>
      <c r="I202" s="35">
        <v>550439.0</v>
      </c>
      <c r="J202" s="20">
        <v>2.223133074E8</v>
      </c>
      <c r="K202" s="36">
        <v>2.670464626E8</v>
      </c>
      <c r="L202" s="37">
        <v>4.473315519999999E7</v>
      </c>
      <c r="M202" s="13">
        <v>2.1155857E7</v>
      </c>
      <c r="N202" s="34">
        <v>2.4869511E7</v>
      </c>
      <c r="O202" s="38">
        <v>3713654.0</v>
      </c>
      <c r="P202" s="13">
        <v>7838352.0</v>
      </c>
      <c r="Q202" s="39">
        <v>8718827.0</v>
      </c>
      <c r="R202" s="38">
        <v>880475.0</v>
      </c>
      <c r="S202" s="13">
        <v>2999241.0</v>
      </c>
      <c r="T202" s="39">
        <v>4718620.0</v>
      </c>
      <c r="U202" s="38">
        <v>1719379.0</v>
      </c>
      <c r="V202" s="13">
        <v>1.5955949E7</v>
      </c>
      <c r="W202" s="39">
        <v>1.6881534E7</v>
      </c>
      <c r="X202" s="38">
        <v>925585.0</v>
      </c>
      <c r="Y202" s="13">
        <v>2.893935298E9</v>
      </c>
      <c r="Z202" s="39">
        <v>3.048935298E9</v>
      </c>
      <c r="AA202" s="38">
        <v>1.55E8</v>
      </c>
      <c r="AB202" s="40">
        <v>1851170.0</v>
      </c>
      <c r="AC202" s="40">
        <v>6877516.0</v>
      </c>
      <c r="AD202" s="40">
        <v>0.0</v>
      </c>
      <c r="AE202" s="40">
        <v>0.0</v>
      </c>
      <c r="AF202" s="41">
        <v>92999.99999999999</v>
      </c>
      <c r="AG202" s="40">
        <v>0.0</v>
      </c>
      <c r="AH202" s="40">
        <v>0.0</v>
      </c>
      <c r="AI202" s="41">
        <v>8821686.0</v>
      </c>
      <c r="AJ202" s="41">
        <v>-5850711.0</v>
      </c>
      <c r="AK202" s="42">
        <v>0.9013401150473231</v>
      </c>
      <c r="AL202" s="42">
        <v>0.6012436822695024</v>
      </c>
    </row>
    <row r="203" ht="15.75" customHeight="1">
      <c r="A203" s="6">
        <v>8.3627209E7</v>
      </c>
      <c r="B203" s="7" t="s">
        <v>194</v>
      </c>
      <c r="C203" s="20">
        <v>2878799.0500000003</v>
      </c>
      <c r="D203" s="33">
        <v>134950.0</v>
      </c>
      <c r="E203" s="20">
        <v>1.439399525E7</v>
      </c>
      <c r="F203" s="33">
        <v>486384.0812</v>
      </c>
      <c r="G203" s="13">
        <v>5.7575981E7</v>
      </c>
      <c r="H203" s="34">
        <v>5.5633951E7</v>
      </c>
      <c r="I203" s="35">
        <v>-1942030.0</v>
      </c>
      <c r="J203" s="20">
        <v>1.3630022E8</v>
      </c>
      <c r="K203" s="36">
        <v>1.38725972E8</v>
      </c>
      <c r="L203" s="37">
        <v>2425752.0</v>
      </c>
      <c r="M203" s="13">
        <v>1.6349379E7</v>
      </c>
      <c r="N203" s="34">
        <v>1.6504349E7</v>
      </c>
      <c r="O203" s="38">
        <v>154970.0</v>
      </c>
      <c r="P203" s="13">
        <v>8003123.0</v>
      </c>
      <c r="Q203" s="39">
        <v>8097476.0</v>
      </c>
      <c r="R203" s="38">
        <v>94353.0</v>
      </c>
      <c r="S203" s="13">
        <v>4530013.0</v>
      </c>
      <c r="T203" s="39">
        <v>4637209.0</v>
      </c>
      <c r="U203" s="38">
        <v>107196.0</v>
      </c>
      <c r="V203" s="13">
        <v>3974343.0</v>
      </c>
      <c r="W203" s="39">
        <v>4002097.0</v>
      </c>
      <c r="X203" s="38">
        <v>27754.0</v>
      </c>
      <c r="Y203" s="13">
        <v>7.497251955E9</v>
      </c>
      <c r="Z203" s="39">
        <v>7.500738757E9</v>
      </c>
      <c r="AA203" s="38">
        <v>3486802.0</v>
      </c>
      <c r="AB203" s="40">
        <v>55508.0</v>
      </c>
      <c r="AC203" s="40">
        <v>428784.0</v>
      </c>
      <c r="AD203" s="40">
        <v>0.0</v>
      </c>
      <c r="AE203" s="40">
        <v>0.0</v>
      </c>
      <c r="AF203" s="41">
        <v>2092.0811999999996</v>
      </c>
      <c r="AG203" s="40">
        <v>0.0</v>
      </c>
      <c r="AH203" s="40">
        <v>0.0</v>
      </c>
      <c r="AI203" s="41">
        <v>486384.0812</v>
      </c>
      <c r="AJ203" s="41">
        <v>-1.39076111688E7</v>
      </c>
      <c r="AK203" s="42">
        <v>0.046877186512896754</v>
      </c>
      <c r="AL203" s="42">
        <v>0.03379076293637098</v>
      </c>
    </row>
    <row r="204" ht="15.75" customHeight="1">
      <c r="A204" s="6">
        <v>8.5969197E7</v>
      </c>
      <c r="B204" s="7" t="s">
        <v>232</v>
      </c>
      <c r="C204" s="20">
        <v>2903322.85</v>
      </c>
      <c r="D204" s="33">
        <v>118938.0</v>
      </c>
      <c r="E204" s="20">
        <v>1.451661425E7</v>
      </c>
      <c r="F204" s="33">
        <v>452992.0</v>
      </c>
      <c r="G204" s="13">
        <v>5.8066457E7</v>
      </c>
      <c r="H204" s="34">
        <v>5.2372135E7</v>
      </c>
      <c r="I204" s="35">
        <v>-5694322.0</v>
      </c>
      <c r="J204" s="20">
        <v>1.07301339E8</v>
      </c>
      <c r="K204" s="36">
        <v>1.09566485E8</v>
      </c>
      <c r="L204" s="37">
        <v>2265146.0</v>
      </c>
      <c r="M204" s="13">
        <v>1.5797715E7</v>
      </c>
      <c r="N204" s="34">
        <v>1.5916863E7</v>
      </c>
      <c r="O204" s="38">
        <v>119148.0</v>
      </c>
      <c r="P204" s="13">
        <v>1.0449054E7</v>
      </c>
      <c r="Q204" s="39">
        <v>1.0614887E7</v>
      </c>
      <c r="R204" s="38">
        <v>165833.0</v>
      </c>
      <c r="S204" s="13">
        <v>1537440.0</v>
      </c>
      <c r="T204" s="39">
        <v>1644998.0</v>
      </c>
      <c r="U204" s="38">
        <v>107558.0</v>
      </c>
      <c r="V204" s="13">
        <v>5328815.0</v>
      </c>
      <c r="W204" s="39">
        <v>5340195.0</v>
      </c>
      <c r="X204" s="38">
        <v>11380.0</v>
      </c>
      <c r="Y204" s="13">
        <v>2.166877702E9</v>
      </c>
      <c r="Z204" s="39">
        <v>2.166877702E9</v>
      </c>
      <c r="AA204" s="38">
        <v>0.0</v>
      </c>
      <c r="AB204" s="40">
        <v>22760.0</v>
      </c>
      <c r="AC204" s="40">
        <v>430232.0</v>
      </c>
      <c r="AD204" s="40">
        <v>0.0</v>
      </c>
      <c r="AE204" s="40">
        <v>0.0</v>
      </c>
      <c r="AF204" s="41">
        <v>0.0</v>
      </c>
      <c r="AG204" s="40">
        <v>0.0</v>
      </c>
      <c r="AH204" s="40">
        <v>0.0</v>
      </c>
      <c r="AI204" s="41">
        <v>452992.0</v>
      </c>
      <c r="AJ204" s="41">
        <v>-1.406362225E7</v>
      </c>
      <c r="AK204" s="42">
        <v>0.04096616399378388</v>
      </c>
      <c r="AL204" s="42">
        <v>0.03120507249133523</v>
      </c>
    </row>
    <row r="205" ht="15.75" customHeight="1">
      <c r="A205" s="6">
        <v>1.17771688E8</v>
      </c>
      <c r="B205" s="7" t="s">
        <v>188</v>
      </c>
      <c r="C205" s="20">
        <v>2971035.35</v>
      </c>
      <c r="D205" s="33">
        <v>3810661.0</v>
      </c>
      <c r="E205" s="20">
        <v>1.485517675E7</v>
      </c>
      <c r="F205" s="33">
        <v>2.1747626E7</v>
      </c>
      <c r="G205" s="13">
        <v>5.9420707E7</v>
      </c>
      <c r="H205" s="34">
        <v>5.2650121E7</v>
      </c>
      <c r="I205" s="35">
        <v>-6770586.0</v>
      </c>
      <c r="J205" s="20">
        <v>1.509376204E8</v>
      </c>
      <c r="K205" s="36">
        <v>2.154085694E8</v>
      </c>
      <c r="L205" s="37">
        <v>6.4470949E7</v>
      </c>
      <c r="M205" s="13">
        <v>1.4371376E7</v>
      </c>
      <c r="N205" s="34">
        <v>1.8297501E7</v>
      </c>
      <c r="O205" s="38">
        <v>3926125.0</v>
      </c>
      <c r="P205" s="13">
        <v>2414441.0</v>
      </c>
      <c r="Q205" s="39">
        <v>3546616.0</v>
      </c>
      <c r="R205" s="38">
        <v>1132175.0</v>
      </c>
      <c r="S205" s="13">
        <v>4123128.0</v>
      </c>
      <c r="T205" s="39">
        <v>6755761.0</v>
      </c>
      <c r="U205" s="38">
        <v>2632633.0</v>
      </c>
      <c r="V205" s="13">
        <v>6586286.0</v>
      </c>
      <c r="W205" s="39">
        <v>7764314.0</v>
      </c>
      <c r="X205" s="38">
        <v>1178028.0</v>
      </c>
      <c r="Y205" s="13">
        <v>5.66609063E8</v>
      </c>
      <c r="Z205" s="39">
        <v>7.11609063E8</v>
      </c>
      <c r="AA205" s="38">
        <v>1.45E8</v>
      </c>
      <c r="AB205" s="40">
        <v>2356056.0</v>
      </c>
      <c r="AC205" s="40">
        <v>1.0530532E7</v>
      </c>
      <c r="AD205" s="40">
        <v>1696108.0</v>
      </c>
      <c r="AE205" s="40">
        <v>7077930.0</v>
      </c>
      <c r="AF205" s="41">
        <v>86999.99999999999</v>
      </c>
      <c r="AG205" s="40">
        <v>424027.0</v>
      </c>
      <c r="AH205" s="40">
        <v>707793.0</v>
      </c>
      <c r="AI205" s="41">
        <v>2.1747626E7</v>
      </c>
      <c r="AJ205" s="41">
        <v>6892449.25</v>
      </c>
      <c r="AK205" s="42">
        <v>1.2826037226383051</v>
      </c>
      <c r="AL205" s="42">
        <v>1.463976253261342</v>
      </c>
    </row>
    <row r="206" ht="15.75" customHeight="1">
      <c r="A206" s="6">
        <v>1.23691275E8</v>
      </c>
      <c r="B206" s="7" t="s">
        <v>557</v>
      </c>
      <c r="C206" s="20">
        <v>2942636.85</v>
      </c>
      <c r="D206" s="33">
        <v>847730.0</v>
      </c>
      <c r="E206" s="20">
        <v>1.471318425E7</v>
      </c>
      <c r="F206" s="33">
        <v>1.0011508E7</v>
      </c>
      <c r="G206" s="13">
        <v>5.8852737E7</v>
      </c>
      <c r="H206" s="34">
        <v>5.3766897E7</v>
      </c>
      <c r="I206" s="35">
        <v>-5085840.0</v>
      </c>
      <c r="J206" s="20">
        <v>2.366368888E8</v>
      </c>
      <c r="K206" s="36">
        <v>2.510733976E8</v>
      </c>
      <c r="L206" s="37">
        <v>1.4436508799999982E7</v>
      </c>
      <c r="M206" s="13">
        <v>3.3863373E7</v>
      </c>
      <c r="N206" s="34">
        <v>3.4711247E7</v>
      </c>
      <c r="O206" s="38">
        <v>847874.0</v>
      </c>
      <c r="P206" s="13">
        <v>5917713.0</v>
      </c>
      <c r="Q206" s="39">
        <v>7201087.0</v>
      </c>
      <c r="R206" s="38">
        <v>1283374.0</v>
      </c>
      <c r="S206" s="13">
        <v>4029967.0</v>
      </c>
      <c r="T206" s="39">
        <v>4625885.0</v>
      </c>
      <c r="U206" s="38">
        <v>595918.0</v>
      </c>
      <c r="V206" s="13">
        <v>1.2865445E7</v>
      </c>
      <c r="W206" s="39">
        <v>1.3117257E7</v>
      </c>
      <c r="X206" s="38">
        <v>251812.0</v>
      </c>
      <c r="Y206" s="13">
        <v>5.089820261E9</v>
      </c>
      <c r="Z206" s="39">
        <v>5.089820261E9</v>
      </c>
      <c r="AA206" s="38">
        <v>0.0</v>
      </c>
      <c r="AB206" s="40">
        <v>503624.0</v>
      </c>
      <c r="AC206" s="40">
        <v>2383672.0</v>
      </c>
      <c r="AD206" s="40">
        <v>3806352.0</v>
      </c>
      <c r="AE206" s="40">
        <v>3317860.0</v>
      </c>
      <c r="AF206" s="41">
        <v>0.0</v>
      </c>
      <c r="AG206" s="40">
        <v>951588.0</v>
      </c>
      <c r="AH206" s="40">
        <v>331786.0</v>
      </c>
      <c r="AI206" s="41">
        <v>1.0011508E7</v>
      </c>
      <c r="AJ206" s="41">
        <v>-4701676.25</v>
      </c>
      <c r="AK206" s="42">
        <v>0.28808515736489876</v>
      </c>
      <c r="AL206" s="42">
        <v>0.6804446834817555</v>
      </c>
    </row>
    <row r="207" ht="15.75" customHeight="1">
      <c r="A207" s="6">
        <v>1.12663937E8</v>
      </c>
      <c r="B207" s="7" t="s">
        <v>210</v>
      </c>
      <c r="C207" s="20">
        <v>2924969.1500000004</v>
      </c>
      <c r="D207" s="33">
        <v>1765279.0</v>
      </c>
      <c r="E207" s="20">
        <v>1.462484575E7</v>
      </c>
      <c r="F207" s="33">
        <v>1.5916228E7</v>
      </c>
      <c r="G207" s="13">
        <v>5.8499383E7</v>
      </c>
      <c r="H207" s="34">
        <v>4.9564693E7</v>
      </c>
      <c r="I207" s="35">
        <v>-8934690.0</v>
      </c>
      <c r="J207" s="20">
        <v>2.196362344E8</v>
      </c>
      <c r="K207" s="36">
        <v>2.511271822E8</v>
      </c>
      <c r="L207" s="37">
        <v>3.1490947799999982E7</v>
      </c>
      <c r="M207" s="13">
        <v>3.4143784E7</v>
      </c>
      <c r="N207" s="34">
        <v>3.597407E7</v>
      </c>
      <c r="O207" s="38">
        <v>1830286.0</v>
      </c>
      <c r="P207" s="13">
        <v>7239954.0</v>
      </c>
      <c r="Q207" s="39">
        <v>9772146.0</v>
      </c>
      <c r="R207" s="38">
        <v>2532192.0</v>
      </c>
      <c r="S207" s="13">
        <v>4587111.0</v>
      </c>
      <c r="T207" s="39">
        <v>5968934.0</v>
      </c>
      <c r="U207" s="38">
        <v>1381823.0</v>
      </c>
      <c r="V207" s="13">
        <v>1.1951408E7</v>
      </c>
      <c r="W207" s="39">
        <v>1.2334864E7</v>
      </c>
      <c r="X207" s="38">
        <v>383456.0</v>
      </c>
      <c r="Y207" s="13">
        <v>2.669192506E9</v>
      </c>
      <c r="Z207" s="39">
        <v>2.669192506E9</v>
      </c>
      <c r="AA207" s="38">
        <v>0.0</v>
      </c>
      <c r="AB207" s="40">
        <v>766912.0</v>
      </c>
      <c r="AC207" s="40">
        <v>5527292.0</v>
      </c>
      <c r="AD207" s="40">
        <v>6028184.0</v>
      </c>
      <c r="AE207" s="40">
        <v>3593840.0</v>
      </c>
      <c r="AF207" s="41">
        <v>0.0</v>
      </c>
      <c r="AG207" s="40">
        <v>1507046.0</v>
      </c>
      <c r="AH207" s="40">
        <v>359384.0</v>
      </c>
      <c r="AI207" s="41">
        <v>1.5916228E7</v>
      </c>
      <c r="AJ207" s="41">
        <v>1291382.25</v>
      </c>
      <c r="AK207" s="42">
        <v>0.6035205533706226</v>
      </c>
      <c r="AL207" s="42">
        <v>1.088300572332532</v>
      </c>
    </row>
    <row r="208" ht="15.75" customHeight="1">
      <c r="A208" s="6">
        <v>1.24475012E8</v>
      </c>
      <c r="B208" s="7" t="s">
        <v>172</v>
      </c>
      <c r="C208" s="20">
        <v>4205463.57</v>
      </c>
      <c r="D208" s="33">
        <v>3759931.0</v>
      </c>
      <c r="E208" s="20">
        <v>1.80234153E7</v>
      </c>
      <c r="F208" s="33">
        <v>1.8601826E7</v>
      </c>
      <c r="G208" s="13">
        <v>6.0078051E7</v>
      </c>
      <c r="H208" s="34">
        <v>5.9319306E7</v>
      </c>
      <c r="I208" s="35">
        <v>-758745.0</v>
      </c>
      <c r="J208" s="20">
        <v>3.832327246E8</v>
      </c>
      <c r="K208" s="36">
        <v>4.502008254E8</v>
      </c>
      <c r="L208" s="37">
        <v>6.696810079999995E7</v>
      </c>
      <c r="M208" s="13">
        <v>3.5605518E7</v>
      </c>
      <c r="N208" s="34">
        <v>3.9440852E7</v>
      </c>
      <c r="O208" s="38">
        <v>3835334.0</v>
      </c>
      <c r="P208" s="13">
        <v>4930765.0</v>
      </c>
      <c r="Q208" s="39">
        <v>5732389.0</v>
      </c>
      <c r="R208" s="38">
        <v>801624.0</v>
      </c>
      <c r="S208" s="13">
        <v>1.0914879E7</v>
      </c>
      <c r="T208" s="39">
        <v>1.3848233E7</v>
      </c>
      <c r="U208" s="38">
        <v>2933354.0</v>
      </c>
      <c r="V208" s="13">
        <v>1.6050236E7</v>
      </c>
      <c r="W208" s="39">
        <v>1.6876813E7</v>
      </c>
      <c r="X208" s="38">
        <v>826577.0</v>
      </c>
      <c r="Y208" s="13">
        <v>3.324619201E9</v>
      </c>
      <c r="Z208" s="39">
        <v>3.449619201E9</v>
      </c>
      <c r="AA208" s="38">
        <v>1.25E8</v>
      </c>
      <c r="AB208" s="40">
        <v>1653154.0</v>
      </c>
      <c r="AC208" s="40">
        <v>1.1733416E7</v>
      </c>
      <c r="AD208" s="40">
        <v>1915016.0</v>
      </c>
      <c r="AE208" s="40">
        <v>3225240.0</v>
      </c>
      <c r="AF208" s="41">
        <v>75000.0</v>
      </c>
      <c r="AG208" s="40">
        <v>478754.0</v>
      </c>
      <c r="AH208" s="40">
        <v>322524.0</v>
      </c>
      <c r="AI208" s="41">
        <v>1.8601826E7</v>
      </c>
      <c r="AJ208" s="41">
        <v>578410.6999999993</v>
      </c>
      <c r="AK208" s="42">
        <v>0.8940586304971844</v>
      </c>
      <c r="AL208" s="42">
        <v>1.0320921806645602</v>
      </c>
    </row>
    <row r="209" ht="15.75" customHeight="1">
      <c r="A209" s="6">
        <v>1.1271716E8</v>
      </c>
      <c r="B209" s="7" t="s">
        <v>186</v>
      </c>
      <c r="C209" s="20">
        <v>4215245.720000001</v>
      </c>
      <c r="D209" s="33">
        <v>5144960.0</v>
      </c>
      <c r="E209" s="20">
        <v>1.80653388E7</v>
      </c>
      <c r="F209" s="33">
        <v>2.7167794E7</v>
      </c>
      <c r="G209" s="13">
        <v>6.0217796E7</v>
      </c>
      <c r="H209" s="34">
        <v>5.1512595E7</v>
      </c>
      <c r="I209" s="35">
        <v>-8705201.0</v>
      </c>
      <c r="J209" s="20">
        <v>3.365730278E8</v>
      </c>
      <c r="K209" s="36">
        <v>4.25026916E8</v>
      </c>
      <c r="L209" s="37">
        <v>8.845388819999999E7</v>
      </c>
      <c r="M209" s="13">
        <v>3.1116017E7</v>
      </c>
      <c r="N209" s="34">
        <v>3.6403129E7</v>
      </c>
      <c r="O209" s="38">
        <v>5287112.0</v>
      </c>
      <c r="P209" s="13">
        <v>6798131.0</v>
      </c>
      <c r="Q209" s="39">
        <v>8708276.0</v>
      </c>
      <c r="R209" s="38">
        <v>1910145.0</v>
      </c>
      <c r="S209" s="13">
        <v>9846091.0</v>
      </c>
      <c r="T209" s="39">
        <v>1.3532752E7</v>
      </c>
      <c r="U209" s="38">
        <v>3686661.0</v>
      </c>
      <c r="V209" s="13">
        <v>1.3443482E7</v>
      </c>
      <c r="W209" s="39">
        <v>1.4901781E7</v>
      </c>
      <c r="X209" s="38">
        <v>1458299.0</v>
      </c>
      <c r="Y209" s="13">
        <v>1.397121216E9</v>
      </c>
      <c r="Z209" s="39">
        <v>1.667121216E9</v>
      </c>
      <c r="AA209" s="38">
        <v>2.7E8</v>
      </c>
      <c r="AB209" s="40">
        <v>2916598.0</v>
      </c>
      <c r="AC209" s="40">
        <v>1.4746644E7</v>
      </c>
      <c r="AD209" s="40">
        <v>6011752.0</v>
      </c>
      <c r="AE209" s="40">
        <v>3330800.0</v>
      </c>
      <c r="AF209" s="41">
        <v>162000.0</v>
      </c>
      <c r="AG209" s="40">
        <v>1502938.0</v>
      </c>
      <c r="AH209" s="40">
        <v>333080.0</v>
      </c>
      <c r="AI209" s="41">
        <v>2.7167794E7</v>
      </c>
      <c r="AJ209" s="41">
        <v>9102455.2</v>
      </c>
      <c r="AK209" s="42">
        <v>1.2205599250332668</v>
      </c>
      <c r="AL209" s="42">
        <v>1.5038629665777428</v>
      </c>
    </row>
    <row r="210" ht="15.75" customHeight="1">
      <c r="A210" s="6">
        <v>1.4518273E7</v>
      </c>
      <c r="B210" s="7" t="s">
        <v>561</v>
      </c>
      <c r="C210" s="20">
        <v>2877162.2</v>
      </c>
      <c r="D210" s="33">
        <v>0.0</v>
      </c>
      <c r="E210" s="20">
        <v>1.4385811E7</v>
      </c>
      <c r="F210" s="33">
        <v>0.0</v>
      </c>
      <c r="G210" s="13">
        <v>5.7543244E7</v>
      </c>
      <c r="H210" s="34">
        <v>5.8853104E7</v>
      </c>
      <c r="I210" s="35">
        <v>1309860.0</v>
      </c>
      <c r="J210" s="20">
        <v>3.5540132792E9</v>
      </c>
      <c r="K210" s="36">
        <v>3.5540132792E9</v>
      </c>
      <c r="L210" s="37">
        <v>0.0</v>
      </c>
      <c r="M210" s="13">
        <v>3.70454283E8</v>
      </c>
      <c r="N210" s="34">
        <v>3.70454283E8</v>
      </c>
      <c r="O210" s="38">
        <v>0.0</v>
      </c>
      <c r="P210" s="13">
        <v>2.3471692E7</v>
      </c>
      <c r="Q210" s="39">
        <v>2.3471692E7</v>
      </c>
      <c r="R210" s="38">
        <v>0.0</v>
      </c>
      <c r="S210" s="13">
        <v>7.7396121E7</v>
      </c>
      <c r="T210" s="39">
        <v>7.7396121E7</v>
      </c>
      <c r="U210" s="38">
        <v>0.0</v>
      </c>
      <c r="V210" s="13">
        <v>1.92598684E8</v>
      </c>
      <c r="W210" s="39">
        <v>1.92598684E8</v>
      </c>
      <c r="X210" s="38">
        <v>0.0</v>
      </c>
      <c r="Y210" s="13">
        <v>1.5719655857E10</v>
      </c>
      <c r="Z210" s="39">
        <v>1.5719655857E10</v>
      </c>
      <c r="AA210" s="38">
        <v>0.0</v>
      </c>
      <c r="AB210" s="40">
        <v>0.0</v>
      </c>
      <c r="AC210" s="40">
        <v>0.0</v>
      </c>
      <c r="AD210" s="40">
        <v>0.0</v>
      </c>
      <c r="AE210" s="40">
        <v>0.0</v>
      </c>
      <c r="AF210" s="41">
        <v>0.0</v>
      </c>
      <c r="AG210" s="40">
        <v>0.0</v>
      </c>
      <c r="AH210" s="40">
        <v>0.0</v>
      </c>
      <c r="AI210" s="41">
        <v>0.0</v>
      </c>
      <c r="AJ210" s="41">
        <v>-1.4385811E7</v>
      </c>
      <c r="AK210" s="42">
        <v>0.0</v>
      </c>
      <c r="AL210" s="42">
        <v>0.0</v>
      </c>
    </row>
    <row r="211" ht="15.75" customHeight="1">
      <c r="A211" s="6">
        <v>8.6773135E7</v>
      </c>
      <c r="B211" s="7" t="s">
        <v>551</v>
      </c>
      <c r="C211" s="20">
        <v>4241654.970000001</v>
      </c>
      <c r="D211" s="33">
        <v>1425559.0</v>
      </c>
      <c r="E211" s="20">
        <v>1.81785213E7</v>
      </c>
      <c r="F211" s="33">
        <v>1.2259304E7</v>
      </c>
      <c r="G211" s="13">
        <v>6.0595071E7</v>
      </c>
      <c r="H211" s="34">
        <v>5.6078031E7</v>
      </c>
      <c r="I211" s="35">
        <v>-4517040.0</v>
      </c>
      <c r="J211" s="20">
        <v>3.515830962E8</v>
      </c>
      <c r="K211" s="36">
        <v>3.773960488E8</v>
      </c>
      <c r="L211" s="37">
        <v>2.5812952600000024E7</v>
      </c>
      <c r="M211" s="13">
        <v>2.8215694E7</v>
      </c>
      <c r="N211" s="34">
        <v>2.9658458E7</v>
      </c>
      <c r="O211" s="38">
        <v>1442764.0</v>
      </c>
      <c r="P211" s="13">
        <v>8653561.0</v>
      </c>
      <c r="Q211" s="39">
        <v>9688057.0</v>
      </c>
      <c r="R211" s="38">
        <v>1034496.0</v>
      </c>
      <c r="S211" s="13">
        <v>9612447.0</v>
      </c>
      <c r="T211" s="39">
        <v>1.0767729E7</v>
      </c>
      <c r="U211" s="38">
        <v>1155282.0</v>
      </c>
      <c r="V211" s="13">
        <v>1.5302761E7</v>
      </c>
      <c r="W211" s="39">
        <v>1.5573038E7</v>
      </c>
      <c r="X211" s="38">
        <v>270277.0</v>
      </c>
      <c r="Y211" s="13">
        <v>4.732804734E9</v>
      </c>
      <c r="Z211" s="39">
        <v>4.732804734E9</v>
      </c>
      <c r="AA211" s="38">
        <v>0.0</v>
      </c>
      <c r="AB211" s="40">
        <v>540554.0</v>
      </c>
      <c r="AC211" s="40">
        <v>4621128.0</v>
      </c>
      <c r="AD211" s="40">
        <v>2164892.0</v>
      </c>
      <c r="AE211" s="40">
        <v>4932730.0</v>
      </c>
      <c r="AF211" s="41">
        <v>0.0</v>
      </c>
      <c r="AG211" s="40">
        <v>541223.0</v>
      </c>
      <c r="AH211" s="40">
        <v>493273.0</v>
      </c>
      <c r="AI211" s="41">
        <v>1.2259304E7</v>
      </c>
      <c r="AJ211" s="41">
        <v>-5919217.300000001</v>
      </c>
      <c r="AK211" s="42">
        <v>0.3360855633196398</v>
      </c>
      <c r="AL211" s="42">
        <v>0.6743840050400579</v>
      </c>
    </row>
    <row r="212" ht="15.75" customHeight="1">
      <c r="A212" s="6">
        <v>8.4445394E7</v>
      </c>
      <c r="B212" s="7" t="s">
        <v>559</v>
      </c>
      <c r="C212" s="20">
        <v>2882538.35</v>
      </c>
      <c r="D212" s="33">
        <v>1.6952683E7</v>
      </c>
      <c r="E212" s="20">
        <v>1.441269175E7</v>
      </c>
      <c r="F212" s="33">
        <v>6.72143720012E7</v>
      </c>
      <c r="G212" s="13">
        <v>5.7650767E7</v>
      </c>
      <c r="H212" s="34">
        <v>5.3523542E7</v>
      </c>
      <c r="I212" s="35">
        <v>-4127225.0</v>
      </c>
      <c r="J212" s="20">
        <v>9.881525034E8</v>
      </c>
      <c r="K212" s="36">
        <v>1.2860001444E9</v>
      </c>
      <c r="L212" s="37">
        <v>2.978476410000001E8</v>
      </c>
      <c r="M212" s="13">
        <v>1.22335191E8</v>
      </c>
      <c r="N212" s="34">
        <v>1.40242333E8</v>
      </c>
      <c r="O212" s="38">
        <v>1.7907142E7</v>
      </c>
      <c r="P212" s="13">
        <v>9568214.0</v>
      </c>
      <c r="Q212" s="39">
        <v>1.090316E7</v>
      </c>
      <c r="R212" s="38">
        <v>1334946.0</v>
      </c>
      <c r="S212" s="13">
        <v>2.6894799E7</v>
      </c>
      <c r="T212" s="39">
        <v>3.9660948E7</v>
      </c>
      <c r="U212" s="38">
        <v>1.2766149E7</v>
      </c>
      <c r="V212" s="13">
        <v>4.3095478E7</v>
      </c>
      <c r="W212" s="39">
        <v>4.7282012E7</v>
      </c>
      <c r="X212" s="38">
        <v>4186534.0</v>
      </c>
      <c r="Y212" s="13">
        <v>6.788256731E9</v>
      </c>
      <c r="Z212" s="39">
        <v>7.233256733E9</v>
      </c>
      <c r="AA212" s="38">
        <v>4.45000002E8</v>
      </c>
      <c r="AB212" s="40">
        <v>8373068.0</v>
      </c>
      <c r="AC212" s="40">
        <v>5.1064596E7</v>
      </c>
      <c r="AD212" s="40">
        <v>3893168.0</v>
      </c>
      <c r="AE212" s="40">
        <v>3616540.0</v>
      </c>
      <c r="AF212" s="41">
        <v>267000.0012</v>
      </c>
      <c r="AG212" s="40">
        <v>973292.0</v>
      </c>
      <c r="AH212" s="40">
        <v>361654.0</v>
      </c>
      <c r="AI212" s="41">
        <v>6.72143720012E7</v>
      </c>
      <c r="AJ212" s="41">
        <v>5.2801680251200005E7</v>
      </c>
      <c r="AK212" s="42">
        <v>5.881164772708054</v>
      </c>
      <c r="AL212" s="42">
        <v>4.663554398240704</v>
      </c>
    </row>
    <row r="213" ht="15.75" customHeight="1">
      <c r="A213" s="6">
        <v>1.08960573E8</v>
      </c>
      <c r="B213" s="7" t="s">
        <v>171</v>
      </c>
      <c r="C213" s="20">
        <v>2944493.95</v>
      </c>
      <c r="D213" s="33">
        <v>7471242.0</v>
      </c>
      <c r="E213" s="20">
        <v>1.472246975E7</v>
      </c>
      <c r="F213" s="33">
        <v>3.3573212E7</v>
      </c>
      <c r="G213" s="13">
        <v>5.8889879E7</v>
      </c>
      <c r="H213" s="34">
        <v>5.6228613E7</v>
      </c>
      <c r="I213" s="35">
        <v>-2661266.0</v>
      </c>
      <c r="J213" s="20">
        <v>3.813595944E8</v>
      </c>
      <c r="K213" s="36">
        <v>5.185208788E8</v>
      </c>
      <c r="L213" s="37">
        <v>1.3716128440000004E8</v>
      </c>
      <c r="M213" s="13">
        <v>2.5141361E7</v>
      </c>
      <c r="N213" s="34">
        <v>3.2689502E7</v>
      </c>
      <c r="O213" s="38">
        <v>7548141.0</v>
      </c>
      <c r="P213" s="13">
        <v>5744446.0</v>
      </c>
      <c r="Q213" s="39">
        <v>6842467.0</v>
      </c>
      <c r="R213" s="38">
        <v>1098021.0</v>
      </c>
      <c r="S213" s="13">
        <v>1.3593812E7</v>
      </c>
      <c r="T213" s="39">
        <v>1.983645E7</v>
      </c>
      <c r="U213" s="38">
        <v>6242638.0</v>
      </c>
      <c r="V213" s="13">
        <v>1.0815942E7</v>
      </c>
      <c r="W213" s="39">
        <v>1.2044546E7</v>
      </c>
      <c r="X213" s="38">
        <v>1228604.0</v>
      </c>
      <c r="Y213" s="13">
        <v>3.73069027E8</v>
      </c>
      <c r="Z213" s="39">
        <v>3.73069027E8</v>
      </c>
      <c r="AA213" s="38">
        <v>0.0</v>
      </c>
      <c r="AB213" s="40">
        <v>2457208.0</v>
      </c>
      <c r="AC213" s="40">
        <v>2.4970552E7</v>
      </c>
      <c r="AD213" s="40">
        <v>3223172.0</v>
      </c>
      <c r="AE213" s="40">
        <v>2922280.0</v>
      </c>
      <c r="AF213" s="41">
        <v>0.0</v>
      </c>
      <c r="AG213" s="40">
        <v>805793.0</v>
      </c>
      <c r="AH213" s="40">
        <v>292228.0</v>
      </c>
      <c r="AI213" s="41">
        <v>3.3573212E7</v>
      </c>
      <c r="AJ213" s="41">
        <v>1.885074225E7</v>
      </c>
      <c r="AK213" s="42">
        <v>2.5373602822311794</v>
      </c>
      <c r="AL213" s="42">
        <v>2.2804062477357103</v>
      </c>
    </row>
    <row r="214" ht="15.75" customHeight="1">
      <c r="A214" s="6">
        <v>5.0535004E7</v>
      </c>
      <c r="B214" s="7" t="s">
        <v>177</v>
      </c>
      <c r="C214" s="20">
        <v>2922297.0500000003</v>
      </c>
      <c r="D214" s="33">
        <v>9771962.0</v>
      </c>
      <c r="E214" s="20">
        <v>1.461148525E7</v>
      </c>
      <c r="F214" s="33">
        <v>3.9495968E7</v>
      </c>
      <c r="G214" s="13">
        <v>5.8445941E7</v>
      </c>
      <c r="H214" s="34">
        <v>5.7653767E7</v>
      </c>
      <c r="I214" s="35">
        <v>-792174.0</v>
      </c>
      <c r="J214" s="20">
        <v>2.346729972E8</v>
      </c>
      <c r="K214" s="36">
        <v>4.103326886E8</v>
      </c>
      <c r="L214" s="37">
        <v>1.7565969140000004E8</v>
      </c>
      <c r="M214" s="13">
        <v>1.6644405E7</v>
      </c>
      <c r="N214" s="34">
        <v>2.6419285E7</v>
      </c>
      <c r="O214" s="38">
        <v>9774880.0</v>
      </c>
      <c r="P214" s="13">
        <v>2854198.0</v>
      </c>
      <c r="Q214" s="39">
        <v>3831270.0</v>
      </c>
      <c r="R214" s="38">
        <v>977072.0</v>
      </c>
      <c r="S214" s="13">
        <v>9089959.0</v>
      </c>
      <c r="T214" s="39">
        <v>1.6883441E7</v>
      </c>
      <c r="U214" s="38">
        <v>7793482.0</v>
      </c>
      <c r="V214" s="13">
        <v>4969187.0</v>
      </c>
      <c r="W214" s="39">
        <v>6947667.0</v>
      </c>
      <c r="X214" s="38">
        <v>1978480.0</v>
      </c>
      <c r="Y214" s="13">
        <v>3.24462202E8</v>
      </c>
      <c r="Z214" s="39">
        <v>3.24462202E8</v>
      </c>
      <c r="AA214" s="38">
        <v>0.0</v>
      </c>
      <c r="AB214" s="40">
        <v>3956960.0</v>
      </c>
      <c r="AC214" s="40">
        <v>3.1173928E7</v>
      </c>
      <c r="AD214" s="40">
        <v>3603760.0</v>
      </c>
      <c r="AE214" s="40">
        <v>761320.0</v>
      </c>
      <c r="AF214" s="41">
        <v>0.0</v>
      </c>
      <c r="AG214" s="40">
        <v>900940.0</v>
      </c>
      <c r="AH214" s="40">
        <v>76132.0</v>
      </c>
      <c r="AI214" s="41">
        <v>3.9495968E7</v>
      </c>
      <c r="AJ214" s="41">
        <v>2.488448275E7</v>
      </c>
      <c r="AK214" s="42">
        <v>3.3439317881801234</v>
      </c>
      <c r="AL214" s="42">
        <v>2.7030768826187606</v>
      </c>
    </row>
    <row r="215" ht="15.75" customHeight="1">
      <c r="A215" s="6">
        <v>1.05650258E8</v>
      </c>
      <c r="B215" s="7" t="s">
        <v>560</v>
      </c>
      <c r="C215" s="20">
        <v>2879590.75</v>
      </c>
      <c r="D215" s="33">
        <v>484986.0</v>
      </c>
      <c r="E215" s="20">
        <v>1.439795375E7</v>
      </c>
      <c r="F215" s="33">
        <v>1849296.0</v>
      </c>
      <c r="G215" s="13">
        <v>5.7591815E7</v>
      </c>
      <c r="H215" s="34">
        <v>5.9609119E7</v>
      </c>
      <c r="I215" s="35">
        <v>2017304.0</v>
      </c>
      <c r="J215" s="20">
        <v>1.996415182E8</v>
      </c>
      <c r="K215" s="36">
        <v>2.079608182E8</v>
      </c>
      <c r="L215" s="37">
        <v>8319300.0</v>
      </c>
      <c r="M215" s="13">
        <v>1.7402186E7</v>
      </c>
      <c r="N215" s="34">
        <v>1.7895462E7</v>
      </c>
      <c r="O215" s="38">
        <v>493276.0</v>
      </c>
      <c r="P215" s="13">
        <v>7347397.0</v>
      </c>
      <c r="Q215" s="39">
        <v>7516336.0</v>
      </c>
      <c r="R215" s="38">
        <v>168939.0</v>
      </c>
      <c r="S215" s="13">
        <v>4216860.0</v>
      </c>
      <c r="T215" s="39">
        <v>4563522.0</v>
      </c>
      <c r="U215" s="38">
        <v>346662.0</v>
      </c>
      <c r="V215" s="13">
        <v>1.1050859E7</v>
      </c>
      <c r="W215" s="39">
        <v>1.1189183E7</v>
      </c>
      <c r="X215" s="38">
        <v>138324.0</v>
      </c>
      <c r="Y215" s="13">
        <v>4.007422565E9</v>
      </c>
      <c r="Z215" s="39">
        <v>4.317422565E9</v>
      </c>
      <c r="AA215" s="38">
        <v>3.1E8</v>
      </c>
      <c r="AB215" s="40">
        <v>276648.0</v>
      </c>
      <c r="AC215" s="40">
        <v>1386648.0</v>
      </c>
      <c r="AD215" s="40">
        <v>0.0</v>
      </c>
      <c r="AE215" s="40">
        <v>0.0</v>
      </c>
      <c r="AF215" s="41">
        <v>185999.99999999997</v>
      </c>
      <c r="AG215" s="40">
        <v>0.0</v>
      </c>
      <c r="AH215" s="40">
        <v>0.0</v>
      </c>
      <c r="AI215" s="41">
        <v>1849296.0</v>
      </c>
      <c r="AJ215" s="41">
        <v>-1.254865775E7</v>
      </c>
      <c r="AK215" s="42">
        <v>0.16842184952844427</v>
      </c>
      <c r="AL215" s="42">
        <v>0.12844158497175337</v>
      </c>
    </row>
    <row r="216" ht="15.75" customHeight="1">
      <c r="A216" s="6">
        <v>1.24404877E8</v>
      </c>
      <c r="B216" s="7" t="s">
        <v>198</v>
      </c>
      <c r="C216" s="20">
        <v>2867537.75</v>
      </c>
      <c r="D216" s="33">
        <v>1823866.0</v>
      </c>
      <c r="E216" s="20">
        <v>1.433768875E7</v>
      </c>
      <c r="F216" s="33">
        <v>6474910.0</v>
      </c>
      <c r="G216" s="13">
        <v>5.7350755E7</v>
      </c>
      <c r="H216" s="34">
        <v>5.9405082E7</v>
      </c>
      <c r="I216" s="35">
        <v>2054327.0</v>
      </c>
      <c r="J216" s="20">
        <v>1.451967488E8</v>
      </c>
      <c r="K216" s="36">
        <v>1.775754346E8</v>
      </c>
      <c r="L216" s="37">
        <v>3.2378685799999982E7</v>
      </c>
      <c r="M216" s="13">
        <v>1.3657751E7</v>
      </c>
      <c r="N216" s="34">
        <v>1.5485853E7</v>
      </c>
      <c r="O216" s="38">
        <v>1828102.0</v>
      </c>
      <c r="P216" s="13">
        <v>6658440.0</v>
      </c>
      <c r="Q216" s="39">
        <v>6996406.0</v>
      </c>
      <c r="R216" s="38">
        <v>337966.0</v>
      </c>
      <c r="S216" s="13">
        <v>2138320.0</v>
      </c>
      <c r="T216" s="39">
        <v>3551909.0</v>
      </c>
      <c r="U216" s="38">
        <v>1413589.0</v>
      </c>
      <c r="V216" s="13">
        <v>9880474.0</v>
      </c>
      <c r="W216" s="39">
        <v>1.0290751E7</v>
      </c>
      <c r="X216" s="38">
        <v>410277.0</v>
      </c>
      <c r="Y216" s="13">
        <v>5.29741982E8</v>
      </c>
      <c r="Z216" s="39">
        <v>5.29741982E8</v>
      </c>
      <c r="AA216" s="38">
        <v>0.0</v>
      </c>
      <c r="AB216" s="40">
        <v>820554.0</v>
      </c>
      <c r="AC216" s="40">
        <v>5654356.0</v>
      </c>
      <c r="AD216" s="40">
        <v>0.0</v>
      </c>
      <c r="AE216" s="40">
        <v>0.0</v>
      </c>
      <c r="AF216" s="41">
        <v>0.0</v>
      </c>
      <c r="AG216" s="40">
        <v>0.0</v>
      </c>
      <c r="AH216" s="40">
        <v>0.0</v>
      </c>
      <c r="AI216" s="41">
        <v>6474910.0</v>
      </c>
      <c r="AJ216" s="41">
        <v>-7862778.75</v>
      </c>
      <c r="AK216" s="42">
        <v>0.6360390547604823</v>
      </c>
      <c r="AL216" s="42">
        <v>0.4516006807582568</v>
      </c>
    </row>
    <row r="217" ht="15.75" customHeight="1">
      <c r="A217" s="6">
        <v>1.09081585E8</v>
      </c>
      <c r="B217" s="7" t="s">
        <v>564</v>
      </c>
      <c r="C217" s="20">
        <v>2843468.85</v>
      </c>
      <c r="D217" s="33">
        <v>305973.0</v>
      </c>
      <c r="E217" s="20">
        <v>1.421734425E7</v>
      </c>
      <c r="F217" s="33">
        <v>1185312.0</v>
      </c>
      <c r="G217" s="13">
        <v>5.6869377E7</v>
      </c>
      <c r="H217" s="34">
        <v>5.2772455E7</v>
      </c>
      <c r="I217" s="35">
        <v>-4096922.0</v>
      </c>
      <c r="J217" s="20">
        <v>8.4380589E7</v>
      </c>
      <c r="K217" s="36">
        <v>9.0307149E7</v>
      </c>
      <c r="L217" s="37">
        <v>5926560.0</v>
      </c>
      <c r="M217" s="13">
        <v>7467759.0</v>
      </c>
      <c r="N217" s="34">
        <v>7773732.0</v>
      </c>
      <c r="O217" s="38">
        <v>305973.0</v>
      </c>
      <c r="P217" s="13">
        <v>5529030.0</v>
      </c>
      <c r="Q217" s="39">
        <v>5529030.0</v>
      </c>
      <c r="R217" s="38">
        <v>0.0</v>
      </c>
      <c r="S217" s="13">
        <v>2221407.0</v>
      </c>
      <c r="T217" s="39">
        <v>2508090.0</v>
      </c>
      <c r="U217" s="38">
        <v>286683.0</v>
      </c>
      <c r="V217" s="13">
        <v>3683822.0</v>
      </c>
      <c r="W217" s="39">
        <v>3703112.0</v>
      </c>
      <c r="X217" s="38">
        <v>19290.0</v>
      </c>
      <c r="Y217" s="13">
        <v>1.752124498E9</v>
      </c>
      <c r="Z217" s="39">
        <v>1.752124498E9</v>
      </c>
      <c r="AA217" s="38">
        <v>0.0</v>
      </c>
      <c r="AB217" s="40">
        <v>38580.0</v>
      </c>
      <c r="AC217" s="40">
        <v>1146732.0</v>
      </c>
      <c r="AD217" s="40">
        <v>0.0</v>
      </c>
      <c r="AE217" s="40">
        <v>0.0</v>
      </c>
      <c r="AF217" s="41">
        <v>0.0</v>
      </c>
      <c r="AG217" s="40">
        <v>0.0</v>
      </c>
      <c r="AH217" s="40">
        <v>0.0</v>
      </c>
      <c r="AI217" s="41">
        <v>1185312.0</v>
      </c>
      <c r="AJ217" s="41">
        <v>-1.303203225E7</v>
      </c>
      <c r="AK217" s="42">
        <v>0.1076055396210864</v>
      </c>
      <c r="AL217" s="42">
        <v>0.08337084473424071</v>
      </c>
    </row>
    <row r="218" ht="15.75" customHeight="1">
      <c r="A218" s="6">
        <v>1.10863658E8</v>
      </c>
      <c r="B218" s="7" t="s">
        <v>219</v>
      </c>
      <c r="C218" s="20">
        <v>2818621.0500000003</v>
      </c>
      <c r="D218" s="33">
        <v>114156.0</v>
      </c>
      <c r="E218" s="20">
        <v>1.409310525E7</v>
      </c>
      <c r="F218" s="33">
        <v>384788.0</v>
      </c>
      <c r="G218" s="13">
        <v>5.6372421E7</v>
      </c>
      <c r="H218" s="34">
        <v>5.5244746E7</v>
      </c>
      <c r="I218" s="35">
        <v>-1127675.0</v>
      </c>
      <c r="J218" s="20">
        <v>2.386325158E8</v>
      </c>
      <c r="K218" s="36">
        <v>2.405564558E8</v>
      </c>
      <c r="L218" s="37">
        <v>1923940.0</v>
      </c>
      <c r="M218" s="13">
        <v>1.6978838E7</v>
      </c>
      <c r="N218" s="34">
        <v>1.7092994E7</v>
      </c>
      <c r="O218" s="38">
        <v>114156.0</v>
      </c>
      <c r="P218" s="13">
        <v>7681551.0</v>
      </c>
      <c r="Q218" s="39">
        <v>8116649.0</v>
      </c>
      <c r="R218" s="38">
        <v>435098.0</v>
      </c>
      <c r="S218" s="13">
        <v>7269393.0</v>
      </c>
      <c r="T218" s="39">
        <v>7347631.0</v>
      </c>
      <c r="U218" s="38">
        <v>78238.0</v>
      </c>
      <c r="V218" s="13">
        <v>9238438.0</v>
      </c>
      <c r="W218" s="39">
        <v>9274356.0</v>
      </c>
      <c r="X218" s="38">
        <v>35918.0</v>
      </c>
      <c r="Y218" s="13">
        <v>7.292162767E9</v>
      </c>
      <c r="Z218" s="39">
        <v>7.292162767E9</v>
      </c>
      <c r="AA218" s="38">
        <v>0.0</v>
      </c>
      <c r="AB218" s="40">
        <v>71836.0</v>
      </c>
      <c r="AC218" s="40">
        <v>312952.0</v>
      </c>
      <c r="AD218" s="40">
        <v>0.0</v>
      </c>
      <c r="AE218" s="40">
        <v>0.0</v>
      </c>
      <c r="AF218" s="41">
        <v>0.0</v>
      </c>
      <c r="AG218" s="40">
        <v>0.0</v>
      </c>
      <c r="AH218" s="40">
        <v>0.0</v>
      </c>
      <c r="AI218" s="41">
        <v>384788.0</v>
      </c>
      <c r="AJ218" s="41">
        <v>-1.370831725E7</v>
      </c>
      <c r="AK218" s="42">
        <v>0.0405006554534885</v>
      </c>
      <c r="AL218" s="42">
        <v>0.02730328009151851</v>
      </c>
    </row>
    <row r="219" ht="15.75" customHeight="1">
      <c r="A219" s="6">
        <v>1.12764818E8</v>
      </c>
      <c r="B219" s="7" t="s">
        <v>191</v>
      </c>
      <c r="C219" s="20">
        <v>2894163.2</v>
      </c>
      <c r="D219" s="33">
        <v>3927627.0</v>
      </c>
      <c r="E219" s="20">
        <v>1.4470816E7</v>
      </c>
      <c r="F219" s="33">
        <v>2.2767144E7</v>
      </c>
      <c r="G219" s="13">
        <v>5.7883264E7</v>
      </c>
      <c r="H219" s="34">
        <v>5.2110175E7</v>
      </c>
      <c r="I219" s="35">
        <v>-5773089.0</v>
      </c>
      <c r="J219" s="20">
        <v>2.375499072E8</v>
      </c>
      <c r="K219" s="36">
        <v>3.02493661E8</v>
      </c>
      <c r="L219" s="37">
        <v>6.494375380000001E7</v>
      </c>
      <c r="M219" s="13">
        <v>1.9081199E7</v>
      </c>
      <c r="N219" s="34">
        <v>2.3062585E7</v>
      </c>
      <c r="O219" s="38">
        <v>3981386.0</v>
      </c>
      <c r="P219" s="13">
        <v>7207290.0</v>
      </c>
      <c r="Q219" s="39">
        <v>8807350.0</v>
      </c>
      <c r="R219" s="38">
        <v>1600060.0</v>
      </c>
      <c r="S219" s="13">
        <v>6829765.0</v>
      </c>
      <c r="T219" s="39">
        <v>9394115.0</v>
      </c>
      <c r="U219" s="38">
        <v>2564350.0</v>
      </c>
      <c r="V219" s="13">
        <v>9352473.0</v>
      </c>
      <c r="W219" s="39">
        <v>1.071575E7</v>
      </c>
      <c r="X219" s="38">
        <v>1363277.0</v>
      </c>
      <c r="Y219" s="13">
        <v>5.50771128E8</v>
      </c>
      <c r="Z219" s="39">
        <v>5.50771128E8</v>
      </c>
      <c r="AA219" s="38">
        <v>0.0</v>
      </c>
      <c r="AB219" s="40">
        <v>2726554.0</v>
      </c>
      <c r="AC219" s="40">
        <v>1.02574E7</v>
      </c>
      <c r="AD219" s="40">
        <v>3944980.0</v>
      </c>
      <c r="AE219" s="40">
        <v>5838210.0</v>
      </c>
      <c r="AF219" s="41">
        <v>0.0</v>
      </c>
      <c r="AG219" s="40">
        <v>986245.0</v>
      </c>
      <c r="AH219" s="40">
        <v>583821.0</v>
      </c>
      <c r="AI219" s="41">
        <v>2.2767144E7</v>
      </c>
      <c r="AJ219" s="41">
        <v>8296328.0</v>
      </c>
      <c r="AK219" s="42">
        <v>1.3570855299383255</v>
      </c>
      <c r="AL219" s="42">
        <v>1.5733144557984844</v>
      </c>
    </row>
    <row r="220" ht="15.75" customHeight="1">
      <c r="A220" s="6">
        <v>1.43378368E8</v>
      </c>
      <c r="B220" s="7" t="s">
        <v>155</v>
      </c>
      <c r="C220" s="20">
        <v>2985592.9000000004</v>
      </c>
      <c r="D220" s="33">
        <v>1.5202395E7</v>
      </c>
      <c r="E220" s="20">
        <v>1.49279645E7</v>
      </c>
      <c r="F220" s="33">
        <v>6.8589962E7</v>
      </c>
      <c r="G220" s="13">
        <v>5.9711858E7</v>
      </c>
      <c r="H220" s="34">
        <v>5.2589052E7</v>
      </c>
      <c r="I220" s="35">
        <v>-7122806.0</v>
      </c>
      <c r="J220" s="20">
        <v>3.38431829E8</v>
      </c>
      <c r="K220" s="36">
        <v>6.128517014E8</v>
      </c>
      <c r="L220" s="37">
        <v>2.744198724E8</v>
      </c>
      <c r="M220" s="13">
        <v>3.9850367E7</v>
      </c>
      <c r="N220" s="34">
        <v>5.5163431E7</v>
      </c>
      <c r="O220" s="38">
        <v>1.5313064E7</v>
      </c>
      <c r="P220" s="13">
        <v>3555371.0</v>
      </c>
      <c r="Q220" s="39">
        <v>5560265.0</v>
      </c>
      <c r="R220" s="38">
        <v>2004894.0</v>
      </c>
      <c r="S220" s="13">
        <v>4742191.0</v>
      </c>
      <c r="T220" s="39">
        <v>1.6978097E7</v>
      </c>
      <c r="U220" s="38">
        <v>1.2235906E7</v>
      </c>
      <c r="V220" s="13">
        <v>2.2392571E7</v>
      </c>
      <c r="W220" s="39">
        <v>2.535906E7</v>
      </c>
      <c r="X220" s="38">
        <v>2966489.0</v>
      </c>
      <c r="Y220" s="13">
        <v>1.736885048E9</v>
      </c>
      <c r="Z220" s="39">
        <v>1.746885048E9</v>
      </c>
      <c r="AA220" s="38">
        <v>1.0E7</v>
      </c>
      <c r="AB220" s="40">
        <v>5932978.0</v>
      </c>
      <c r="AC220" s="40">
        <v>4.8943624E7</v>
      </c>
      <c r="AD220" s="40">
        <v>4227720.0</v>
      </c>
      <c r="AE220" s="40">
        <v>9479640.0</v>
      </c>
      <c r="AF220" s="41">
        <v>5999.999999999999</v>
      </c>
      <c r="AG220" s="40">
        <v>1056930.0</v>
      </c>
      <c r="AH220" s="40">
        <v>947964.0</v>
      </c>
      <c r="AI220" s="41">
        <v>6.8589962E7</v>
      </c>
      <c r="AJ220" s="41">
        <v>5.36619975E7</v>
      </c>
      <c r="AK220" s="42">
        <v>5.091918258514079</v>
      </c>
      <c r="AL220" s="42">
        <v>4.594729710135631</v>
      </c>
    </row>
    <row r="221" ht="15.75" customHeight="1">
      <c r="A221" s="6">
        <v>1.11241582E8</v>
      </c>
      <c r="B221" s="7" t="s">
        <v>563</v>
      </c>
      <c r="C221" s="20">
        <v>2868565.2</v>
      </c>
      <c r="D221" s="33">
        <v>3475013.0</v>
      </c>
      <c r="E221" s="20">
        <v>1.4342826E7</v>
      </c>
      <c r="F221" s="33">
        <v>2.2627872E7</v>
      </c>
      <c r="G221" s="13">
        <v>5.7371304E7</v>
      </c>
      <c r="H221" s="34">
        <v>4.8064182E7</v>
      </c>
      <c r="I221" s="35">
        <v>-9307122.0</v>
      </c>
      <c r="J221" s="20">
        <v>1.579690328E8</v>
      </c>
      <c r="K221" s="36">
        <v>2.179793582E8</v>
      </c>
      <c r="L221" s="37">
        <v>6.0010325399999976E7</v>
      </c>
      <c r="M221" s="13">
        <v>1.1005099E7</v>
      </c>
      <c r="N221" s="34">
        <v>1.4517369E7</v>
      </c>
      <c r="O221" s="38">
        <v>3512270.0</v>
      </c>
      <c r="P221" s="13">
        <v>3625624.0</v>
      </c>
      <c r="Q221" s="39">
        <v>5371040.0</v>
      </c>
      <c r="R221" s="38">
        <v>1745416.0</v>
      </c>
      <c r="S221" s="13">
        <v>4878945.0</v>
      </c>
      <c r="T221" s="39">
        <v>7403786.0</v>
      </c>
      <c r="U221" s="38">
        <v>2524841.0</v>
      </c>
      <c r="V221" s="13">
        <v>5999154.0</v>
      </c>
      <c r="W221" s="39">
        <v>6949326.0</v>
      </c>
      <c r="X221" s="38">
        <v>950172.0</v>
      </c>
      <c r="Y221" s="13">
        <v>5.90774082E8</v>
      </c>
      <c r="Z221" s="39">
        <v>6.55774082E8</v>
      </c>
      <c r="AA221" s="38">
        <v>6.5E7</v>
      </c>
      <c r="AB221" s="40">
        <v>1900344.0</v>
      </c>
      <c r="AC221" s="40">
        <v>1.0099364E7</v>
      </c>
      <c r="AD221" s="40">
        <v>4576664.0</v>
      </c>
      <c r="AE221" s="40">
        <v>6012500.0</v>
      </c>
      <c r="AF221" s="41">
        <v>39000.0</v>
      </c>
      <c r="AG221" s="40">
        <v>1144166.0</v>
      </c>
      <c r="AH221" s="40">
        <v>601250.0</v>
      </c>
      <c r="AI221" s="41">
        <v>2.2627872E7</v>
      </c>
      <c r="AJ221" s="41">
        <v>8285046.0</v>
      </c>
      <c r="AK221" s="42">
        <v>1.211411544698374</v>
      </c>
      <c r="AL221" s="42">
        <v>1.5776439036491134</v>
      </c>
    </row>
    <row r="222" ht="15.75" customHeight="1">
      <c r="A222" s="6">
        <v>1.09185599E8</v>
      </c>
      <c r="B222" s="7" t="s">
        <v>190</v>
      </c>
      <c r="C222" s="20">
        <v>2814092.8000000003</v>
      </c>
      <c r="D222" s="33">
        <v>809062.0</v>
      </c>
      <c r="E222" s="20">
        <v>1.4070464E7</v>
      </c>
      <c r="F222" s="33">
        <v>7155182.0</v>
      </c>
      <c r="G222" s="13">
        <v>5.6281856E7</v>
      </c>
      <c r="H222" s="34">
        <v>5.1578662E7</v>
      </c>
      <c r="I222" s="35">
        <v>-4703194.0</v>
      </c>
      <c r="J222" s="20">
        <v>4.00383486E7</v>
      </c>
      <c r="K222" s="36">
        <v>5.31469368E7</v>
      </c>
      <c r="L222" s="37">
        <v>1.3108588199999996E7</v>
      </c>
      <c r="M222" s="13">
        <v>4206286.0</v>
      </c>
      <c r="N222" s="34">
        <v>5022200.0</v>
      </c>
      <c r="O222" s="38">
        <v>815914.0</v>
      </c>
      <c r="P222" s="13">
        <v>4580645.0</v>
      </c>
      <c r="Q222" s="39">
        <v>5260020.0</v>
      </c>
      <c r="R222" s="38">
        <v>679375.0</v>
      </c>
      <c r="S222" s="13">
        <v>853784.0</v>
      </c>
      <c r="T222" s="39">
        <v>1354288.0</v>
      </c>
      <c r="U222" s="38">
        <v>500504.0</v>
      </c>
      <c r="V222" s="13">
        <v>2020418.0</v>
      </c>
      <c r="W222" s="39">
        <v>2328976.0</v>
      </c>
      <c r="X222" s="38">
        <v>308558.0</v>
      </c>
      <c r="Y222" s="13">
        <v>1.886230686E9</v>
      </c>
      <c r="Z222" s="39">
        <v>2.351230686E9</v>
      </c>
      <c r="AA222" s="38">
        <v>4.65E8</v>
      </c>
      <c r="AB222" s="40">
        <v>617116.0</v>
      </c>
      <c r="AC222" s="40">
        <v>2002016.0</v>
      </c>
      <c r="AD222" s="40">
        <v>1624000.0</v>
      </c>
      <c r="AE222" s="40">
        <v>2633050.0</v>
      </c>
      <c r="AF222" s="41">
        <v>279000.0</v>
      </c>
      <c r="AG222" s="40">
        <v>406000.0</v>
      </c>
      <c r="AH222" s="40">
        <v>263305.0</v>
      </c>
      <c r="AI222" s="41">
        <v>7155182.0</v>
      </c>
      <c r="AJ222" s="41">
        <v>-6915282.0</v>
      </c>
      <c r="AK222" s="42">
        <v>0.28750366725646004</v>
      </c>
      <c r="AL222" s="42">
        <v>0.5085249498524</v>
      </c>
    </row>
    <row r="223" ht="15.75" customHeight="1">
      <c r="A223" s="6">
        <v>1.09396992E8</v>
      </c>
      <c r="B223" s="7" t="s">
        <v>183</v>
      </c>
      <c r="C223" s="20">
        <v>2823377.35</v>
      </c>
      <c r="D223" s="33">
        <v>3573357.0</v>
      </c>
      <c r="E223" s="20">
        <v>1.411688675E7</v>
      </c>
      <c r="F223" s="33">
        <v>1.8082608E7</v>
      </c>
      <c r="G223" s="13">
        <v>5.6467547E7</v>
      </c>
      <c r="H223" s="34">
        <v>5.474597E7</v>
      </c>
      <c r="I223" s="35">
        <v>-1721577.0</v>
      </c>
      <c r="J223" s="20">
        <v>6.190454784E8</v>
      </c>
      <c r="K223" s="36">
        <v>6.837434572E8</v>
      </c>
      <c r="L223" s="37">
        <v>6.469797880000007E7</v>
      </c>
      <c r="M223" s="13">
        <v>4.5737767E7</v>
      </c>
      <c r="N223" s="34">
        <v>4.9362338E7</v>
      </c>
      <c r="O223" s="38">
        <v>3624571.0</v>
      </c>
      <c r="P223" s="13">
        <v>9148882.0</v>
      </c>
      <c r="Q223" s="39">
        <v>1.0081679E7</v>
      </c>
      <c r="R223" s="38">
        <v>932797.0</v>
      </c>
      <c r="S223" s="13">
        <v>2.0261501E7</v>
      </c>
      <c r="T223" s="39">
        <v>2.3156751E7</v>
      </c>
      <c r="U223" s="38">
        <v>2895250.0</v>
      </c>
      <c r="V223" s="13">
        <v>2.006649E7</v>
      </c>
      <c r="W223" s="39">
        <v>2.0744597E7</v>
      </c>
      <c r="X223" s="38">
        <v>678107.0</v>
      </c>
      <c r="Y223" s="13">
        <v>3.719100777E9</v>
      </c>
      <c r="Z223" s="39">
        <v>3.724100777E9</v>
      </c>
      <c r="AA223" s="38">
        <v>5000000.0</v>
      </c>
      <c r="AB223" s="40">
        <v>1356214.0</v>
      </c>
      <c r="AC223" s="40">
        <v>1.1581E7</v>
      </c>
      <c r="AD223" s="40">
        <v>3166224.0</v>
      </c>
      <c r="AE223" s="40">
        <v>1976170.0</v>
      </c>
      <c r="AF223" s="41">
        <v>2999.9999999999995</v>
      </c>
      <c r="AG223" s="40">
        <v>791556.0</v>
      </c>
      <c r="AH223" s="40">
        <v>197617.0</v>
      </c>
      <c r="AI223" s="41">
        <v>1.8082608E7</v>
      </c>
      <c r="AJ223" s="41">
        <v>3965721.25</v>
      </c>
      <c r="AK223" s="42">
        <v>1.2656320983803315</v>
      </c>
      <c r="AL223" s="42">
        <v>1.2809203842341514</v>
      </c>
    </row>
    <row r="224" ht="15.75" customHeight="1">
      <c r="A224" s="6">
        <v>1.13258186E8</v>
      </c>
      <c r="B224" s="7" t="s">
        <v>208</v>
      </c>
      <c r="C224" s="20">
        <v>2798451.6</v>
      </c>
      <c r="D224" s="33">
        <v>0.0</v>
      </c>
      <c r="E224" s="20">
        <v>1.3992258E7</v>
      </c>
      <c r="F224" s="33">
        <v>0.0</v>
      </c>
      <c r="G224" s="13">
        <v>5.5969032E7</v>
      </c>
      <c r="H224" s="34" t="s">
        <v>665</v>
      </c>
      <c r="I224" s="35" t="s">
        <v>665</v>
      </c>
      <c r="J224" s="20">
        <v>4.15334114E8</v>
      </c>
      <c r="K224" s="36" t="s">
        <v>665</v>
      </c>
      <c r="L224" s="35" t="s">
        <v>665</v>
      </c>
      <c r="M224" s="13">
        <v>8.0764454E7</v>
      </c>
      <c r="N224" s="34" t="s">
        <v>665</v>
      </c>
      <c r="O224" s="38" t="s">
        <v>665</v>
      </c>
      <c r="P224" s="13">
        <v>7355798.0</v>
      </c>
      <c r="Q224" s="39" t="s">
        <v>665</v>
      </c>
      <c r="R224" s="38" t="s">
        <v>665</v>
      </c>
      <c r="S224" s="13">
        <v>9735434.0</v>
      </c>
      <c r="T224" s="39" t="s">
        <v>665</v>
      </c>
      <c r="U224" s="38" t="s">
        <v>665</v>
      </c>
      <c r="V224" s="13">
        <v>1.1398745E7</v>
      </c>
      <c r="W224" s="39" t="s">
        <v>665</v>
      </c>
      <c r="X224" s="38" t="s">
        <v>665</v>
      </c>
      <c r="Y224" s="13">
        <v>8.1868276E7</v>
      </c>
      <c r="Z224" s="39" t="s">
        <v>665</v>
      </c>
      <c r="AA224" s="38" t="s">
        <v>665</v>
      </c>
      <c r="AB224" s="40" t="s">
        <v>665</v>
      </c>
      <c r="AC224" s="40" t="s">
        <v>665</v>
      </c>
      <c r="AD224" s="40">
        <v>0.0</v>
      </c>
      <c r="AE224" s="40">
        <v>0.0</v>
      </c>
      <c r="AF224" s="41" t="s">
        <v>665</v>
      </c>
      <c r="AG224" s="40">
        <v>0.0</v>
      </c>
      <c r="AH224" s="40">
        <v>0.0</v>
      </c>
      <c r="AI224" s="41">
        <v>0.0</v>
      </c>
      <c r="AJ224" s="41">
        <v>-1.3992258E7</v>
      </c>
      <c r="AK224" s="42">
        <v>0.0</v>
      </c>
      <c r="AL224" s="42">
        <v>0.0</v>
      </c>
    </row>
    <row r="225" ht="15.75" customHeight="1">
      <c r="A225" s="6">
        <v>1.11987209E8</v>
      </c>
      <c r="B225" s="7" t="s">
        <v>565</v>
      </c>
      <c r="C225" s="20">
        <v>2832772.75</v>
      </c>
      <c r="D225" s="33">
        <v>763369.0</v>
      </c>
      <c r="E225" s="20">
        <v>1.416386375E7</v>
      </c>
      <c r="F225" s="33">
        <v>7472392.0</v>
      </c>
      <c r="G225" s="13">
        <v>5.6655455E7</v>
      </c>
      <c r="H225" s="34">
        <v>5.3106417E7</v>
      </c>
      <c r="I225" s="35">
        <v>-3549038.0</v>
      </c>
      <c r="J225" s="20">
        <v>7.51686874E7</v>
      </c>
      <c r="K225" s="36">
        <v>8.90342172E7</v>
      </c>
      <c r="L225" s="37">
        <v>1.3865529799999997E7</v>
      </c>
      <c r="M225" s="13">
        <v>7760326.0</v>
      </c>
      <c r="N225" s="34">
        <v>8528026.0</v>
      </c>
      <c r="O225" s="38">
        <v>767700.0</v>
      </c>
      <c r="P225" s="13">
        <v>5611657.0</v>
      </c>
      <c r="Q225" s="39">
        <v>6865851.0</v>
      </c>
      <c r="R225" s="38">
        <v>1254194.0</v>
      </c>
      <c r="S225" s="13">
        <v>943912.0</v>
      </c>
      <c r="T225" s="39">
        <v>1566928.0</v>
      </c>
      <c r="U225" s="38">
        <v>623016.0</v>
      </c>
      <c r="V225" s="13">
        <v>5289349.0</v>
      </c>
      <c r="W225" s="39">
        <v>5429702.0</v>
      </c>
      <c r="X225" s="38">
        <v>140353.0</v>
      </c>
      <c r="Y225" s="13">
        <v>3.83948191E8</v>
      </c>
      <c r="Z225" s="39">
        <v>3.83948191E8</v>
      </c>
      <c r="AA225" s="38">
        <v>0.0</v>
      </c>
      <c r="AB225" s="40">
        <v>280706.0</v>
      </c>
      <c r="AC225" s="40">
        <v>2492064.0</v>
      </c>
      <c r="AD225" s="40">
        <v>3511532.0</v>
      </c>
      <c r="AE225" s="40">
        <v>1188090.0</v>
      </c>
      <c r="AF225" s="41">
        <v>0.0</v>
      </c>
      <c r="AG225" s="40">
        <v>877883.0</v>
      </c>
      <c r="AH225" s="40">
        <v>118809.0</v>
      </c>
      <c r="AI225" s="41">
        <v>7472392.0</v>
      </c>
      <c r="AJ225" s="41">
        <v>-6691471.75</v>
      </c>
      <c r="AK225" s="42">
        <v>0.26947766989074573</v>
      </c>
      <c r="AL225" s="42">
        <v>0.5275673454568497</v>
      </c>
    </row>
    <row r="226" ht="15.75" customHeight="1">
      <c r="A226" s="6">
        <v>1.24361178E8</v>
      </c>
      <c r="B226" s="7" t="s">
        <v>568</v>
      </c>
      <c r="C226" s="20">
        <v>2748248.0500000003</v>
      </c>
      <c r="D226" s="33">
        <v>316834.0</v>
      </c>
      <c r="E226" s="20">
        <v>1.374124025E7</v>
      </c>
      <c r="F226" s="33">
        <v>1059404.0</v>
      </c>
      <c r="G226" s="13">
        <v>5.4964961E7</v>
      </c>
      <c r="H226" s="34">
        <v>5.5688191E7</v>
      </c>
      <c r="I226" s="35">
        <v>723230.0</v>
      </c>
      <c r="J226" s="20">
        <v>1.642112968E8</v>
      </c>
      <c r="K226" s="36">
        <v>1.695183202E8</v>
      </c>
      <c r="L226" s="37">
        <v>5307023.399999976</v>
      </c>
      <c r="M226" s="13">
        <v>2.2679254E7</v>
      </c>
      <c r="N226" s="34">
        <v>2.3018196E7</v>
      </c>
      <c r="O226" s="38">
        <v>338942.0</v>
      </c>
      <c r="P226" s="13">
        <v>4992094.0</v>
      </c>
      <c r="Q226" s="39">
        <v>5063274.0</v>
      </c>
      <c r="R226" s="38">
        <v>71180.0</v>
      </c>
      <c r="S226" s="13">
        <v>1262381.0</v>
      </c>
      <c r="T226" s="39">
        <v>1475249.0</v>
      </c>
      <c r="U226" s="38">
        <v>212868.0</v>
      </c>
      <c r="V226" s="13">
        <v>1.2822072E7</v>
      </c>
      <c r="W226" s="39">
        <v>1.2926038E7</v>
      </c>
      <c r="X226" s="38">
        <v>103966.0</v>
      </c>
      <c r="Y226" s="13">
        <v>4.408216319E9</v>
      </c>
      <c r="Z226" s="39">
        <v>4.408216319E9</v>
      </c>
      <c r="AA226" s="38">
        <v>0.0</v>
      </c>
      <c r="AB226" s="40">
        <v>207932.0</v>
      </c>
      <c r="AC226" s="40">
        <v>851472.0</v>
      </c>
      <c r="AD226" s="40">
        <v>0.0</v>
      </c>
      <c r="AE226" s="40">
        <v>0.0</v>
      </c>
      <c r="AF226" s="41">
        <v>0.0</v>
      </c>
      <c r="AG226" s="40">
        <v>0.0</v>
      </c>
      <c r="AH226" s="40">
        <v>0.0</v>
      </c>
      <c r="AI226" s="41">
        <v>1059404.0</v>
      </c>
      <c r="AJ226" s="41">
        <v>-1.268183625E7</v>
      </c>
      <c r="AK226" s="42">
        <v>0.11528580908117081</v>
      </c>
      <c r="AL226" s="42">
        <v>0.07709667982844562</v>
      </c>
    </row>
    <row r="227" ht="15.75" customHeight="1">
      <c r="A227" s="6">
        <v>1.12086447E8</v>
      </c>
      <c r="B227" s="7" t="s">
        <v>246</v>
      </c>
      <c r="C227" s="20">
        <v>2808120.0</v>
      </c>
      <c r="D227" s="33">
        <v>1380937.0</v>
      </c>
      <c r="E227" s="20">
        <v>1.40406E7</v>
      </c>
      <c r="F227" s="33">
        <v>4862098.0</v>
      </c>
      <c r="G227" s="13">
        <v>5.61624E7</v>
      </c>
      <c r="H227" s="34">
        <v>5.2096869E7</v>
      </c>
      <c r="I227" s="35">
        <v>-4065531.0</v>
      </c>
      <c r="J227" s="20">
        <v>7.91158466E7</v>
      </c>
      <c r="K227" s="36">
        <v>1.03427929E8</v>
      </c>
      <c r="L227" s="37">
        <v>2.4312082400000006E7</v>
      </c>
      <c r="M227" s="13">
        <v>1.0160503E7</v>
      </c>
      <c r="N227" s="34">
        <v>1.1543273E7</v>
      </c>
      <c r="O227" s="38">
        <v>1382770.0</v>
      </c>
      <c r="P227" s="13">
        <v>8520385.0</v>
      </c>
      <c r="Q227" s="39">
        <v>1.0104208E7</v>
      </c>
      <c r="R227" s="38">
        <v>1583823.0</v>
      </c>
      <c r="S227" s="13">
        <v>1859177.0</v>
      </c>
      <c r="T227" s="39">
        <v>2909289.0</v>
      </c>
      <c r="U227" s="38">
        <v>1050112.0</v>
      </c>
      <c r="V227" s="13">
        <v>3136293.0</v>
      </c>
      <c r="W227" s="39">
        <v>3467118.0</v>
      </c>
      <c r="X227" s="38">
        <v>330825.0</v>
      </c>
      <c r="Y227" s="13">
        <v>2.2483813E7</v>
      </c>
      <c r="Z227" s="39">
        <v>2.2483813E7</v>
      </c>
      <c r="AA227" s="38">
        <v>0.0</v>
      </c>
      <c r="AB227" s="40">
        <v>661650.0</v>
      </c>
      <c r="AC227" s="40">
        <v>4200448.0</v>
      </c>
      <c r="AD227" s="40">
        <v>0.0</v>
      </c>
      <c r="AE227" s="40">
        <v>0.0</v>
      </c>
      <c r="AF227" s="41">
        <v>0.0</v>
      </c>
      <c r="AG227" s="40">
        <v>0.0</v>
      </c>
      <c r="AH227" s="40">
        <v>0.0</v>
      </c>
      <c r="AI227" s="41">
        <v>4862098.0</v>
      </c>
      <c r="AJ227" s="41">
        <v>-9178502.0</v>
      </c>
      <c r="AK227" s="42">
        <v>0.49176566528495935</v>
      </c>
      <c r="AL227" s="42">
        <v>0.3462884777003832</v>
      </c>
    </row>
    <row r="228" ht="15.75" customHeight="1">
      <c r="A228" s="6">
        <v>1.121174E8</v>
      </c>
      <c r="B228" s="7" t="s">
        <v>229</v>
      </c>
      <c r="C228" s="20">
        <v>2776077.0500000003</v>
      </c>
      <c r="D228" s="33">
        <v>3397917.0</v>
      </c>
      <c r="E228" s="20">
        <v>1.388038525E7</v>
      </c>
      <c r="F228" s="33">
        <v>2.309421E7</v>
      </c>
      <c r="G228" s="13">
        <v>5.5521541E7</v>
      </c>
      <c r="H228" s="34">
        <v>4.2131694E7</v>
      </c>
      <c r="I228" s="35">
        <v>-1.3389847E7</v>
      </c>
      <c r="J228" s="20">
        <v>1.563192036E8</v>
      </c>
      <c r="K228" s="36">
        <v>2.13544778E8</v>
      </c>
      <c r="L228" s="37">
        <v>5.7225574400000006E7</v>
      </c>
      <c r="M228" s="13">
        <v>1.4681205E7</v>
      </c>
      <c r="N228" s="34">
        <v>1.8428673E7</v>
      </c>
      <c r="O228" s="38">
        <v>3747468.0</v>
      </c>
      <c r="P228" s="13">
        <v>4690526.0</v>
      </c>
      <c r="Q228" s="39">
        <v>9807558.0</v>
      </c>
      <c r="R228" s="38">
        <v>5117032.0</v>
      </c>
      <c r="S228" s="13">
        <v>4441441.0</v>
      </c>
      <c r="T228" s="39">
        <v>6754381.0</v>
      </c>
      <c r="U228" s="38">
        <v>2312940.0</v>
      </c>
      <c r="V228" s="13">
        <v>5977836.0</v>
      </c>
      <c r="W228" s="39">
        <v>7062813.0</v>
      </c>
      <c r="X228" s="38">
        <v>1084977.0</v>
      </c>
      <c r="Y228" s="13">
        <v>3.02346049E8</v>
      </c>
      <c r="Z228" s="39">
        <v>3.02346049E8</v>
      </c>
      <c r="AA228" s="38">
        <v>0.0</v>
      </c>
      <c r="AB228" s="40">
        <v>2169954.0</v>
      </c>
      <c r="AC228" s="40">
        <v>9251760.0</v>
      </c>
      <c r="AD228" s="40">
        <v>1.1672496E7</v>
      </c>
      <c r="AE228" s="40">
        <v>0.0</v>
      </c>
      <c r="AF228" s="41">
        <v>0.0</v>
      </c>
      <c r="AG228" s="40">
        <v>2918124.0</v>
      </c>
      <c r="AH228" s="40">
        <v>0.0</v>
      </c>
      <c r="AI228" s="41">
        <v>2.309421E7</v>
      </c>
      <c r="AJ228" s="41">
        <v>9213824.75</v>
      </c>
      <c r="AK228" s="42">
        <v>1.2239995283992566</v>
      </c>
      <c r="AL228" s="42">
        <v>1.6638018026192753</v>
      </c>
    </row>
    <row r="229" ht="15.75" customHeight="1">
      <c r="A229" s="6">
        <v>1.38872704E8</v>
      </c>
      <c r="B229" s="7" t="s">
        <v>178</v>
      </c>
      <c r="C229" s="20">
        <v>2816146.1</v>
      </c>
      <c r="D229" s="33">
        <v>4589794.0</v>
      </c>
      <c r="E229" s="20">
        <v>1.40807305E7</v>
      </c>
      <c r="F229" s="33">
        <v>1.1280002E7</v>
      </c>
      <c r="G229" s="13">
        <v>5.6322922E7</v>
      </c>
      <c r="H229" s="34">
        <v>4.8953712E7</v>
      </c>
      <c r="I229" s="35">
        <v>-7369210.0</v>
      </c>
      <c r="J229" s="20">
        <v>6.072055578E8</v>
      </c>
      <c r="K229" s="36">
        <v>6.639769136E8</v>
      </c>
      <c r="L229" s="37">
        <v>5.677135580000007E7</v>
      </c>
      <c r="M229" s="13">
        <v>9.773161E7</v>
      </c>
      <c r="N229" s="34">
        <v>1.0291566E8</v>
      </c>
      <c r="O229" s="38">
        <v>5184050.0</v>
      </c>
      <c r="P229" s="13">
        <v>5018274.0</v>
      </c>
      <c r="Q229" s="39">
        <v>6728200.0</v>
      </c>
      <c r="R229" s="38">
        <v>1709926.0</v>
      </c>
      <c r="S229" s="13">
        <v>1718733.0</v>
      </c>
      <c r="T229" s="39">
        <v>2656440.0</v>
      </c>
      <c r="U229" s="38">
        <v>937707.0</v>
      </c>
      <c r="V229" s="13">
        <v>5.2571352E7</v>
      </c>
      <c r="W229" s="39">
        <v>5.6223439E7</v>
      </c>
      <c r="X229" s="38">
        <v>3652087.0</v>
      </c>
      <c r="Y229" s="13">
        <v>3.597030551E9</v>
      </c>
      <c r="Z229" s="39">
        <v>3.972030551E9</v>
      </c>
      <c r="AA229" s="38">
        <v>3.75E8</v>
      </c>
      <c r="AB229" s="40">
        <v>7304174.0</v>
      </c>
      <c r="AC229" s="40">
        <v>3750828.0</v>
      </c>
      <c r="AD229" s="40">
        <v>0.0</v>
      </c>
      <c r="AE229" s="40">
        <v>0.0</v>
      </c>
      <c r="AF229" s="41">
        <v>224999.99999999997</v>
      </c>
      <c r="AG229" s="40">
        <v>0.0</v>
      </c>
      <c r="AH229" s="40">
        <v>0.0</v>
      </c>
      <c r="AI229" s="41">
        <v>1.1280002E7</v>
      </c>
      <c r="AJ229" s="41">
        <v>-2800728.5</v>
      </c>
      <c r="AK229" s="42">
        <v>1.629813879329627</v>
      </c>
      <c r="AL229" s="42">
        <v>0.8010949431920453</v>
      </c>
    </row>
    <row r="230" ht="15.75" customHeight="1">
      <c r="A230" s="6">
        <v>1.12071225E8</v>
      </c>
      <c r="B230" s="7" t="s">
        <v>569</v>
      </c>
      <c r="C230" s="20">
        <v>2744658.0500000003</v>
      </c>
      <c r="D230" s="33">
        <v>0.0</v>
      </c>
      <c r="E230" s="20">
        <v>1.372329025E7</v>
      </c>
      <c r="F230" s="33">
        <v>0.0</v>
      </c>
      <c r="G230" s="13">
        <v>5.4893161E7</v>
      </c>
      <c r="H230" s="34" t="s">
        <v>665</v>
      </c>
      <c r="I230" s="35" t="s">
        <v>665</v>
      </c>
      <c r="J230" s="20">
        <v>2.15242703E8</v>
      </c>
      <c r="K230" s="36" t="s">
        <v>665</v>
      </c>
      <c r="L230" s="35" t="s">
        <v>665</v>
      </c>
      <c r="M230" s="13">
        <v>1.5036865E7</v>
      </c>
      <c r="N230" s="34" t="s">
        <v>665</v>
      </c>
      <c r="O230" s="38" t="s">
        <v>665</v>
      </c>
      <c r="P230" s="13">
        <v>4386517.0</v>
      </c>
      <c r="Q230" s="39" t="s">
        <v>665</v>
      </c>
      <c r="R230" s="38" t="s">
        <v>665</v>
      </c>
      <c r="S230" s="13">
        <v>7067511.0</v>
      </c>
      <c r="T230" s="39" t="s">
        <v>665</v>
      </c>
      <c r="U230" s="38" t="s">
        <v>665</v>
      </c>
      <c r="V230" s="13">
        <v>7313631.0</v>
      </c>
      <c r="W230" s="39" t="s">
        <v>665</v>
      </c>
      <c r="X230" s="38" t="s">
        <v>665</v>
      </c>
      <c r="Y230" s="13">
        <v>4.918204374E9</v>
      </c>
      <c r="Z230" s="39" t="s">
        <v>665</v>
      </c>
      <c r="AA230" s="38" t="s">
        <v>665</v>
      </c>
      <c r="AB230" s="40" t="s">
        <v>665</v>
      </c>
      <c r="AC230" s="40" t="s">
        <v>665</v>
      </c>
      <c r="AD230" s="40">
        <v>0.0</v>
      </c>
      <c r="AE230" s="40">
        <v>0.0</v>
      </c>
      <c r="AF230" s="41" t="s">
        <v>665</v>
      </c>
      <c r="AG230" s="40">
        <v>0.0</v>
      </c>
      <c r="AH230" s="40">
        <v>0.0</v>
      </c>
      <c r="AI230" s="41">
        <v>0.0</v>
      </c>
      <c r="AJ230" s="41">
        <v>-1.372329025E7</v>
      </c>
      <c r="AK230" s="42">
        <v>0.0</v>
      </c>
      <c r="AL230" s="42">
        <v>0.0</v>
      </c>
    </row>
    <row r="231" ht="15.75" customHeight="1">
      <c r="A231" s="6">
        <v>1.11043203E8</v>
      </c>
      <c r="B231" s="7" t="s">
        <v>231</v>
      </c>
      <c r="C231" s="20">
        <v>2758032.0500000003</v>
      </c>
      <c r="D231" s="33">
        <v>2082891.0</v>
      </c>
      <c r="E231" s="20">
        <v>1.379016025E7</v>
      </c>
      <c r="F231" s="33">
        <v>1.513469E7</v>
      </c>
      <c r="G231" s="13">
        <v>5.5160641E7</v>
      </c>
      <c r="H231" s="34">
        <v>4.970027E7</v>
      </c>
      <c r="I231" s="35">
        <v>-5460371.0</v>
      </c>
      <c r="J231" s="20">
        <v>7.5219873E7</v>
      </c>
      <c r="K231" s="36">
        <v>1.10649769E8</v>
      </c>
      <c r="L231" s="37">
        <v>3.5429896E7</v>
      </c>
      <c r="M231" s="13">
        <v>8806515.0</v>
      </c>
      <c r="N231" s="34">
        <v>1.144579E7</v>
      </c>
      <c r="O231" s="38">
        <v>2639275.0</v>
      </c>
      <c r="P231" s="13">
        <v>2518121.0</v>
      </c>
      <c r="Q231" s="39">
        <v>4109688.0</v>
      </c>
      <c r="R231" s="38">
        <v>1591567.0</v>
      </c>
      <c r="S231" s="13">
        <v>2484692.0</v>
      </c>
      <c r="T231" s="39">
        <v>3932938.0</v>
      </c>
      <c r="U231" s="38">
        <v>1448246.0</v>
      </c>
      <c r="V231" s="13">
        <v>2464531.0</v>
      </c>
      <c r="W231" s="39">
        <v>3099176.0</v>
      </c>
      <c r="X231" s="38">
        <v>634645.0</v>
      </c>
      <c r="Y231" s="13">
        <v>8.25823245E9</v>
      </c>
      <c r="Z231" s="39">
        <v>1.110323245E10</v>
      </c>
      <c r="AA231" s="38">
        <v>2.845E9</v>
      </c>
      <c r="AB231" s="40">
        <v>1269290.0</v>
      </c>
      <c r="AC231" s="40">
        <v>5792984.0</v>
      </c>
      <c r="AD231" s="40">
        <v>6365416.0</v>
      </c>
      <c r="AE231" s="40">
        <v>0.0</v>
      </c>
      <c r="AF231" s="41">
        <v>1706999.9999999998</v>
      </c>
      <c r="AG231" s="40">
        <v>1591354.0</v>
      </c>
      <c r="AH231" s="40">
        <v>0.0</v>
      </c>
      <c r="AI231" s="41">
        <v>1.513469E7</v>
      </c>
      <c r="AJ231" s="41">
        <v>1344529.75</v>
      </c>
      <c r="AK231" s="42">
        <v>0.7552091354413375</v>
      </c>
      <c r="AL231" s="42">
        <v>1.097499211439548</v>
      </c>
    </row>
    <row r="232" ht="15.75" customHeight="1">
      <c r="A232" s="6">
        <v>1.10016382E8</v>
      </c>
      <c r="B232" s="7" t="s">
        <v>562</v>
      </c>
      <c r="C232" s="20">
        <v>2871205.8000000003</v>
      </c>
      <c r="D232" s="33">
        <v>7057249.0</v>
      </c>
      <c r="E232" s="20">
        <v>1.4356029E7</v>
      </c>
      <c r="F232" s="33">
        <v>3.5208386E7</v>
      </c>
      <c r="G232" s="13">
        <v>5.7424116E7</v>
      </c>
      <c r="H232" s="34">
        <v>4.7254959E7</v>
      </c>
      <c r="I232" s="35">
        <v>-1.0169157E7</v>
      </c>
      <c r="J232" s="20">
        <v>2.332106518E8</v>
      </c>
      <c r="K232" s="36">
        <v>3.54973737E8</v>
      </c>
      <c r="L232" s="37">
        <v>1.2176308519999999E8</v>
      </c>
      <c r="M232" s="13">
        <v>1.8037449E7</v>
      </c>
      <c r="N232" s="34">
        <v>2.5116696E7</v>
      </c>
      <c r="O232" s="38">
        <v>7079247.0</v>
      </c>
      <c r="P232" s="13">
        <v>7149062.0</v>
      </c>
      <c r="Q232" s="39">
        <v>9364775.0</v>
      </c>
      <c r="R232" s="38">
        <v>2215713.0</v>
      </c>
      <c r="S232" s="13">
        <v>6818113.0</v>
      </c>
      <c r="T232" s="39">
        <v>1.1935248E7</v>
      </c>
      <c r="U232" s="38">
        <v>5117135.0</v>
      </c>
      <c r="V232" s="13">
        <v>9286863.0</v>
      </c>
      <c r="W232" s="39">
        <v>1.1226977E7</v>
      </c>
      <c r="X232" s="38">
        <v>1940114.0</v>
      </c>
      <c r="Y232" s="13">
        <v>9.61538125E8</v>
      </c>
      <c r="Z232" s="39">
        <v>1.036538125E9</v>
      </c>
      <c r="AA232" s="38">
        <v>7.5E7</v>
      </c>
      <c r="AB232" s="40">
        <v>3880228.0</v>
      </c>
      <c r="AC232" s="40">
        <v>2.046854E7</v>
      </c>
      <c r="AD232" s="40">
        <v>7429248.0</v>
      </c>
      <c r="AE232" s="40">
        <v>3385370.0</v>
      </c>
      <c r="AF232" s="41">
        <v>44999.99999999999</v>
      </c>
      <c r="AG232" s="40">
        <v>1857312.0</v>
      </c>
      <c r="AH232" s="40">
        <v>338537.0</v>
      </c>
      <c r="AI232" s="41">
        <v>3.5208386E7</v>
      </c>
      <c r="AJ232" s="41">
        <v>2.0852357E7</v>
      </c>
      <c r="AK232" s="42">
        <v>2.45793910001157</v>
      </c>
      <c r="AL232" s="42">
        <v>2.4525156643247237</v>
      </c>
    </row>
    <row r="233" ht="15.75" customHeight="1">
      <c r="A233" s="6">
        <v>1.25128986E8</v>
      </c>
      <c r="B233" s="7" t="s">
        <v>199</v>
      </c>
      <c r="C233" s="20">
        <v>2860184.8000000003</v>
      </c>
      <c r="D233" s="33">
        <v>1314384.0</v>
      </c>
      <c r="E233" s="20">
        <v>1.4300924E7</v>
      </c>
      <c r="F233" s="33">
        <v>1.3343736E7</v>
      </c>
      <c r="G233" s="13">
        <v>5.7203696E7</v>
      </c>
      <c r="H233" s="34">
        <v>5.1091469E7</v>
      </c>
      <c r="I233" s="35">
        <v>-6112227.0</v>
      </c>
      <c r="J233" s="20">
        <v>1.818077546E8</v>
      </c>
      <c r="K233" s="36">
        <v>2.05382286E8</v>
      </c>
      <c r="L233" s="37">
        <v>2.3574531400000006E7</v>
      </c>
      <c r="M233" s="13">
        <v>2.1022584E7</v>
      </c>
      <c r="N233" s="34">
        <v>2.2368111E7</v>
      </c>
      <c r="O233" s="38">
        <v>1345527.0</v>
      </c>
      <c r="P233" s="13">
        <v>2834143.0</v>
      </c>
      <c r="Q233" s="39">
        <v>4707627.0</v>
      </c>
      <c r="R233" s="38">
        <v>1873484.0</v>
      </c>
      <c r="S233" s="13">
        <v>2673508.0</v>
      </c>
      <c r="T233" s="39">
        <v>3713210.0</v>
      </c>
      <c r="U233" s="38">
        <v>1039702.0</v>
      </c>
      <c r="V233" s="13">
        <v>1.2020989E7</v>
      </c>
      <c r="W233" s="39">
        <v>1.2295671E7</v>
      </c>
      <c r="X233" s="38">
        <v>274682.0</v>
      </c>
      <c r="Y233" s="13">
        <v>5.43481108E9</v>
      </c>
      <c r="Z233" s="39">
        <v>6.44981108E9</v>
      </c>
      <c r="AA233" s="38">
        <v>1.015E9</v>
      </c>
      <c r="AB233" s="40">
        <v>549364.0</v>
      </c>
      <c r="AC233" s="40">
        <v>4158808.0</v>
      </c>
      <c r="AD233" s="40">
        <v>5730284.0</v>
      </c>
      <c r="AE233" s="40">
        <v>2296280.0</v>
      </c>
      <c r="AF233" s="41">
        <v>609000.0</v>
      </c>
      <c r="AG233" s="40">
        <v>1432571.0</v>
      </c>
      <c r="AH233" s="40">
        <v>229628.0</v>
      </c>
      <c r="AI233" s="41">
        <v>1.3343736E7</v>
      </c>
      <c r="AJ233" s="41">
        <v>-957188.0</v>
      </c>
      <c r="AK233" s="42">
        <v>0.4595451314894058</v>
      </c>
      <c r="AL233" s="42">
        <v>0.9330681010541696</v>
      </c>
    </row>
    <row r="234" ht="15.75" customHeight="1">
      <c r="A234" s="6">
        <v>2.5001646E7</v>
      </c>
      <c r="B234" s="7" t="s">
        <v>573</v>
      </c>
      <c r="C234" s="20">
        <v>2697653.0500000003</v>
      </c>
      <c r="D234" s="33">
        <v>39875.0</v>
      </c>
      <c r="E234" s="20">
        <v>1.348826525E7</v>
      </c>
      <c r="F234" s="33">
        <v>319202.0</v>
      </c>
      <c r="G234" s="13">
        <v>5.3953061E7</v>
      </c>
      <c r="H234" s="34">
        <v>5.3671501E7</v>
      </c>
      <c r="I234" s="35">
        <v>-281560.0</v>
      </c>
      <c r="J234" s="20">
        <v>1.123401984E8</v>
      </c>
      <c r="K234" s="36">
        <v>1.131157344E8</v>
      </c>
      <c r="L234" s="37">
        <v>775536.0</v>
      </c>
      <c r="M234" s="13">
        <v>7514992.0</v>
      </c>
      <c r="N234" s="34">
        <v>7558543.0</v>
      </c>
      <c r="O234" s="38">
        <v>43551.0</v>
      </c>
      <c r="P234" s="13">
        <v>8691874.0</v>
      </c>
      <c r="Q234" s="39">
        <v>9297314.0</v>
      </c>
      <c r="R234" s="38">
        <v>605440.0</v>
      </c>
      <c r="S234" s="13">
        <v>4061334.0</v>
      </c>
      <c r="T234" s="39">
        <v>4098560.0</v>
      </c>
      <c r="U234" s="38">
        <v>37226.0</v>
      </c>
      <c r="V234" s="13">
        <v>3045960.0</v>
      </c>
      <c r="W234" s="39">
        <v>3048609.0</v>
      </c>
      <c r="X234" s="38">
        <v>2649.0</v>
      </c>
      <c r="Y234" s="13">
        <v>7.147502702E9</v>
      </c>
      <c r="Z234" s="39">
        <v>7.422502702E9</v>
      </c>
      <c r="AA234" s="38">
        <v>2.75E8</v>
      </c>
      <c r="AB234" s="40">
        <v>5298.0</v>
      </c>
      <c r="AC234" s="40">
        <v>148904.0</v>
      </c>
      <c r="AD234" s="40">
        <v>0.0</v>
      </c>
      <c r="AE234" s="40">
        <v>0.0</v>
      </c>
      <c r="AF234" s="41">
        <v>165000.0</v>
      </c>
      <c r="AG234" s="40">
        <v>0.0</v>
      </c>
      <c r="AH234" s="40">
        <v>0.0</v>
      </c>
      <c r="AI234" s="41">
        <v>319202.0</v>
      </c>
      <c r="AJ234" s="41">
        <v>-1.316906325E7</v>
      </c>
      <c r="AK234" s="42">
        <v>0.014781367084992636</v>
      </c>
      <c r="AL234" s="42">
        <v>0.023665163316683738</v>
      </c>
    </row>
    <row r="235" ht="15.75" customHeight="1">
      <c r="A235" s="6">
        <v>1.11099976E8</v>
      </c>
      <c r="B235" s="7" t="s">
        <v>570</v>
      </c>
      <c r="C235" s="20">
        <v>2736313.35</v>
      </c>
      <c r="D235" s="33">
        <v>2150539.0</v>
      </c>
      <c r="E235" s="20">
        <v>1.368156675E7</v>
      </c>
      <c r="F235" s="33">
        <v>8004954.0</v>
      </c>
      <c r="G235" s="13">
        <v>5.4726267E7</v>
      </c>
      <c r="H235" s="34">
        <v>4.4437869E7</v>
      </c>
      <c r="I235" s="35">
        <v>-1.0288398E7</v>
      </c>
      <c r="J235" s="20">
        <v>1.173258454E8</v>
      </c>
      <c r="K235" s="36">
        <v>1.57351892E8</v>
      </c>
      <c r="L235" s="37">
        <v>4.0026046599999994E7</v>
      </c>
      <c r="M235" s="13">
        <v>8302300.0</v>
      </c>
      <c r="N235" s="34">
        <v>1.0458264E7</v>
      </c>
      <c r="O235" s="38">
        <v>2155964.0</v>
      </c>
      <c r="P235" s="13">
        <v>4741991.0</v>
      </c>
      <c r="Q235" s="39">
        <v>7451023.0</v>
      </c>
      <c r="R235" s="38">
        <v>2709032.0</v>
      </c>
      <c r="S235" s="13">
        <v>4314133.0</v>
      </c>
      <c r="T235" s="39">
        <v>6166071.0</v>
      </c>
      <c r="U235" s="38">
        <v>1851938.0</v>
      </c>
      <c r="V235" s="13">
        <v>2858255.0</v>
      </c>
      <c r="W235" s="39">
        <v>3156856.0</v>
      </c>
      <c r="X235" s="38">
        <v>298601.0</v>
      </c>
      <c r="Y235" s="13">
        <v>5.5765631E7</v>
      </c>
      <c r="Z235" s="39">
        <v>5.5765631E7</v>
      </c>
      <c r="AA235" s="38">
        <v>0.0</v>
      </c>
      <c r="AB235" s="40">
        <v>597202.0</v>
      </c>
      <c r="AC235" s="40">
        <v>7407752.0</v>
      </c>
      <c r="AD235" s="40">
        <v>0.0</v>
      </c>
      <c r="AE235" s="40">
        <v>0.0</v>
      </c>
      <c r="AF235" s="41">
        <v>0.0</v>
      </c>
      <c r="AG235" s="40">
        <v>0.0</v>
      </c>
      <c r="AH235" s="40">
        <v>0.0</v>
      </c>
      <c r="AI235" s="41">
        <v>8004954.0</v>
      </c>
      <c r="AJ235" s="41">
        <v>-5676612.75</v>
      </c>
      <c r="AK235" s="42">
        <v>0.7859257054752153</v>
      </c>
      <c r="AL235" s="42">
        <v>0.5850904466040047</v>
      </c>
    </row>
    <row r="236" ht="15.75" customHeight="1">
      <c r="A236" s="6">
        <v>6.3881366E7</v>
      </c>
      <c r="B236" s="7" t="s">
        <v>221</v>
      </c>
      <c r="C236" s="20">
        <v>2721742.9000000004</v>
      </c>
      <c r="D236" s="33">
        <v>472023.0</v>
      </c>
      <c r="E236" s="20">
        <v>1.36087145E7</v>
      </c>
      <c r="F236" s="33">
        <v>5688084.8662</v>
      </c>
      <c r="G236" s="13">
        <v>5.4434858E7</v>
      </c>
      <c r="H236" s="34">
        <v>5.0911689E7</v>
      </c>
      <c r="I236" s="35">
        <v>-3523169.0</v>
      </c>
      <c r="J236" s="20">
        <v>7.01768304E7</v>
      </c>
      <c r="K236" s="36">
        <v>7.73569706E7</v>
      </c>
      <c r="L236" s="37">
        <v>7180140.199999988</v>
      </c>
      <c r="M236" s="13">
        <v>5491808.0</v>
      </c>
      <c r="N236" s="34">
        <v>5964782.0</v>
      </c>
      <c r="O236" s="38">
        <v>472974.0</v>
      </c>
      <c r="P236" s="13">
        <v>5782942.0</v>
      </c>
      <c r="Q236" s="39">
        <v>7064906.0</v>
      </c>
      <c r="R236" s="38">
        <v>1281964.0</v>
      </c>
      <c r="S236" s="13">
        <v>2198923.0</v>
      </c>
      <c r="T236" s="39">
        <v>2444895.0</v>
      </c>
      <c r="U236" s="38">
        <v>245972.0</v>
      </c>
      <c r="V236" s="13">
        <v>2498812.0</v>
      </c>
      <c r="W236" s="39">
        <v>2724863.0</v>
      </c>
      <c r="X236" s="38">
        <v>226051.0</v>
      </c>
      <c r="Y236" s="13">
        <v>2.4042875848E10</v>
      </c>
      <c r="Z236" s="39">
        <v>3.1129700625E10</v>
      </c>
      <c r="AA236" s="38">
        <v>7.086824777E9</v>
      </c>
      <c r="AB236" s="40">
        <v>452102.0</v>
      </c>
      <c r="AC236" s="40">
        <v>983888.0</v>
      </c>
      <c r="AD236" s="40">
        <v>0.0</v>
      </c>
      <c r="AE236" s="40">
        <v>0.0</v>
      </c>
      <c r="AF236" s="41">
        <v>4252094.8662</v>
      </c>
      <c r="AG236" s="40">
        <v>0.0</v>
      </c>
      <c r="AH236" s="40">
        <v>0.0</v>
      </c>
      <c r="AI236" s="41">
        <v>5688084.8662</v>
      </c>
      <c r="AJ236" s="41">
        <v>-7920629.6338</v>
      </c>
      <c r="AK236" s="42">
        <v>0.1734267406374055</v>
      </c>
      <c r="AL236" s="42">
        <v>0.4179737084057425</v>
      </c>
    </row>
    <row r="237" ht="15.75" customHeight="1">
      <c r="A237" s="6">
        <v>1.24972452E8</v>
      </c>
      <c r="B237" s="7" t="s">
        <v>567</v>
      </c>
      <c r="C237" s="20">
        <v>2760757.1</v>
      </c>
      <c r="D237" s="33">
        <v>397397.0</v>
      </c>
      <c r="E237" s="20">
        <v>1.38037855E7</v>
      </c>
      <c r="F237" s="33">
        <v>1411872.0</v>
      </c>
      <c r="G237" s="13">
        <v>5.5215142E7</v>
      </c>
      <c r="H237" s="34">
        <v>5.6049874E7</v>
      </c>
      <c r="I237" s="35">
        <v>834732.0</v>
      </c>
      <c r="J237" s="20">
        <v>4.72867714E7</v>
      </c>
      <c r="K237" s="36">
        <v>5.43461314E7</v>
      </c>
      <c r="L237" s="37">
        <v>7059360.0</v>
      </c>
      <c r="M237" s="13">
        <v>4311676.0</v>
      </c>
      <c r="N237" s="34">
        <v>4709073.0</v>
      </c>
      <c r="O237" s="38">
        <v>397397.0</v>
      </c>
      <c r="P237" s="13">
        <v>4485113.0</v>
      </c>
      <c r="Q237" s="39">
        <v>4888232.0</v>
      </c>
      <c r="R237" s="38">
        <v>403119.0</v>
      </c>
      <c r="S237" s="13">
        <v>1182123.0</v>
      </c>
      <c r="T237" s="39">
        <v>1490662.0</v>
      </c>
      <c r="U237" s="38">
        <v>308539.0</v>
      </c>
      <c r="V237" s="13">
        <v>2146134.0</v>
      </c>
      <c r="W237" s="39">
        <v>2234992.0</v>
      </c>
      <c r="X237" s="38">
        <v>88858.0</v>
      </c>
      <c r="Y237" s="13">
        <v>1.65137418E8</v>
      </c>
      <c r="Z237" s="39">
        <v>1.65137418E8</v>
      </c>
      <c r="AA237" s="38">
        <v>0.0</v>
      </c>
      <c r="AB237" s="40">
        <v>177716.0</v>
      </c>
      <c r="AC237" s="40">
        <v>1234156.0</v>
      </c>
      <c r="AD237" s="40">
        <v>0.0</v>
      </c>
      <c r="AE237" s="40">
        <v>0.0</v>
      </c>
      <c r="AF237" s="41">
        <v>0.0</v>
      </c>
      <c r="AG237" s="40">
        <v>0.0</v>
      </c>
      <c r="AH237" s="40">
        <v>0.0</v>
      </c>
      <c r="AI237" s="41">
        <v>1411872.0</v>
      </c>
      <c r="AJ237" s="41">
        <v>-1.23919135E7</v>
      </c>
      <c r="AK237" s="42">
        <v>0.14394493452538798</v>
      </c>
      <c r="AL237" s="42">
        <v>0.1022815082138157</v>
      </c>
    </row>
    <row r="238" ht="15.75" customHeight="1">
      <c r="A238" s="6">
        <v>8.9927226E7</v>
      </c>
      <c r="B238" s="7" t="s">
        <v>572</v>
      </c>
      <c r="C238" s="20">
        <v>2707375.1500000004</v>
      </c>
      <c r="D238" s="33">
        <v>0.0</v>
      </c>
      <c r="E238" s="20">
        <v>1.353687575E7</v>
      </c>
      <c r="F238" s="33">
        <v>0.0</v>
      </c>
      <c r="G238" s="13">
        <v>5.4147503E7</v>
      </c>
      <c r="H238" s="34">
        <v>5.4968006E7</v>
      </c>
      <c r="I238" s="35">
        <v>820503.0</v>
      </c>
      <c r="J238" s="20">
        <v>6.020195556E8</v>
      </c>
      <c r="K238" s="36">
        <v>6.020195556E8</v>
      </c>
      <c r="L238" s="37">
        <v>0.0</v>
      </c>
      <c r="M238" s="13">
        <v>1.16223105E8</v>
      </c>
      <c r="N238" s="34">
        <v>1.16223105E8</v>
      </c>
      <c r="O238" s="38">
        <v>0.0</v>
      </c>
      <c r="P238" s="13">
        <v>9283224.0</v>
      </c>
      <c r="Q238" s="39">
        <v>9283224.0</v>
      </c>
      <c r="R238" s="38">
        <v>0.0</v>
      </c>
      <c r="S238" s="13">
        <v>5684831.0</v>
      </c>
      <c r="T238" s="39">
        <v>5684831.0</v>
      </c>
      <c r="U238" s="38">
        <v>0.0</v>
      </c>
      <c r="V238" s="13">
        <v>3.9078533E7</v>
      </c>
      <c r="W238" s="39">
        <v>3.9078533E7</v>
      </c>
      <c r="X238" s="38">
        <v>0.0</v>
      </c>
      <c r="Y238" s="13">
        <v>4.211884153E9</v>
      </c>
      <c r="Z238" s="39">
        <v>4.211884153E9</v>
      </c>
      <c r="AA238" s="38">
        <v>0.0</v>
      </c>
      <c r="AB238" s="40">
        <v>0.0</v>
      </c>
      <c r="AC238" s="40">
        <v>0.0</v>
      </c>
      <c r="AD238" s="40">
        <v>0.0</v>
      </c>
      <c r="AE238" s="40">
        <v>0.0</v>
      </c>
      <c r="AF238" s="41">
        <v>0.0</v>
      </c>
      <c r="AG238" s="40">
        <v>0.0</v>
      </c>
      <c r="AH238" s="40">
        <v>0.0</v>
      </c>
      <c r="AI238" s="41">
        <v>0.0</v>
      </c>
      <c r="AJ238" s="41">
        <v>-1.353687575E7</v>
      </c>
      <c r="AK238" s="42">
        <v>0.0</v>
      </c>
      <c r="AL238" s="42">
        <v>0.0</v>
      </c>
    </row>
    <row r="239" ht="15.75" customHeight="1">
      <c r="A239" s="6">
        <v>1.24345067E8</v>
      </c>
      <c r="B239" s="7" t="s">
        <v>571</v>
      </c>
      <c r="C239" s="20">
        <v>2728423.25</v>
      </c>
      <c r="D239" s="33">
        <v>1358757.0</v>
      </c>
      <c r="E239" s="20">
        <v>1.364211625E7</v>
      </c>
      <c r="F239" s="33">
        <v>7449552.0</v>
      </c>
      <c r="G239" s="13">
        <v>5.4568465E7</v>
      </c>
      <c r="H239" s="34">
        <v>5.4827779E7</v>
      </c>
      <c r="I239" s="35">
        <v>259314.0</v>
      </c>
      <c r="J239" s="20">
        <v>8.3039126E7</v>
      </c>
      <c r="K239" s="36">
        <v>1.064826208E8</v>
      </c>
      <c r="L239" s="37">
        <v>2.3443494799999997E7</v>
      </c>
      <c r="M239" s="13">
        <v>6436916.0</v>
      </c>
      <c r="N239" s="34">
        <v>8006342.0</v>
      </c>
      <c r="O239" s="38">
        <v>1569426.0</v>
      </c>
      <c r="P239" s="13">
        <v>3488715.0</v>
      </c>
      <c r="Q239" s="39">
        <v>4181206.0</v>
      </c>
      <c r="R239" s="38">
        <v>692491.0</v>
      </c>
      <c r="S239" s="13">
        <v>2523856.0</v>
      </c>
      <c r="T239" s="39">
        <v>3504893.0</v>
      </c>
      <c r="U239" s="38">
        <v>981037.0</v>
      </c>
      <c r="V239" s="13">
        <v>3078325.0</v>
      </c>
      <c r="W239" s="39">
        <v>3456045.0</v>
      </c>
      <c r="X239" s="38">
        <v>377720.0</v>
      </c>
      <c r="Y239" s="13">
        <v>4.6795941E7</v>
      </c>
      <c r="Z239" s="39">
        <v>4.6795941E7</v>
      </c>
      <c r="AA239" s="38">
        <v>0.0</v>
      </c>
      <c r="AB239" s="40">
        <v>755440.0</v>
      </c>
      <c r="AC239" s="40">
        <v>3924148.0</v>
      </c>
      <c r="AD239" s="40">
        <v>2769964.0</v>
      </c>
      <c r="AE239" s="40">
        <v>0.0</v>
      </c>
      <c r="AF239" s="41">
        <v>0.0</v>
      </c>
      <c r="AG239" s="40">
        <v>692491.0</v>
      </c>
      <c r="AH239" s="40">
        <v>0.0</v>
      </c>
      <c r="AI239" s="41">
        <v>7449552.0</v>
      </c>
      <c r="AJ239" s="41">
        <v>-6192564.25</v>
      </c>
      <c r="AK239" s="42">
        <v>0.4980008142065202</v>
      </c>
      <c r="AL239" s="42">
        <v>0.5460701157710777</v>
      </c>
    </row>
    <row r="240" ht="15.75" customHeight="1">
      <c r="A240" s="6">
        <v>9.3178475E7</v>
      </c>
      <c r="B240" s="7" t="s">
        <v>205</v>
      </c>
      <c r="C240" s="20">
        <v>2693083.1500000004</v>
      </c>
      <c r="D240" s="33">
        <v>3693440.0</v>
      </c>
      <c r="E240" s="20">
        <v>1.346541575E7</v>
      </c>
      <c r="F240" s="33">
        <v>1.65238506208E7</v>
      </c>
      <c r="G240" s="13">
        <v>5.3861663E7</v>
      </c>
      <c r="H240" s="34">
        <v>5.0976239E7</v>
      </c>
      <c r="I240" s="35">
        <v>-2885424.0</v>
      </c>
      <c r="J240" s="20">
        <v>1.044392002E8</v>
      </c>
      <c r="K240" s="36">
        <v>1.721313782E8</v>
      </c>
      <c r="L240" s="37">
        <v>6.769217799999999E7</v>
      </c>
      <c r="M240" s="13">
        <v>7216031.0</v>
      </c>
      <c r="N240" s="34">
        <v>1.0933251E7</v>
      </c>
      <c r="O240" s="38">
        <v>3717220.0</v>
      </c>
      <c r="P240" s="13">
        <v>7292971.0</v>
      </c>
      <c r="Q240" s="39">
        <v>8037868.0</v>
      </c>
      <c r="R240" s="38">
        <v>744897.0</v>
      </c>
      <c r="S240" s="13">
        <v>4029758.0</v>
      </c>
      <c r="T240" s="39">
        <v>7104937.0</v>
      </c>
      <c r="U240" s="38">
        <v>3075179.0</v>
      </c>
      <c r="V240" s="13">
        <v>2231887.0</v>
      </c>
      <c r="W240" s="39">
        <v>2850148.0</v>
      </c>
      <c r="X240" s="38">
        <v>618261.0</v>
      </c>
      <c r="Y240" s="13">
        <v>1.22993141E8</v>
      </c>
      <c r="Z240" s="39">
        <v>1.34707509E8</v>
      </c>
      <c r="AA240" s="38">
        <v>1.1714368E7</v>
      </c>
      <c r="AB240" s="40">
        <v>1236522.0</v>
      </c>
      <c r="AC240" s="40">
        <v>1.2300716E7</v>
      </c>
      <c r="AD240" s="40">
        <v>2979584.0</v>
      </c>
      <c r="AE240" s="40">
        <v>0.0</v>
      </c>
      <c r="AF240" s="41">
        <v>7028.6208</v>
      </c>
      <c r="AG240" s="40">
        <v>744896.0</v>
      </c>
      <c r="AH240" s="40">
        <v>0.0</v>
      </c>
      <c r="AI240" s="41">
        <v>1.65238506208E7</v>
      </c>
      <c r="AJ240" s="41">
        <v>3058434.8707999997</v>
      </c>
      <c r="AK240" s="42">
        <v>1.3714541268434284</v>
      </c>
      <c r="AL240" s="42">
        <v>1.227132598620284</v>
      </c>
    </row>
    <row r="241" ht="15.75" customHeight="1">
      <c r="A241" s="6">
        <v>1.24324773E8</v>
      </c>
      <c r="B241" s="7" t="s">
        <v>252</v>
      </c>
      <c r="C241" s="20">
        <v>2687967.8000000003</v>
      </c>
      <c r="D241" s="33">
        <v>380962.0</v>
      </c>
      <c r="E241" s="20">
        <v>1.3439839E7</v>
      </c>
      <c r="F241" s="33">
        <v>1470544.0</v>
      </c>
      <c r="G241" s="13">
        <v>5.3759356E7</v>
      </c>
      <c r="H241" s="34">
        <v>5.2203639E7</v>
      </c>
      <c r="I241" s="35">
        <v>-1555717.0</v>
      </c>
      <c r="J241" s="20">
        <v>3.4580214E7</v>
      </c>
      <c r="K241" s="36">
        <v>4.1932934E7</v>
      </c>
      <c r="L241" s="37">
        <v>7352720.0</v>
      </c>
      <c r="M241" s="13">
        <v>3183693.0</v>
      </c>
      <c r="N241" s="34">
        <v>3564655.0</v>
      </c>
      <c r="O241" s="38">
        <v>380962.0</v>
      </c>
      <c r="P241" s="13">
        <v>4487771.0</v>
      </c>
      <c r="Q241" s="39">
        <v>4995456.0</v>
      </c>
      <c r="R241" s="38">
        <v>507685.0</v>
      </c>
      <c r="S241" s="13">
        <v>832184.0</v>
      </c>
      <c r="T241" s="39">
        <v>1186494.0</v>
      </c>
      <c r="U241" s="38">
        <v>354310.0</v>
      </c>
      <c r="V241" s="13">
        <v>1575259.0</v>
      </c>
      <c r="W241" s="39">
        <v>1601911.0</v>
      </c>
      <c r="X241" s="38">
        <v>26652.0</v>
      </c>
      <c r="Y241" s="13">
        <v>2.12243584E8</v>
      </c>
      <c r="Z241" s="39">
        <v>2.12243584E8</v>
      </c>
      <c r="AA241" s="38">
        <v>0.0</v>
      </c>
      <c r="AB241" s="40">
        <v>53304.0</v>
      </c>
      <c r="AC241" s="40">
        <v>1417240.0</v>
      </c>
      <c r="AD241" s="40">
        <v>0.0</v>
      </c>
      <c r="AE241" s="40">
        <v>0.0</v>
      </c>
      <c r="AF241" s="41">
        <v>0.0</v>
      </c>
      <c r="AG241" s="40">
        <v>0.0</v>
      </c>
      <c r="AH241" s="40">
        <v>0.0</v>
      </c>
      <c r="AI241" s="41">
        <v>1470544.0</v>
      </c>
      <c r="AJ241" s="41">
        <v>-1.1969295E7</v>
      </c>
      <c r="AK241" s="42">
        <v>0.14172863231471744</v>
      </c>
      <c r="AL241" s="42">
        <v>0.10941678691240274</v>
      </c>
    </row>
    <row r="242" ht="15.75" customHeight="1">
      <c r="A242" s="6">
        <v>9.6279593E7</v>
      </c>
      <c r="B242" s="7" t="s">
        <v>574</v>
      </c>
      <c r="C242" s="20">
        <v>2677189.85</v>
      </c>
      <c r="D242" s="33">
        <v>0.0</v>
      </c>
      <c r="E242" s="20">
        <v>1.338594925E7</v>
      </c>
      <c r="F242" s="33">
        <v>0.0</v>
      </c>
      <c r="G242" s="13">
        <v>5.3543797E7</v>
      </c>
      <c r="H242" s="34">
        <v>5.3543797E7</v>
      </c>
      <c r="I242" s="35">
        <v>0.0</v>
      </c>
      <c r="J242" s="20">
        <v>3.464996882E8</v>
      </c>
      <c r="K242" s="36">
        <v>3.469126082E8</v>
      </c>
      <c r="L242" s="37">
        <v>412920.0</v>
      </c>
      <c r="M242" s="13">
        <v>3.3852351E7</v>
      </c>
      <c r="N242" s="34">
        <v>3.4058811E7</v>
      </c>
      <c r="O242" s="38">
        <v>206460.0</v>
      </c>
      <c r="P242" s="13">
        <v>1.0393316E7</v>
      </c>
      <c r="Q242" s="39">
        <v>1.0393316E7</v>
      </c>
      <c r="R242" s="38">
        <v>0.0</v>
      </c>
      <c r="S242" s="13">
        <v>9527560.0</v>
      </c>
      <c r="T242" s="39">
        <v>9527560.0</v>
      </c>
      <c r="U242" s="38">
        <v>0.0</v>
      </c>
      <c r="V242" s="13">
        <v>1.500192E7</v>
      </c>
      <c r="W242" s="39">
        <v>1.500192E7</v>
      </c>
      <c r="X242" s="38">
        <v>0.0</v>
      </c>
      <c r="Y242" s="13">
        <v>3.098770209E9</v>
      </c>
      <c r="Z242" s="39">
        <v>3.098770209E9</v>
      </c>
      <c r="AA242" s="38">
        <v>0.0</v>
      </c>
      <c r="AB242" s="40">
        <v>0.0</v>
      </c>
      <c r="AC242" s="40">
        <v>0.0</v>
      </c>
      <c r="AD242" s="40">
        <v>0.0</v>
      </c>
      <c r="AE242" s="40">
        <v>0.0</v>
      </c>
      <c r="AF242" s="41">
        <v>0.0</v>
      </c>
      <c r="AG242" s="40">
        <v>0.0</v>
      </c>
      <c r="AH242" s="40">
        <v>0.0</v>
      </c>
      <c r="AI242" s="41">
        <v>0.0</v>
      </c>
      <c r="AJ242" s="41">
        <v>-1.338594925E7</v>
      </c>
      <c r="AK242" s="42">
        <v>0.0</v>
      </c>
      <c r="AL242" s="42">
        <v>0.0</v>
      </c>
    </row>
    <row r="243" ht="15.75" customHeight="1">
      <c r="A243" s="6">
        <v>5.2774309E7</v>
      </c>
      <c r="B243" s="7" t="s">
        <v>233</v>
      </c>
      <c r="C243" s="20">
        <v>2690791.3000000003</v>
      </c>
      <c r="D243" s="33">
        <v>0.0</v>
      </c>
      <c r="E243" s="20">
        <v>1.34539565E7</v>
      </c>
      <c r="F243" s="33">
        <v>567000.0</v>
      </c>
      <c r="G243" s="13">
        <v>5.3815826E7</v>
      </c>
      <c r="H243" s="34">
        <v>5.4766024E7</v>
      </c>
      <c r="I243" s="35">
        <v>950198.0</v>
      </c>
      <c r="J243" s="20">
        <v>1.256741634E8</v>
      </c>
      <c r="K243" s="36">
        <v>1.260034034E8</v>
      </c>
      <c r="L243" s="37">
        <v>329240.0</v>
      </c>
      <c r="M243" s="13">
        <v>1.2260808E7</v>
      </c>
      <c r="N243" s="34">
        <v>1.2350178E7</v>
      </c>
      <c r="O243" s="38">
        <v>89370.0</v>
      </c>
      <c r="P243" s="13">
        <v>1.307103E7</v>
      </c>
      <c r="Q243" s="39">
        <v>1.307103E7</v>
      </c>
      <c r="R243" s="38">
        <v>0.0</v>
      </c>
      <c r="S243" s="13">
        <v>2030290.0</v>
      </c>
      <c r="T243" s="39">
        <v>2030290.0</v>
      </c>
      <c r="U243" s="38">
        <v>0.0</v>
      </c>
      <c r="V243" s="13">
        <v>8129821.0</v>
      </c>
      <c r="W243" s="39">
        <v>8129821.0</v>
      </c>
      <c r="X243" s="38">
        <v>0.0</v>
      </c>
      <c r="Y243" s="13">
        <v>1.7827570015E10</v>
      </c>
      <c r="Z243" s="39">
        <v>1.8772570015E10</v>
      </c>
      <c r="AA243" s="38">
        <v>9.45E8</v>
      </c>
      <c r="AB243" s="40">
        <v>0.0</v>
      </c>
      <c r="AC243" s="40">
        <v>0.0</v>
      </c>
      <c r="AD243" s="40">
        <v>0.0</v>
      </c>
      <c r="AE243" s="40">
        <v>0.0</v>
      </c>
      <c r="AF243" s="41">
        <v>567000.0</v>
      </c>
      <c r="AG243" s="40">
        <v>0.0</v>
      </c>
      <c r="AH243" s="40">
        <v>0.0</v>
      </c>
      <c r="AI243" s="41">
        <v>567000.0</v>
      </c>
      <c r="AJ243" s="41">
        <v>-1.28869565E7</v>
      </c>
      <c r="AK243" s="42">
        <v>0.0</v>
      </c>
      <c r="AL243" s="42">
        <v>0.04214373667701393</v>
      </c>
    </row>
    <row r="244" ht="15.75" customHeight="1">
      <c r="A244" s="6">
        <v>1.29966068E8</v>
      </c>
      <c r="B244" s="7" t="s">
        <v>575</v>
      </c>
      <c r="C244" s="20">
        <v>2664398.85</v>
      </c>
      <c r="D244" s="33">
        <v>4467.0</v>
      </c>
      <c r="E244" s="20">
        <v>1.332199425E7</v>
      </c>
      <c r="F244" s="33">
        <v>8934.0</v>
      </c>
      <c r="G244" s="13">
        <v>5.3287977E7</v>
      </c>
      <c r="H244" s="34">
        <v>5.4421207E7</v>
      </c>
      <c r="I244" s="35">
        <v>1133230.0</v>
      </c>
      <c r="J244" s="20">
        <v>1.071070138E8</v>
      </c>
      <c r="K244" s="36">
        <v>1.07152373E8</v>
      </c>
      <c r="L244" s="37">
        <v>45359.20000000298</v>
      </c>
      <c r="M244" s="13">
        <v>9710456.0</v>
      </c>
      <c r="N244" s="34">
        <v>9718369.0</v>
      </c>
      <c r="O244" s="38">
        <v>7913.0</v>
      </c>
      <c r="P244" s="13">
        <v>5783568.0</v>
      </c>
      <c r="Q244" s="39">
        <v>5783568.0</v>
      </c>
      <c r="R244" s="38">
        <v>0.0</v>
      </c>
      <c r="S244" s="13">
        <v>2453593.0</v>
      </c>
      <c r="T244" s="39">
        <v>2453593.0</v>
      </c>
      <c r="U244" s="38">
        <v>0.0</v>
      </c>
      <c r="V244" s="13">
        <v>5488303.0</v>
      </c>
      <c r="W244" s="39">
        <v>5492770.0</v>
      </c>
      <c r="X244" s="38">
        <v>4467.0</v>
      </c>
      <c r="Y244" s="13">
        <v>4.30019939E8</v>
      </c>
      <c r="Z244" s="39">
        <v>4.30019939E8</v>
      </c>
      <c r="AA244" s="38">
        <v>0.0</v>
      </c>
      <c r="AB244" s="40">
        <v>8934.0</v>
      </c>
      <c r="AC244" s="40">
        <v>0.0</v>
      </c>
      <c r="AD244" s="40">
        <v>0.0</v>
      </c>
      <c r="AE244" s="40">
        <v>0.0</v>
      </c>
      <c r="AF244" s="41">
        <v>0.0</v>
      </c>
      <c r="AG244" s="40">
        <v>0.0</v>
      </c>
      <c r="AH244" s="40">
        <v>0.0</v>
      </c>
      <c r="AI244" s="41">
        <v>8934.0</v>
      </c>
      <c r="AJ244" s="41">
        <v>-1.331306025E7</v>
      </c>
      <c r="AK244" s="42">
        <v>0.0016765507911850358</v>
      </c>
      <c r="AL244" s="42">
        <v>6.706203164740143E-4</v>
      </c>
    </row>
    <row r="245" ht="15.75" customHeight="1">
      <c r="A245" s="6">
        <v>1.18951081E8</v>
      </c>
      <c r="B245" s="7" t="s">
        <v>304</v>
      </c>
      <c r="C245" s="20">
        <v>2670465.1</v>
      </c>
      <c r="D245" s="33">
        <v>759848.0</v>
      </c>
      <c r="E245" s="20">
        <v>1.33523255E7</v>
      </c>
      <c r="F245" s="33">
        <v>1.3271858E7</v>
      </c>
      <c r="G245" s="13">
        <v>5.3409302E7</v>
      </c>
      <c r="H245" s="34">
        <v>5.3096022E7</v>
      </c>
      <c r="I245" s="35">
        <v>-313280.0</v>
      </c>
      <c r="J245" s="20">
        <v>9.34025102E7</v>
      </c>
      <c r="K245" s="36">
        <v>1.077551544E8</v>
      </c>
      <c r="L245" s="37">
        <v>1.4352644200000003E7</v>
      </c>
      <c r="M245" s="13">
        <v>7200180.0</v>
      </c>
      <c r="N245" s="34">
        <v>7961850.0</v>
      </c>
      <c r="O245" s="38">
        <v>761670.0</v>
      </c>
      <c r="P245" s="13">
        <v>2297692.0</v>
      </c>
      <c r="Q245" s="39">
        <v>2372732.0</v>
      </c>
      <c r="R245" s="38">
        <v>75040.0</v>
      </c>
      <c r="S245" s="13">
        <v>2977638.0</v>
      </c>
      <c r="T245" s="39">
        <v>3653007.0</v>
      </c>
      <c r="U245" s="38">
        <v>675369.0</v>
      </c>
      <c r="V245" s="13">
        <v>3327587.0</v>
      </c>
      <c r="W245" s="39">
        <v>3412066.0</v>
      </c>
      <c r="X245" s="38">
        <v>84479.0</v>
      </c>
      <c r="Y245" s="13">
        <v>1.3586564958E10</v>
      </c>
      <c r="Z245" s="39">
        <v>1.7151564958E10</v>
      </c>
      <c r="AA245" s="38">
        <v>3.565E9</v>
      </c>
      <c r="AB245" s="40">
        <v>168958.0</v>
      </c>
      <c r="AC245" s="40">
        <v>2701476.0</v>
      </c>
      <c r="AD245" s="40">
        <v>8262424.0</v>
      </c>
      <c r="AE245" s="40">
        <v>0.0</v>
      </c>
      <c r="AF245" s="41">
        <v>2139000.0</v>
      </c>
      <c r="AG245" s="40">
        <v>2065606.0</v>
      </c>
      <c r="AH245" s="40">
        <v>0.0</v>
      </c>
      <c r="AI245" s="41">
        <v>1.3271858E7</v>
      </c>
      <c r="AJ245" s="41">
        <v>-80467.5</v>
      </c>
      <c r="AK245" s="42">
        <v>0.2845377009420569</v>
      </c>
      <c r="AL245" s="42">
        <v>0.9939735216910343</v>
      </c>
    </row>
    <row r="246" ht="15.75" customHeight="1">
      <c r="A246" s="6">
        <v>1.17291259E8</v>
      </c>
      <c r="B246" s="7" t="s">
        <v>576</v>
      </c>
      <c r="C246" s="20">
        <v>2662556.95</v>
      </c>
      <c r="D246" s="33">
        <v>12073.0</v>
      </c>
      <c r="E246" s="20">
        <v>1.331278475E7</v>
      </c>
      <c r="F246" s="33">
        <v>24146.0</v>
      </c>
      <c r="G246" s="13">
        <v>5.3251139E7</v>
      </c>
      <c r="H246" s="34">
        <v>5.323422E7</v>
      </c>
      <c r="I246" s="35">
        <v>-16919.0</v>
      </c>
      <c r="J246" s="20">
        <v>1.905888984E8</v>
      </c>
      <c r="K246" s="36">
        <v>1.907155708E8</v>
      </c>
      <c r="L246" s="37">
        <v>126672.40000000596</v>
      </c>
      <c r="M246" s="13">
        <v>1.5587861E7</v>
      </c>
      <c r="N246" s="34">
        <v>1.5611454E7</v>
      </c>
      <c r="O246" s="38">
        <v>23593.0</v>
      </c>
      <c r="P246" s="13">
        <v>6488374.0</v>
      </c>
      <c r="Q246" s="39">
        <v>6491063.0</v>
      </c>
      <c r="R246" s="38">
        <v>2689.0</v>
      </c>
      <c r="S246" s="13">
        <v>5473198.0</v>
      </c>
      <c r="T246" s="39">
        <v>5473198.0</v>
      </c>
      <c r="U246" s="38">
        <v>0.0</v>
      </c>
      <c r="V246" s="13">
        <v>7853283.0</v>
      </c>
      <c r="W246" s="39">
        <v>7865356.0</v>
      </c>
      <c r="X246" s="38">
        <v>12073.0</v>
      </c>
      <c r="Y246" s="13">
        <v>3.49104223E8</v>
      </c>
      <c r="Z246" s="39">
        <v>3.49104223E8</v>
      </c>
      <c r="AA246" s="38">
        <v>0.0</v>
      </c>
      <c r="AB246" s="40">
        <v>24146.0</v>
      </c>
      <c r="AC246" s="40">
        <v>0.0</v>
      </c>
      <c r="AD246" s="40">
        <v>0.0</v>
      </c>
      <c r="AE246" s="40">
        <v>0.0</v>
      </c>
      <c r="AF246" s="41">
        <v>0.0</v>
      </c>
      <c r="AG246" s="40">
        <v>0.0</v>
      </c>
      <c r="AH246" s="40">
        <v>0.0</v>
      </c>
      <c r="AI246" s="41">
        <v>24146.0</v>
      </c>
      <c r="AJ246" s="41">
        <v>-1.328863875E7</v>
      </c>
      <c r="AK246" s="42">
        <v>0.004534363105360056</v>
      </c>
      <c r="AL246" s="42">
        <v>0.0018137452421440226</v>
      </c>
    </row>
    <row r="247" ht="15.75" customHeight="1">
      <c r="A247" s="6">
        <v>1.1227666E8</v>
      </c>
      <c r="B247" s="7" t="s">
        <v>204</v>
      </c>
      <c r="C247" s="20">
        <v>2664895.95</v>
      </c>
      <c r="D247" s="33">
        <v>5048471.0</v>
      </c>
      <c r="E247" s="20">
        <v>1.332447975E7</v>
      </c>
      <c r="F247" s="33">
        <v>1.9199014E7</v>
      </c>
      <c r="G247" s="13">
        <v>5.3297919E7</v>
      </c>
      <c r="H247" s="34">
        <v>5.2958899E7</v>
      </c>
      <c r="I247" s="35">
        <v>-339020.0</v>
      </c>
      <c r="J247" s="20">
        <v>4.911582684E8</v>
      </c>
      <c r="K247" s="36">
        <v>5.791041098E8</v>
      </c>
      <c r="L247" s="37">
        <v>8.794584139999998E7</v>
      </c>
      <c r="M247" s="13">
        <v>5.0168136E7</v>
      </c>
      <c r="N247" s="34">
        <v>5.7700317E7</v>
      </c>
      <c r="O247" s="38">
        <v>7532181.0</v>
      </c>
      <c r="P247" s="13">
        <v>2987368.0</v>
      </c>
      <c r="Q247" s="39">
        <v>3213757.0</v>
      </c>
      <c r="R247" s="38">
        <v>226389.0</v>
      </c>
      <c r="S247" s="13">
        <v>1.4434016E7</v>
      </c>
      <c r="T247" s="39">
        <v>1.8108887E7</v>
      </c>
      <c r="U247" s="38">
        <v>3674871.0</v>
      </c>
      <c r="V247" s="13">
        <v>1.8637676E7</v>
      </c>
      <c r="W247" s="39">
        <v>2.0011276E7</v>
      </c>
      <c r="X247" s="38">
        <v>1373600.0</v>
      </c>
      <c r="Y247" s="13">
        <v>1.94553807E8</v>
      </c>
      <c r="Z247" s="39">
        <v>1.94553807E8</v>
      </c>
      <c r="AA247" s="38">
        <v>0.0</v>
      </c>
      <c r="AB247" s="40">
        <v>2747200.0</v>
      </c>
      <c r="AC247" s="40">
        <v>1.4699484E7</v>
      </c>
      <c r="AD247" s="40">
        <v>724720.0</v>
      </c>
      <c r="AE247" s="40">
        <v>1027610.0</v>
      </c>
      <c r="AF247" s="41">
        <v>0.0</v>
      </c>
      <c r="AG247" s="40">
        <v>181180.0</v>
      </c>
      <c r="AH247" s="40">
        <v>102761.0</v>
      </c>
      <c r="AI247" s="41">
        <v>1.9199014E7</v>
      </c>
      <c r="AJ247" s="41">
        <v>5874534.25</v>
      </c>
      <c r="AK247" s="42">
        <v>1.8944345650718557</v>
      </c>
      <c r="AL247" s="42">
        <v>1.4408828232111652</v>
      </c>
    </row>
    <row r="248" ht="15.75" customHeight="1">
      <c r="A248" s="6">
        <v>1.25219648E8</v>
      </c>
      <c r="B248" s="7" t="s">
        <v>577</v>
      </c>
      <c r="C248" s="20">
        <v>2646828.45</v>
      </c>
      <c r="D248" s="33">
        <v>0.0</v>
      </c>
      <c r="E248" s="20">
        <v>1.323414225E7</v>
      </c>
      <c r="F248" s="33">
        <v>0.0</v>
      </c>
      <c r="G248" s="13">
        <v>5.2936569E7</v>
      </c>
      <c r="H248" s="34" t="s">
        <v>665</v>
      </c>
      <c r="I248" s="35" t="s">
        <v>665</v>
      </c>
      <c r="J248" s="20">
        <v>1.928854654E8</v>
      </c>
      <c r="K248" s="36" t="s">
        <v>665</v>
      </c>
      <c r="L248" s="35" t="s">
        <v>665</v>
      </c>
      <c r="M248" s="13">
        <v>1.8624655E7</v>
      </c>
      <c r="N248" s="34" t="s">
        <v>665</v>
      </c>
      <c r="O248" s="38" t="s">
        <v>665</v>
      </c>
      <c r="P248" s="13">
        <v>7084798.0</v>
      </c>
      <c r="Q248" s="39" t="s">
        <v>665</v>
      </c>
      <c r="R248" s="38" t="s">
        <v>665</v>
      </c>
      <c r="S248" s="13">
        <v>4686403.0</v>
      </c>
      <c r="T248" s="39" t="s">
        <v>665</v>
      </c>
      <c r="U248" s="38" t="s">
        <v>665</v>
      </c>
      <c r="V248" s="13">
        <v>9281128.0</v>
      </c>
      <c r="W248" s="39" t="s">
        <v>665</v>
      </c>
      <c r="X248" s="38" t="s">
        <v>665</v>
      </c>
      <c r="Y248" s="13">
        <v>2.710071358E9</v>
      </c>
      <c r="Z248" s="39" t="s">
        <v>665</v>
      </c>
      <c r="AA248" s="38" t="s">
        <v>665</v>
      </c>
      <c r="AB248" s="40" t="s">
        <v>665</v>
      </c>
      <c r="AC248" s="40" t="s">
        <v>665</v>
      </c>
      <c r="AD248" s="40">
        <v>0.0</v>
      </c>
      <c r="AE248" s="40">
        <v>0.0</v>
      </c>
      <c r="AF248" s="41" t="s">
        <v>665</v>
      </c>
      <c r="AG248" s="40">
        <v>0.0</v>
      </c>
      <c r="AH248" s="40">
        <v>0.0</v>
      </c>
      <c r="AI248" s="41">
        <v>0.0</v>
      </c>
      <c r="AJ248" s="41">
        <v>-1.323414225E7</v>
      </c>
      <c r="AK248" s="42">
        <v>0.0</v>
      </c>
      <c r="AL248" s="42">
        <v>0.0</v>
      </c>
    </row>
    <row r="249" ht="15.75" customHeight="1">
      <c r="A249" s="6">
        <v>1.25808818E8</v>
      </c>
      <c r="B249" s="7" t="s">
        <v>175</v>
      </c>
      <c r="C249" s="20">
        <v>2707775.95</v>
      </c>
      <c r="D249" s="33">
        <v>2731448.0</v>
      </c>
      <c r="E249" s="20">
        <v>1.353887975E7</v>
      </c>
      <c r="F249" s="33">
        <v>1.4992056802E7</v>
      </c>
      <c r="G249" s="13">
        <v>5.4155519E7</v>
      </c>
      <c r="H249" s="34">
        <v>5.1447394E7</v>
      </c>
      <c r="I249" s="35">
        <v>-2708125.0</v>
      </c>
      <c r="J249" s="20">
        <v>9.13236418E7</v>
      </c>
      <c r="K249" s="36">
        <v>1.379223716E8</v>
      </c>
      <c r="L249" s="37">
        <v>4.65987298E7</v>
      </c>
      <c r="M249" s="13">
        <v>6793609.0</v>
      </c>
      <c r="N249" s="34">
        <v>9602783.0</v>
      </c>
      <c r="O249" s="38">
        <v>2809174.0</v>
      </c>
      <c r="P249" s="13">
        <v>1165856.0</v>
      </c>
      <c r="Q249" s="39">
        <v>2499477.0</v>
      </c>
      <c r="R249" s="38">
        <v>1333621.0</v>
      </c>
      <c r="S249" s="13">
        <v>3173793.0</v>
      </c>
      <c r="T249" s="39">
        <v>5095254.0</v>
      </c>
      <c r="U249" s="38">
        <v>1921461.0</v>
      </c>
      <c r="V249" s="13">
        <v>2521513.0</v>
      </c>
      <c r="W249" s="39">
        <v>3331500.0</v>
      </c>
      <c r="X249" s="38">
        <v>809987.0</v>
      </c>
      <c r="Y249" s="13">
        <v>5.199163E7</v>
      </c>
      <c r="Z249" s="39">
        <v>5.199163E8</v>
      </c>
      <c r="AA249" s="38">
        <v>4.6792467E8</v>
      </c>
      <c r="AB249" s="40">
        <v>1619974.0</v>
      </c>
      <c r="AC249" s="40">
        <v>7685844.0</v>
      </c>
      <c r="AD249" s="40">
        <v>5286244.0</v>
      </c>
      <c r="AE249" s="40">
        <v>119240.0</v>
      </c>
      <c r="AF249" s="41">
        <v>280754.80199999997</v>
      </c>
      <c r="AG249" s="40">
        <v>1321561.0</v>
      </c>
      <c r="AH249" s="40">
        <v>11924.0</v>
      </c>
      <c r="AI249" s="41">
        <v>1.4992056802E7</v>
      </c>
      <c r="AJ249" s="41">
        <v>1453177.0519999992</v>
      </c>
      <c r="AK249" s="42">
        <v>1.0087422484123916</v>
      </c>
      <c r="AL249" s="42">
        <v>1.1073336257381265</v>
      </c>
    </row>
    <row r="250" ht="15.75" customHeight="1">
      <c r="A250" s="6">
        <v>1.18665397E8</v>
      </c>
      <c r="B250" s="7" t="s">
        <v>226</v>
      </c>
      <c r="C250" s="20">
        <v>2667024.3000000003</v>
      </c>
      <c r="D250" s="33">
        <v>5518996.0</v>
      </c>
      <c r="E250" s="20">
        <v>1.33351215E7</v>
      </c>
      <c r="F250" s="33">
        <v>2.6211666E7</v>
      </c>
      <c r="G250" s="13">
        <v>5.3340486E7</v>
      </c>
      <c r="H250" s="34">
        <v>4.6834209E7</v>
      </c>
      <c r="I250" s="35">
        <v>-6506277.0</v>
      </c>
      <c r="J250" s="20">
        <v>2.12437459E8</v>
      </c>
      <c r="K250" s="36">
        <v>3.127698158E8</v>
      </c>
      <c r="L250" s="37">
        <v>1.0033235680000001E8</v>
      </c>
      <c r="M250" s="13">
        <v>1.9237396E7</v>
      </c>
      <c r="N250" s="34">
        <v>2.4829365E7</v>
      </c>
      <c r="O250" s="38">
        <v>5591969.0</v>
      </c>
      <c r="P250" s="13">
        <v>7045675.0</v>
      </c>
      <c r="Q250" s="39">
        <v>8382382.0</v>
      </c>
      <c r="R250" s="38">
        <v>1336707.0</v>
      </c>
      <c r="S250" s="13">
        <v>5641406.0</v>
      </c>
      <c r="T250" s="39">
        <v>1.0153767E7</v>
      </c>
      <c r="U250" s="38">
        <v>4512361.0</v>
      </c>
      <c r="V250" s="13">
        <v>9298488.0</v>
      </c>
      <c r="W250" s="39">
        <v>1.0305123E7</v>
      </c>
      <c r="X250" s="38">
        <v>1006635.0</v>
      </c>
      <c r="Y250" s="13">
        <v>1.87813783E8</v>
      </c>
      <c r="Z250" s="39">
        <v>1.87813783E8</v>
      </c>
      <c r="AA250" s="38">
        <v>0.0</v>
      </c>
      <c r="AB250" s="40">
        <v>2013270.0</v>
      </c>
      <c r="AC250" s="40">
        <v>1.8049444E7</v>
      </c>
      <c r="AD250" s="40">
        <v>4779232.0</v>
      </c>
      <c r="AE250" s="40">
        <v>1369720.0</v>
      </c>
      <c r="AF250" s="41">
        <v>0.0</v>
      </c>
      <c r="AG250" s="40">
        <v>1194808.0</v>
      </c>
      <c r="AH250" s="40">
        <v>136972.0</v>
      </c>
      <c r="AI250" s="41">
        <v>2.6211666E7</v>
      </c>
      <c r="AJ250" s="41">
        <v>1.28765445E7</v>
      </c>
      <c r="AK250" s="42">
        <v>2.0693459748379492</v>
      </c>
      <c r="AL250" s="42">
        <v>1.9656113369495734</v>
      </c>
    </row>
    <row r="251" ht="15.75" customHeight="1">
      <c r="A251" s="6">
        <v>1.11943059E8</v>
      </c>
      <c r="B251" s="7" t="s">
        <v>666</v>
      </c>
      <c r="C251" s="13" t="s">
        <v>665</v>
      </c>
      <c r="D251" s="33">
        <v>0.0</v>
      </c>
      <c r="E251" s="13" t="s">
        <v>665</v>
      </c>
      <c r="F251" s="33">
        <v>0.0</v>
      </c>
      <c r="G251" s="13" t="s">
        <v>665</v>
      </c>
      <c r="H251" s="34" t="s">
        <v>665</v>
      </c>
      <c r="I251" s="35" t="s">
        <v>665</v>
      </c>
      <c r="J251" s="13" t="s">
        <v>665</v>
      </c>
      <c r="K251" s="36" t="s">
        <v>665</v>
      </c>
      <c r="L251" s="35" t="s">
        <v>665</v>
      </c>
      <c r="M251" s="13" t="s">
        <v>665</v>
      </c>
      <c r="N251" s="34" t="s">
        <v>665</v>
      </c>
      <c r="O251" s="38" t="s">
        <v>665</v>
      </c>
      <c r="P251" s="13" t="s">
        <v>665</v>
      </c>
      <c r="Q251" s="39" t="s">
        <v>665</v>
      </c>
      <c r="R251" s="38" t="s">
        <v>665</v>
      </c>
      <c r="S251" s="13" t="s">
        <v>665</v>
      </c>
      <c r="T251" s="39" t="s">
        <v>665</v>
      </c>
      <c r="U251" s="38" t="s">
        <v>665</v>
      </c>
      <c r="V251" s="13" t="s">
        <v>665</v>
      </c>
      <c r="W251" s="39" t="s">
        <v>665</v>
      </c>
      <c r="X251" s="38" t="s">
        <v>665</v>
      </c>
      <c r="Y251" s="13" t="s">
        <v>665</v>
      </c>
      <c r="Z251" s="39" t="s">
        <v>665</v>
      </c>
      <c r="AA251" s="38" t="s">
        <v>665</v>
      </c>
      <c r="AB251" s="40" t="s">
        <v>665</v>
      </c>
      <c r="AC251" s="40" t="s">
        <v>665</v>
      </c>
      <c r="AD251" s="40">
        <v>0.0</v>
      </c>
      <c r="AE251" s="40">
        <v>0.0</v>
      </c>
      <c r="AF251" s="41" t="s">
        <v>665</v>
      </c>
      <c r="AG251" s="40">
        <v>0.0</v>
      </c>
      <c r="AH251" s="40">
        <v>0.0</v>
      </c>
      <c r="AI251" s="41">
        <v>0.0</v>
      </c>
      <c r="AJ251" s="41">
        <v>0.0</v>
      </c>
      <c r="AK251" s="42">
        <v>0.0</v>
      </c>
      <c r="AL251" s="42">
        <v>0.0</v>
      </c>
    </row>
    <row r="252" ht="15.75" customHeight="1">
      <c r="A252" s="6">
        <v>1.10590256E8</v>
      </c>
      <c r="B252" s="7" t="s">
        <v>579</v>
      </c>
      <c r="C252" s="20">
        <v>2625049.35</v>
      </c>
      <c r="D252" s="33">
        <v>0.0</v>
      </c>
      <c r="E252" s="20">
        <v>1.312524675E7</v>
      </c>
      <c r="F252" s="33">
        <v>0.0</v>
      </c>
      <c r="G252" s="13">
        <v>5.2500987E7</v>
      </c>
      <c r="H252" s="34" t="s">
        <v>665</v>
      </c>
      <c r="I252" s="35" t="s">
        <v>665</v>
      </c>
      <c r="J252" s="20">
        <v>1.56633375E8</v>
      </c>
      <c r="K252" s="36" t="s">
        <v>665</v>
      </c>
      <c r="L252" s="35" t="s">
        <v>665</v>
      </c>
      <c r="M252" s="13">
        <v>1.3805205E7</v>
      </c>
      <c r="N252" s="34" t="s">
        <v>665</v>
      </c>
      <c r="O252" s="38" t="s">
        <v>665</v>
      </c>
      <c r="P252" s="13">
        <v>3480453.0</v>
      </c>
      <c r="Q252" s="39" t="s">
        <v>665</v>
      </c>
      <c r="R252" s="38" t="s">
        <v>665</v>
      </c>
      <c r="S252" s="13">
        <v>3897283.0</v>
      </c>
      <c r="T252" s="39" t="s">
        <v>665</v>
      </c>
      <c r="U252" s="38" t="s">
        <v>665</v>
      </c>
      <c r="V252" s="13">
        <v>7581301.0</v>
      </c>
      <c r="W252" s="39" t="s">
        <v>665</v>
      </c>
      <c r="X252" s="38" t="s">
        <v>665</v>
      </c>
      <c r="Y252" s="13">
        <v>3.276299496E9</v>
      </c>
      <c r="Z252" s="39" t="s">
        <v>665</v>
      </c>
      <c r="AA252" s="38" t="s">
        <v>665</v>
      </c>
      <c r="AB252" s="40" t="s">
        <v>665</v>
      </c>
      <c r="AC252" s="40" t="s">
        <v>665</v>
      </c>
      <c r="AD252" s="40">
        <v>0.0</v>
      </c>
      <c r="AE252" s="40">
        <v>0.0</v>
      </c>
      <c r="AF252" s="41" t="s">
        <v>665</v>
      </c>
      <c r="AG252" s="40">
        <v>0.0</v>
      </c>
      <c r="AH252" s="40">
        <v>0.0</v>
      </c>
      <c r="AI252" s="41">
        <v>0.0</v>
      </c>
      <c r="AJ252" s="41">
        <v>-1.312524675E7</v>
      </c>
      <c r="AK252" s="42">
        <v>0.0</v>
      </c>
      <c r="AL252" s="42">
        <v>0.0</v>
      </c>
    </row>
    <row r="253" ht="15.75" customHeight="1">
      <c r="A253" s="6">
        <v>1.0936426E8</v>
      </c>
      <c r="B253" s="7" t="s">
        <v>667</v>
      </c>
      <c r="C253" s="13" t="s">
        <v>665</v>
      </c>
      <c r="D253" s="33">
        <v>0.0</v>
      </c>
      <c r="E253" s="13" t="s">
        <v>665</v>
      </c>
      <c r="F253" s="33">
        <v>0.0</v>
      </c>
      <c r="G253" s="13" t="s">
        <v>665</v>
      </c>
      <c r="H253" s="34" t="s">
        <v>665</v>
      </c>
      <c r="I253" s="35" t="s">
        <v>665</v>
      </c>
      <c r="J253" s="13" t="s">
        <v>665</v>
      </c>
      <c r="K253" s="36" t="s">
        <v>665</v>
      </c>
      <c r="L253" s="35" t="s">
        <v>665</v>
      </c>
      <c r="M253" s="13" t="s">
        <v>665</v>
      </c>
      <c r="N253" s="34" t="s">
        <v>665</v>
      </c>
      <c r="O253" s="38" t="s">
        <v>665</v>
      </c>
      <c r="P253" s="13" t="s">
        <v>665</v>
      </c>
      <c r="Q253" s="39" t="s">
        <v>665</v>
      </c>
      <c r="R253" s="38" t="s">
        <v>665</v>
      </c>
      <c r="S253" s="13" t="s">
        <v>665</v>
      </c>
      <c r="T253" s="39" t="s">
        <v>665</v>
      </c>
      <c r="U253" s="38" t="s">
        <v>665</v>
      </c>
      <c r="V253" s="13" t="s">
        <v>665</v>
      </c>
      <c r="W253" s="39" t="s">
        <v>665</v>
      </c>
      <c r="X253" s="38" t="s">
        <v>665</v>
      </c>
      <c r="Y253" s="13" t="s">
        <v>665</v>
      </c>
      <c r="Z253" s="39" t="s">
        <v>665</v>
      </c>
      <c r="AA253" s="38" t="s">
        <v>665</v>
      </c>
      <c r="AB253" s="40" t="s">
        <v>665</v>
      </c>
      <c r="AC253" s="40" t="s">
        <v>665</v>
      </c>
      <c r="AD253" s="40">
        <v>0.0</v>
      </c>
      <c r="AE253" s="40">
        <v>0.0</v>
      </c>
      <c r="AF253" s="41" t="s">
        <v>665</v>
      </c>
      <c r="AG253" s="40">
        <v>0.0</v>
      </c>
      <c r="AH253" s="40">
        <v>0.0</v>
      </c>
      <c r="AI253" s="41">
        <v>0.0</v>
      </c>
      <c r="AJ253" s="41">
        <v>0.0</v>
      </c>
      <c r="AK253" s="42">
        <v>0.0</v>
      </c>
      <c r="AL253" s="42">
        <v>0.0</v>
      </c>
    </row>
    <row r="254" ht="15.75" customHeight="1">
      <c r="A254" s="6">
        <v>1.16907184E8</v>
      </c>
      <c r="B254" s="7" t="s">
        <v>583</v>
      </c>
      <c r="C254" s="20">
        <v>2603801.5</v>
      </c>
      <c r="D254" s="33">
        <v>531066.0</v>
      </c>
      <c r="E254" s="20">
        <v>1.30190075E7</v>
      </c>
      <c r="F254" s="33">
        <v>6704684.0</v>
      </c>
      <c r="G254" s="13">
        <v>5.207603E7</v>
      </c>
      <c r="H254" s="34">
        <v>4.8031458E7</v>
      </c>
      <c r="I254" s="35">
        <v>-4044572.0</v>
      </c>
      <c r="J254" s="20">
        <v>3.7343156E7</v>
      </c>
      <c r="K254" s="36">
        <v>4.70140888E7</v>
      </c>
      <c r="L254" s="37">
        <v>9670932.799999997</v>
      </c>
      <c r="M254" s="13">
        <v>3289832.0</v>
      </c>
      <c r="N254" s="34">
        <v>3871853.0</v>
      </c>
      <c r="O254" s="38">
        <v>582021.0</v>
      </c>
      <c r="P254" s="13">
        <v>4013219.0</v>
      </c>
      <c r="Q254" s="39">
        <v>4967708.0</v>
      </c>
      <c r="R254" s="38">
        <v>954489.0</v>
      </c>
      <c r="S254" s="13">
        <v>1075234.0</v>
      </c>
      <c r="T254" s="39">
        <v>1510224.0</v>
      </c>
      <c r="U254" s="38">
        <v>434990.0</v>
      </c>
      <c r="V254" s="13">
        <v>1511850.0</v>
      </c>
      <c r="W254" s="39">
        <v>1607926.0</v>
      </c>
      <c r="X254" s="38">
        <v>96076.0</v>
      </c>
      <c r="Y254" s="13">
        <v>3.2960055E7</v>
      </c>
      <c r="Z254" s="39">
        <v>4.72960055E8</v>
      </c>
      <c r="AA254" s="38">
        <v>4.4E8</v>
      </c>
      <c r="AB254" s="40">
        <v>192152.0</v>
      </c>
      <c r="AC254" s="40">
        <v>1739960.0</v>
      </c>
      <c r="AD254" s="40">
        <v>1933492.0</v>
      </c>
      <c r="AE254" s="40">
        <v>2575080.0</v>
      </c>
      <c r="AF254" s="41">
        <v>264000.0</v>
      </c>
      <c r="AG254" s="40">
        <v>483373.0</v>
      </c>
      <c r="AH254" s="40">
        <v>257508.0</v>
      </c>
      <c r="AI254" s="41">
        <v>6704684.0</v>
      </c>
      <c r="AJ254" s="41">
        <v>-6314323.5</v>
      </c>
      <c r="AK254" s="42">
        <v>0.20395794379871124</v>
      </c>
      <c r="AL254" s="42">
        <v>0.514991945430556</v>
      </c>
    </row>
    <row r="255" ht="15.75" customHeight="1">
      <c r="A255" s="6">
        <v>1.24396473E8</v>
      </c>
      <c r="B255" s="7" t="s">
        <v>584</v>
      </c>
      <c r="C255" s="20">
        <v>2595419.0500000003</v>
      </c>
      <c r="D255" s="33">
        <v>923477.0</v>
      </c>
      <c r="E255" s="20">
        <v>1.297709525E7</v>
      </c>
      <c r="F255" s="33">
        <v>3158874.0</v>
      </c>
      <c r="G255" s="13">
        <v>5.1908381E7</v>
      </c>
      <c r="H255" s="34">
        <v>5.3411695E7</v>
      </c>
      <c r="I255" s="35">
        <v>1503314.0</v>
      </c>
      <c r="J255" s="20">
        <v>1.412337454E8</v>
      </c>
      <c r="K255" s="36">
        <v>1.570372176E8</v>
      </c>
      <c r="L255" s="37">
        <v>1.5803472199999988E7</v>
      </c>
      <c r="M255" s="13">
        <v>1.7761635E7</v>
      </c>
      <c r="N255" s="34">
        <v>1.8703669E7</v>
      </c>
      <c r="O255" s="38">
        <v>942034.0</v>
      </c>
      <c r="P255" s="13">
        <v>6371204.0</v>
      </c>
      <c r="Q255" s="39">
        <v>7170026.0</v>
      </c>
      <c r="R255" s="38">
        <v>798822.0</v>
      </c>
      <c r="S255" s="13">
        <v>2726051.0</v>
      </c>
      <c r="T255" s="39">
        <v>3382011.0</v>
      </c>
      <c r="U255" s="38">
        <v>655960.0</v>
      </c>
      <c r="V255" s="13">
        <v>6876217.0</v>
      </c>
      <c r="W255" s="39">
        <v>7143734.0</v>
      </c>
      <c r="X255" s="38">
        <v>267517.0</v>
      </c>
      <c r="Y255" s="13">
        <v>5.11793341E8</v>
      </c>
      <c r="Z255" s="39">
        <v>5.11793341E8</v>
      </c>
      <c r="AA255" s="38">
        <v>0.0</v>
      </c>
      <c r="AB255" s="40">
        <v>535034.0</v>
      </c>
      <c r="AC255" s="40">
        <v>2623840.0</v>
      </c>
      <c r="AD255" s="40">
        <v>0.0</v>
      </c>
      <c r="AE255" s="40">
        <v>0.0</v>
      </c>
      <c r="AF255" s="41">
        <v>0.0</v>
      </c>
      <c r="AG255" s="40">
        <v>0.0</v>
      </c>
      <c r="AH255" s="40">
        <v>0.0</v>
      </c>
      <c r="AI255" s="41">
        <v>3158874.0</v>
      </c>
      <c r="AJ255" s="41">
        <v>-9818221.25</v>
      </c>
      <c r="AK255" s="42">
        <v>0.3558103651893901</v>
      </c>
      <c r="AL255" s="42">
        <v>0.24341918889745376</v>
      </c>
    </row>
    <row r="256" ht="15.75" customHeight="1">
      <c r="A256" s="6">
        <v>1.10818348E8</v>
      </c>
      <c r="B256" s="7" t="s">
        <v>209</v>
      </c>
      <c r="C256" s="20">
        <v>2601975.9000000004</v>
      </c>
      <c r="D256" s="33">
        <v>2216280.0</v>
      </c>
      <c r="E256" s="20">
        <v>1.30098795E7</v>
      </c>
      <c r="F256" s="33">
        <v>1.1147536E7</v>
      </c>
      <c r="G256" s="13">
        <v>5.2039518E7</v>
      </c>
      <c r="H256" s="34">
        <v>5.048561E7</v>
      </c>
      <c r="I256" s="35">
        <v>-1553908.0</v>
      </c>
      <c r="J256" s="20">
        <v>6.57882752E7</v>
      </c>
      <c r="K256" s="36">
        <v>1.019965264E8</v>
      </c>
      <c r="L256" s="37">
        <v>3.62082512E7</v>
      </c>
      <c r="M256" s="13">
        <v>5264044.0</v>
      </c>
      <c r="N256" s="34">
        <v>7539713.0</v>
      </c>
      <c r="O256" s="38">
        <v>2275669.0</v>
      </c>
      <c r="P256" s="13">
        <v>3674044.0</v>
      </c>
      <c r="Q256" s="39">
        <v>4588050.0</v>
      </c>
      <c r="R256" s="38">
        <v>914006.0</v>
      </c>
      <c r="S256" s="13">
        <v>1759466.0</v>
      </c>
      <c r="T256" s="39">
        <v>3162231.0</v>
      </c>
      <c r="U256" s="38">
        <v>1402765.0</v>
      </c>
      <c r="V256" s="13">
        <v>2905825.0</v>
      </c>
      <c r="W256" s="39">
        <v>3719340.0</v>
      </c>
      <c r="X256" s="38">
        <v>813515.0</v>
      </c>
      <c r="Y256" s="13">
        <v>7420385.0</v>
      </c>
      <c r="Z256" s="39">
        <v>1.07420385E8</v>
      </c>
      <c r="AA256" s="38">
        <v>1.0E8</v>
      </c>
      <c r="AB256" s="40">
        <v>1627030.0</v>
      </c>
      <c r="AC256" s="40">
        <v>5611060.0</v>
      </c>
      <c r="AD256" s="40">
        <v>2812976.0</v>
      </c>
      <c r="AE256" s="40">
        <v>1036470.0</v>
      </c>
      <c r="AF256" s="41">
        <v>59999.99999999999</v>
      </c>
      <c r="AG256" s="40">
        <v>703244.0</v>
      </c>
      <c r="AH256" s="40">
        <v>103647.0</v>
      </c>
      <c r="AI256" s="41">
        <v>1.1147536E7</v>
      </c>
      <c r="AJ256" s="41">
        <v>-1862343.5</v>
      </c>
      <c r="AK256" s="42">
        <v>0.8517680736397288</v>
      </c>
      <c r="AL256" s="42">
        <v>0.8568515949744192</v>
      </c>
    </row>
    <row r="257" ht="15.75" customHeight="1">
      <c r="A257" s="6">
        <v>8.659416E7</v>
      </c>
      <c r="B257" s="7" t="s">
        <v>582</v>
      </c>
      <c r="C257" s="20">
        <v>2611799.1500000004</v>
      </c>
      <c r="D257" s="33">
        <v>2235.0</v>
      </c>
      <c r="E257" s="20">
        <v>1.305899575E7</v>
      </c>
      <c r="F257" s="33">
        <v>4470.0</v>
      </c>
      <c r="G257" s="13">
        <v>5.2235983E7</v>
      </c>
      <c r="H257" s="34">
        <v>5.4617518E7</v>
      </c>
      <c r="I257" s="35">
        <v>2381535.0</v>
      </c>
      <c r="J257" s="20">
        <v>1.205001466E8</v>
      </c>
      <c r="K257" s="36">
        <v>1.205224966E8</v>
      </c>
      <c r="L257" s="37">
        <v>22350.0</v>
      </c>
      <c r="M257" s="13">
        <v>8669467.0</v>
      </c>
      <c r="N257" s="34">
        <v>8671702.0</v>
      </c>
      <c r="O257" s="38">
        <v>2235.0</v>
      </c>
      <c r="P257" s="13">
        <v>7150911.0</v>
      </c>
      <c r="Q257" s="39">
        <v>7150911.0</v>
      </c>
      <c r="R257" s="38">
        <v>0.0</v>
      </c>
      <c r="S257" s="13">
        <v>4284786.0</v>
      </c>
      <c r="T257" s="39">
        <v>4284786.0</v>
      </c>
      <c r="U257" s="38">
        <v>0.0</v>
      </c>
      <c r="V257" s="13">
        <v>3356294.0</v>
      </c>
      <c r="W257" s="39">
        <v>3358529.0</v>
      </c>
      <c r="X257" s="38">
        <v>2235.0</v>
      </c>
      <c r="Y257" s="13">
        <v>6.909907534E9</v>
      </c>
      <c r="Z257" s="39">
        <v>6.909907534E9</v>
      </c>
      <c r="AA257" s="38">
        <v>0.0</v>
      </c>
      <c r="AB257" s="40">
        <v>4470.0</v>
      </c>
      <c r="AC257" s="40">
        <v>0.0</v>
      </c>
      <c r="AD257" s="40">
        <v>0.0</v>
      </c>
      <c r="AE257" s="40">
        <v>0.0</v>
      </c>
      <c r="AF257" s="41">
        <v>0.0</v>
      </c>
      <c r="AG257" s="40">
        <v>0.0</v>
      </c>
      <c r="AH257" s="40">
        <v>0.0</v>
      </c>
      <c r="AI257" s="41">
        <v>4470.0</v>
      </c>
      <c r="AJ257" s="41">
        <v>-1.305452575E7</v>
      </c>
      <c r="AK257" s="42">
        <v>8.557319577962186E-4</v>
      </c>
      <c r="AL257" s="42">
        <v>3.422927831184875E-4</v>
      </c>
    </row>
    <row r="258" ht="15.75" customHeight="1">
      <c r="A258" s="6">
        <v>1.23899518E8</v>
      </c>
      <c r="B258" s="7" t="s">
        <v>256</v>
      </c>
      <c r="C258" s="20">
        <v>2659660.3000000003</v>
      </c>
      <c r="D258" s="33">
        <v>2457077.0</v>
      </c>
      <c r="E258" s="20">
        <v>1.32983015E7</v>
      </c>
      <c r="F258" s="33">
        <v>1.7281766E7</v>
      </c>
      <c r="G258" s="13">
        <v>5.3193206E7</v>
      </c>
      <c r="H258" s="34">
        <v>4.4448689E7</v>
      </c>
      <c r="I258" s="35">
        <v>-8744517.0</v>
      </c>
      <c r="J258" s="20">
        <v>1.018831602E8</v>
      </c>
      <c r="K258" s="36">
        <v>1.444804828E8</v>
      </c>
      <c r="L258" s="37">
        <v>4.259732260000001E7</v>
      </c>
      <c r="M258" s="13">
        <v>1.08843E7</v>
      </c>
      <c r="N258" s="34">
        <v>1.3994494E7</v>
      </c>
      <c r="O258" s="38">
        <v>3110194.0</v>
      </c>
      <c r="P258" s="13">
        <v>3866531.0</v>
      </c>
      <c r="Q258" s="39">
        <v>6316141.0</v>
      </c>
      <c r="R258" s="38">
        <v>2449610.0</v>
      </c>
      <c r="S258" s="13">
        <v>2408077.0</v>
      </c>
      <c r="T258" s="39">
        <v>4196809.0</v>
      </c>
      <c r="U258" s="38">
        <v>1788732.0</v>
      </c>
      <c r="V258" s="13">
        <v>4926735.0</v>
      </c>
      <c r="W258" s="39">
        <v>5595080.0</v>
      </c>
      <c r="X258" s="38">
        <v>668345.0</v>
      </c>
      <c r="Y258" s="13">
        <v>1.503846531E9</v>
      </c>
      <c r="Z258" s="39">
        <v>1.948846531E9</v>
      </c>
      <c r="AA258" s="38">
        <v>4.45E8</v>
      </c>
      <c r="AB258" s="40">
        <v>1336690.0</v>
      </c>
      <c r="AC258" s="40">
        <v>7154928.0</v>
      </c>
      <c r="AD258" s="40">
        <v>8523148.0</v>
      </c>
      <c r="AE258" s="40">
        <v>0.0</v>
      </c>
      <c r="AF258" s="41">
        <v>267000.0</v>
      </c>
      <c r="AG258" s="40">
        <v>2130787.0</v>
      </c>
      <c r="AH258" s="40">
        <v>0.0</v>
      </c>
      <c r="AI258" s="41">
        <v>1.7281766E7</v>
      </c>
      <c r="AJ258" s="41">
        <v>3983464.5</v>
      </c>
      <c r="AK258" s="42">
        <v>0.9238311373824694</v>
      </c>
      <c r="AL258" s="42">
        <v>1.299546863183994</v>
      </c>
    </row>
    <row r="259" ht="15.75" customHeight="1">
      <c r="A259" s="6">
        <v>9.4819708E7</v>
      </c>
      <c r="B259" s="7" t="s">
        <v>207</v>
      </c>
      <c r="C259" s="20">
        <v>2592862.4000000004</v>
      </c>
      <c r="D259" s="33">
        <v>380374.0</v>
      </c>
      <c r="E259" s="20">
        <v>1.2964312E7</v>
      </c>
      <c r="F259" s="33">
        <v>1236038.0</v>
      </c>
      <c r="G259" s="13">
        <v>5.1857248E7</v>
      </c>
      <c r="H259" s="34">
        <v>5.1055656E7</v>
      </c>
      <c r="I259" s="35">
        <v>-801592.0</v>
      </c>
      <c r="J259" s="20">
        <v>2.77293851E8</v>
      </c>
      <c r="K259" s="36">
        <v>2.834317816E8</v>
      </c>
      <c r="L259" s="37">
        <v>6137930.600000024</v>
      </c>
      <c r="M259" s="13">
        <v>2.6861638E7</v>
      </c>
      <c r="N259" s="34">
        <v>2.7259347E7</v>
      </c>
      <c r="O259" s="38">
        <v>397709.0</v>
      </c>
      <c r="P259" s="13">
        <v>1.3111356E7</v>
      </c>
      <c r="Q259" s="39">
        <v>1.3443765E7</v>
      </c>
      <c r="R259" s="38">
        <v>332409.0</v>
      </c>
      <c r="S259" s="13">
        <v>3042470.0</v>
      </c>
      <c r="T259" s="39">
        <v>3274115.0</v>
      </c>
      <c r="U259" s="38">
        <v>231645.0</v>
      </c>
      <c r="V259" s="13">
        <v>2.1191677E7</v>
      </c>
      <c r="W259" s="39">
        <v>2.1340406E7</v>
      </c>
      <c r="X259" s="38">
        <v>148729.0</v>
      </c>
      <c r="Y259" s="13">
        <v>2.542748435E9</v>
      </c>
      <c r="Z259" s="39">
        <v>2.562748435E9</v>
      </c>
      <c r="AA259" s="38">
        <v>2.0E7</v>
      </c>
      <c r="AB259" s="40">
        <v>297458.0</v>
      </c>
      <c r="AC259" s="40">
        <v>926580.0</v>
      </c>
      <c r="AD259" s="40">
        <v>0.0</v>
      </c>
      <c r="AE259" s="40">
        <v>0.0</v>
      </c>
      <c r="AF259" s="41">
        <v>11999.999999999998</v>
      </c>
      <c r="AG259" s="40">
        <v>0.0</v>
      </c>
      <c r="AH259" s="40">
        <v>0.0</v>
      </c>
      <c r="AI259" s="41">
        <v>1236038.0</v>
      </c>
      <c r="AJ259" s="41">
        <v>-1.1728274E7</v>
      </c>
      <c r="AK259" s="42">
        <v>0.14670041881127202</v>
      </c>
      <c r="AL259" s="42">
        <v>0.09534158079503177</v>
      </c>
    </row>
    <row r="260" ht="15.75" customHeight="1">
      <c r="A260" s="6">
        <v>1.09161606E8</v>
      </c>
      <c r="B260" s="7" t="s">
        <v>581</v>
      </c>
      <c r="C260" s="20">
        <v>2613153.0500000003</v>
      </c>
      <c r="D260" s="33">
        <v>0.0</v>
      </c>
      <c r="E260" s="20">
        <v>1.306576525E7</v>
      </c>
      <c r="F260" s="33">
        <v>0.0</v>
      </c>
      <c r="G260" s="13">
        <v>5.2263061E7</v>
      </c>
      <c r="H260" s="34">
        <v>5.3351721E7</v>
      </c>
      <c r="I260" s="35">
        <v>1088660.0</v>
      </c>
      <c r="J260" s="20">
        <v>8.51246108E7</v>
      </c>
      <c r="K260" s="36">
        <v>8.51246108E7</v>
      </c>
      <c r="L260" s="37">
        <v>0.0</v>
      </c>
      <c r="M260" s="13">
        <v>8376306.0</v>
      </c>
      <c r="N260" s="34">
        <v>8376306.0</v>
      </c>
      <c r="O260" s="38">
        <v>0.0</v>
      </c>
      <c r="P260" s="13">
        <v>7890676.0</v>
      </c>
      <c r="Q260" s="39">
        <v>7890676.0</v>
      </c>
      <c r="R260" s="38">
        <v>0.0</v>
      </c>
      <c r="S260" s="13">
        <v>1702698.0</v>
      </c>
      <c r="T260" s="39">
        <v>1702698.0</v>
      </c>
      <c r="U260" s="38">
        <v>0.0</v>
      </c>
      <c r="V260" s="13">
        <v>4609205.0</v>
      </c>
      <c r="W260" s="39">
        <v>4609205.0</v>
      </c>
      <c r="X260" s="38">
        <v>0.0</v>
      </c>
      <c r="Y260" s="13">
        <v>1.0442659E8</v>
      </c>
      <c r="Z260" s="39">
        <v>1.0442659E8</v>
      </c>
      <c r="AA260" s="38">
        <v>0.0</v>
      </c>
      <c r="AB260" s="40">
        <v>0.0</v>
      </c>
      <c r="AC260" s="40">
        <v>0.0</v>
      </c>
      <c r="AD260" s="40">
        <v>0.0</v>
      </c>
      <c r="AE260" s="40">
        <v>0.0</v>
      </c>
      <c r="AF260" s="41">
        <v>0.0</v>
      </c>
      <c r="AG260" s="40">
        <v>0.0</v>
      </c>
      <c r="AH260" s="40">
        <v>0.0</v>
      </c>
      <c r="AI260" s="41">
        <v>0.0</v>
      </c>
      <c r="AJ260" s="41">
        <v>-1.306576525E7</v>
      </c>
      <c r="AK260" s="42">
        <v>0.0</v>
      </c>
      <c r="AL260" s="42">
        <v>0.0</v>
      </c>
    </row>
    <row r="261" ht="15.75" customHeight="1">
      <c r="A261" s="6">
        <v>8.4739435E7</v>
      </c>
      <c r="B261" s="7" t="s">
        <v>580</v>
      </c>
      <c r="C261" s="20">
        <v>2623523.35</v>
      </c>
      <c r="D261" s="33">
        <v>7468509.0</v>
      </c>
      <c r="E261" s="20">
        <v>1.311761675E7</v>
      </c>
      <c r="F261" s="33">
        <v>3.2594812E7</v>
      </c>
      <c r="G261" s="13">
        <v>5.2470467E7</v>
      </c>
      <c r="H261" s="34">
        <v>4.8783994E7</v>
      </c>
      <c r="I261" s="35">
        <v>-3686473.0</v>
      </c>
      <c r="J261" s="20">
        <v>1.726798932E8</v>
      </c>
      <c r="K261" s="36">
        <v>3.05363695E8</v>
      </c>
      <c r="L261" s="37">
        <v>1.3268380180000001E8</v>
      </c>
      <c r="M261" s="13">
        <v>1.8078852E7</v>
      </c>
      <c r="N261" s="34">
        <v>2.5588773E7</v>
      </c>
      <c r="O261" s="38">
        <v>7509921.0</v>
      </c>
      <c r="P261" s="13">
        <v>3532081.0</v>
      </c>
      <c r="Q261" s="39">
        <v>4995510.0</v>
      </c>
      <c r="R261" s="38">
        <v>1463429.0</v>
      </c>
      <c r="S261" s="13">
        <v>3881985.0</v>
      </c>
      <c r="T261" s="39">
        <v>9679786.0</v>
      </c>
      <c r="U261" s="38">
        <v>5797801.0</v>
      </c>
      <c r="V261" s="13">
        <v>7993122.0</v>
      </c>
      <c r="W261" s="39">
        <v>9663830.0</v>
      </c>
      <c r="X261" s="38">
        <v>1670708.0</v>
      </c>
      <c r="Y261" s="13">
        <v>7.294085004E9</v>
      </c>
      <c r="Z261" s="39">
        <v>7.644085004E9</v>
      </c>
      <c r="AA261" s="38">
        <v>3.5E8</v>
      </c>
      <c r="AB261" s="40">
        <v>3341416.0</v>
      </c>
      <c r="AC261" s="40">
        <v>2.3191204E7</v>
      </c>
      <c r="AD261" s="40">
        <v>5852192.0</v>
      </c>
      <c r="AE261" s="40">
        <v>0.0</v>
      </c>
      <c r="AF261" s="41">
        <v>209999.99999999997</v>
      </c>
      <c r="AG261" s="40">
        <v>1463048.0</v>
      </c>
      <c r="AH261" s="40">
        <v>0.0</v>
      </c>
      <c r="AI261" s="41">
        <v>3.2594812E7</v>
      </c>
      <c r="AJ261" s="41">
        <v>1.947719525E7</v>
      </c>
      <c r="AK261" s="42">
        <v>2.8467476761737225</v>
      </c>
      <c r="AL261" s="42">
        <v>2.48481203721705</v>
      </c>
    </row>
    <row r="262" ht="15.75" customHeight="1">
      <c r="A262" s="6">
        <v>1.11887472E8</v>
      </c>
      <c r="B262" s="7" t="s">
        <v>585</v>
      </c>
      <c r="C262" s="20">
        <v>2568126.95</v>
      </c>
      <c r="D262" s="33">
        <v>983142.0</v>
      </c>
      <c r="E262" s="20">
        <v>1.284063475E7</v>
      </c>
      <c r="F262" s="33">
        <v>3552958.0</v>
      </c>
      <c r="G262" s="13">
        <v>5.1362539E7</v>
      </c>
      <c r="H262" s="34">
        <v>4.6504773E7</v>
      </c>
      <c r="I262" s="35">
        <v>-4857766.0</v>
      </c>
      <c r="J262" s="20">
        <v>6.07391448E7</v>
      </c>
      <c r="K262" s="36">
        <v>7.7414301E7</v>
      </c>
      <c r="L262" s="37">
        <v>1.6675156200000003E7</v>
      </c>
      <c r="M262" s="13">
        <v>4557446.0</v>
      </c>
      <c r="N262" s="34">
        <v>5546152.0</v>
      </c>
      <c r="O262" s="38">
        <v>988706.0</v>
      </c>
      <c r="P262" s="13">
        <v>4772395.0</v>
      </c>
      <c r="Q262" s="39">
        <v>5643320.0</v>
      </c>
      <c r="R262" s="38">
        <v>870925.0</v>
      </c>
      <c r="S262" s="13">
        <v>1797080.0</v>
      </c>
      <c r="T262" s="39">
        <v>2480917.0</v>
      </c>
      <c r="U262" s="38">
        <v>683837.0</v>
      </c>
      <c r="V262" s="13">
        <v>2375528.0</v>
      </c>
      <c r="W262" s="39">
        <v>2674833.0</v>
      </c>
      <c r="X262" s="38">
        <v>299305.0</v>
      </c>
      <c r="Y262" s="13">
        <v>2.74507149E8</v>
      </c>
      <c r="Z262" s="39">
        <v>6.39507149E8</v>
      </c>
      <c r="AA262" s="38">
        <v>3.65E8</v>
      </c>
      <c r="AB262" s="40">
        <v>598610.0</v>
      </c>
      <c r="AC262" s="40">
        <v>2735348.0</v>
      </c>
      <c r="AD262" s="40">
        <v>0.0</v>
      </c>
      <c r="AE262" s="40">
        <v>0.0</v>
      </c>
      <c r="AF262" s="41">
        <v>218999.99999999997</v>
      </c>
      <c r="AG262" s="40">
        <v>0.0</v>
      </c>
      <c r="AH262" s="40">
        <v>0.0</v>
      </c>
      <c r="AI262" s="41">
        <v>3552958.0</v>
      </c>
      <c r="AJ262" s="41">
        <v>-9287676.75</v>
      </c>
      <c r="AK262" s="42">
        <v>0.3828245328759935</v>
      </c>
      <c r="AL262" s="42">
        <v>0.27669644602265475</v>
      </c>
    </row>
    <row r="263" ht="15.75" customHeight="1">
      <c r="A263" s="6">
        <v>1.24378742E8</v>
      </c>
      <c r="B263" s="7" t="s">
        <v>588</v>
      </c>
      <c r="C263" s="20">
        <v>2545896.5</v>
      </c>
      <c r="D263" s="33">
        <v>2561452.0</v>
      </c>
      <c r="E263" s="20">
        <v>1.27294825E7</v>
      </c>
      <c r="F263" s="33">
        <v>7762062.0</v>
      </c>
      <c r="G263" s="13">
        <v>5.091793E7</v>
      </c>
      <c r="H263" s="34">
        <v>5.2952386E7</v>
      </c>
      <c r="I263" s="35">
        <v>2034456.0</v>
      </c>
      <c r="J263" s="20">
        <v>1.069788342E8</v>
      </c>
      <c r="K263" s="36">
        <v>1.459764752E8</v>
      </c>
      <c r="L263" s="37">
        <v>3.8997640999999985E7</v>
      </c>
      <c r="M263" s="13">
        <v>1.2805014E7</v>
      </c>
      <c r="N263" s="34">
        <v>1.6299262E7</v>
      </c>
      <c r="O263" s="38">
        <v>3494248.0</v>
      </c>
      <c r="P263" s="13">
        <v>8996917.0</v>
      </c>
      <c r="Q263" s="39">
        <v>9381307.0</v>
      </c>
      <c r="R263" s="38">
        <v>384390.0</v>
      </c>
      <c r="S263" s="13">
        <v>2216159.0</v>
      </c>
      <c r="T263" s="39">
        <v>3535738.0</v>
      </c>
      <c r="U263" s="38">
        <v>1319579.0</v>
      </c>
      <c r="V263" s="13">
        <v>5782321.0</v>
      </c>
      <c r="W263" s="39">
        <v>7024194.0</v>
      </c>
      <c r="X263" s="38">
        <v>1241873.0</v>
      </c>
      <c r="Y263" s="13">
        <v>6.5E7</v>
      </c>
      <c r="Z263" s="39">
        <v>6.5E7</v>
      </c>
      <c r="AA263" s="38">
        <v>0.0</v>
      </c>
      <c r="AB263" s="40">
        <v>2483746.0</v>
      </c>
      <c r="AC263" s="40">
        <v>5278316.0</v>
      </c>
      <c r="AD263" s="40">
        <v>0.0</v>
      </c>
      <c r="AE263" s="40">
        <v>0.0</v>
      </c>
      <c r="AF263" s="41">
        <v>0.0</v>
      </c>
      <c r="AG263" s="40">
        <v>0.0</v>
      </c>
      <c r="AH263" s="40">
        <v>0.0</v>
      </c>
      <c r="AI263" s="41">
        <v>7762062.0</v>
      </c>
      <c r="AJ263" s="41">
        <v>-4967420.5</v>
      </c>
      <c r="AK263" s="42">
        <v>1.0061100284320277</v>
      </c>
      <c r="AL263" s="42">
        <v>0.6097704286093327</v>
      </c>
    </row>
    <row r="264" ht="15.75" customHeight="1">
      <c r="A264" s="6">
        <v>8.3724515E7</v>
      </c>
      <c r="B264" s="7" t="s">
        <v>586</v>
      </c>
      <c r="C264" s="20">
        <v>2563632.5500000003</v>
      </c>
      <c r="D264" s="33">
        <v>0.0</v>
      </c>
      <c r="E264" s="20">
        <v>1.281816275E7</v>
      </c>
      <c r="F264" s="33">
        <v>0.0</v>
      </c>
      <c r="G264" s="13">
        <v>5.1272651E7</v>
      </c>
      <c r="H264" s="34" t="s">
        <v>665</v>
      </c>
      <c r="I264" s="35" t="s">
        <v>665</v>
      </c>
      <c r="J264" s="20">
        <v>1.783662558E8</v>
      </c>
      <c r="K264" s="36" t="s">
        <v>665</v>
      </c>
      <c r="L264" s="35" t="s">
        <v>665</v>
      </c>
      <c r="M264" s="13">
        <v>3.9008767E7</v>
      </c>
      <c r="N264" s="34" t="s">
        <v>665</v>
      </c>
      <c r="O264" s="38" t="s">
        <v>665</v>
      </c>
      <c r="P264" s="13">
        <v>7183374.0</v>
      </c>
      <c r="Q264" s="39" t="s">
        <v>665</v>
      </c>
      <c r="R264" s="38" t="s">
        <v>665</v>
      </c>
      <c r="S264" s="13">
        <v>982283.0</v>
      </c>
      <c r="T264" s="39" t="s">
        <v>665</v>
      </c>
      <c r="U264" s="38" t="s">
        <v>665</v>
      </c>
      <c r="V264" s="13">
        <v>1.1901716E7</v>
      </c>
      <c r="W264" s="39" t="s">
        <v>665</v>
      </c>
      <c r="X264" s="38" t="s">
        <v>665</v>
      </c>
      <c r="Y264" s="13">
        <v>5.614968805E9</v>
      </c>
      <c r="Z264" s="39" t="s">
        <v>665</v>
      </c>
      <c r="AA264" s="38" t="s">
        <v>665</v>
      </c>
      <c r="AB264" s="40" t="s">
        <v>665</v>
      </c>
      <c r="AC264" s="40" t="s">
        <v>665</v>
      </c>
      <c r="AD264" s="40">
        <v>0.0</v>
      </c>
      <c r="AE264" s="40">
        <v>0.0</v>
      </c>
      <c r="AF264" s="41" t="s">
        <v>665</v>
      </c>
      <c r="AG264" s="40">
        <v>0.0</v>
      </c>
      <c r="AH264" s="40">
        <v>0.0</v>
      </c>
      <c r="AI264" s="41">
        <v>0.0</v>
      </c>
      <c r="AJ264" s="41">
        <v>-1.281816275E7</v>
      </c>
      <c r="AK264" s="42">
        <v>0.0</v>
      </c>
      <c r="AL264" s="42">
        <v>0.0</v>
      </c>
    </row>
    <row r="265" ht="15.75" customHeight="1">
      <c r="A265" s="6">
        <v>8.3931506E7</v>
      </c>
      <c r="B265" s="7" t="s">
        <v>589</v>
      </c>
      <c r="C265" s="20">
        <v>2527544.4000000004</v>
      </c>
      <c r="D265" s="33">
        <v>0.0</v>
      </c>
      <c r="E265" s="20">
        <v>1.2637722E7</v>
      </c>
      <c r="F265" s="33">
        <v>0.0</v>
      </c>
      <c r="G265" s="13">
        <v>5.0550888E7</v>
      </c>
      <c r="H265" s="34" t="s">
        <v>665</v>
      </c>
      <c r="I265" s="35" t="s">
        <v>665</v>
      </c>
      <c r="J265" s="20">
        <v>3.731002138E8</v>
      </c>
      <c r="K265" s="36" t="s">
        <v>665</v>
      </c>
      <c r="L265" s="35" t="s">
        <v>665</v>
      </c>
      <c r="M265" s="13">
        <v>3.2912121E7</v>
      </c>
      <c r="N265" s="34" t="s">
        <v>665</v>
      </c>
      <c r="O265" s="38" t="s">
        <v>665</v>
      </c>
      <c r="P265" s="13">
        <v>7964318.0</v>
      </c>
      <c r="Q265" s="39" t="s">
        <v>665</v>
      </c>
      <c r="R265" s="38" t="s">
        <v>665</v>
      </c>
      <c r="S265" s="13">
        <v>1.1011855E7</v>
      </c>
      <c r="T265" s="39" t="s">
        <v>665</v>
      </c>
      <c r="U265" s="38" t="s">
        <v>665</v>
      </c>
      <c r="V265" s="13">
        <v>1.4545802E7</v>
      </c>
      <c r="W265" s="39" t="s">
        <v>665</v>
      </c>
      <c r="X265" s="38" t="s">
        <v>665</v>
      </c>
      <c r="Y265" s="13">
        <v>4.015903118E9</v>
      </c>
      <c r="Z265" s="39" t="s">
        <v>665</v>
      </c>
      <c r="AA265" s="38" t="s">
        <v>665</v>
      </c>
      <c r="AB265" s="40" t="s">
        <v>665</v>
      </c>
      <c r="AC265" s="40" t="s">
        <v>665</v>
      </c>
      <c r="AD265" s="40">
        <v>0.0</v>
      </c>
      <c r="AE265" s="40">
        <v>0.0</v>
      </c>
      <c r="AF265" s="41" t="s">
        <v>665</v>
      </c>
      <c r="AG265" s="40">
        <v>0.0</v>
      </c>
      <c r="AH265" s="40">
        <v>0.0</v>
      </c>
      <c r="AI265" s="41">
        <v>0.0</v>
      </c>
      <c r="AJ265" s="41">
        <v>-1.2637722E7</v>
      </c>
      <c r="AK265" s="42">
        <v>0.0</v>
      </c>
      <c r="AL265" s="42">
        <v>0.0</v>
      </c>
    </row>
    <row r="266" ht="15.75" customHeight="1">
      <c r="A266" s="6">
        <v>1.26117048E8</v>
      </c>
      <c r="B266" s="7" t="s">
        <v>236</v>
      </c>
      <c r="C266" s="20">
        <v>2546736.75</v>
      </c>
      <c r="D266" s="33">
        <v>3369840.0</v>
      </c>
      <c r="E266" s="20">
        <v>1.273368375E7</v>
      </c>
      <c r="F266" s="33">
        <v>2.0173088E7</v>
      </c>
      <c r="G266" s="13">
        <v>5.0934735E7</v>
      </c>
      <c r="H266" s="34">
        <v>4.4754974E7</v>
      </c>
      <c r="I266" s="35">
        <v>-6179761.0</v>
      </c>
      <c r="J266" s="20">
        <v>3.73988392E7</v>
      </c>
      <c r="K266" s="36">
        <v>9.50698234E7</v>
      </c>
      <c r="L266" s="37">
        <v>5.76709842E7</v>
      </c>
      <c r="M266" s="13">
        <v>3542059.0</v>
      </c>
      <c r="N266" s="34">
        <v>6935481.0</v>
      </c>
      <c r="O266" s="38">
        <v>3393422.0</v>
      </c>
      <c r="P266" s="13">
        <v>2579438.0</v>
      </c>
      <c r="Q266" s="39">
        <v>5002512.0</v>
      </c>
      <c r="R266" s="38">
        <v>2423074.0</v>
      </c>
      <c r="S266" s="13">
        <v>893265.0</v>
      </c>
      <c r="T266" s="39">
        <v>3288822.0</v>
      </c>
      <c r="U266" s="38">
        <v>2395557.0</v>
      </c>
      <c r="V266" s="13">
        <v>1780250.0</v>
      </c>
      <c r="W266" s="39">
        <v>2754533.0</v>
      </c>
      <c r="X266" s="38">
        <v>974283.0</v>
      </c>
      <c r="Y266" s="13">
        <v>6.35E8</v>
      </c>
      <c r="Z266" s="39">
        <v>8.3E8</v>
      </c>
      <c r="AA266" s="38">
        <v>1.95E8</v>
      </c>
      <c r="AB266" s="40">
        <v>1948566.0</v>
      </c>
      <c r="AC266" s="40">
        <v>9582228.0</v>
      </c>
      <c r="AD266" s="40">
        <v>7292064.0</v>
      </c>
      <c r="AE266" s="40">
        <v>1233230.0</v>
      </c>
      <c r="AF266" s="41">
        <v>116999.99999999999</v>
      </c>
      <c r="AG266" s="40">
        <v>1823016.0</v>
      </c>
      <c r="AH266" s="40">
        <v>123323.0</v>
      </c>
      <c r="AI266" s="41">
        <v>2.0173088E7</v>
      </c>
      <c r="AJ266" s="41">
        <v>7439404.25</v>
      </c>
      <c r="AK266" s="42">
        <v>1.3231991881375254</v>
      </c>
      <c r="AL266" s="42">
        <v>1.5842303292635174</v>
      </c>
    </row>
    <row r="267" ht="15.75" customHeight="1">
      <c r="A267" s="6">
        <v>1.12004239E8</v>
      </c>
      <c r="B267" s="7" t="s">
        <v>237</v>
      </c>
      <c r="C267" s="20">
        <v>2526306.5500000003</v>
      </c>
      <c r="D267" s="33">
        <v>2457292.0</v>
      </c>
      <c r="E267" s="20">
        <v>1.263153275E7</v>
      </c>
      <c r="F267" s="33">
        <v>1.49955500006E7</v>
      </c>
      <c r="G267" s="13">
        <v>5.0526131E7</v>
      </c>
      <c r="H267" s="34">
        <v>4.3339168E7</v>
      </c>
      <c r="I267" s="35">
        <v>-7186963.0</v>
      </c>
      <c r="J267" s="20">
        <v>6.71956394E7</v>
      </c>
      <c r="K267" s="36">
        <v>1.125884968E8</v>
      </c>
      <c r="L267" s="37">
        <v>4.539285739999999E7</v>
      </c>
      <c r="M267" s="13">
        <v>4636476.0</v>
      </c>
      <c r="N267" s="34">
        <v>7106051.0</v>
      </c>
      <c r="O267" s="38">
        <v>2469575.0</v>
      </c>
      <c r="P267" s="13">
        <v>4150961.0</v>
      </c>
      <c r="Q267" s="39">
        <v>5616205.0</v>
      </c>
      <c r="R267" s="38">
        <v>1465244.0</v>
      </c>
      <c r="S267" s="13">
        <v>2543061.0</v>
      </c>
      <c r="T267" s="39">
        <v>4623056.0</v>
      </c>
      <c r="U267" s="38">
        <v>2079995.0</v>
      </c>
      <c r="V267" s="13">
        <v>1530165.0</v>
      </c>
      <c r="W267" s="39">
        <v>1907462.0</v>
      </c>
      <c r="X267" s="38">
        <v>377297.0</v>
      </c>
      <c r="Y267" s="13">
        <v>2.56529022E8</v>
      </c>
      <c r="Z267" s="39">
        <v>3.56529023E8</v>
      </c>
      <c r="AA267" s="38">
        <v>1.00000001E8</v>
      </c>
      <c r="AB267" s="40">
        <v>754594.0</v>
      </c>
      <c r="AC267" s="40">
        <v>8319980.0</v>
      </c>
      <c r="AD267" s="40">
        <v>5860976.0</v>
      </c>
      <c r="AE267" s="40">
        <v>0.0</v>
      </c>
      <c r="AF267" s="41">
        <v>60000.00059999999</v>
      </c>
      <c r="AG267" s="40">
        <v>1465244.0</v>
      </c>
      <c r="AH267" s="40">
        <v>0.0</v>
      </c>
      <c r="AI267" s="41">
        <v>1.49955500006E7</v>
      </c>
      <c r="AJ267" s="41">
        <v>2364017.250600001</v>
      </c>
      <c r="AK267" s="42">
        <v>0.9726816407137922</v>
      </c>
      <c r="AL267" s="42">
        <v>1.1871520501421335</v>
      </c>
    </row>
    <row r="268" ht="15.75" customHeight="1">
      <c r="A268" s="6">
        <v>2.0244841E7</v>
      </c>
      <c r="B268" s="7" t="s">
        <v>578</v>
      </c>
      <c r="C268" s="20">
        <v>2645089.5</v>
      </c>
      <c r="D268" s="33">
        <v>1067465.0</v>
      </c>
      <c r="E268" s="20">
        <v>1.32254475E7</v>
      </c>
      <c r="F268" s="33">
        <v>3873828.0</v>
      </c>
      <c r="G268" s="13">
        <v>5.290179E7</v>
      </c>
      <c r="H268" s="34">
        <v>5.2111362E7</v>
      </c>
      <c r="I268" s="35">
        <v>-790428.0</v>
      </c>
      <c r="J268" s="20">
        <v>1.481419068E8</v>
      </c>
      <c r="K268" s="36">
        <v>1.674960468E8</v>
      </c>
      <c r="L268" s="37">
        <v>1.935414E7</v>
      </c>
      <c r="M268" s="13">
        <v>1.5711022E7</v>
      </c>
      <c r="N268" s="34">
        <v>1.6778487E7</v>
      </c>
      <c r="O268" s="38">
        <v>1067465.0</v>
      </c>
      <c r="P268" s="13">
        <v>6050624.0</v>
      </c>
      <c r="Q268" s="39">
        <v>6411336.0</v>
      </c>
      <c r="R268" s="38">
        <v>360712.0</v>
      </c>
      <c r="S268" s="13">
        <v>3448207.0</v>
      </c>
      <c r="T268" s="39">
        <v>4316156.0</v>
      </c>
      <c r="U268" s="38">
        <v>867949.0</v>
      </c>
      <c r="V268" s="13">
        <v>7700447.0</v>
      </c>
      <c r="W268" s="39">
        <v>7899963.0</v>
      </c>
      <c r="X268" s="38">
        <v>199516.0</v>
      </c>
      <c r="Y268" s="13">
        <v>1.217956446E9</v>
      </c>
      <c r="Z268" s="39">
        <v>1.222956446E9</v>
      </c>
      <c r="AA268" s="38">
        <v>5000000.0</v>
      </c>
      <c r="AB268" s="40">
        <v>399032.0</v>
      </c>
      <c r="AC268" s="40">
        <v>3471796.0</v>
      </c>
      <c r="AD268" s="40">
        <v>0.0</v>
      </c>
      <c r="AE268" s="40">
        <v>0.0</v>
      </c>
      <c r="AF268" s="41">
        <v>2999.9999999999995</v>
      </c>
      <c r="AG268" s="40">
        <v>0.0</v>
      </c>
      <c r="AH268" s="40">
        <v>0.0</v>
      </c>
      <c r="AI268" s="41">
        <v>3873828.0</v>
      </c>
      <c r="AJ268" s="41">
        <v>-9351619.5</v>
      </c>
      <c r="AK268" s="42">
        <v>0.40356479431036263</v>
      </c>
      <c r="AL268" s="42">
        <v>0.2929071398151178</v>
      </c>
    </row>
    <row r="269" ht="15.75" customHeight="1">
      <c r="A269" s="6">
        <v>9.4757308E7</v>
      </c>
      <c r="B269" s="7" t="s">
        <v>265</v>
      </c>
      <c r="C269" s="20">
        <v>999789.74</v>
      </c>
      <c r="D269" s="33">
        <v>1939.0</v>
      </c>
      <c r="E269" s="20">
        <v>7498423.05</v>
      </c>
      <c r="F269" s="33">
        <v>3878.0</v>
      </c>
      <c r="G269" s="13">
        <v>4.9989487E7</v>
      </c>
      <c r="H269" s="34">
        <v>5.0402943E7</v>
      </c>
      <c r="I269" s="35">
        <v>413456.0</v>
      </c>
      <c r="J269" s="20">
        <v>1.135330856E8</v>
      </c>
      <c r="K269" s="36">
        <v>1.135648156E8</v>
      </c>
      <c r="L269" s="37">
        <v>31730.0</v>
      </c>
      <c r="M269" s="13">
        <v>1.0206508E7</v>
      </c>
      <c r="N269" s="34">
        <v>1.0270147E7</v>
      </c>
      <c r="O269" s="38">
        <v>63639.0</v>
      </c>
      <c r="P269" s="13">
        <v>3797334.0</v>
      </c>
      <c r="Q269" s="39">
        <v>3797334.0</v>
      </c>
      <c r="R269" s="38">
        <v>0.0</v>
      </c>
      <c r="S269" s="13">
        <v>2709611.0</v>
      </c>
      <c r="T269" s="39">
        <v>2709611.0</v>
      </c>
      <c r="U269" s="38">
        <v>0.0</v>
      </c>
      <c r="V269" s="13">
        <v>5393190.0</v>
      </c>
      <c r="W269" s="39">
        <v>5395129.0</v>
      </c>
      <c r="X269" s="38">
        <v>1939.0</v>
      </c>
      <c r="Y269" s="13">
        <v>1.273530387E9</v>
      </c>
      <c r="Z269" s="39">
        <v>1.273530387E9</v>
      </c>
      <c r="AA269" s="38">
        <v>0.0</v>
      </c>
      <c r="AB269" s="40">
        <v>3878.0</v>
      </c>
      <c r="AC269" s="40">
        <v>0.0</v>
      </c>
      <c r="AD269" s="40">
        <v>0.0</v>
      </c>
      <c r="AE269" s="40">
        <v>0.0</v>
      </c>
      <c r="AF269" s="41">
        <v>0.0</v>
      </c>
      <c r="AG269" s="40">
        <v>0.0</v>
      </c>
      <c r="AH269" s="40">
        <v>0.0</v>
      </c>
      <c r="AI269" s="41">
        <v>3878.0</v>
      </c>
      <c r="AJ269" s="41">
        <v>-7494545.05</v>
      </c>
      <c r="AK269" s="42">
        <v>0.0019394077798797974</v>
      </c>
      <c r="AL269" s="42">
        <v>5.17175407967946E-4</v>
      </c>
    </row>
    <row r="270" ht="15.75" customHeight="1">
      <c r="A270" s="6">
        <v>1.10875531E8</v>
      </c>
      <c r="B270" s="7" t="s">
        <v>587</v>
      </c>
      <c r="C270" s="20">
        <v>2555738.0500000003</v>
      </c>
      <c r="D270" s="33">
        <v>1723326.0</v>
      </c>
      <c r="E270" s="20">
        <v>1.277869025E7</v>
      </c>
      <c r="F270" s="33">
        <v>5514052.271</v>
      </c>
      <c r="G270" s="13">
        <v>5.1114761E7</v>
      </c>
      <c r="H270" s="34">
        <v>4.9760737E7</v>
      </c>
      <c r="I270" s="35">
        <v>-1354024.0</v>
      </c>
      <c r="J270" s="20">
        <v>1.91087964E8</v>
      </c>
      <c r="K270" s="36">
        <v>2.1592091E8</v>
      </c>
      <c r="L270" s="37">
        <v>2.4832946E7</v>
      </c>
      <c r="M270" s="13">
        <v>1.6201745E7</v>
      </c>
      <c r="N270" s="34">
        <v>1.7926459E7</v>
      </c>
      <c r="O270" s="38">
        <v>1724714.0</v>
      </c>
      <c r="P270" s="13">
        <v>4857700.0</v>
      </c>
      <c r="Q270" s="39">
        <v>5296673.0</v>
      </c>
      <c r="R270" s="38">
        <v>438973.0</v>
      </c>
      <c r="S270" s="13">
        <v>4855989.0</v>
      </c>
      <c r="T270" s="39">
        <v>5615680.0</v>
      </c>
      <c r="U270" s="38">
        <v>759691.0</v>
      </c>
      <c r="V270" s="13">
        <v>9010128.0</v>
      </c>
      <c r="W270" s="39">
        <v>9973763.0</v>
      </c>
      <c r="X270" s="38">
        <v>963635.0</v>
      </c>
      <c r="Y270" s="13">
        <v>7.39843336E8</v>
      </c>
      <c r="Z270" s="39">
        <v>1.653207121E9</v>
      </c>
      <c r="AA270" s="38">
        <v>9.13363785E8</v>
      </c>
      <c r="AB270" s="40">
        <v>1927270.0</v>
      </c>
      <c r="AC270" s="40">
        <v>3038764.0</v>
      </c>
      <c r="AD270" s="40">
        <v>0.0</v>
      </c>
      <c r="AE270" s="40">
        <v>0.0</v>
      </c>
      <c r="AF270" s="41">
        <v>548018.271</v>
      </c>
      <c r="AG270" s="40">
        <v>0.0</v>
      </c>
      <c r="AH270" s="40">
        <v>0.0</v>
      </c>
      <c r="AI270" s="41">
        <v>5514052.271</v>
      </c>
      <c r="AJ270" s="41">
        <v>-7264637.979</v>
      </c>
      <c r="AK270" s="42">
        <v>0.6742968044005918</v>
      </c>
      <c r="AL270" s="42">
        <v>0.43150371150126277</v>
      </c>
    </row>
    <row r="271" ht="15.75" customHeight="1">
      <c r="A271" s="6">
        <v>1.12017736E8</v>
      </c>
      <c r="B271" s="7" t="s">
        <v>238</v>
      </c>
      <c r="C271" s="20">
        <v>999484.8200000001</v>
      </c>
      <c r="D271" s="33">
        <v>3020987.0</v>
      </c>
      <c r="E271" s="20">
        <v>7496136.149999999</v>
      </c>
      <c r="F271" s="33">
        <v>1.5503154E7</v>
      </c>
      <c r="G271" s="13">
        <v>4.9974241E7</v>
      </c>
      <c r="H271" s="34">
        <v>4.8152488E7</v>
      </c>
      <c r="I271" s="35">
        <v>-1821753.0</v>
      </c>
      <c r="J271" s="20">
        <v>2.006743706E8</v>
      </c>
      <c r="K271" s="36">
        <v>2.50225992E8</v>
      </c>
      <c r="L271" s="37">
        <v>4.9551621400000006E7</v>
      </c>
      <c r="M271" s="13">
        <v>1.5148772E7</v>
      </c>
      <c r="N271" s="34">
        <v>1.8184842E7</v>
      </c>
      <c r="O271" s="38">
        <v>3036070.0</v>
      </c>
      <c r="P271" s="13">
        <v>6351897.0</v>
      </c>
      <c r="Q271" s="39">
        <v>7710333.0</v>
      </c>
      <c r="R271" s="38">
        <v>1358436.0</v>
      </c>
      <c r="S271" s="13">
        <v>6292325.0</v>
      </c>
      <c r="T271" s="39">
        <v>8225799.0</v>
      </c>
      <c r="U271" s="38">
        <v>1933474.0</v>
      </c>
      <c r="V271" s="13">
        <v>7199708.0</v>
      </c>
      <c r="W271" s="39">
        <v>8287221.0</v>
      </c>
      <c r="X271" s="38">
        <v>1087513.0</v>
      </c>
      <c r="Y271" s="13">
        <v>5.77999032E8</v>
      </c>
      <c r="Z271" s="39">
        <v>6.02999032E8</v>
      </c>
      <c r="AA271" s="38">
        <v>2.5E7</v>
      </c>
      <c r="AB271" s="40">
        <v>2175026.0</v>
      </c>
      <c r="AC271" s="40">
        <v>7733896.0</v>
      </c>
      <c r="AD271" s="40">
        <v>5579232.0</v>
      </c>
      <c r="AE271" s="40">
        <v>0.0</v>
      </c>
      <c r="AF271" s="41">
        <v>14999.999999999998</v>
      </c>
      <c r="AG271" s="40">
        <v>1394808.0</v>
      </c>
      <c r="AH271" s="40">
        <v>0.0</v>
      </c>
      <c r="AI271" s="41">
        <v>1.5503154E7</v>
      </c>
      <c r="AJ271" s="41">
        <v>8007017.850000001</v>
      </c>
      <c r="AK271" s="42">
        <v>3.0225441542974107</v>
      </c>
      <c r="AL271" s="42">
        <v>2.068152670892991</v>
      </c>
    </row>
    <row r="272" ht="15.75" customHeight="1">
      <c r="A272" s="6">
        <v>1.31998579E8</v>
      </c>
      <c r="B272" s="7" t="s">
        <v>245</v>
      </c>
      <c r="C272" s="20">
        <v>994700.2000000001</v>
      </c>
      <c r="D272" s="33">
        <v>1014227.0</v>
      </c>
      <c r="E272" s="20">
        <v>7460251.5</v>
      </c>
      <c r="F272" s="33">
        <v>2356634.0</v>
      </c>
      <c r="G272" s="13">
        <v>4.973501E7</v>
      </c>
      <c r="H272" s="34">
        <v>4.6226439E7</v>
      </c>
      <c r="I272" s="35">
        <v>-3508571.0</v>
      </c>
      <c r="J272" s="20">
        <v>3.86280534E7</v>
      </c>
      <c r="K272" s="36">
        <v>5.18096866E7</v>
      </c>
      <c r="L272" s="37">
        <v>1.3181633200000003E7</v>
      </c>
      <c r="M272" s="13">
        <v>5281366.0</v>
      </c>
      <c r="N272" s="34">
        <v>6999223.0</v>
      </c>
      <c r="O272" s="38">
        <v>1717857.0</v>
      </c>
      <c r="P272" s="13">
        <v>4386623.0</v>
      </c>
      <c r="Q272" s="39">
        <v>4896584.0</v>
      </c>
      <c r="R272" s="38">
        <v>509961.0</v>
      </c>
      <c r="S272" s="13">
        <v>983953.0</v>
      </c>
      <c r="T272" s="39">
        <v>1148043.0</v>
      </c>
      <c r="U272" s="38">
        <v>164090.0</v>
      </c>
      <c r="V272" s="13">
        <v>1567150.0</v>
      </c>
      <c r="W272" s="39">
        <v>2417287.0</v>
      </c>
      <c r="X272" s="38">
        <v>850137.0</v>
      </c>
      <c r="Y272" s="13">
        <v>4.75640929E8</v>
      </c>
      <c r="Z272" s="39">
        <v>4.75640929E8</v>
      </c>
      <c r="AA272" s="38">
        <v>0.0</v>
      </c>
      <c r="AB272" s="40">
        <v>1700274.0</v>
      </c>
      <c r="AC272" s="40">
        <v>656360.0</v>
      </c>
      <c r="AD272" s="40">
        <v>0.0</v>
      </c>
      <c r="AE272" s="40">
        <v>0.0</v>
      </c>
      <c r="AF272" s="41">
        <v>0.0</v>
      </c>
      <c r="AG272" s="40">
        <v>0.0</v>
      </c>
      <c r="AH272" s="40">
        <v>0.0</v>
      </c>
      <c r="AI272" s="41">
        <v>2356634.0</v>
      </c>
      <c r="AJ272" s="41">
        <v>-5103617.5</v>
      </c>
      <c r="AK272" s="42">
        <v>1.0196308395233056</v>
      </c>
      <c r="AL272" s="42">
        <v>0.31589203125390614</v>
      </c>
    </row>
    <row r="273" ht="15.75" customHeight="1">
      <c r="A273" s="6">
        <v>8.673306E7</v>
      </c>
      <c r="B273" s="7" t="s">
        <v>592</v>
      </c>
      <c r="C273" s="20">
        <v>992515.8200000001</v>
      </c>
      <c r="D273" s="33">
        <v>67256.0</v>
      </c>
      <c r="E273" s="20">
        <v>7443868.649999999</v>
      </c>
      <c r="F273" s="33">
        <v>258644.0</v>
      </c>
      <c r="G273" s="13">
        <v>4.9625791E7</v>
      </c>
      <c r="H273" s="34">
        <v>4.9579477E7</v>
      </c>
      <c r="I273" s="35">
        <v>-46314.0</v>
      </c>
      <c r="J273" s="20">
        <v>6.58079872E7</v>
      </c>
      <c r="K273" s="36">
        <v>6.71012072E7</v>
      </c>
      <c r="L273" s="37">
        <v>1293220.0</v>
      </c>
      <c r="M273" s="13">
        <v>6465080.0</v>
      </c>
      <c r="N273" s="34">
        <v>6532336.0</v>
      </c>
      <c r="O273" s="38">
        <v>67256.0</v>
      </c>
      <c r="P273" s="13">
        <v>5731103.0</v>
      </c>
      <c r="Q273" s="39">
        <v>5752804.0</v>
      </c>
      <c r="R273" s="38">
        <v>21701.0</v>
      </c>
      <c r="S273" s="13">
        <v>1342677.0</v>
      </c>
      <c r="T273" s="39">
        <v>1404743.0</v>
      </c>
      <c r="U273" s="38">
        <v>62066.0</v>
      </c>
      <c r="V273" s="13">
        <v>3506400.0</v>
      </c>
      <c r="W273" s="39">
        <v>3511590.0</v>
      </c>
      <c r="X273" s="38">
        <v>5190.0</v>
      </c>
      <c r="Y273" s="13">
        <v>2.101768608E9</v>
      </c>
      <c r="Z273" s="39">
        <v>2.101768608E9</v>
      </c>
      <c r="AA273" s="38">
        <v>0.0</v>
      </c>
      <c r="AB273" s="40">
        <v>10380.0</v>
      </c>
      <c r="AC273" s="40">
        <v>248264.0</v>
      </c>
      <c r="AD273" s="40">
        <v>0.0</v>
      </c>
      <c r="AE273" s="40">
        <v>0.0</v>
      </c>
      <c r="AF273" s="41">
        <v>0.0</v>
      </c>
      <c r="AG273" s="40">
        <v>0.0</v>
      </c>
      <c r="AH273" s="40">
        <v>0.0</v>
      </c>
      <c r="AI273" s="41">
        <v>258644.0</v>
      </c>
      <c r="AJ273" s="41">
        <v>-7185224.649999999</v>
      </c>
      <c r="AK273" s="42">
        <v>0.06776315162412222</v>
      </c>
      <c r="AL273" s="42">
        <v>0.03474591132125901</v>
      </c>
    </row>
    <row r="274" ht="15.75" customHeight="1">
      <c r="A274" s="6">
        <v>1.13849644E8</v>
      </c>
      <c r="B274" s="7" t="s">
        <v>591</v>
      </c>
      <c r="C274" s="20">
        <v>995001.5</v>
      </c>
      <c r="D274" s="33">
        <v>1549123.0</v>
      </c>
      <c r="E274" s="20">
        <v>7462511.25</v>
      </c>
      <c r="F274" s="33">
        <v>5042372.0</v>
      </c>
      <c r="G274" s="13">
        <v>4.9750075E7</v>
      </c>
      <c r="H274" s="34">
        <v>4.7241056E7</v>
      </c>
      <c r="I274" s="35">
        <v>-2509019.0</v>
      </c>
      <c r="J274" s="20">
        <v>1.276643834E8</v>
      </c>
      <c r="K274" s="36">
        <v>1.528844718E8</v>
      </c>
      <c r="L274" s="37">
        <v>2.5220088400000006E7</v>
      </c>
      <c r="M274" s="13">
        <v>1.0141691E7</v>
      </c>
      <c r="N274" s="34">
        <v>1.170728E7</v>
      </c>
      <c r="O274" s="38">
        <v>1565589.0</v>
      </c>
      <c r="P274" s="13">
        <v>5902883.0</v>
      </c>
      <c r="Q274" s="39">
        <v>6773096.0</v>
      </c>
      <c r="R274" s="38">
        <v>870213.0</v>
      </c>
      <c r="S274" s="13">
        <v>3057250.0</v>
      </c>
      <c r="T274" s="39">
        <v>4029313.0</v>
      </c>
      <c r="U274" s="38">
        <v>972063.0</v>
      </c>
      <c r="V274" s="13">
        <v>6558603.0</v>
      </c>
      <c r="W274" s="39">
        <v>7135663.0</v>
      </c>
      <c r="X274" s="38">
        <v>577060.0</v>
      </c>
      <c r="Y274" s="13">
        <v>4.3808233E8</v>
      </c>
      <c r="Z274" s="39">
        <v>4.3808233E8</v>
      </c>
      <c r="AA274" s="38">
        <v>0.0</v>
      </c>
      <c r="AB274" s="40">
        <v>1154120.0</v>
      </c>
      <c r="AC274" s="40">
        <v>3888252.0</v>
      </c>
      <c r="AD274" s="40">
        <v>0.0</v>
      </c>
      <c r="AE274" s="40">
        <v>0.0</v>
      </c>
      <c r="AF274" s="41">
        <v>0.0</v>
      </c>
      <c r="AG274" s="40">
        <v>0.0</v>
      </c>
      <c r="AH274" s="40">
        <v>0.0</v>
      </c>
      <c r="AI274" s="41">
        <v>5042372.0</v>
      </c>
      <c r="AJ274" s="41">
        <v>-2420139.25</v>
      </c>
      <c r="AK274" s="42">
        <v>1.55690519059519</v>
      </c>
      <c r="AL274" s="42">
        <v>0.6756937217347578</v>
      </c>
    </row>
    <row r="275" ht="15.75" customHeight="1">
      <c r="A275" s="6">
        <v>1.24962887E8</v>
      </c>
      <c r="B275" s="7" t="s">
        <v>668</v>
      </c>
      <c r="C275" s="13" t="s">
        <v>665</v>
      </c>
      <c r="D275" s="33">
        <v>0.0</v>
      </c>
      <c r="E275" s="13" t="s">
        <v>665</v>
      </c>
      <c r="F275" s="33">
        <v>0.0</v>
      </c>
      <c r="G275" s="13" t="s">
        <v>665</v>
      </c>
      <c r="H275" s="34" t="s">
        <v>665</v>
      </c>
      <c r="I275" s="35" t="s">
        <v>665</v>
      </c>
      <c r="J275" s="13" t="s">
        <v>665</v>
      </c>
      <c r="K275" s="36" t="s">
        <v>665</v>
      </c>
      <c r="L275" s="35" t="s">
        <v>665</v>
      </c>
      <c r="M275" s="13" t="s">
        <v>665</v>
      </c>
      <c r="N275" s="34" t="s">
        <v>665</v>
      </c>
      <c r="O275" s="38" t="s">
        <v>665</v>
      </c>
      <c r="P275" s="13" t="s">
        <v>665</v>
      </c>
      <c r="Q275" s="39" t="s">
        <v>665</v>
      </c>
      <c r="R275" s="38" t="s">
        <v>665</v>
      </c>
      <c r="S275" s="13" t="s">
        <v>665</v>
      </c>
      <c r="T275" s="39" t="s">
        <v>665</v>
      </c>
      <c r="U275" s="38" t="s">
        <v>665</v>
      </c>
      <c r="V275" s="13" t="s">
        <v>665</v>
      </c>
      <c r="W275" s="39" t="s">
        <v>665</v>
      </c>
      <c r="X275" s="38" t="s">
        <v>665</v>
      </c>
      <c r="Y275" s="13" t="s">
        <v>665</v>
      </c>
      <c r="Z275" s="39" t="s">
        <v>665</v>
      </c>
      <c r="AA275" s="38" t="s">
        <v>665</v>
      </c>
      <c r="AB275" s="40" t="s">
        <v>665</v>
      </c>
      <c r="AC275" s="40" t="s">
        <v>665</v>
      </c>
      <c r="AD275" s="40">
        <v>0.0</v>
      </c>
      <c r="AE275" s="40">
        <v>0.0</v>
      </c>
      <c r="AF275" s="41" t="s">
        <v>665</v>
      </c>
      <c r="AG275" s="40">
        <v>0.0</v>
      </c>
      <c r="AH275" s="40">
        <v>0.0</v>
      </c>
      <c r="AI275" s="41">
        <v>0.0</v>
      </c>
      <c r="AJ275" s="41">
        <v>0.0</v>
      </c>
      <c r="AK275" s="42">
        <v>0.0</v>
      </c>
      <c r="AL275" s="42">
        <v>0.0</v>
      </c>
    </row>
    <row r="276" ht="15.75" customHeight="1">
      <c r="A276" s="6">
        <v>1.24913275E8</v>
      </c>
      <c r="B276" s="7" t="s">
        <v>224</v>
      </c>
      <c r="C276" s="20">
        <v>996621.86</v>
      </c>
      <c r="D276" s="33">
        <v>1925813.0</v>
      </c>
      <c r="E276" s="20">
        <v>7474663.95</v>
      </c>
      <c r="F276" s="33">
        <v>6792918.0</v>
      </c>
      <c r="G276" s="13">
        <v>4.9831093E7</v>
      </c>
      <c r="H276" s="34">
        <v>4.5576792E7</v>
      </c>
      <c r="I276" s="35">
        <v>-4254301.0</v>
      </c>
      <c r="J276" s="20">
        <v>9.02712106E7</v>
      </c>
      <c r="K276" s="36">
        <v>1.24275934E8</v>
      </c>
      <c r="L276" s="37">
        <v>3.4004723400000006E7</v>
      </c>
      <c r="M276" s="13">
        <v>8456801.0</v>
      </c>
      <c r="N276" s="34">
        <v>1.0552686E7</v>
      </c>
      <c r="O276" s="38">
        <v>2095885.0</v>
      </c>
      <c r="P276" s="13">
        <v>5214303.0</v>
      </c>
      <c r="Q276" s="39">
        <v>7172800.0</v>
      </c>
      <c r="R276" s="38">
        <v>1958497.0</v>
      </c>
      <c r="S276" s="13">
        <v>2396596.0</v>
      </c>
      <c r="T276" s="39">
        <v>3867242.0</v>
      </c>
      <c r="U276" s="38">
        <v>1470646.0</v>
      </c>
      <c r="V276" s="13">
        <v>3830757.0</v>
      </c>
      <c r="W276" s="39">
        <v>4285924.0</v>
      </c>
      <c r="X276" s="38">
        <v>455167.0</v>
      </c>
      <c r="Y276" s="13">
        <v>6.00577954E8</v>
      </c>
      <c r="Z276" s="39">
        <v>6.00577954E8</v>
      </c>
      <c r="AA276" s="38">
        <v>0.0</v>
      </c>
      <c r="AB276" s="40">
        <v>910334.0</v>
      </c>
      <c r="AC276" s="40">
        <v>5882584.0</v>
      </c>
      <c r="AD276" s="40">
        <v>0.0</v>
      </c>
      <c r="AE276" s="40">
        <v>0.0</v>
      </c>
      <c r="AF276" s="41">
        <v>0.0</v>
      </c>
      <c r="AG276" s="40">
        <v>0.0</v>
      </c>
      <c r="AH276" s="40">
        <v>0.0</v>
      </c>
      <c r="AI276" s="41">
        <v>6792918.0</v>
      </c>
      <c r="AJ276" s="41">
        <v>-681745.9500000002</v>
      </c>
      <c r="AK276" s="42">
        <v>1.9323407174713185</v>
      </c>
      <c r="AL276" s="42">
        <v>0.9087924280529026</v>
      </c>
    </row>
    <row r="277" ht="15.75" customHeight="1">
      <c r="A277" s="6">
        <v>1.85941511E8</v>
      </c>
      <c r="B277" s="7" t="s">
        <v>241</v>
      </c>
      <c r="C277" s="20">
        <v>985860.86</v>
      </c>
      <c r="D277" s="33">
        <v>1765486.0</v>
      </c>
      <c r="E277" s="20">
        <v>7393956.45</v>
      </c>
      <c r="F277" s="33">
        <v>6741930.0</v>
      </c>
      <c r="G277" s="13">
        <v>4.9293043E7</v>
      </c>
      <c r="H277" s="34">
        <v>4.4923795E7</v>
      </c>
      <c r="I277" s="35">
        <v>-4369248.0</v>
      </c>
      <c r="J277" s="20">
        <v>1.668283914E8</v>
      </c>
      <c r="K277" s="36">
        <v>1.986526878E8</v>
      </c>
      <c r="L277" s="37">
        <v>3.1824296400000006E7</v>
      </c>
      <c r="M277" s="13">
        <v>1.3448085E7</v>
      </c>
      <c r="N277" s="34">
        <v>1.5222118E7</v>
      </c>
      <c r="O277" s="38">
        <v>1774033.0</v>
      </c>
      <c r="P277" s="13">
        <v>4944161.0</v>
      </c>
      <c r="Q277" s="39">
        <v>6350806.0</v>
      </c>
      <c r="R277" s="38">
        <v>1406645.0</v>
      </c>
      <c r="S277" s="13">
        <v>4095798.0</v>
      </c>
      <c r="T277" s="39">
        <v>5512277.0</v>
      </c>
      <c r="U277" s="38">
        <v>1416479.0</v>
      </c>
      <c r="V277" s="13">
        <v>8177263.0</v>
      </c>
      <c r="W277" s="39">
        <v>8526270.0</v>
      </c>
      <c r="X277" s="38">
        <v>349007.0</v>
      </c>
      <c r="Y277" s="13">
        <v>3.038228518E9</v>
      </c>
      <c r="Z277" s="39">
        <v>3.668228518E9</v>
      </c>
      <c r="AA277" s="38">
        <v>6.3E8</v>
      </c>
      <c r="AB277" s="40">
        <v>698014.0</v>
      </c>
      <c r="AC277" s="40">
        <v>5665916.0</v>
      </c>
      <c r="AD277" s="40">
        <v>0.0</v>
      </c>
      <c r="AE277" s="40">
        <v>0.0</v>
      </c>
      <c r="AF277" s="41">
        <v>377999.99999999994</v>
      </c>
      <c r="AG277" s="40">
        <v>0.0</v>
      </c>
      <c r="AH277" s="40">
        <v>0.0</v>
      </c>
      <c r="AI277" s="41">
        <v>6741930.0</v>
      </c>
      <c r="AJ277" s="41">
        <v>-652026.4500000002</v>
      </c>
      <c r="AK277" s="42">
        <v>1.7908064632974678</v>
      </c>
      <c r="AL277" s="42">
        <v>0.9118162982958873</v>
      </c>
    </row>
    <row r="278" ht="15.75" customHeight="1">
      <c r="A278" s="6">
        <v>9.5406665E7</v>
      </c>
      <c r="B278" s="7" t="s">
        <v>594</v>
      </c>
      <c r="C278" s="20">
        <v>979496.54</v>
      </c>
      <c r="D278" s="33">
        <v>156623.0</v>
      </c>
      <c r="E278" s="20">
        <v>7346224.05</v>
      </c>
      <c r="F278" s="33">
        <v>464280.0</v>
      </c>
      <c r="G278" s="13">
        <v>4.8974827E7</v>
      </c>
      <c r="H278" s="34">
        <v>4.887988E7</v>
      </c>
      <c r="I278" s="35">
        <v>-94947.0</v>
      </c>
      <c r="J278" s="20">
        <v>1.028837024E8</v>
      </c>
      <c r="K278" s="36">
        <v>1.052168822E8</v>
      </c>
      <c r="L278" s="37">
        <v>2333179.799999997</v>
      </c>
      <c r="M278" s="13">
        <v>1.0976803E7</v>
      </c>
      <c r="N278" s="34">
        <v>1.1156301E7</v>
      </c>
      <c r="O278" s="38">
        <v>179498.0</v>
      </c>
      <c r="P278" s="13">
        <v>9807475.0</v>
      </c>
      <c r="Q278" s="39">
        <v>9816299.0</v>
      </c>
      <c r="R278" s="38">
        <v>8824.0</v>
      </c>
      <c r="S278" s="13">
        <v>1143750.0</v>
      </c>
      <c r="T278" s="39">
        <v>1219267.0</v>
      </c>
      <c r="U278" s="38">
        <v>75517.0</v>
      </c>
      <c r="V278" s="13">
        <v>7714324.0</v>
      </c>
      <c r="W278" s="39">
        <v>7795430.0</v>
      </c>
      <c r="X278" s="38">
        <v>81106.0</v>
      </c>
      <c r="Y278" s="13">
        <v>3.617265104E9</v>
      </c>
      <c r="Z278" s="39">
        <v>3.617265104E9</v>
      </c>
      <c r="AA278" s="38">
        <v>0.0</v>
      </c>
      <c r="AB278" s="40">
        <v>162212.0</v>
      </c>
      <c r="AC278" s="40">
        <v>302068.0</v>
      </c>
      <c r="AD278" s="40">
        <v>0.0</v>
      </c>
      <c r="AE278" s="40">
        <v>0.0</v>
      </c>
      <c r="AF278" s="41">
        <v>0.0</v>
      </c>
      <c r="AG278" s="40">
        <v>0.0</v>
      </c>
      <c r="AH278" s="40">
        <v>0.0</v>
      </c>
      <c r="AI278" s="41">
        <v>464280.0</v>
      </c>
      <c r="AJ278" s="41">
        <v>-6881944.05</v>
      </c>
      <c r="AK278" s="42">
        <v>0.15990153472109253</v>
      </c>
      <c r="AL278" s="42">
        <v>0.06319981487632412</v>
      </c>
    </row>
    <row r="279" ht="15.75" customHeight="1">
      <c r="A279" s="6">
        <v>1.12013764E8</v>
      </c>
      <c r="B279" s="7" t="s">
        <v>597</v>
      </c>
      <c r="C279" s="20">
        <v>976320.12</v>
      </c>
      <c r="D279" s="33">
        <v>0.0</v>
      </c>
      <c r="E279" s="20">
        <v>7322400.899999999</v>
      </c>
      <c r="F279" s="33">
        <v>0.0</v>
      </c>
      <c r="G279" s="13">
        <v>4.8816006E7</v>
      </c>
      <c r="H279" s="34" t="s">
        <v>665</v>
      </c>
      <c r="I279" s="35" t="s">
        <v>665</v>
      </c>
      <c r="J279" s="20">
        <v>2.838326986E8</v>
      </c>
      <c r="K279" s="36" t="s">
        <v>665</v>
      </c>
      <c r="L279" s="35" t="s">
        <v>665</v>
      </c>
      <c r="M279" s="13">
        <v>3.160742E7</v>
      </c>
      <c r="N279" s="34" t="s">
        <v>665</v>
      </c>
      <c r="O279" s="38" t="s">
        <v>665</v>
      </c>
      <c r="P279" s="13">
        <v>3033286.0</v>
      </c>
      <c r="Q279" s="39" t="s">
        <v>665</v>
      </c>
      <c r="R279" s="38" t="s">
        <v>665</v>
      </c>
      <c r="S279" s="13">
        <v>4552094.0</v>
      </c>
      <c r="T279" s="39" t="s">
        <v>665</v>
      </c>
      <c r="U279" s="38" t="s">
        <v>665</v>
      </c>
      <c r="V279" s="13">
        <v>1.7127857E7</v>
      </c>
      <c r="W279" s="39" t="s">
        <v>665</v>
      </c>
      <c r="X279" s="38" t="s">
        <v>665</v>
      </c>
      <c r="Y279" s="13">
        <v>1.531043411E9</v>
      </c>
      <c r="Z279" s="39" t="s">
        <v>665</v>
      </c>
      <c r="AA279" s="38" t="s">
        <v>665</v>
      </c>
      <c r="AB279" s="40" t="s">
        <v>665</v>
      </c>
      <c r="AC279" s="40" t="s">
        <v>665</v>
      </c>
      <c r="AD279" s="40">
        <v>0.0</v>
      </c>
      <c r="AE279" s="40">
        <v>0.0</v>
      </c>
      <c r="AF279" s="41" t="s">
        <v>665</v>
      </c>
      <c r="AG279" s="40">
        <v>0.0</v>
      </c>
      <c r="AH279" s="40">
        <v>0.0</v>
      </c>
      <c r="AI279" s="41">
        <v>0.0</v>
      </c>
      <c r="AJ279" s="41">
        <v>-7322400.899999999</v>
      </c>
      <c r="AK279" s="42">
        <v>0.0</v>
      </c>
      <c r="AL279" s="42">
        <v>0.0</v>
      </c>
    </row>
    <row r="280" ht="15.75" customHeight="1">
      <c r="A280" s="6">
        <v>1.24003501E8</v>
      </c>
      <c r="B280" s="7" t="s">
        <v>595</v>
      </c>
      <c r="C280" s="20">
        <v>978354.74</v>
      </c>
      <c r="D280" s="33">
        <v>2488252.0</v>
      </c>
      <c r="E280" s="20">
        <v>7337660.55</v>
      </c>
      <c r="F280" s="33">
        <v>1.350574E7</v>
      </c>
      <c r="G280" s="13">
        <v>4.8917737E7</v>
      </c>
      <c r="H280" s="34">
        <v>4.4380261E7</v>
      </c>
      <c r="I280" s="35">
        <v>-4537476.0</v>
      </c>
      <c r="J280" s="20">
        <v>1.244228818E8</v>
      </c>
      <c r="K280" s="36">
        <v>1.67363697E8</v>
      </c>
      <c r="L280" s="37">
        <v>4.29408152E7</v>
      </c>
      <c r="M280" s="13">
        <v>1.232294E7</v>
      </c>
      <c r="N280" s="34">
        <v>1.5738697E7</v>
      </c>
      <c r="O280" s="38">
        <v>3415757.0</v>
      </c>
      <c r="P280" s="13">
        <v>4947509.0</v>
      </c>
      <c r="Q280" s="39">
        <v>6185294.0</v>
      </c>
      <c r="R280" s="38">
        <v>1237785.0</v>
      </c>
      <c r="S280" s="13">
        <v>3758520.0</v>
      </c>
      <c r="T280" s="39">
        <v>5544568.0</v>
      </c>
      <c r="U280" s="38">
        <v>1786048.0</v>
      </c>
      <c r="V280" s="13">
        <v>4136757.0</v>
      </c>
      <c r="W280" s="39">
        <v>4838961.0</v>
      </c>
      <c r="X280" s="38">
        <v>702204.0</v>
      </c>
      <c r="Y280" s="13">
        <v>5.63320239E8</v>
      </c>
      <c r="Z280" s="39">
        <v>5.73320239E8</v>
      </c>
      <c r="AA280" s="38">
        <v>1.0E7</v>
      </c>
      <c r="AB280" s="40">
        <v>1404408.0</v>
      </c>
      <c r="AC280" s="40">
        <v>7144192.0</v>
      </c>
      <c r="AD280" s="40">
        <v>4951140.0</v>
      </c>
      <c r="AE280" s="40">
        <v>0.0</v>
      </c>
      <c r="AF280" s="41">
        <v>5999.999999999999</v>
      </c>
      <c r="AG280" s="40">
        <v>1237785.0</v>
      </c>
      <c r="AH280" s="40">
        <v>0.0</v>
      </c>
      <c r="AI280" s="41">
        <v>1.350574E7</v>
      </c>
      <c r="AJ280" s="41">
        <v>6168079.45</v>
      </c>
      <c r="AK280" s="42">
        <v>2.543302442629347</v>
      </c>
      <c r="AL280" s="42">
        <v>1.8406057227599606</v>
      </c>
    </row>
    <row r="281" ht="15.75" customHeight="1">
      <c r="A281" s="6">
        <v>1.21875427E8</v>
      </c>
      <c r="B281" s="7" t="s">
        <v>253</v>
      </c>
      <c r="C281" s="20">
        <v>986828.68</v>
      </c>
      <c r="D281" s="33">
        <v>6407487.0</v>
      </c>
      <c r="E281" s="20">
        <v>7401215.1</v>
      </c>
      <c r="F281" s="33">
        <v>2.5376248E7</v>
      </c>
      <c r="G281" s="13">
        <v>4.9341434E7</v>
      </c>
      <c r="H281" s="34">
        <v>4.5578098E7</v>
      </c>
      <c r="I281" s="35">
        <v>-3763336.0</v>
      </c>
      <c r="J281" s="20">
        <v>2.113373188E8</v>
      </c>
      <c r="K281" s="36">
        <v>3.158229366E8</v>
      </c>
      <c r="L281" s="37">
        <v>1.0448561780000001E8</v>
      </c>
      <c r="M281" s="13">
        <v>2.5357404E7</v>
      </c>
      <c r="N281" s="34">
        <v>3.2527876E7</v>
      </c>
      <c r="O281" s="38">
        <v>7170472.0</v>
      </c>
      <c r="P281" s="13">
        <v>5751108.0</v>
      </c>
      <c r="Q281" s="39">
        <v>6850325.0</v>
      </c>
      <c r="R281" s="38">
        <v>1099217.0</v>
      </c>
      <c r="S281" s="13">
        <v>6580041.0</v>
      </c>
      <c r="T281" s="39">
        <v>1.0588234E7</v>
      </c>
      <c r="U281" s="38">
        <v>4008193.0</v>
      </c>
      <c r="V281" s="13">
        <v>7296017.0</v>
      </c>
      <c r="W281" s="39">
        <v>9695311.0</v>
      </c>
      <c r="X281" s="38">
        <v>2399294.0</v>
      </c>
      <c r="Y281" s="13">
        <v>1.9507701E9</v>
      </c>
      <c r="Z281" s="39">
        <v>1.9907701E9</v>
      </c>
      <c r="AA281" s="38">
        <v>4.0E7</v>
      </c>
      <c r="AB281" s="40">
        <v>4798588.0</v>
      </c>
      <c r="AC281" s="40">
        <v>1.6032772E7</v>
      </c>
      <c r="AD281" s="40">
        <v>4520888.0</v>
      </c>
      <c r="AE281" s="40">
        <v>0.0</v>
      </c>
      <c r="AF281" s="41">
        <v>23999.999999999996</v>
      </c>
      <c r="AG281" s="40">
        <v>1130222.0</v>
      </c>
      <c r="AH281" s="40">
        <v>0.0</v>
      </c>
      <c r="AI281" s="41">
        <v>2.5376248E7</v>
      </c>
      <c r="AJ281" s="41">
        <v>1.79750329E7</v>
      </c>
      <c r="AK281" s="42">
        <v>6.493008492619002</v>
      </c>
      <c r="AL281" s="42">
        <v>3.4286597075120815</v>
      </c>
    </row>
    <row r="282" ht="15.75" customHeight="1">
      <c r="A282" s="6">
        <v>1.29316063E8</v>
      </c>
      <c r="B282" s="7" t="s">
        <v>596</v>
      </c>
      <c r="C282" s="20">
        <v>978200.88</v>
      </c>
      <c r="D282" s="33">
        <v>595887.0</v>
      </c>
      <c r="E282" s="20">
        <v>7336506.6</v>
      </c>
      <c r="F282" s="33">
        <v>2073618.0</v>
      </c>
      <c r="G282" s="13">
        <v>4.8910044E7</v>
      </c>
      <c r="H282" s="34">
        <v>4.3284481E7</v>
      </c>
      <c r="I282" s="35">
        <v>-5625563.0</v>
      </c>
      <c r="J282" s="20">
        <v>4.85132608E7</v>
      </c>
      <c r="K282" s="36">
        <v>5.84936182E7</v>
      </c>
      <c r="L282" s="37">
        <v>9980357.400000006</v>
      </c>
      <c r="M282" s="13">
        <v>5235851.0</v>
      </c>
      <c r="N282" s="34">
        <v>5833634.0</v>
      </c>
      <c r="O282" s="38">
        <v>597783.0</v>
      </c>
      <c r="P282" s="13">
        <v>4867056.0</v>
      </c>
      <c r="Q282" s="39">
        <v>6872477.0</v>
      </c>
      <c r="R282" s="38">
        <v>2005421.0</v>
      </c>
      <c r="S282" s="13">
        <v>1148600.0</v>
      </c>
      <c r="T282" s="39">
        <v>1550522.0</v>
      </c>
      <c r="U282" s="38">
        <v>401922.0</v>
      </c>
      <c r="V282" s="13">
        <v>1988222.0</v>
      </c>
      <c r="W282" s="39">
        <v>2182187.0</v>
      </c>
      <c r="X282" s="38">
        <v>193965.0</v>
      </c>
      <c r="Y282" s="13">
        <v>2.95E9</v>
      </c>
      <c r="Z282" s="39">
        <v>3.08E9</v>
      </c>
      <c r="AA282" s="38">
        <v>1.3E8</v>
      </c>
      <c r="AB282" s="40">
        <v>387930.0</v>
      </c>
      <c r="AC282" s="40">
        <v>1607688.0</v>
      </c>
      <c r="AD282" s="40">
        <v>0.0</v>
      </c>
      <c r="AE282" s="40">
        <v>0.0</v>
      </c>
      <c r="AF282" s="41">
        <v>78000.0</v>
      </c>
      <c r="AG282" s="40">
        <v>0.0</v>
      </c>
      <c r="AH282" s="40">
        <v>0.0</v>
      </c>
      <c r="AI282" s="41">
        <v>2073618.0</v>
      </c>
      <c r="AJ282" s="41">
        <v>-5262888.6</v>
      </c>
      <c r="AK282" s="42">
        <v>0.6091662890346203</v>
      </c>
      <c r="AL282" s="42">
        <v>0.28264378580399563</v>
      </c>
    </row>
    <row r="283" ht="15.75" customHeight="1">
      <c r="A283" s="6">
        <v>1.10884711E8</v>
      </c>
      <c r="B283" s="7" t="s">
        <v>593</v>
      </c>
      <c r="C283" s="20">
        <v>982124.14</v>
      </c>
      <c r="D283" s="33">
        <v>2197877.0</v>
      </c>
      <c r="E283" s="20">
        <v>7365931.05</v>
      </c>
      <c r="F283" s="33">
        <v>1.39538473196E7</v>
      </c>
      <c r="G283" s="13">
        <v>4.9106207E7</v>
      </c>
      <c r="H283" s="34">
        <v>4.3988257E7</v>
      </c>
      <c r="I283" s="35">
        <v>-5117950.0</v>
      </c>
      <c r="J283" s="20">
        <v>2.358980016E8</v>
      </c>
      <c r="K283" s="36">
        <v>2.762250366E8</v>
      </c>
      <c r="L283" s="37">
        <v>4.032703500000003E7</v>
      </c>
      <c r="M283" s="13">
        <v>1.7149822E7</v>
      </c>
      <c r="N283" s="34">
        <v>1.994014E7</v>
      </c>
      <c r="O283" s="38">
        <v>2790318.0</v>
      </c>
      <c r="P283" s="13">
        <v>5389358.0</v>
      </c>
      <c r="Q283" s="39">
        <v>6835594.0</v>
      </c>
      <c r="R283" s="38">
        <v>1446236.0</v>
      </c>
      <c r="S283" s="13">
        <v>8038252.0</v>
      </c>
      <c r="T283" s="39">
        <v>9664742.0</v>
      </c>
      <c r="U283" s="38">
        <v>1626490.0</v>
      </c>
      <c r="V283" s="13">
        <v>7179006.0</v>
      </c>
      <c r="W283" s="39">
        <v>7750393.0</v>
      </c>
      <c r="X283" s="38">
        <v>571387.0</v>
      </c>
      <c r="Y283" s="13">
        <v>4.901324395E9</v>
      </c>
      <c r="Z283" s="39">
        <v>5.768273261E9</v>
      </c>
      <c r="AA283" s="38">
        <v>8.66948866E8</v>
      </c>
      <c r="AB283" s="40">
        <v>1142774.0</v>
      </c>
      <c r="AC283" s="40">
        <v>6505960.0</v>
      </c>
      <c r="AD283" s="40">
        <v>5784944.0</v>
      </c>
      <c r="AE283" s="40">
        <v>0.0</v>
      </c>
      <c r="AF283" s="41">
        <v>520169.31959999993</v>
      </c>
      <c r="AG283" s="40">
        <v>1446236.0</v>
      </c>
      <c r="AH283" s="40">
        <v>0.0</v>
      </c>
      <c r="AI283" s="41">
        <v>1.39538473196E7</v>
      </c>
      <c r="AJ283" s="41">
        <v>6587916.269599999</v>
      </c>
      <c r="AK283" s="42">
        <v>2.2378810483163565</v>
      </c>
      <c r="AL283" s="42">
        <v>1.8943765865959334</v>
      </c>
    </row>
    <row r="284" ht="15.75" customHeight="1">
      <c r="A284" s="6">
        <v>9.5508554E7</v>
      </c>
      <c r="B284" s="7" t="s">
        <v>255</v>
      </c>
      <c r="C284" s="20">
        <v>968681.78</v>
      </c>
      <c r="D284" s="33">
        <v>0.0</v>
      </c>
      <c r="E284" s="20">
        <v>7265113.35</v>
      </c>
      <c r="F284" s="33">
        <v>0.0</v>
      </c>
      <c r="G284" s="13">
        <v>4.8434089E7</v>
      </c>
      <c r="H284" s="34">
        <v>5.0155635E7</v>
      </c>
      <c r="I284" s="35">
        <v>1721546.0</v>
      </c>
      <c r="J284" s="20">
        <v>4.52053464E7</v>
      </c>
      <c r="K284" s="36">
        <v>4.52053464E7</v>
      </c>
      <c r="L284" s="37">
        <v>0.0</v>
      </c>
      <c r="M284" s="13">
        <v>3708030.0</v>
      </c>
      <c r="N284" s="34">
        <v>3708030.0</v>
      </c>
      <c r="O284" s="38">
        <v>0.0</v>
      </c>
      <c r="P284" s="13">
        <v>2824365.0</v>
      </c>
      <c r="Q284" s="39">
        <v>2824365.0</v>
      </c>
      <c r="R284" s="38">
        <v>0.0</v>
      </c>
      <c r="S284" s="13">
        <v>1266428.0</v>
      </c>
      <c r="T284" s="39">
        <v>1266428.0</v>
      </c>
      <c r="U284" s="38">
        <v>0.0</v>
      </c>
      <c r="V284" s="13">
        <v>1923564.0</v>
      </c>
      <c r="W284" s="39">
        <v>1923564.0</v>
      </c>
      <c r="X284" s="38">
        <v>0.0</v>
      </c>
      <c r="Y284" s="13">
        <v>2.308206042E9</v>
      </c>
      <c r="Z284" s="39">
        <v>2.308206042E9</v>
      </c>
      <c r="AA284" s="38">
        <v>0.0</v>
      </c>
      <c r="AB284" s="40">
        <v>0.0</v>
      </c>
      <c r="AC284" s="40">
        <v>0.0</v>
      </c>
      <c r="AD284" s="40">
        <v>0.0</v>
      </c>
      <c r="AE284" s="40">
        <v>0.0</v>
      </c>
      <c r="AF284" s="41">
        <v>0.0</v>
      </c>
      <c r="AG284" s="40">
        <v>0.0</v>
      </c>
      <c r="AH284" s="40">
        <v>0.0</v>
      </c>
      <c r="AI284" s="41">
        <v>0.0</v>
      </c>
      <c r="AJ284" s="41">
        <v>-7265113.35</v>
      </c>
      <c r="AK284" s="42">
        <v>0.0</v>
      </c>
      <c r="AL284" s="42">
        <v>0.0</v>
      </c>
    </row>
    <row r="285" ht="15.75" customHeight="1">
      <c r="A285" s="6">
        <v>4.6605835E7</v>
      </c>
      <c r="B285" s="7" t="s">
        <v>599</v>
      </c>
      <c r="C285" s="20">
        <v>967474.2000000001</v>
      </c>
      <c r="D285" s="33">
        <v>29415.0</v>
      </c>
      <c r="E285" s="20">
        <v>7256056.5</v>
      </c>
      <c r="F285" s="33">
        <v>101946.0</v>
      </c>
      <c r="G285" s="13">
        <v>4.837371E7</v>
      </c>
      <c r="H285" s="34">
        <v>4.916253E7</v>
      </c>
      <c r="I285" s="35">
        <v>788820.0</v>
      </c>
      <c r="J285" s="20">
        <v>3.9657243E7</v>
      </c>
      <c r="K285" s="36">
        <v>4.0166973E7</v>
      </c>
      <c r="L285" s="37">
        <v>509730.0</v>
      </c>
      <c r="M285" s="13">
        <v>5533998.0</v>
      </c>
      <c r="N285" s="34">
        <v>5563413.0</v>
      </c>
      <c r="O285" s="38">
        <v>29415.0</v>
      </c>
      <c r="P285" s="13">
        <v>8429334.0</v>
      </c>
      <c r="Q285" s="39">
        <v>8429334.0</v>
      </c>
      <c r="R285" s="38">
        <v>0.0</v>
      </c>
      <c r="S285" s="13">
        <v>753420.0</v>
      </c>
      <c r="T285" s="39">
        <v>774978.0</v>
      </c>
      <c r="U285" s="38">
        <v>21558.0</v>
      </c>
      <c r="V285" s="13">
        <v>1872893.0</v>
      </c>
      <c r="W285" s="39">
        <v>1880750.0</v>
      </c>
      <c r="X285" s="38">
        <v>7857.0</v>
      </c>
      <c r="Y285" s="13">
        <v>6.57335618E8</v>
      </c>
      <c r="Z285" s="39">
        <v>6.57335618E8</v>
      </c>
      <c r="AA285" s="38">
        <v>0.0</v>
      </c>
      <c r="AB285" s="40">
        <v>15714.0</v>
      </c>
      <c r="AC285" s="40">
        <v>86232.0</v>
      </c>
      <c r="AD285" s="40">
        <v>0.0</v>
      </c>
      <c r="AE285" s="40">
        <v>0.0</v>
      </c>
      <c r="AF285" s="41">
        <v>0.0</v>
      </c>
      <c r="AG285" s="40">
        <v>0.0</v>
      </c>
      <c r="AH285" s="40">
        <v>0.0</v>
      </c>
      <c r="AI285" s="41">
        <v>101946.0</v>
      </c>
      <c r="AJ285" s="41">
        <v>-7154110.5</v>
      </c>
      <c r="AK285" s="42">
        <v>0.03040391154616836</v>
      </c>
      <c r="AL285" s="42">
        <v>0.014049780345563737</v>
      </c>
    </row>
    <row r="286" ht="15.75" customHeight="1">
      <c r="A286" s="6">
        <v>1.10941061E8</v>
      </c>
      <c r="B286" s="7" t="s">
        <v>247</v>
      </c>
      <c r="C286" s="20">
        <v>974412.24</v>
      </c>
      <c r="D286" s="33">
        <v>0.0</v>
      </c>
      <c r="E286" s="20">
        <v>7308091.8</v>
      </c>
      <c r="F286" s="33">
        <v>0.0</v>
      </c>
      <c r="G286" s="13">
        <v>4.8720612E7</v>
      </c>
      <c r="H286" s="34">
        <v>4.9416112E7</v>
      </c>
      <c r="I286" s="35">
        <v>695500.0</v>
      </c>
      <c r="J286" s="20">
        <v>9.98074538E7</v>
      </c>
      <c r="K286" s="36">
        <v>9.9807454E7</v>
      </c>
      <c r="L286" s="37">
        <v>0.20000000298023224</v>
      </c>
      <c r="M286" s="13">
        <v>7377248.0</v>
      </c>
      <c r="N286" s="34">
        <v>7377249.0</v>
      </c>
      <c r="O286" s="38">
        <v>1.0</v>
      </c>
      <c r="P286" s="13">
        <v>8212783.0</v>
      </c>
      <c r="Q286" s="39">
        <v>8212783.0</v>
      </c>
      <c r="R286" s="38">
        <v>0.0</v>
      </c>
      <c r="S286" s="13">
        <v>2984786.0</v>
      </c>
      <c r="T286" s="39">
        <v>2984786.0</v>
      </c>
      <c r="U286" s="38">
        <v>0.0</v>
      </c>
      <c r="V286" s="13">
        <v>3916797.0</v>
      </c>
      <c r="W286" s="39">
        <v>3916797.0</v>
      </c>
      <c r="X286" s="38">
        <v>0.0</v>
      </c>
      <c r="Y286" s="13">
        <v>5.436255003E9</v>
      </c>
      <c r="Z286" s="39">
        <v>5.436255003E9</v>
      </c>
      <c r="AA286" s="38">
        <v>0.0</v>
      </c>
      <c r="AB286" s="40">
        <v>0.0</v>
      </c>
      <c r="AC286" s="40">
        <v>0.0</v>
      </c>
      <c r="AD286" s="40">
        <v>0.0</v>
      </c>
      <c r="AE286" s="40">
        <v>0.0</v>
      </c>
      <c r="AF286" s="41">
        <v>0.0</v>
      </c>
      <c r="AG286" s="40">
        <v>0.0</v>
      </c>
      <c r="AH286" s="40">
        <v>0.0</v>
      </c>
      <c r="AI286" s="41">
        <v>0.0</v>
      </c>
      <c r="AJ286" s="41">
        <v>-7308091.8</v>
      </c>
      <c r="AK286" s="42">
        <v>0.0</v>
      </c>
      <c r="AL286" s="42">
        <v>0.0</v>
      </c>
    </row>
    <row r="287" ht="15.75" customHeight="1">
      <c r="A287" s="6">
        <v>1.24383835E8</v>
      </c>
      <c r="B287" s="7" t="s">
        <v>244</v>
      </c>
      <c r="C287" s="20">
        <v>974603.06</v>
      </c>
      <c r="D287" s="33">
        <v>603475.0</v>
      </c>
      <c r="E287" s="20">
        <v>7309522.95</v>
      </c>
      <c r="F287" s="33">
        <v>7395716.5576</v>
      </c>
      <c r="G287" s="13">
        <v>4.8730153E7</v>
      </c>
      <c r="H287" s="34">
        <v>4.1996466E7</v>
      </c>
      <c r="I287" s="35">
        <v>-6733687.0</v>
      </c>
      <c r="J287" s="20">
        <v>8.29726356E7</v>
      </c>
      <c r="K287" s="36">
        <v>9.31267948E7</v>
      </c>
      <c r="L287" s="37">
        <v>1.0154159200000003E7</v>
      </c>
      <c r="M287" s="13">
        <v>7957624.0</v>
      </c>
      <c r="N287" s="34">
        <v>8565589.0</v>
      </c>
      <c r="O287" s="38">
        <v>607965.0</v>
      </c>
      <c r="P287" s="13">
        <v>2171342.0</v>
      </c>
      <c r="Q287" s="39">
        <v>4436270.0</v>
      </c>
      <c r="R287" s="38">
        <v>2264928.0</v>
      </c>
      <c r="S287" s="13">
        <v>1154702.0</v>
      </c>
      <c r="T287" s="39">
        <v>1566547.0</v>
      </c>
      <c r="U287" s="38">
        <v>411845.0</v>
      </c>
      <c r="V287" s="13">
        <v>5579925.0</v>
      </c>
      <c r="W287" s="39">
        <v>5771555.0</v>
      </c>
      <c r="X287" s="38">
        <v>191630.0</v>
      </c>
      <c r="Y287" s="13">
        <v>1.235245759E9</v>
      </c>
      <c r="Z287" s="39">
        <v>1.247653355E9</v>
      </c>
      <c r="AA287" s="38">
        <v>1.2407596E7</v>
      </c>
      <c r="AB287" s="40">
        <v>383260.0</v>
      </c>
      <c r="AC287" s="40">
        <v>1647380.0</v>
      </c>
      <c r="AD287" s="40">
        <v>5357632.0</v>
      </c>
      <c r="AE287" s="40">
        <v>0.0</v>
      </c>
      <c r="AF287" s="41">
        <v>7444.557599999999</v>
      </c>
      <c r="AG287" s="40">
        <v>1339408.0</v>
      </c>
      <c r="AH287" s="40">
        <v>0.0</v>
      </c>
      <c r="AI287" s="41">
        <v>7395716.5576</v>
      </c>
      <c r="AJ287" s="41">
        <v>86193.60759999976</v>
      </c>
      <c r="AK287" s="42">
        <v>0.6192008057105833</v>
      </c>
      <c r="AL287" s="42">
        <v>1.01179196073254</v>
      </c>
    </row>
    <row r="288" ht="15.75" customHeight="1">
      <c r="A288" s="6">
        <v>7.527129E7</v>
      </c>
      <c r="B288" s="7" t="s">
        <v>547</v>
      </c>
      <c r="C288" s="20">
        <v>4276068.65</v>
      </c>
      <c r="D288" s="33">
        <v>4104100.0</v>
      </c>
      <c r="E288" s="20">
        <v>1.83260085E7</v>
      </c>
      <c r="F288" s="33">
        <v>1.40897283594E7</v>
      </c>
      <c r="G288" s="13">
        <v>6.1086695E7</v>
      </c>
      <c r="H288" s="34">
        <v>4.7159345E7</v>
      </c>
      <c r="I288" s="35">
        <v>-1.392735E7</v>
      </c>
      <c r="J288" s="20">
        <v>1.039719272E8</v>
      </c>
      <c r="K288" s="36">
        <v>1.686842292E8</v>
      </c>
      <c r="L288" s="37">
        <v>6.4712301999999985E7</v>
      </c>
      <c r="M288" s="13">
        <v>2.1973172E7</v>
      </c>
      <c r="N288" s="34">
        <v>2.6159711E7</v>
      </c>
      <c r="O288" s="38">
        <v>4186539.0</v>
      </c>
      <c r="P288" s="13">
        <v>2027737.0</v>
      </c>
      <c r="Q288" s="39">
        <v>5966741.0</v>
      </c>
      <c r="R288" s="38">
        <v>3939004.0</v>
      </c>
      <c r="S288" s="13">
        <v>1748980.0</v>
      </c>
      <c r="T288" s="39">
        <v>4099614.0</v>
      </c>
      <c r="U288" s="38">
        <v>2350634.0</v>
      </c>
      <c r="V288" s="13">
        <v>5799666.0</v>
      </c>
      <c r="W288" s="39">
        <v>7553132.0</v>
      </c>
      <c r="X288" s="38">
        <v>1753466.0</v>
      </c>
      <c r="Y288" s="13">
        <v>7.843136235E9</v>
      </c>
      <c r="Z288" s="39">
        <v>9.810236834E9</v>
      </c>
      <c r="AA288" s="38">
        <v>1.967100599E9</v>
      </c>
      <c r="AB288" s="40">
        <v>3506932.0</v>
      </c>
      <c r="AC288" s="40">
        <v>9402536.0</v>
      </c>
      <c r="AD288" s="40">
        <v>0.0</v>
      </c>
      <c r="AE288" s="40">
        <v>0.0</v>
      </c>
      <c r="AF288" s="41">
        <v>1180260.3594</v>
      </c>
      <c r="AG288" s="40">
        <v>0.0</v>
      </c>
      <c r="AH288" s="40">
        <v>0.0</v>
      </c>
      <c r="AI288" s="41">
        <v>1.40897283594E7</v>
      </c>
      <c r="AJ288" s="41">
        <v>-4236280.1406</v>
      </c>
      <c r="AK288" s="42">
        <v>0.9597834683968415</v>
      </c>
      <c r="AL288" s="42">
        <v>0.7688378164508655</v>
      </c>
    </row>
    <row r="289" ht="15.75" customHeight="1">
      <c r="A289" s="6">
        <v>1.10852581E8</v>
      </c>
      <c r="B289" s="7" t="s">
        <v>243</v>
      </c>
      <c r="C289" s="20">
        <v>971254.28</v>
      </c>
      <c r="D289" s="33">
        <v>1195222.0</v>
      </c>
      <c r="E289" s="20">
        <v>7284407.1</v>
      </c>
      <c r="F289" s="33">
        <v>9278291.3164</v>
      </c>
      <c r="G289" s="13">
        <v>4.8562714E7</v>
      </c>
      <c r="H289" s="34">
        <v>4.5087983E7</v>
      </c>
      <c r="I289" s="35">
        <v>-3474731.0</v>
      </c>
      <c r="J289" s="20">
        <v>6.91341106E7</v>
      </c>
      <c r="K289" s="36">
        <v>8.96903094E7</v>
      </c>
      <c r="L289" s="37">
        <v>2.0556198800000012E7</v>
      </c>
      <c r="M289" s="13">
        <v>5481204.0</v>
      </c>
      <c r="N289" s="34">
        <v>6695553.0</v>
      </c>
      <c r="O289" s="38">
        <v>1214349.0</v>
      </c>
      <c r="P289" s="13">
        <v>5045949.0</v>
      </c>
      <c r="Q289" s="39">
        <v>6325244.0</v>
      </c>
      <c r="R289" s="38">
        <v>1279295.0</v>
      </c>
      <c r="S289" s="13">
        <v>2138166.0</v>
      </c>
      <c r="T289" s="39">
        <v>2997941.0</v>
      </c>
      <c r="U289" s="38">
        <v>859775.0</v>
      </c>
      <c r="V289" s="13">
        <v>2468661.0</v>
      </c>
      <c r="W289" s="39">
        <v>2804108.0</v>
      </c>
      <c r="X289" s="38">
        <v>335447.0</v>
      </c>
      <c r="Y289" s="13">
        <v>3.461444875E9</v>
      </c>
      <c r="Z289" s="39">
        <v>3.679487069E9</v>
      </c>
      <c r="AA289" s="38">
        <v>2.18042194E8</v>
      </c>
      <c r="AB289" s="40">
        <v>670894.0</v>
      </c>
      <c r="AC289" s="40">
        <v>3439100.0</v>
      </c>
      <c r="AD289" s="40">
        <v>5037472.0</v>
      </c>
      <c r="AE289" s="40">
        <v>0.0</v>
      </c>
      <c r="AF289" s="41">
        <v>130825.31639999998</v>
      </c>
      <c r="AG289" s="40">
        <v>1259368.0</v>
      </c>
      <c r="AH289" s="40">
        <v>0.0</v>
      </c>
      <c r="AI289" s="41">
        <v>9278291.3164</v>
      </c>
      <c r="AJ289" s="41">
        <v>1993884.2164000012</v>
      </c>
      <c r="AK289" s="42">
        <v>1.230596378942083</v>
      </c>
      <c r="AL289" s="42">
        <v>1.273719492750481</v>
      </c>
    </row>
    <row r="290" ht="15.75" customHeight="1">
      <c r="A290" s="6">
        <v>9.542601E7</v>
      </c>
      <c r="B290" s="7" t="s">
        <v>601</v>
      </c>
      <c r="C290" s="20">
        <v>952820.64</v>
      </c>
      <c r="D290" s="33">
        <v>0.0</v>
      </c>
      <c r="E290" s="20">
        <v>7146154.8</v>
      </c>
      <c r="F290" s="33">
        <v>9000.0</v>
      </c>
      <c r="G290" s="13">
        <v>4.7641032E7</v>
      </c>
      <c r="H290" s="34">
        <v>4.8597601E7</v>
      </c>
      <c r="I290" s="35">
        <v>956569.0</v>
      </c>
      <c r="J290" s="20">
        <v>8.71620954E7</v>
      </c>
      <c r="K290" s="36">
        <v>8.71647754E7</v>
      </c>
      <c r="L290" s="37">
        <v>2680.0</v>
      </c>
      <c r="M290" s="13">
        <v>7313615.0</v>
      </c>
      <c r="N290" s="34">
        <v>7314285.0</v>
      </c>
      <c r="O290" s="38">
        <v>670.0</v>
      </c>
      <c r="P290" s="13">
        <v>9326918.0</v>
      </c>
      <c r="Q290" s="39">
        <v>9326918.0</v>
      </c>
      <c r="R290" s="38">
        <v>0.0</v>
      </c>
      <c r="S290" s="13">
        <v>1636008.0</v>
      </c>
      <c r="T290" s="39">
        <v>1636008.0</v>
      </c>
      <c r="U290" s="38">
        <v>0.0</v>
      </c>
      <c r="V290" s="13">
        <v>5418374.0</v>
      </c>
      <c r="W290" s="39">
        <v>5418374.0</v>
      </c>
      <c r="X290" s="38">
        <v>0.0</v>
      </c>
      <c r="Y290" s="13">
        <v>3.074979055E9</v>
      </c>
      <c r="Z290" s="39">
        <v>3.089979055E9</v>
      </c>
      <c r="AA290" s="38">
        <v>1.5E7</v>
      </c>
      <c r="AB290" s="40">
        <v>0.0</v>
      </c>
      <c r="AC290" s="40">
        <v>0.0</v>
      </c>
      <c r="AD290" s="40">
        <v>0.0</v>
      </c>
      <c r="AE290" s="40">
        <v>0.0</v>
      </c>
      <c r="AF290" s="41">
        <v>9000.0</v>
      </c>
      <c r="AG290" s="40">
        <v>0.0</v>
      </c>
      <c r="AH290" s="40">
        <v>0.0</v>
      </c>
      <c r="AI290" s="41">
        <v>9000.0</v>
      </c>
      <c r="AJ290" s="41">
        <v>-7137154.8</v>
      </c>
      <c r="AK290" s="42">
        <v>0.0</v>
      </c>
      <c r="AL290" s="42">
        <v>0.0012594185617137766</v>
      </c>
    </row>
    <row r="291" ht="15.75" customHeight="1">
      <c r="A291" s="6">
        <v>1.2440599E8</v>
      </c>
      <c r="B291" s="7" t="s">
        <v>603</v>
      </c>
      <c r="C291" s="20">
        <v>949302.62</v>
      </c>
      <c r="D291" s="33">
        <v>331505.0</v>
      </c>
      <c r="E291" s="20">
        <v>7119769.649999999</v>
      </c>
      <c r="F291" s="33">
        <v>1114226.0</v>
      </c>
      <c r="G291" s="13">
        <v>4.7465131E7</v>
      </c>
      <c r="H291" s="34">
        <v>4.8532028E7</v>
      </c>
      <c r="I291" s="35">
        <v>1066897.0</v>
      </c>
      <c r="J291" s="20">
        <v>4.4855411E7</v>
      </c>
      <c r="K291" s="36">
        <v>5.04115576E7</v>
      </c>
      <c r="L291" s="37">
        <v>5556146.6000000015</v>
      </c>
      <c r="M291" s="13">
        <v>3573601.0</v>
      </c>
      <c r="N291" s="34">
        <v>3905189.0</v>
      </c>
      <c r="O291" s="38">
        <v>331588.0</v>
      </c>
      <c r="P291" s="13">
        <v>6018481.0</v>
      </c>
      <c r="Q291" s="39">
        <v>6269133.0</v>
      </c>
      <c r="R291" s="38">
        <v>250652.0</v>
      </c>
      <c r="S291" s="13">
        <v>1336393.0</v>
      </c>
      <c r="T291" s="39">
        <v>1560501.0</v>
      </c>
      <c r="U291" s="38">
        <v>224108.0</v>
      </c>
      <c r="V291" s="13">
        <v>1716967.0</v>
      </c>
      <c r="W291" s="39">
        <v>1824364.0</v>
      </c>
      <c r="X291" s="38">
        <v>107397.0</v>
      </c>
      <c r="Y291" s="13">
        <v>7.1280721E7</v>
      </c>
      <c r="Z291" s="39">
        <v>7.6280721E7</v>
      </c>
      <c r="AA291" s="38">
        <v>5000000.0</v>
      </c>
      <c r="AB291" s="40">
        <v>214794.0</v>
      </c>
      <c r="AC291" s="40">
        <v>896432.0</v>
      </c>
      <c r="AD291" s="40">
        <v>0.0</v>
      </c>
      <c r="AE291" s="40">
        <v>0.0</v>
      </c>
      <c r="AF291" s="41">
        <v>2999.9999999999995</v>
      </c>
      <c r="AG291" s="40">
        <v>0.0</v>
      </c>
      <c r="AH291" s="40">
        <v>0.0</v>
      </c>
      <c r="AI291" s="41">
        <v>1114226.0</v>
      </c>
      <c r="AJ291" s="41">
        <v>-6005543.649999999</v>
      </c>
      <c r="AK291" s="42">
        <v>0.34920898037761655</v>
      </c>
      <c r="AL291" s="42">
        <v>0.15649747881941659</v>
      </c>
    </row>
    <row r="292" ht="15.75" customHeight="1">
      <c r="A292" s="6">
        <v>1.15235785E8</v>
      </c>
      <c r="B292" s="7" t="s">
        <v>600</v>
      </c>
      <c r="C292" s="20">
        <v>959009.34</v>
      </c>
      <c r="D292" s="33">
        <v>0.0</v>
      </c>
      <c r="E292" s="20">
        <v>7192570.05</v>
      </c>
      <c r="F292" s="33">
        <v>0.0</v>
      </c>
      <c r="G292" s="13">
        <v>4.7950467E7</v>
      </c>
      <c r="H292" s="34">
        <v>4.8363009E7</v>
      </c>
      <c r="I292" s="35">
        <v>412542.0</v>
      </c>
      <c r="J292" s="20">
        <v>8.98140866E7</v>
      </c>
      <c r="K292" s="36">
        <v>8.98141066E7</v>
      </c>
      <c r="L292" s="37">
        <v>20.0</v>
      </c>
      <c r="M292" s="13">
        <v>1.4411752E7</v>
      </c>
      <c r="N292" s="34">
        <v>1.4411762E7</v>
      </c>
      <c r="O292" s="38">
        <v>10.0</v>
      </c>
      <c r="P292" s="13">
        <v>5469947.0</v>
      </c>
      <c r="Q292" s="39">
        <v>5469947.0</v>
      </c>
      <c r="R292" s="38">
        <v>0.0</v>
      </c>
      <c r="S292" s="13">
        <v>1974657.0</v>
      </c>
      <c r="T292" s="39">
        <v>1974657.0</v>
      </c>
      <c r="U292" s="38">
        <v>0.0</v>
      </c>
      <c r="V292" s="13">
        <v>3064523.0</v>
      </c>
      <c r="W292" s="39">
        <v>3064523.0</v>
      </c>
      <c r="X292" s="38">
        <v>0.0</v>
      </c>
      <c r="Y292" s="13">
        <v>2.775034116E9</v>
      </c>
      <c r="Z292" s="39">
        <v>2.775034116E9</v>
      </c>
      <c r="AA292" s="38">
        <v>0.0</v>
      </c>
      <c r="AB292" s="40">
        <v>0.0</v>
      </c>
      <c r="AC292" s="40">
        <v>0.0</v>
      </c>
      <c r="AD292" s="40">
        <v>0.0</v>
      </c>
      <c r="AE292" s="40">
        <v>0.0</v>
      </c>
      <c r="AF292" s="41">
        <v>0.0</v>
      </c>
      <c r="AG292" s="40">
        <v>0.0</v>
      </c>
      <c r="AH292" s="40">
        <v>0.0</v>
      </c>
      <c r="AI292" s="41">
        <v>0.0</v>
      </c>
      <c r="AJ292" s="41">
        <v>-7192570.05</v>
      </c>
      <c r="AK292" s="42">
        <v>0.0</v>
      </c>
      <c r="AL292" s="42">
        <v>0.0</v>
      </c>
    </row>
    <row r="293" ht="15.75" customHeight="1">
      <c r="A293" s="6">
        <v>1.24382618E8</v>
      </c>
      <c r="B293" s="7" t="s">
        <v>266</v>
      </c>
      <c r="C293" s="20">
        <v>952112.0</v>
      </c>
      <c r="D293" s="33">
        <v>179910.0</v>
      </c>
      <c r="E293" s="20">
        <v>7140840.0</v>
      </c>
      <c r="F293" s="33">
        <v>586756.0083999999</v>
      </c>
      <c r="G293" s="13">
        <v>4.76056E7</v>
      </c>
      <c r="H293" s="34">
        <v>4.885643E7</v>
      </c>
      <c r="I293" s="35">
        <v>1250830.0</v>
      </c>
      <c r="J293" s="20">
        <v>8.84979856E7</v>
      </c>
      <c r="K293" s="36">
        <v>9.0697872E7</v>
      </c>
      <c r="L293" s="37">
        <v>2199886.400000006</v>
      </c>
      <c r="M293" s="13">
        <v>8554233.0</v>
      </c>
      <c r="N293" s="34">
        <v>8736588.0</v>
      </c>
      <c r="O293" s="38">
        <v>182355.0</v>
      </c>
      <c r="P293" s="13">
        <v>6192434.0</v>
      </c>
      <c r="Q293" s="39">
        <v>6336858.0</v>
      </c>
      <c r="R293" s="38">
        <v>144424.0</v>
      </c>
      <c r="S293" s="13">
        <v>2108842.0</v>
      </c>
      <c r="T293" s="39">
        <v>2148864.0</v>
      </c>
      <c r="U293" s="38">
        <v>40022.0</v>
      </c>
      <c r="V293" s="13">
        <v>4125842.0</v>
      </c>
      <c r="W293" s="39">
        <v>4265730.0</v>
      </c>
      <c r="X293" s="38">
        <v>139888.0</v>
      </c>
      <c r="Y293" s="13">
        <v>7.45355166E8</v>
      </c>
      <c r="Z293" s="39">
        <v>9.9017518E8</v>
      </c>
      <c r="AA293" s="38">
        <v>2.44820014E8</v>
      </c>
      <c r="AB293" s="40">
        <v>279776.0</v>
      </c>
      <c r="AC293" s="40">
        <v>160088.0</v>
      </c>
      <c r="AD293" s="40">
        <v>0.0</v>
      </c>
      <c r="AE293" s="40">
        <v>0.0</v>
      </c>
      <c r="AF293" s="41">
        <v>146892.0084</v>
      </c>
      <c r="AG293" s="40">
        <v>0.0</v>
      </c>
      <c r="AH293" s="40">
        <v>0.0</v>
      </c>
      <c r="AI293" s="41">
        <v>586756.0083999999</v>
      </c>
      <c r="AJ293" s="41">
        <v>-6554083.9916</v>
      </c>
      <c r="AK293" s="42">
        <v>0.1889588619826239</v>
      </c>
      <c r="AL293" s="42">
        <v>0.08216904571450977</v>
      </c>
    </row>
    <row r="294" ht="15.75" customHeight="1">
      <c r="A294" s="6">
        <v>9.1691532E7</v>
      </c>
      <c r="B294" s="7" t="s">
        <v>261</v>
      </c>
      <c r="C294" s="20">
        <v>954511.28</v>
      </c>
      <c r="D294" s="33">
        <v>3720978.0</v>
      </c>
      <c r="E294" s="20">
        <v>7158834.6</v>
      </c>
      <c r="F294" s="33">
        <v>1.8808291858E7</v>
      </c>
      <c r="G294" s="13">
        <v>4.7725564E7</v>
      </c>
      <c r="H294" s="34">
        <v>4.3364604E7</v>
      </c>
      <c r="I294" s="35">
        <v>-4360960.0</v>
      </c>
      <c r="J294" s="20">
        <v>1.106066382E8</v>
      </c>
      <c r="K294" s="36">
        <v>1.739248506E8</v>
      </c>
      <c r="L294" s="37">
        <v>6.331821239999999E7</v>
      </c>
      <c r="M294" s="13">
        <v>7327326.0</v>
      </c>
      <c r="N294" s="34">
        <v>1.1062912E7</v>
      </c>
      <c r="O294" s="38">
        <v>3735586.0</v>
      </c>
      <c r="P294" s="13">
        <v>3372028.0</v>
      </c>
      <c r="Q294" s="39">
        <v>4833805.0</v>
      </c>
      <c r="R294" s="38">
        <v>1461777.0</v>
      </c>
      <c r="S294" s="13">
        <v>4127743.0</v>
      </c>
      <c r="T294" s="39">
        <v>6737997.0</v>
      </c>
      <c r="U294" s="38">
        <v>2610254.0</v>
      </c>
      <c r="V294" s="13">
        <v>2727344.0</v>
      </c>
      <c r="W294" s="39">
        <v>3838068.0</v>
      </c>
      <c r="X294" s="38">
        <v>1110724.0</v>
      </c>
      <c r="Y294" s="13">
        <v>5.309627E7</v>
      </c>
      <c r="Z294" s="39">
        <v>5.509627E8</v>
      </c>
      <c r="AA294" s="38">
        <v>4.9786643E8</v>
      </c>
      <c r="AB294" s="40">
        <v>2221448.0</v>
      </c>
      <c r="AC294" s="40">
        <v>1.0441016E7</v>
      </c>
      <c r="AD294" s="40">
        <v>5847108.0</v>
      </c>
      <c r="AE294" s="40">
        <v>0.0</v>
      </c>
      <c r="AF294" s="41">
        <v>298719.85799999995</v>
      </c>
      <c r="AG294" s="40">
        <v>1461777.0</v>
      </c>
      <c r="AH294" s="40">
        <v>0.0</v>
      </c>
      <c r="AI294" s="41">
        <v>1.8808291858E7</v>
      </c>
      <c r="AJ294" s="41">
        <v>1.1649457258E7</v>
      </c>
      <c r="AK294" s="42">
        <v>3.89830699538721</v>
      </c>
      <c r="AL294" s="42">
        <v>2.6272840355886977</v>
      </c>
    </row>
    <row r="295" ht="15.75" customHeight="1">
      <c r="A295" s="6">
        <v>2.3108048E7</v>
      </c>
      <c r="B295" s="7" t="s">
        <v>242</v>
      </c>
      <c r="C295" s="20">
        <v>970700.24</v>
      </c>
      <c r="D295" s="33">
        <v>27437.0</v>
      </c>
      <c r="E295" s="20">
        <v>7280251.8</v>
      </c>
      <c r="F295" s="33">
        <v>108892.0</v>
      </c>
      <c r="G295" s="13">
        <v>4.8535012E7</v>
      </c>
      <c r="H295" s="34">
        <v>4.9513608E7</v>
      </c>
      <c r="I295" s="35">
        <v>978596.0</v>
      </c>
      <c r="J295" s="20">
        <v>2.1536998E7</v>
      </c>
      <c r="K295" s="36">
        <v>2.2081458E7</v>
      </c>
      <c r="L295" s="37">
        <v>544460.0</v>
      </c>
      <c r="M295" s="13">
        <v>1723118.0</v>
      </c>
      <c r="N295" s="34">
        <v>1750555.0</v>
      </c>
      <c r="O295" s="38">
        <v>27437.0</v>
      </c>
      <c r="P295" s="13">
        <v>5153628.0</v>
      </c>
      <c r="Q295" s="39">
        <v>5153628.0</v>
      </c>
      <c r="R295" s="38">
        <v>0.0</v>
      </c>
      <c r="S295" s="13">
        <v>432437.0</v>
      </c>
      <c r="T295" s="39">
        <v>459446.0</v>
      </c>
      <c r="U295" s="38">
        <v>27009.0</v>
      </c>
      <c r="V295" s="13">
        <v>1288362.0</v>
      </c>
      <c r="W295" s="39">
        <v>1288790.0</v>
      </c>
      <c r="X295" s="38">
        <v>428.0</v>
      </c>
      <c r="Y295" s="13">
        <v>2.6795144736E10</v>
      </c>
      <c r="Z295" s="39">
        <v>2.6795144736E10</v>
      </c>
      <c r="AA295" s="38">
        <v>0.0</v>
      </c>
      <c r="AB295" s="40">
        <v>856.0</v>
      </c>
      <c r="AC295" s="40">
        <v>108036.0</v>
      </c>
      <c r="AD295" s="40">
        <v>0.0</v>
      </c>
      <c r="AE295" s="40">
        <v>0.0</v>
      </c>
      <c r="AF295" s="41">
        <v>0.0</v>
      </c>
      <c r="AG295" s="40">
        <v>0.0</v>
      </c>
      <c r="AH295" s="40">
        <v>0.0</v>
      </c>
      <c r="AI295" s="41">
        <v>108892.0</v>
      </c>
      <c r="AJ295" s="41">
        <v>-7171359.8</v>
      </c>
      <c r="AK295" s="42">
        <v>0.028265162476935207</v>
      </c>
      <c r="AL295" s="42">
        <v>0.014957174970239354</v>
      </c>
    </row>
    <row r="296" ht="15.75" customHeight="1">
      <c r="A296" s="6">
        <v>1.10952456E8</v>
      </c>
      <c r="B296" s="7" t="s">
        <v>249</v>
      </c>
      <c r="C296" s="20">
        <v>962946.5800000001</v>
      </c>
      <c r="D296" s="33">
        <v>5730186.0</v>
      </c>
      <c r="E296" s="20">
        <v>7222099.35</v>
      </c>
      <c r="F296" s="33">
        <v>2.6344338E7</v>
      </c>
      <c r="G296" s="13">
        <v>4.8147329E7</v>
      </c>
      <c r="H296" s="34">
        <v>4.3679737E7</v>
      </c>
      <c r="I296" s="35">
        <v>-4467592.0</v>
      </c>
      <c r="J296" s="20">
        <v>1.721757298E8</v>
      </c>
      <c r="K296" s="36">
        <v>2.753785516E8</v>
      </c>
      <c r="L296" s="37">
        <v>1.0320282180000001E8</v>
      </c>
      <c r="M296" s="13">
        <v>1.2036679E7</v>
      </c>
      <c r="N296" s="34">
        <v>1.7766994E7</v>
      </c>
      <c r="O296" s="38">
        <v>5730315.0</v>
      </c>
      <c r="P296" s="13">
        <v>3531945.0</v>
      </c>
      <c r="Q296" s="39">
        <v>4906519.0</v>
      </c>
      <c r="R296" s="38">
        <v>1374574.0</v>
      </c>
      <c r="S296" s="13">
        <v>5549827.0</v>
      </c>
      <c r="T296" s="39">
        <v>1.0139886E7</v>
      </c>
      <c r="U296" s="38">
        <v>4590059.0</v>
      </c>
      <c r="V296" s="13">
        <v>5941179.0</v>
      </c>
      <c r="W296" s="39">
        <v>7081306.0</v>
      </c>
      <c r="X296" s="38">
        <v>1140127.0</v>
      </c>
      <c r="Y296" s="13">
        <v>4.1026479E8</v>
      </c>
      <c r="Z296" s="39">
        <v>7.6026479E8</v>
      </c>
      <c r="AA296" s="38">
        <v>3.5E8</v>
      </c>
      <c r="AB296" s="40">
        <v>2280254.0</v>
      </c>
      <c r="AC296" s="40">
        <v>1.8360236E7</v>
      </c>
      <c r="AD296" s="40">
        <v>5493848.0</v>
      </c>
      <c r="AE296" s="40">
        <v>0.0</v>
      </c>
      <c r="AF296" s="41">
        <v>209999.99999999997</v>
      </c>
      <c r="AG296" s="40">
        <v>1373462.0</v>
      </c>
      <c r="AH296" s="40">
        <v>0.0</v>
      </c>
      <c r="AI296" s="41">
        <v>2.6344338E7</v>
      </c>
      <c r="AJ296" s="41">
        <v>1.912223865E7</v>
      </c>
      <c r="AK296" s="42">
        <v>5.950679008590487</v>
      </c>
      <c r="AL296" s="42">
        <v>3.6477396285056645</v>
      </c>
    </row>
    <row r="297" ht="15.75" customHeight="1">
      <c r="A297" s="6">
        <v>1.24473441E8</v>
      </c>
      <c r="B297" s="7" t="s">
        <v>240</v>
      </c>
      <c r="C297" s="20">
        <v>950054.06</v>
      </c>
      <c r="D297" s="33">
        <v>1043908.0</v>
      </c>
      <c r="E297" s="20">
        <v>7125405.45</v>
      </c>
      <c r="F297" s="33">
        <v>3694564.0</v>
      </c>
      <c r="G297" s="13">
        <v>4.7502703E7</v>
      </c>
      <c r="H297" s="34">
        <v>4.5101763E7</v>
      </c>
      <c r="I297" s="35">
        <v>-2400940.0</v>
      </c>
      <c r="J297" s="20">
        <v>7.11433344E7</v>
      </c>
      <c r="K297" s="36">
        <v>8.961852E7</v>
      </c>
      <c r="L297" s="37">
        <v>1.8475185599999994E7</v>
      </c>
      <c r="M297" s="13">
        <v>6881033.0</v>
      </c>
      <c r="N297" s="34">
        <v>7927588.0</v>
      </c>
      <c r="O297" s="38">
        <v>1046555.0</v>
      </c>
      <c r="P297" s="13">
        <v>5053847.0</v>
      </c>
      <c r="Q297" s="39">
        <v>6620512.0</v>
      </c>
      <c r="R297" s="38">
        <v>1566665.0</v>
      </c>
      <c r="S297" s="13">
        <v>1880939.0</v>
      </c>
      <c r="T297" s="39">
        <v>2684313.0</v>
      </c>
      <c r="U297" s="38">
        <v>803374.0</v>
      </c>
      <c r="V297" s="13">
        <v>2980566.0</v>
      </c>
      <c r="W297" s="39">
        <v>3221100.0</v>
      </c>
      <c r="X297" s="38">
        <v>240534.0</v>
      </c>
      <c r="Y297" s="13">
        <v>3.8298499E7</v>
      </c>
      <c r="Z297" s="39">
        <v>3.8298499E7</v>
      </c>
      <c r="AA297" s="38">
        <v>0.0</v>
      </c>
      <c r="AB297" s="40">
        <v>481068.0</v>
      </c>
      <c r="AC297" s="40">
        <v>3213496.0</v>
      </c>
      <c r="AD297" s="40">
        <v>0.0</v>
      </c>
      <c r="AE297" s="40">
        <v>0.0</v>
      </c>
      <c r="AF297" s="41">
        <v>0.0</v>
      </c>
      <c r="AG297" s="40">
        <v>0.0</v>
      </c>
      <c r="AH297" s="40">
        <v>0.0</v>
      </c>
      <c r="AI297" s="41">
        <v>3694564.0</v>
      </c>
      <c r="AJ297" s="41">
        <v>-3430841.45</v>
      </c>
      <c r="AK297" s="42">
        <v>1.0987879994955234</v>
      </c>
      <c r="AL297" s="42">
        <v>0.5185057925370408</v>
      </c>
    </row>
    <row r="298" ht="15.75" customHeight="1">
      <c r="A298" s="6">
        <v>1.37574974E8</v>
      </c>
      <c r="B298" s="7" t="s">
        <v>202</v>
      </c>
      <c r="C298" s="20">
        <v>967837.6</v>
      </c>
      <c r="D298" s="33">
        <v>4473292.0</v>
      </c>
      <c r="E298" s="20">
        <v>7258782.0</v>
      </c>
      <c r="F298" s="33">
        <v>1.369618E7</v>
      </c>
      <c r="G298" s="13">
        <v>4.839188E7</v>
      </c>
      <c r="H298" s="34">
        <v>4.8177304E7</v>
      </c>
      <c r="I298" s="35">
        <v>-214576.0</v>
      </c>
      <c r="J298" s="20">
        <v>2.630785968E8</v>
      </c>
      <c r="K298" s="36">
        <v>3.320472604E8</v>
      </c>
      <c r="L298" s="37">
        <v>6.896866359999996E7</v>
      </c>
      <c r="M298" s="13">
        <v>3.3579442E7</v>
      </c>
      <c r="N298" s="34">
        <v>3.8582061E7</v>
      </c>
      <c r="O298" s="38">
        <v>5002619.0</v>
      </c>
      <c r="P298" s="13">
        <v>3161438.0</v>
      </c>
      <c r="Q298" s="39">
        <v>4321841.0</v>
      </c>
      <c r="R298" s="38">
        <v>1160403.0</v>
      </c>
      <c r="S298" s="13">
        <v>3634018.0</v>
      </c>
      <c r="T298" s="39">
        <v>5983316.0</v>
      </c>
      <c r="U298" s="38">
        <v>2349298.0</v>
      </c>
      <c r="V298" s="13">
        <v>1.6837037E7</v>
      </c>
      <c r="W298" s="39">
        <v>1.8961031E7</v>
      </c>
      <c r="X298" s="38">
        <v>2123994.0</v>
      </c>
      <c r="Y298" s="13">
        <v>6.30156153E8</v>
      </c>
      <c r="Z298" s="39">
        <v>7.15156153E8</v>
      </c>
      <c r="AA298" s="38">
        <v>8.5E7</v>
      </c>
      <c r="AB298" s="40">
        <v>4247988.0</v>
      </c>
      <c r="AC298" s="40">
        <v>9397192.0</v>
      </c>
      <c r="AD298" s="40">
        <v>0.0</v>
      </c>
      <c r="AE298" s="40">
        <v>0.0</v>
      </c>
      <c r="AF298" s="41">
        <v>50999.99999999999</v>
      </c>
      <c r="AG298" s="40">
        <v>0.0</v>
      </c>
      <c r="AH298" s="40">
        <v>0.0</v>
      </c>
      <c r="AI298" s="41">
        <v>1.369618E7</v>
      </c>
      <c r="AJ298" s="41">
        <v>6437398.0</v>
      </c>
      <c r="AK298" s="42">
        <v>4.621944838679547</v>
      </c>
      <c r="AL298" s="42">
        <v>1.8868427237517258</v>
      </c>
    </row>
    <row r="299" ht="15.75" customHeight="1">
      <c r="A299" s="6">
        <v>1.16672444E8</v>
      </c>
      <c r="B299" s="7" t="s">
        <v>214</v>
      </c>
      <c r="C299" s="20">
        <v>955874.6</v>
      </c>
      <c r="D299" s="33">
        <v>677525.0</v>
      </c>
      <c r="E299" s="20">
        <v>7169059.5</v>
      </c>
      <c r="F299" s="33">
        <v>6963446.0</v>
      </c>
      <c r="G299" s="13">
        <v>4.779373E7</v>
      </c>
      <c r="H299" s="34">
        <v>4.6133138E7</v>
      </c>
      <c r="I299" s="35">
        <v>-1660592.0</v>
      </c>
      <c r="J299" s="20">
        <v>8.00652524E7</v>
      </c>
      <c r="K299" s="36">
        <v>9.24745654E7</v>
      </c>
      <c r="L299" s="37">
        <v>1.2409313E7</v>
      </c>
      <c r="M299" s="13">
        <v>6746995.0</v>
      </c>
      <c r="N299" s="34">
        <v>7453163.0</v>
      </c>
      <c r="O299" s="38">
        <v>706168.0</v>
      </c>
      <c r="P299" s="13">
        <v>4648844.0</v>
      </c>
      <c r="Q299" s="39">
        <v>5697903.0</v>
      </c>
      <c r="R299" s="38">
        <v>1049059.0</v>
      </c>
      <c r="S299" s="13">
        <v>1831682.0</v>
      </c>
      <c r="T299" s="39">
        <v>2393990.0</v>
      </c>
      <c r="U299" s="38">
        <v>562308.0</v>
      </c>
      <c r="V299" s="13">
        <v>4148691.0</v>
      </c>
      <c r="W299" s="39">
        <v>4263908.0</v>
      </c>
      <c r="X299" s="38">
        <v>115217.0</v>
      </c>
      <c r="Y299" s="13">
        <v>9.8689106E7</v>
      </c>
      <c r="Z299" s="39">
        <v>9.8689106E7</v>
      </c>
      <c r="AA299" s="38">
        <v>0.0</v>
      </c>
      <c r="AB299" s="40">
        <v>230434.0</v>
      </c>
      <c r="AC299" s="40">
        <v>2249232.0</v>
      </c>
      <c r="AD299" s="40">
        <v>4004540.0</v>
      </c>
      <c r="AE299" s="40">
        <v>479240.0</v>
      </c>
      <c r="AF299" s="41">
        <v>0.0</v>
      </c>
      <c r="AG299" s="40">
        <v>1001135.0</v>
      </c>
      <c r="AH299" s="40">
        <v>47924.0</v>
      </c>
      <c r="AI299" s="41">
        <v>6963446.0</v>
      </c>
      <c r="AJ299" s="41">
        <v>-205613.5</v>
      </c>
      <c r="AK299" s="42">
        <v>0.7088011335378093</v>
      </c>
      <c r="AL299" s="42">
        <v>0.9713193201981376</v>
      </c>
    </row>
    <row r="300" ht="15.75" customHeight="1">
      <c r="A300" s="6">
        <v>1.03795562E8</v>
      </c>
      <c r="B300" s="7" t="s">
        <v>669</v>
      </c>
      <c r="C300" s="20">
        <v>950289.64</v>
      </c>
      <c r="D300" s="33">
        <v>925360.0</v>
      </c>
      <c r="E300" s="20">
        <v>7127172.3</v>
      </c>
      <c r="F300" s="33">
        <v>4410158.0</v>
      </c>
      <c r="G300" s="13">
        <v>4.7514482E7</v>
      </c>
      <c r="H300" s="34">
        <v>4.6289435E7</v>
      </c>
      <c r="I300" s="35">
        <v>-1225047.0</v>
      </c>
      <c r="J300" s="20">
        <v>8.44610982E7</v>
      </c>
      <c r="K300" s="36">
        <v>1.003852166E8</v>
      </c>
      <c r="L300" s="37">
        <v>1.5924118399999991E7</v>
      </c>
      <c r="M300" s="13">
        <v>1.0701004E7</v>
      </c>
      <c r="N300" s="34">
        <v>1.1642885E7</v>
      </c>
      <c r="O300" s="38">
        <v>941881.0</v>
      </c>
      <c r="P300" s="13">
        <v>4877295.0</v>
      </c>
      <c r="Q300" s="39">
        <v>5184550.0</v>
      </c>
      <c r="R300" s="38">
        <v>307255.0</v>
      </c>
      <c r="S300" s="13">
        <v>840020.0</v>
      </c>
      <c r="T300" s="39">
        <v>1505229.0</v>
      </c>
      <c r="U300" s="38">
        <v>665209.0</v>
      </c>
      <c r="V300" s="13">
        <v>5602361.0</v>
      </c>
      <c r="W300" s="39">
        <v>5862512.0</v>
      </c>
      <c r="X300" s="38">
        <v>260151.0</v>
      </c>
      <c r="Y300" s="13">
        <v>4.20444254E8</v>
      </c>
      <c r="Z300" s="39">
        <v>4.20444254E8</v>
      </c>
      <c r="AA300" s="38">
        <v>0.0</v>
      </c>
      <c r="AB300" s="40">
        <v>520302.0</v>
      </c>
      <c r="AC300" s="40">
        <v>2660836.0</v>
      </c>
      <c r="AD300" s="40">
        <v>1229020.0</v>
      </c>
      <c r="AE300" s="40">
        <v>0.0</v>
      </c>
      <c r="AF300" s="41">
        <v>0.0</v>
      </c>
      <c r="AG300" s="40">
        <v>307255.0</v>
      </c>
      <c r="AH300" s="40">
        <v>0.0</v>
      </c>
      <c r="AI300" s="41">
        <v>4410158.0</v>
      </c>
      <c r="AJ300" s="41">
        <v>-2717014.3</v>
      </c>
      <c r="AK300" s="42">
        <v>0.9737662719336811</v>
      </c>
      <c r="AL300" s="42">
        <v>0.6187808873373245</v>
      </c>
    </row>
    <row r="301" ht="15.75" customHeight="1">
      <c r="A301" s="6">
        <v>1.23889137E8</v>
      </c>
      <c r="B301" s="7" t="s">
        <v>604</v>
      </c>
      <c r="C301" s="20">
        <v>929625.38</v>
      </c>
      <c r="D301" s="33">
        <v>1682.0</v>
      </c>
      <c r="E301" s="20">
        <v>6972190.35</v>
      </c>
      <c r="F301" s="33">
        <v>3364.0</v>
      </c>
      <c r="G301" s="13">
        <v>4.6481269E7</v>
      </c>
      <c r="H301" s="34">
        <v>4.6685623E7</v>
      </c>
      <c r="I301" s="35">
        <v>204354.0</v>
      </c>
      <c r="J301" s="20">
        <v>2.045189188E8</v>
      </c>
      <c r="K301" s="36">
        <v>2.045357388E8</v>
      </c>
      <c r="L301" s="37">
        <v>16820.0</v>
      </c>
      <c r="M301" s="13">
        <v>1.6415016E7</v>
      </c>
      <c r="N301" s="34">
        <v>1.6416698E7</v>
      </c>
      <c r="O301" s="38">
        <v>1682.0</v>
      </c>
      <c r="P301" s="13">
        <v>8048566.0</v>
      </c>
      <c r="Q301" s="39">
        <v>8048566.0</v>
      </c>
      <c r="R301" s="38">
        <v>0.0</v>
      </c>
      <c r="S301" s="13">
        <v>6107330.0</v>
      </c>
      <c r="T301" s="39">
        <v>6107330.0</v>
      </c>
      <c r="U301" s="38">
        <v>0.0</v>
      </c>
      <c r="V301" s="13">
        <v>7871311.0</v>
      </c>
      <c r="W301" s="39">
        <v>7872993.0</v>
      </c>
      <c r="X301" s="38">
        <v>1682.0</v>
      </c>
      <c r="Y301" s="13">
        <v>4.568998152E9</v>
      </c>
      <c r="Z301" s="39">
        <v>4.568998152E9</v>
      </c>
      <c r="AA301" s="38">
        <v>0.0</v>
      </c>
      <c r="AB301" s="40">
        <v>3364.0</v>
      </c>
      <c r="AC301" s="40">
        <v>0.0</v>
      </c>
      <c r="AD301" s="40">
        <v>0.0</v>
      </c>
      <c r="AE301" s="40">
        <v>0.0</v>
      </c>
      <c r="AF301" s="41">
        <v>0.0</v>
      </c>
      <c r="AG301" s="40">
        <v>0.0</v>
      </c>
      <c r="AH301" s="40">
        <v>0.0</v>
      </c>
      <c r="AI301" s="41">
        <v>3364.0</v>
      </c>
      <c r="AJ301" s="41">
        <v>-6968826.35</v>
      </c>
      <c r="AK301" s="42">
        <v>0.0018093309801847277</v>
      </c>
      <c r="AL301" s="42">
        <v>4.824882613825941E-4</v>
      </c>
    </row>
    <row r="302" ht="15.75" customHeight="1">
      <c r="A302" s="6">
        <v>9.9594429E7</v>
      </c>
      <c r="B302" s="7" t="s">
        <v>606</v>
      </c>
      <c r="C302" s="20">
        <v>925315.4400000001</v>
      </c>
      <c r="D302" s="33">
        <v>657613.0</v>
      </c>
      <c r="E302" s="20">
        <v>6939865.8</v>
      </c>
      <c r="F302" s="33">
        <v>3494452.0</v>
      </c>
      <c r="G302" s="13">
        <v>4.6265772E7</v>
      </c>
      <c r="H302" s="34">
        <v>4.0541057E7</v>
      </c>
      <c r="I302" s="35">
        <v>-5724715.0</v>
      </c>
      <c r="J302" s="20">
        <v>1.147271596E8</v>
      </c>
      <c r="K302" s="36">
        <v>1.278899616E8</v>
      </c>
      <c r="L302" s="37">
        <v>1.3162802E7</v>
      </c>
      <c r="M302" s="13">
        <v>6811952.0</v>
      </c>
      <c r="N302" s="34">
        <v>7474836.0</v>
      </c>
      <c r="O302" s="38">
        <v>662884.0</v>
      </c>
      <c r="P302" s="13">
        <v>7910453.0</v>
      </c>
      <c r="Q302" s="39">
        <v>9197696.0</v>
      </c>
      <c r="R302" s="38">
        <v>1287243.0</v>
      </c>
      <c r="S302" s="13">
        <v>4863249.0</v>
      </c>
      <c r="T302" s="39">
        <v>5520862.0</v>
      </c>
      <c r="U302" s="38">
        <v>657613.0</v>
      </c>
      <c r="V302" s="13">
        <v>1700757.0</v>
      </c>
      <c r="W302" s="39">
        <v>1700757.0</v>
      </c>
      <c r="X302" s="38">
        <v>0.0</v>
      </c>
      <c r="Y302" s="13">
        <v>2.068022209E9</v>
      </c>
      <c r="Z302" s="39">
        <v>3.508022209E9</v>
      </c>
      <c r="AA302" s="38">
        <v>1.44E9</v>
      </c>
      <c r="AB302" s="40">
        <v>0.0</v>
      </c>
      <c r="AC302" s="40">
        <v>2630452.0</v>
      </c>
      <c r="AD302" s="40">
        <v>0.0</v>
      </c>
      <c r="AE302" s="40">
        <v>0.0</v>
      </c>
      <c r="AF302" s="41">
        <v>863999.9999999999</v>
      </c>
      <c r="AG302" s="40">
        <v>0.0</v>
      </c>
      <c r="AH302" s="40">
        <v>0.0</v>
      </c>
      <c r="AI302" s="41">
        <v>3494452.0</v>
      </c>
      <c r="AJ302" s="41">
        <v>-3445413.8</v>
      </c>
      <c r="AK302" s="42">
        <v>0.7106906159482219</v>
      </c>
      <c r="AL302" s="42">
        <v>0.5035330798471637</v>
      </c>
    </row>
    <row r="303" ht="15.75" customHeight="1">
      <c r="A303" s="6">
        <v>1.24970189E8</v>
      </c>
      <c r="B303" s="7" t="s">
        <v>264</v>
      </c>
      <c r="C303" s="20">
        <v>932193.34</v>
      </c>
      <c r="D303" s="33">
        <v>1924493.0</v>
      </c>
      <c r="E303" s="20">
        <v>6991450.05</v>
      </c>
      <c r="F303" s="33">
        <v>1.5796302E7</v>
      </c>
      <c r="G303" s="13">
        <v>4.6609667E7</v>
      </c>
      <c r="H303" s="34">
        <v>3.8731023E7</v>
      </c>
      <c r="I303" s="35">
        <v>-7878644.0</v>
      </c>
      <c r="J303" s="20">
        <v>1.396362062E8</v>
      </c>
      <c r="K303" s="36">
        <v>1.717827518E8</v>
      </c>
      <c r="L303" s="37">
        <v>3.2146545600000024E7</v>
      </c>
      <c r="M303" s="13">
        <v>1.3671281E7</v>
      </c>
      <c r="N303" s="34">
        <v>1.5621752E7</v>
      </c>
      <c r="O303" s="38">
        <v>1950471.0</v>
      </c>
      <c r="P303" s="13">
        <v>4174458.0</v>
      </c>
      <c r="Q303" s="39">
        <v>6681597.0</v>
      </c>
      <c r="R303" s="38">
        <v>2507139.0</v>
      </c>
      <c r="S303" s="13">
        <v>2957445.0</v>
      </c>
      <c r="T303" s="39">
        <v>4240191.0</v>
      </c>
      <c r="U303" s="38">
        <v>1282746.0</v>
      </c>
      <c r="V303" s="13">
        <v>7193135.0</v>
      </c>
      <c r="W303" s="39">
        <v>7834882.0</v>
      </c>
      <c r="X303" s="38">
        <v>641747.0</v>
      </c>
      <c r="Y303" s="13">
        <v>1.817439694E9</v>
      </c>
      <c r="Z303" s="39">
        <v>2.322439694E9</v>
      </c>
      <c r="AA303" s="38">
        <v>5.05E8</v>
      </c>
      <c r="AB303" s="40">
        <v>1283494.0</v>
      </c>
      <c r="AC303" s="40">
        <v>5130984.0</v>
      </c>
      <c r="AD303" s="40">
        <v>9078824.0</v>
      </c>
      <c r="AE303" s="40">
        <v>0.0</v>
      </c>
      <c r="AF303" s="41">
        <v>303000.0</v>
      </c>
      <c r="AG303" s="40">
        <v>2269706.0</v>
      </c>
      <c r="AH303" s="40">
        <v>0.0</v>
      </c>
      <c r="AI303" s="41">
        <v>1.5796302E7</v>
      </c>
      <c r="AJ303" s="41">
        <v>8804851.95</v>
      </c>
      <c r="AK303" s="42">
        <v>2.064478383851144</v>
      </c>
      <c r="AL303" s="42">
        <v>2.2593742195154496</v>
      </c>
    </row>
    <row r="304" ht="15.75" customHeight="1">
      <c r="A304" s="6">
        <v>1.24256279E8</v>
      </c>
      <c r="B304" s="7" t="s">
        <v>272</v>
      </c>
      <c r="C304" s="20">
        <v>950134.56</v>
      </c>
      <c r="D304" s="33">
        <v>306104.0</v>
      </c>
      <c r="E304" s="20">
        <v>7126009.2</v>
      </c>
      <c r="F304" s="33">
        <v>1106476.0</v>
      </c>
      <c r="G304" s="13">
        <v>4.7506728E7</v>
      </c>
      <c r="H304" s="34">
        <v>4.2599048E7</v>
      </c>
      <c r="I304" s="35">
        <v>-4907680.0</v>
      </c>
      <c r="J304" s="20">
        <v>5.38954852E7</v>
      </c>
      <c r="K304" s="36">
        <v>5.9415851E7</v>
      </c>
      <c r="L304" s="37">
        <v>5520365.799999997</v>
      </c>
      <c r="M304" s="13">
        <v>4615956.0</v>
      </c>
      <c r="N304" s="34">
        <v>4926682.0</v>
      </c>
      <c r="O304" s="38">
        <v>310726.0</v>
      </c>
      <c r="P304" s="13">
        <v>3921564.0</v>
      </c>
      <c r="Q304" s="39">
        <v>6412463.0</v>
      </c>
      <c r="R304" s="38">
        <v>2490899.0</v>
      </c>
      <c r="S304" s="13">
        <v>1207511.0</v>
      </c>
      <c r="T304" s="39">
        <v>1453145.0</v>
      </c>
      <c r="U304" s="38">
        <v>245634.0</v>
      </c>
      <c r="V304" s="13">
        <v>2868328.0</v>
      </c>
      <c r="W304" s="39">
        <v>2928798.0</v>
      </c>
      <c r="X304" s="38">
        <v>60470.0</v>
      </c>
      <c r="Y304" s="13">
        <v>1.314517433E9</v>
      </c>
      <c r="Z304" s="39">
        <v>1.319517433E9</v>
      </c>
      <c r="AA304" s="38">
        <v>5000000.0</v>
      </c>
      <c r="AB304" s="40">
        <v>120940.0</v>
      </c>
      <c r="AC304" s="40">
        <v>982536.0</v>
      </c>
      <c r="AD304" s="40">
        <v>0.0</v>
      </c>
      <c r="AE304" s="40">
        <v>0.0</v>
      </c>
      <c r="AF304" s="41">
        <v>2999.9999999999995</v>
      </c>
      <c r="AG304" s="40">
        <v>0.0</v>
      </c>
      <c r="AH304" s="40">
        <v>0.0</v>
      </c>
      <c r="AI304" s="41">
        <v>1106476.0</v>
      </c>
      <c r="AJ304" s="41">
        <v>-6019533.2</v>
      </c>
      <c r="AK304" s="42">
        <v>0.32216910413194527</v>
      </c>
      <c r="AL304" s="42">
        <v>0.1552728840148003</v>
      </c>
    </row>
    <row r="305" ht="15.75" customHeight="1">
      <c r="A305" s="6">
        <v>1.10963338E8</v>
      </c>
      <c r="B305" s="7" t="s">
        <v>280</v>
      </c>
      <c r="C305" s="20">
        <v>928059.5</v>
      </c>
      <c r="D305" s="33">
        <v>699864.0</v>
      </c>
      <c r="E305" s="20">
        <v>6960446.25</v>
      </c>
      <c r="F305" s="33">
        <v>3978204.0</v>
      </c>
      <c r="G305" s="13">
        <v>4.6402975E7</v>
      </c>
      <c r="H305" s="34">
        <v>4.4996325E7</v>
      </c>
      <c r="I305" s="35">
        <v>-1406650.0</v>
      </c>
      <c r="J305" s="20">
        <v>6.12576868E7</v>
      </c>
      <c r="K305" s="36">
        <v>7.32171494E7</v>
      </c>
      <c r="L305" s="37">
        <v>1.1959462600000009E7</v>
      </c>
      <c r="M305" s="13">
        <v>5145791.0</v>
      </c>
      <c r="N305" s="34">
        <v>5847584.0</v>
      </c>
      <c r="O305" s="38">
        <v>701793.0</v>
      </c>
      <c r="P305" s="13">
        <v>3972243.0</v>
      </c>
      <c r="Q305" s="39">
        <v>4364412.0</v>
      </c>
      <c r="R305" s="38">
        <v>392169.0</v>
      </c>
      <c r="S305" s="13">
        <v>1460891.0</v>
      </c>
      <c r="T305" s="39">
        <v>1956791.0</v>
      </c>
      <c r="U305" s="38">
        <v>495900.0</v>
      </c>
      <c r="V305" s="13">
        <v>3116647.0</v>
      </c>
      <c r="W305" s="39">
        <v>3320611.0</v>
      </c>
      <c r="X305" s="38">
        <v>203964.0</v>
      </c>
      <c r="Y305" s="13">
        <v>1.69741347E8</v>
      </c>
      <c r="Z305" s="39">
        <v>1.99741347E8</v>
      </c>
      <c r="AA305" s="38">
        <v>3.0E7</v>
      </c>
      <c r="AB305" s="40">
        <v>407928.0</v>
      </c>
      <c r="AC305" s="40">
        <v>1983600.0</v>
      </c>
      <c r="AD305" s="40">
        <v>1568676.0</v>
      </c>
      <c r="AE305" s="40">
        <v>0.0</v>
      </c>
      <c r="AF305" s="41">
        <v>18000.0</v>
      </c>
      <c r="AG305" s="40">
        <v>392169.0</v>
      </c>
      <c r="AH305" s="40">
        <v>0.0</v>
      </c>
      <c r="AI305" s="41">
        <v>3978204.0</v>
      </c>
      <c r="AJ305" s="41">
        <v>-2982242.25</v>
      </c>
      <c r="AK305" s="42">
        <v>0.7541154419517283</v>
      </c>
      <c r="AL305" s="42">
        <v>0.5715443891259128</v>
      </c>
    </row>
    <row r="306" ht="15.75" customHeight="1">
      <c r="A306" s="6">
        <v>1.55483109E8</v>
      </c>
      <c r="B306" s="7" t="s">
        <v>598</v>
      </c>
      <c r="C306" s="20">
        <v>970906.6</v>
      </c>
      <c r="D306" s="33">
        <v>2762776.0</v>
      </c>
      <c r="E306" s="20">
        <v>7281799.5</v>
      </c>
      <c r="F306" s="33">
        <v>1.5318692E7</v>
      </c>
      <c r="G306" s="13">
        <v>4.854533E7</v>
      </c>
      <c r="H306" s="34">
        <v>4.6301251E7</v>
      </c>
      <c r="I306" s="35">
        <v>-2244079.0</v>
      </c>
      <c r="J306" s="20">
        <v>2.487742454E8</v>
      </c>
      <c r="K306" s="36">
        <v>2.95264922E8</v>
      </c>
      <c r="L306" s="37">
        <v>4.6490676599999994E7</v>
      </c>
      <c r="M306" s="13">
        <v>5.8096348E7</v>
      </c>
      <c r="N306" s="34">
        <v>6.1117883E7</v>
      </c>
      <c r="O306" s="38">
        <v>3021535.0</v>
      </c>
      <c r="P306" s="13">
        <v>2806092.0</v>
      </c>
      <c r="Q306" s="39">
        <v>4791952.0</v>
      </c>
      <c r="R306" s="38">
        <v>1985860.0</v>
      </c>
      <c r="S306" s="13">
        <v>1789390.0</v>
      </c>
      <c r="T306" s="39">
        <v>3661441.0</v>
      </c>
      <c r="U306" s="38">
        <v>1872051.0</v>
      </c>
      <c r="V306" s="13">
        <v>1.8316717E7</v>
      </c>
      <c r="W306" s="39">
        <v>1.9207442E7</v>
      </c>
      <c r="X306" s="38">
        <v>890725.0</v>
      </c>
      <c r="Y306" s="13">
        <v>3.18719833E8</v>
      </c>
      <c r="Z306" s="39">
        <v>3.18719833E8</v>
      </c>
      <c r="AA306" s="38">
        <v>0.0</v>
      </c>
      <c r="AB306" s="40">
        <v>1781450.0</v>
      </c>
      <c r="AC306" s="40">
        <v>7488204.0</v>
      </c>
      <c r="AD306" s="40">
        <v>4031868.0</v>
      </c>
      <c r="AE306" s="40">
        <v>2017170.0</v>
      </c>
      <c r="AF306" s="41">
        <v>0.0</v>
      </c>
      <c r="AG306" s="40">
        <v>1007967.0</v>
      </c>
      <c r="AH306" s="40">
        <v>201717.0</v>
      </c>
      <c r="AI306" s="41">
        <v>1.5318692E7</v>
      </c>
      <c r="AJ306" s="41">
        <v>8036892.5</v>
      </c>
      <c r="AK306" s="42">
        <v>2.845563105658155</v>
      </c>
      <c r="AL306" s="42">
        <v>2.103695933951491</v>
      </c>
    </row>
    <row r="307" ht="15.75" customHeight="1">
      <c r="A307" s="6">
        <v>1.10974123E8</v>
      </c>
      <c r="B307" s="7" t="s">
        <v>605</v>
      </c>
      <c r="C307" s="20">
        <v>929299.14</v>
      </c>
      <c r="D307" s="33">
        <v>0.0</v>
      </c>
      <c r="E307" s="20">
        <v>6969743.55</v>
      </c>
      <c r="F307" s="33">
        <v>0.0</v>
      </c>
      <c r="G307" s="13">
        <v>4.6464957E7</v>
      </c>
      <c r="H307" s="34" t="s">
        <v>665</v>
      </c>
      <c r="I307" s="35" t="s">
        <v>665</v>
      </c>
      <c r="J307" s="20">
        <v>1.012207502E8</v>
      </c>
      <c r="K307" s="36" t="s">
        <v>665</v>
      </c>
      <c r="L307" s="35" t="s">
        <v>665</v>
      </c>
      <c r="M307" s="13">
        <v>9405695.0</v>
      </c>
      <c r="N307" s="34" t="s">
        <v>665</v>
      </c>
      <c r="O307" s="38" t="s">
        <v>665</v>
      </c>
      <c r="P307" s="13">
        <v>4234488.0</v>
      </c>
      <c r="Q307" s="39" t="s">
        <v>665</v>
      </c>
      <c r="R307" s="38" t="s">
        <v>665</v>
      </c>
      <c r="S307" s="13">
        <v>2593721.0</v>
      </c>
      <c r="T307" s="39" t="s">
        <v>665</v>
      </c>
      <c r="U307" s="38" t="s">
        <v>665</v>
      </c>
      <c r="V307" s="13">
        <v>4157758.0</v>
      </c>
      <c r="W307" s="39" t="s">
        <v>665</v>
      </c>
      <c r="X307" s="38" t="s">
        <v>665</v>
      </c>
      <c r="Y307" s="13">
        <v>1.25165716E8</v>
      </c>
      <c r="Z307" s="39" t="s">
        <v>665</v>
      </c>
      <c r="AA307" s="38" t="s">
        <v>665</v>
      </c>
      <c r="AB307" s="40" t="s">
        <v>665</v>
      </c>
      <c r="AC307" s="40" t="s">
        <v>665</v>
      </c>
      <c r="AD307" s="40">
        <v>0.0</v>
      </c>
      <c r="AE307" s="40">
        <v>0.0</v>
      </c>
      <c r="AF307" s="41" t="s">
        <v>665</v>
      </c>
      <c r="AG307" s="40">
        <v>0.0</v>
      </c>
      <c r="AH307" s="40">
        <v>0.0</v>
      </c>
      <c r="AI307" s="41">
        <v>0.0</v>
      </c>
      <c r="AJ307" s="41">
        <v>-6969743.55</v>
      </c>
      <c r="AK307" s="42">
        <v>0.0</v>
      </c>
      <c r="AL307" s="42">
        <v>0.0</v>
      </c>
    </row>
    <row r="308" ht="15.75" customHeight="1">
      <c r="A308" s="6">
        <v>1.12163293E8</v>
      </c>
      <c r="B308" s="7" t="s">
        <v>262</v>
      </c>
      <c r="C308" s="20">
        <v>918087.26</v>
      </c>
      <c r="D308" s="33">
        <v>1874960.0</v>
      </c>
      <c r="E308" s="20">
        <v>6885654.45</v>
      </c>
      <c r="F308" s="33">
        <v>1.0029894E7</v>
      </c>
      <c r="G308" s="13">
        <v>4.5904363E7</v>
      </c>
      <c r="H308" s="34">
        <v>4.4916869E7</v>
      </c>
      <c r="I308" s="35">
        <v>-987494.0</v>
      </c>
      <c r="J308" s="20">
        <v>1.905075214E8</v>
      </c>
      <c r="K308" s="36">
        <v>2.217706036E8</v>
      </c>
      <c r="L308" s="37">
        <v>3.1263082199999988E7</v>
      </c>
      <c r="M308" s="13">
        <v>1.4156634E7</v>
      </c>
      <c r="N308" s="34">
        <v>1.6065304E7</v>
      </c>
      <c r="O308" s="38">
        <v>1908670.0</v>
      </c>
      <c r="P308" s="13">
        <v>5927477.0</v>
      </c>
      <c r="Q308" s="39">
        <v>6838452.0</v>
      </c>
      <c r="R308" s="38">
        <v>910975.0</v>
      </c>
      <c r="S308" s="13">
        <v>6579068.0</v>
      </c>
      <c r="T308" s="39">
        <v>7826605.0</v>
      </c>
      <c r="U308" s="38">
        <v>1247537.0</v>
      </c>
      <c r="V308" s="13">
        <v>5427126.0</v>
      </c>
      <c r="W308" s="39">
        <v>6054549.0</v>
      </c>
      <c r="X308" s="38">
        <v>627423.0</v>
      </c>
      <c r="Y308" s="13">
        <v>6.991988093E9</v>
      </c>
      <c r="Z308" s="39">
        <v>7.226988093E9</v>
      </c>
      <c r="AA308" s="38">
        <v>2.35E8</v>
      </c>
      <c r="AB308" s="40">
        <v>1254846.0</v>
      </c>
      <c r="AC308" s="40">
        <v>4990148.0</v>
      </c>
      <c r="AD308" s="40">
        <v>3643900.0</v>
      </c>
      <c r="AE308" s="40">
        <v>0.0</v>
      </c>
      <c r="AF308" s="41">
        <v>141000.0</v>
      </c>
      <c r="AG308" s="40">
        <v>910975.0</v>
      </c>
      <c r="AH308" s="40">
        <v>0.0</v>
      </c>
      <c r="AI308" s="41">
        <v>1.0029894E7</v>
      </c>
      <c r="AJ308" s="41">
        <v>3144239.55</v>
      </c>
      <c r="AK308" s="42">
        <v>2.0422459625460876</v>
      </c>
      <c r="AL308" s="42">
        <v>1.4566362678859088</v>
      </c>
    </row>
    <row r="309" ht="15.75" customHeight="1">
      <c r="A309" s="6">
        <v>1.25012682E8</v>
      </c>
      <c r="B309" s="7" t="s">
        <v>608</v>
      </c>
      <c r="C309" s="20">
        <v>911608.92</v>
      </c>
      <c r="D309" s="33">
        <v>389409.0</v>
      </c>
      <c r="E309" s="20">
        <v>6837066.899999999</v>
      </c>
      <c r="F309" s="33">
        <v>1381228.0</v>
      </c>
      <c r="G309" s="13">
        <v>4.5580446E7</v>
      </c>
      <c r="H309" s="34">
        <v>4.4127266E7</v>
      </c>
      <c r="I309" s="35">
        <v>-1453180.0</v>
      </c>
      <c r="J309" s="20">
        <v>3.74354072E7</v>
      </c>
      <c r="K309" s="36">
        <v>4.43450284E7</v>
      </c>
      <c r="L309" s="37">
        <v>6909621.1999999955</v>
      </c>
      <c r="M309" s="13">
        <v>3931785.0</v>
      </c>
      <c r="N309" s="34">
        <v>4329618.0</v>
      </c>
      <c r="O309" s="38">
        <v>397833.0</v>
      </c>
      <c r="P309" s="13">
        <v>6203596.0</v>
      </c>
      <c r="Q309" s="39">
        <v>6561543.0</v>
      </c>
      <c r="R309" s="38">
        <v>357947.0</v>
      </c>
      <c r="S309" s="13">
        <v>960216.0</v>
      </c>
      <c r="T309" s="39">
        <v>1261421.0</v>
      </c>
      <c r="U309" s="38">
        <v>301205.0</v>
      </c>
      <c r="V309" s="13">
        <v>1417699.0</v>
      </c>
      <c r="W309" s="39">
        <v>1505903.0</v>
      </c>
      <c r="X309" s="38">
        <v>88204.0</v>
      </c>
      <c r="Y309" s="13">
        <v>1.48052351E8</v>
      </c>
      <c r="Z309" s="39">
        <v>1.48052351E8</v>
      </c>
      <c r="AA309" s="38">
        <v>0.0</v>
      </c>
      <c r="AB309" s="40">
        <v>176408.0</v>
      </c>
      <c r="AC309" s="40">
        <v>1204820.0</v>
      </c>
      <c r="AD309" s="40">
        <v>0.0</v>
      </c>
      <c r="AE309" s="40">
        <v>0.0</v>
      </c>
      <c r="AF309" s="41">
        <v>0.0</v>
      </c>
      <c r="AG309" s="40">
        <v>0.0</v>
      </c>
      <c r="AH309" s="40">
        <v>0.0</v>
      </c>
      <c r="AI309" s="41">
        <v>1381228.0</v>
      </c>
      <c r="AJ309" s="41">
        <v>-5455838.899999999</v>
      </c>
      <c r="AK309" s="42">
        <v>0.42716672846948445</v>
      </c>
      <c r="AL309" s="42">
        <v>0.20202054772931943</v>
      </c>
    </row>
    <row r="310" ht="15.75" customHeight="1">
      <c r="A310" s="6">
        <v>1.12115398E8</v>
      </c>
      <c r="B310" s="7" t="s">
        <v>607</v>
      </c>
      <c r="C310" s="20">
        <v>923475.68</v>
      </c>
      <c r="D310" s="33">
        <v>421114.0</v>
      </c>
      <c r="E310" s="20">
        <v>6926067.6</v>
      </c>
      <c r="F310" s="33">
        <v>3549148.7301999996</v>
      </c>
      <c r="G310" s="13">
        <v>4.6173784E7</v>
      </c>
      <c r="H310" s="34">
        <v>3.747172E7</v>
      </c>
      <c r="I310" s="35">
        <v>-8702064.0</v>
      </c>
      <c r="J310" s="20">
        <v>3.05479316E7</v>
      </c>
      <c r="K310" s="36">
        <v>3.77995672E7</v>
      </c>
      <c r="L310" s="37">
        <v>7251635.6000000015</v>
      </c>
      <c r="M310" s="13">
        <v>2649805.0</v>
      </c>
      <c r="N310" s="34">
        <v>3071087.0</v>
      </c>
      <c r="O310" s="38">
        <v>421282.0</v>
      </c>
      <c r="P310" s="13">
        <v>1397668.0</v>
      </c>
      <c r="Q310" s="39">
        <v>3849719.0</v>
      </c>
      <c r="R310" s="38">
        <v>2452051.0</v>
      </c>
      <c r="S310" s="13">
        <v>877220.0</v>
      </c>
      <c r="T310" s="39">
        <v>1181259.0</v>
      </c>
      <c r="U310" s="38">
        <v>304039.0</v>
      </c>
      <c r="V310" s="13">
        <v>1150288.0</v>
      </c>
      <c r="W310" s="39">
        <v>1267363.0</v>
      </c>
      <c r="X310" s="38">
        <v>117075.0</v>
      </c>
      <c r="Y310" s="13">
        <v>4.45951652E8</v>
      </c>
      <c r="Z310" s="39">
        <v>3.944022869E9</v>
      </c>
      <c r="AA310" s="38">
        <v>3.498071217E9</v>
      </c>
      <c r="AB310" s="40">
        <v>234150.0</v>
      </c>
      <c r="AC310" s="40">
        <v>1216156.0</v>
      </c>
      <c r="AD310" s="40">
        <v>0.0</v>
      </c>
      <c r="AE310" s="40">
        <v>0.0</v>
      </c>
      <c r="AF310" s="41">
        <v>2098842.7301999996</v>
      </c>
      <c r="AG310" s="40">
        <v>0.0</v>
      </c>
      <c r="AH310" s="40">
        <v>0.0</v>
      </c>
      <c r="AI310" s="41">
        <v>3549148.7301999996</v>
      </c>
      <c r="AJ310" s="41">
        <v>-3376918.8698</v>
      </c>
      <c r="AK310" s="42">
        <v>0.4560098431612189</v>
      </c>
      <c r="AL310" s="42">
        <v>0.5124334521655549</v>
      </c>
    </row>
    <row r="311" ht="15.75" customHeight="1">
      <c r="A311" s="6">
        <v>1.10368207E8</v>
      </c>
      <c r="B311" s="7" t="s">
        <v>609</v>
      </c>
      <c r="C311" s="20">
        <v>911104.8200000001</v>
      </c>
      <c r="D311" s="33">
        <v>517490.0</v>
      </c>
      <c r="E311" s="20">
        <v>6833286.149999999</v>
      </c>
      <c r="F311" s="33">
        <v>2534938.0</v>
      </c>
      <c r="G311" s="13">
        <v>4.5555241E7</v>
      </c>
      <c r="H311" s="34">
        <v>5.1203885E7</v>
      </c>
      <c r="I311" s="35">
        <v>5648644.0</v>
      </c>
      <c r="J311" s="20">
        <v>7.4453348E7</v>
      </c>
      <c r="K311" s="36">
        <v>8.25182224E7</v>
      </c>
      <c r="L311" s="37">
        <v>8064874.400000006</v>
      </c>
      <c r="M311" s="13">
        <v>1.6558865E7</v>
      </c>
      <c r="N311" s="34">
        <v>1.7089438E7</v>
      </c>
      <c r="O311" s="38">
        <v>530573.0</v>
      </c>
      <c r="P311" s="13">
        <v>2551442.0</v>
      </c>
      <c r="Q311" s="39">
        <v>2741643.0</v>
      </c>
      <c r="R311" s="38">
        <v>190201.0</v>
      </c>
      <c r="S311" s="13">
        <v>156572.0</v>
      </c>
      <c r="T311" s="39">
        <v>444467.0</v>
      </c>
      <c r="U311" s="38">
        <v>287895.0</v>
      </c>
      <c r="V311" s="13">
        <v>4141573.0</v>
      </c>
      <c r="W311" s="39">
        <v>4371168.0</v>
      </c>
      <c r="X311" s="38">
        <v>229595.0</v>
      </c>
      <c r="Y311" s="13">
        <v>5.60441721E8</v>
      </c>
      <c r="Z311" s="39">
        <v>5.60441721E8</v>
      </c>
      <c r="AA311" s="38">
        <v>0.0</v>
      </c>
      <c r="AB311" s="40">
        <v>459190.0</v>
      </c>
      <c r="AC311" s="40">
        <v>1151580.0</v>
      </c>
      <c r="AD311" s="40">
        <v>652028.0</v>
      </c>
      <c r="AE311" s="40">
        <v>272140.0</v>
      </c>
      <c r="AF311" s="41">
        <v>0.0</v>
      </c>
      <c r="AG311" s="40">
        <v>163007.0</v>
      </c>
      <c r="AH311" s="40">
        <v>27214.0</v>
      </c>
      <c r="AI311" s="41">
        <v>2534938.0</v>
      </c>
      <c r="AJ311" s="41">
        <v>-4298348.149999999</v>
      </c>
      <c r="AK311" s="42">
        <v>0.5679807511061131</v>
      </c>
      <c r="AL311" s="42">
        <v>0.370969098081748</v>
      </c>
    </row>
    <row r="312" ht="15.75" customHeight="1">
      <c r="A312" s="6">
        <v>1.10821258E8</v>
      </c>
      <c r="B312" s="7" t="s">
        <v>263</v>
      </c>
      <c r="C312" s="20">
        <v>909010.0</v>
      </c>
      <c r="D312" s="33">
        <v>3364891.0</v>
      </c>
      <c r="E312" s="20">
        <v>6817575.0</v>
      </c>
      <c r="F312" s="33">
        <v>1.5212684E7</v>
      </c>
      <c r="G312" s="13">
        <v>4.54505E7</v>
      </c>
      <c r="H312" s="34">
        <v>4.3785267E7</v>
      </c>
      <c r="I312" s="35">
        <v>-1665233.0</v>
      </c>
      <c r="J312" s="20">
        <v>1.186489552E8</v>
      </c>
      <c r="K312" s="36">
        <v>1.778388366E8</v>
      </c>
      <c r="L312" s="37">
        <v>5.918988139999999E7</v>
      </c>
      <c r="M312" s="13">
        <v>8943998.0</v>
      </c>
      <c r="N312" s="34">
        <v>1.2315046E7</v>
      </c>
      <c r="O312" s="38">
        <v>3371048.0</v>
      </c>
      <c r="P312" s="13">
        <v>3318748.0</v>
      </c>
      <c r="Q312" s="39">
        <v>4159670.0</v>
      </c>
      <c r="R312" s="38">
        <v>840922.0</v>
      </c>
      <c r="S312" s="13">
        <v>3404628.0</v>
      </c>
      <c r="T312" s="39">
        <v>5958235.0</v>
      </c>
      <c r="U312" s="38">
        <v>2553607.0</v>
      </c>
      <c r="V312" s="13">
        <v>4982630.0</v>
      </c>
      <c r="W312" s="39">
        <v>5793914.0</v>
      </c>
      <c r="X312" s="38">
        <v>811284.0</v>
      </c>
      <c r="Y312" s="13">
        <v>4.85465989E8</v>
      </c>
      <c r="Z312" s="39">
        <v>5.05465989E8</v>
      </c>
      <c r="AA312" s="38">
        <v>2.0E7</v>
      </c>
      <c r="AB312" s="40">
        <v>1622568.0</v>
      </c>
      <c r="AC312" s="40">
        <v>1.0214428E7</v>
      </c>
      <c r="AD312" s="40">
        <v>3363688.0</v>
      </c>
      <c r="AE312" s="40">
        <v>0.0</v>
      </c>
      <c r="AF312" s="41">
        <v>11999.999999999998</v>
      </c>
      <c r="AG312" s="40">
        <v>840922.0</v>
      </c>
      <c r="AH312" s="40">
        <v>0.0</v>
      </c>
      <c r="AI312" s="41">
        <v>1.5212684E7</v>
      </c>
      <c r="AJ312" s="41">
        <v>8395109.0</v>
      </c>
      <c r="AK312" s="42">
        <v>3.7017095521501413</v>
      </c>
      <c r="AL312" s="42">
        <v>2.231392247243338</v>
      </c>
    </row>
    <row r="313" ht="15.75" customHeight="1">
      <c r="A313" s="6">
        <v>1.24321833E8</v>
      </c>
      <c r="B313" s="7" t="s">
        <v>610</v>
      </c>
      <c r="C313" s="20">
        <v>900168.38</v>
      </c>
      <c r="D313" s="33">
        <v>0.0</v>
      </c>
      <c r="E313" s="20">
        <v>6751262.85</v>
      </c>
      <c r="F313" s="33">
        <v>0.0</v>
      </c>
      <c r="G313" s="13">
        <v>4.5008419E7</v>
      </c>
      <c r="H313" s="34" t="s">
        <v>665</v>
      </c>
      <c r="I313" s="35" t="s">
        <v>665</v>
      </c>
      <c r="J313" s="20">
        <v>2.00060598E7</v>
      </c>
      <c r="K313" s="36" t="s">
        <v>665</v>
      </c>
      <c r="L313" s="35" t="s">
        <v>665</v>
      </c>
      <c r="M313" s="13">
        <v>2605455.0</v>
      </c>
      <c r="N313" s="34" t="s">
        <v>665</v>
      </c>
      <c r="O313" s="38" t="s">
        <v>665</v>
      </c>
      <c r="P313" s="13">
        <v>4194957.0</v>
      </c>
      <c r="Q313" s="39" t="s">
        <v>665</v>
      </c>
      <c r="R313" s="38" t="s">
        <v>665</v>
      </c>
      <c r="S313" s="13">
        <v>348199.0</v>
      </c>
      <c r="T313" s="39" t="s">
        <v>665</v>
      </c>
      <c r="U313" s="38" t="s">
        <v>665</v>
      </c>
      <c r="V313" s="13">
        <v>1092817.0</v>
      </c>
      <c r="W313" s="39" t="s">
        <v>665</v>
      </c>
      <c r="X313" s="38" t="s">
        <v>665</v>
      </c>
      <c r="Y313" s="13">
        <v>1.67E7</v>
      </c>
      <c r="Z313" s="39" t="s">
        <v>665</v>
      </c>
      <c r="AA313" s="38" t="s">
        <v>665</v>
      </c>
      <c r="AB313" s="40" t="s">
        <v>665</v>
      </c>
      <c r="AC313" s="40" t="s">
        <v>665</v>
      </c>
      <c r="AD313" s="40">
        <v>0.0</v>
      </c>
      <c r="AE313" s="40">
        <v>0.0</v>
      </c>
      <c r="AF313" s="41" t="s">
        <v>665</v>
      </c>
      <c r="AG313" s="40">
        <v>0.0</v>
      </c>
      <c r="AH313" s="40">
        <v>0.0</v>
      </c>
      <c r="AI313" s="41">
        <v>0.0</v>
      </c>
      <c r="AJ313" s="41">
        <v>-6751262.85</v>
      </c>
      <c r="AK313" s="42">
        <v>0.0</v>
      </c>
      <c r="AL313" s="42">
        <v>0.0</v>
      </c>
    </row>
    <row r="314" ht="15.75" customHeight="1">
      <c r="A314" s="6">
        <v>1.30843898E8</v>
      </c>
      <c r="B314" s="7" t="s">
        <v>260</v>
      </c>
      <c r="C314" s="20">
        <v>917011.48</v>
      </c>
      <c r="D314" s="33">
        <v>3482267.0</v>
      </c>
      <c r="E314" s="20">
        <v>6877586.1</v>
      </c>
      <c r="F314" s="33">
        <v>1.8048128E7</v>
      </c>
      <c r="G314" s="13">
        <v>4.5850574E7</v>
      </c>
      <c r="H314" s="34">
        <v>4.426147E7</v>
      </c>
      <c r="I314" s="35">
        <v>-1589104.0</v>
      </c>
      <c r="J314" s="20">
        <v>1.009542772E8</v>
      </c>
      <c r="K314" s="36">
        <v>1.635186684E8</v>
      </c>
      <c r="L314" s="37">
        <v>6.25643912E7</v>
      </c>
      <c r="M314" s="13">
        <v>8156272.0</v>
      </c>
      <c r="N314" s="34">
        <v>1.166907E7</v>
      </c>
      <c r="O314" s="38">
        <v>3512798.0</v>
      </c>
      <c r="P314" s="13">
        <v>3673338.0</v>
      </c>
      <c r="Q314" s="39">
        <v>4717586.0</v>
      </c>
      <c r="R314" s="38">
        <v>1044248.0</v>
      </c>
      <c r="S314" s="13">
        <v>2877678.0</v>
      </c>
      <c r="T314" s="39">
        <v>5650505.0</v>
      </c>
      <c r="U314" s="38">
        <v>2772827.0</v>
      </c>
      <c r="V314" s="13">
        <v>3935229.0</v>
      </c>
      <c r="W314" s="39">
        <v>4644669.0</v>
      </c>
      <c r="X314" s="38">
        <v>709440.0</v>
      </c>
      <c r="Y314" s="13">
        <v>3.107234577E9</v>
      </c>
      <c r="Z314" s="39">
        <v>5.162234577E9</v>
      </c>
      <c r="AA314" s="38">
        <v>2.055E9</v>
      </c>
      <c r="AB314" s="40">
        <v>1418880.0</v>
      </c>
      <c r="AC314" s="40">
        <v>1.1091308E7</v>
      </c>
      <c r="AD314" s="40">
        <v>4091620.0</v>
      </c>
      <c r="AE314" s="40">
        <v>213320.0</v>
      </c>
      <c r="AF314" s="41">
        <v>1233000.0</v>
      </c>
      <c r="AG314" s="40">
        <v>1022905.0</v>
      </c>
      <c r="AH314" s="40">
        <v>21332.0</v>
      </c>
      <c r="AI314" s="41">
        <v>1.8048128E7</v>
      </c>
      <c r="AJ314" s="41">
        <v>1.11705419E7</v>
      </c>
      <c r="AK314" s="42">
        <v>3.7974082941687928</v>
      </c>
      <c r="AL314" s="42">
        <v>2.624195137302607</v>
      </c>
    </row>
    <row r="315" ht="15.75" customHeight="1">
      <c r="A315" s="6">
        <v>1.10857593E8</v>
      </c>
      <c r="B315" s="7" t="s">
        <v>611</v>
      </c>
      <c r="C315" s="20">
        <v>896507.7000000001</v>
      </c>
      <c r="D315" s="33">
        <v>126805.0</v>
      </c>
      <c r="E315" s="20">
        <v>6723807.75</v>
      </c>
      <c r="F315" s="33">
        <v>394638.0</v>
      </c>
      <c r="G315" s="13">
        <v>4.4825385E7</v>
      </c>
      <c r="H315" s="34">
        <v>4.5908848E7</v>
      </c>
      <c r="I315" s="35">
        <v>1083463.0</v>
      </c>
      <c r="J315" s="20">
        <v>9.99009124E7</v>
      </c>
      <c r="K315" s="36">
        <v>1.014793904E8</v>
      </c>
      <c r="L315" s="37">
        <v>1578478.0</v>
      </c>
      <c r="M315" s="13">
        <v>9627327.0</v>
      </c>
      <c r="N315" s="34">
        <v>9764204.0</v>
      </c>
      <c r="O315" s="38">
        <v>136877.0</v>
      </c>
      <c r="P315" s="13">
        <v>4750416.0</v>
      </c>
      <c r="Q315" s="39">
        <v>4756096.0</v>
      </c>
      <c r="R315" s="38">
        <v>5680.0</v>
      </c>
      <c r="S315" s="13">
        <v>2556286.0</v>
      </c>
      <c r="T315" s="39">
        <v>2583300.0</v>
      </c>
      <c r="U315" s="38">
        <v>27014.0</v>
      </c>
      <c r="V315" s="13">
        <v>4161567.0</v>
      </c>
      <c r="W315" s="39">
        <v>4261358.0</v>
      </c>
      <c r="X315" s="38">
        <v>99791.0</v>
      </c>
      <c r="Y315" s="13">
        <v>1.042723827E9</v>
      </c>
      <c r="Z315" s="39">
        <v>1.187723827E9</v>
      </c>
      <c r="AA315" s="38">
        <v>1.45E8</v>
      </c>
      <c r="AB315" s="40">
        <v>199582.0</v>
      </c>
      <c r="AC315" s="40">
        <v>108056.0</v>
      </c>
      <c r="AD315" s="40">
        <v>0.0</v>
      </c>
      <c r="AE315" s="40">
        <v>0.0</v>
      </c>
      <c r="AF315" s="41">
        <v>86999.99999999999</v>
      </c>
      <c r="AG315" s="40">
        <v>0.0</v>
      </c>
      <c r="AH315" s="40">
        <v>0.0</v>
      </c>
      <c r="AI315" s="41">
        <v>394638.0</v>
      </c>
      <c r="AJ315" s="41">
        <v>-6329169.75</v>
      </c>
      <c r="AK315" s="42">
        <v>0.14144329156347457</v>
      </c>
      <c r="AL315" s="42">
        <v>0.05869263588031648</v>
      </c>
    </row>
    <row r="316" ht="15.75" customHeight="1">
      <c r="A316" s="6">
        <v>1.6040558E7</v>
      </c>
      <c r="B316" s="7" t="s">
        <v>612</v>
      </c>
      <c r="C316" s="20">
        <v>891849.78</v>
      </c>
      <c r="D316" s="33">
        <v>0.0</v>
      </c>
      <c r="E316" s="20">
        <v>6688873.35</v>
      </c>
      <c r="F316" s="33">
        <v>0.0</v>
      </c>
      <c r="G316" s="13">
        <v>4.4592489E7</v>
      </c>
      <c r="H316" s="34" t="s">
        <v>665</v>
      </c>
      <c r="I316" s="35" t="s">
        <v>665</v>
      </c>
      <c r="J316" s="20">
        <v>1.568150316E8</v>
      </c>
      <c r="K316" s="36" t="s">
        <v>665</v>
      </c>
      <c r="L316" s="35" t="s">
        <v>665</v>
      </c>
      <c r="M316" s="13">
        <v>1.5767945E7</v>
      </c>
      <c r="N316" s="34" t="s">
        <v>665</v>
      </c>
      <c r="O316" s="38" t="s">
        <v>665</v>
      </c>
      <c r="P316" s="13">
        <v>8191023.0</v>
      </c>
      <c r="Q316" s="39" t="s">
        <v>665</v>
      </c>
      <c r="R316" s="38" t="s">
        <v>665</v>
      </c>
      <c r="S316" s="13">
        <v>2523003.0</v>
      </c>
      <c r="T316" s="39" t="s">
        <v>665</v>
      </c>
      <c r="U316" s="38" t="s">
        <v>665</v>
      </c>
      <c r="V316" s="13">
        <v>1.0097612E7</v>
      </c>
      <c r="W316" s="39" t="s">
        <v>665</v>
      </c>
      <c r="X316" s="38" t="s">
        <v>665</v>
      </c>
      <c r="Y316" s="13">
        <v>1.3308772213E10</v>
      </c>
      <c r="Z316" s="39" t="s">
        <v>665</v>
      </c>
      <c r="AA316" s="38" t="s">
        <v>665</v>
      </c>
      <c r="AB316" s="40" t="s">
        <v>665</v>
      </c>
      <c r="AC316" s="40" t="s">
        <v>665</v>
      </c>
      <c r="AD316" s="40">
        <v>0.0</v>
      </c>
      <c r="AE316" s="40">
        <v>0.0</v>
      </c>
      <c r="AF316" s="41" t="s">
        <v>665</v>
      </c>
      <c r="AG316" s="40">
        <v>0.0</v>
      </c>
      <c r="AH316" s="40">
        <v>0.0</v>
      </c>
      <c r="AI316" s="41">
        <v>0.0</v>
      </c>
      <c r="AJ316" s="41">
        <v>-6688873.35</v>
      </c>
      <c r="AK316" s="42">
        <v>0.0</v>
      </c>
      <c r="AL316" s="42">
        <v>0.0</v>
      </c>
    </row>
    <row r="317" ht="15.75" customHeight="1">
      <c r="A317" s="6">
        <v>1.17915344E8</v>
      </c>
      <c r="B317" s="7" t="s">
        <v>270</v>
      </c>
      <c r="C317" s="20">
        <v>901532.96</v>
      </c>
      <c r="D317" s="33">
        <v>495425.0</v>
      </c>
      <c r="E317" s="20">
        <v>6761497.2</v>
      </c>
      <c r="F317" s="33">
        <v>1.0131356E7</v>
      </c>
      <c r="G317" s="13">
        <v>4.5076648E7</v>
      </c>
      <c r="H317" s="34">
        <v>3.9599366E7</v>
      </c>
      <c r="I317" s="35">
        <v>-5477282.0</v>
      </c>
      <c r="J317" s="20">
        <v>3.32077164E7</v>
      </c>
      <c r="K317" s="36">
        <v>4.18261062E7</v>
      </c>
      <c r="L317" s="37">
        <v>8618389.800000004</v>
      </c>
      <c r="M317" s="13">
        <v>2887399.0</v>
      </c>
      <c r="N317" s="34">
        <v>3390041.0</v>
      </c>
      <c r="O317" s="38">
        <v>502642.0</v>
      </c>
      <c r="P317" s="13">
        <v>1324678.0</v>
      </c>
      <c r="Q317" s="39">
        <v>3428296.0</v>
      </c>
      <c r="R317" s="38">
        <v>2103618.0</v>
      </c>
      <c r="S317" s="13">
        <v>967323.0</v>
      </c>
      <c r="T317" s="39">
        <v>1333382.0</v>
      </c>
      <c r="U317" s="38">
        <v>366059.0</v>
      </c>
      <c r="V317" s="13">
        <v>1299231.0</v>
      </c>
      <c r="W317" s="39">
        <v>1428597.0</v>
      </c>
      <c r="X317" s="38">
        <v>129366.0</v>
      </c>
      <c r="Y317" s="13">
        <v>1.164451E8</v>
      </c>
      <c r="Z317" s="39">
        <v>1.164451E8</v>
      </c>
      <c r="AA317" s="38">
        <v>0.0</v>
      </c>
      <c r="AB317" s="40">
        <v>258732.0</v>
      </c>
      <c r="AC317" s="40">
        <v>1464236.0</v>
      </c>
      <c r="AD317" s="40">
        <v>8408388.0</v>
      </c>
      <c r="AE317" s="40">
        <v>0.0</v>
      </c>
      <c r="AF317" s="41">
        <v>0.0</v>
      </c>
      <c r="AG317" s="40">
        <v>2102097.0</v>
      </c>
      <c r="AH317" s="40">
        <v>0.0</v>
      </c>
      <c r="AI317" s="41">
        <v>1.0131356E7</v>
      </c>
      <c r="AJ317" s="41">
        <v>3369858.8</v>
      </c>
      <c r="AK317" s="42">
        <v>0.5495362033130768</v>
      </c>
      <c r="AL317" s="42">
        <v>1.4983894395460224</v>
      </c>
    </row>
    <row r="318" ht="15.75" customHeight="1">
      <c r="A318" s="6">
        <v>1.38953038E8</v>
      </c>
      <c r="B318" s="7" t="s">
        <v>248</v>
      </c>
      <c r="C318" s="20">
        <v>897530.96</v>
      </c>
      <c r="D318" s="33">
        <v>1247515.0</v>
      </c>
      <c r="E318" s="20">
        <v>6731482.2</v>
      </c>
      <c r="F318" s="33">
        <v>8884034.0</v>
      </c>
      <c r="G318" s="13">
        <v>4.4876548E7</v>
      </c>
      <c r="H318" s="34">
        <v>4.2036145E7</v>
      </c>
      <c r="I318" s="35">
        <v>-2840403.0</v>
      </c>
      <c r="J318" s="20">
        <v>2.05190592E7</v>
      </c>
      <c r="K318" s="36">
        <v>4.31278372E7</v>
      </c>
      <c r="L318" s="37">
        <v>2.2608778000000004E7</v>
      </c>
      <c r="M318" s="13">
        <v>1481676.0</v>
      </c>
      <c r="N318" s="34">
        <v>2729589.0</v>
      </c>
      <c r="O318" s="38">
        <v>1247913.0</v>
      </c>
      <c r="P318" s="13">
        <v>2099654.0</v>
      </c>
      <c r="Q318" s="39">
        <v>3373438.0</v>
      </c>
      <c r="R318" s="38">
        <v>1273784.0</v>
      </c>
      <c r="S318" s="13">
        <v>593999.0</v>
      </c>
      <c r="T318" s="39">
        <v>1607217.0</v>
      </c>
      <c r="U318" s="38">
        <v>1013218.0</v>
      </c>
      <c r="V318" s="13">
        <v>857105.0</v>
      </c>
      <c r="W318" s="39">
        <v>1091402.0</v>
      </c>
      <c r="X318" s="38">
        <v>234297.0</v>
      </c>
      <c r="Y318" s="13">
        <v>3.8853662E7</v>
      </c>
      <c r="Z318" s="39">
        <v>3.8853662E7</v>
      </c>
      <c r="AA318" s="38">
        <v>0.0</v>
      </c>
      <c r="AB318" s="40">
        <v>468594.0</v>
      </c>
      <c r="AC318" s="40">
        <v>4052872.0</v>
      </c>
      <c r="AD318" s="40">
        <v>4362568.0</v>
      </c>
      <c r="AE318" s="40">
        <v>0.0</v>
      </c>
      <c r="AF318" s="41">
        <v>0.0</v>
      </c>
      <c r="AG318" s="40">
        <v>1090642.0</v>
      </c>
      <c r="AH318" s="40">
        <v>0.0</v>
      </c>
      <c r="AI318" s="41">
        <v>8884034.0</v>
      </c>
      <c r="AJ318" s="41">
        <v>2152551.8</v>
      </c>
      <c r="AK318" s="42">
        <v>1.3899409107848493</v>
      </c>
      <c r="AL318" s="42">
        <v>1.3197738233638945</v>
      </c>
    </row>
    <row r="319" ht="15.75" customHeight="1">
      <c r="A319" s="6">
        <v>1.55153504E8</v>
      </c>
      <c r="B319" s="7" t="s">
        <v>239</v>
      </c>
      <c r="C319" s="20">
        <v>906491.76</v>
      </c>
      <c r="D319" s="33">
        <v>3481526.0</v>
      </c>
      <c r="E319" s="20">
        <v>6798688.2</v>
      </c>
      <c r="F319" s="33">
        <v>1.6954558E7</v>
      </c>
      <c r="G319" s="13">
        <v>4.5324588E7</v>
      </c>
      <c r="H319" s="34">
        <v>4.7008233E7</v>
      </c>
      <c r="I319" s="35">
        <v>1683645.0</v>
      </c>
      <c r="J319" s="20">
        <v>1.399157542E8</v>
      </c>
      <c r="K319" s="36">
        <v>2.027548412E8</v>
      </c>
      <c r="L319" s="37">
        <v>6.2839087E7</v>
      </c>
      <c r="M319" s="13">
        <v>1.7724165E7</v>
      </c>
      <c r="N319" s="34">
        <v>2.1279324E7</v>
      </c>
      <c r="O319" s="38">
        <v>3555159.0</v>
      </c>
      <c r="P319" s="13">
        <v>2601056.0</v>
      </c>
      <c r="Q319" s="39">
        <v>3694769.0</v>
      </c>
      <c r="R319" s="38">
        <v>1093713.0</v>
      </c>
      <c r="S319" s="13">
        <v>1605618.0</v>
      </c>
      <c r="T319" s="39">
        <v>4405957.0</v>
      </c>
      <c r="U319" s="38">
        <v>2800339.0</v>
      </c>
      <c r="V319" s="13">
        <v>9894865.0</v>
      </c>
      <c r="W319" s="39">
        <v>1.0576052E7</v>
      </c>
      <c r="X319" s="38">
        <v>681187.0</v>
      </c>
      <c r="Y319" s="13">
        <v>8.0E7</v>
      </c>
      <c r="Z319" s="39">
        <v>8.0E7</v>
      </c>
      <c r="AA319" s="38">
        <v>0.0</v>
      </c>
      <c r="AB319" s="40">
        <v>1362374.0</v>
      </c>
      <c r="AC319" s="40">
        <v>1.1201356E7</v>
      </c>
      <c r="AD319" s="40">
        <v>3269748.0</v>
      </c>
      <c r="AE319" s="40">
        <v>1121080.0</v>
      </c>
      <c r="AF319" s="41">
        <v>0.0</v>
      </c>
      <c r="AG319" s="40">
        <v>817437.0</v>
      </c>
      <c r="AH319" s="40">
        <v>112108.0</v>
      </c>
      <c r="AI319" s="41">
        <v>1.6954558E7</v>
      </c>
      <c r="AJ319" s="41">
        <v>1.01558698E7</v>
      </c>
      <c r="AK319" s="42">
        <v>3.840659290714347</v>
      </c>
      <c r="AL319" s="42">
        <v>2.4937984359982854</v>
      </c>
    </row>
    <row r="320" ht="15.75" customHeight="1">
      <c r="A320" s="6">
        <v>1.24492446E8</v>
      </c>
      <c r="B320" s="7" t="s">
        <v>615</v>
      </c>
      <c r="C320" s="20">
        <v>873667.9</v>
      </c>
      <c r="D320" s="33">
        <v>266157.0</v>
      </c>
      <c r="E320" s="20">
        <v>6552509.25</v>
      </c>
      <c r="F320" s="33">
        <v>957752.0</v>
      </c>
      <c r="G320" s="13">
        <v>4.3683395E7</v>
      </c>
      <c r="H320" s="34">
        <v>3.8114894E7</v>
      </c>
      <c r="I320" s="35">
        <v>-5568501.0</v>
      </c>
      <c r="J320" s="20">
        <v>1.2943252E7</v>
      </c>
      <c r="K320" s="36">
        <v>1.7732012E7</v>
      </c>
      <c r="L320" s="37">
        <v>4788760.0</v>
      </c>
      <c r="M320" s="13">
        <v>2167087.0</v>
      </c>
      <c r="N320" s="34">
        <v>2433244.0</v>
      </c>
      <c r="O320" s="38">
        <v>266157.0</v>
      </c>
      <c r="P320" s="13">
        <v>3710794.0</v>
      </c>
      <c r="Q320" s="39">
        <v>6197934.0</v>
      </c>
      <c r="R320" s="38">
        <v>2487140.0</v>
      </c>
      <c r="S320" s="13">
        <v>249293.0</v>
      </c>
      <c r="T320" s="39">
        <v>462012.0</v>
      </c>
      <c r="U320" s="38">
        <v>212719.0</v>
      </c>
      <c r="V320" s="13">
        <v>564875.0</v>
      </c>
      <c r="W320" s="39">
        <v>618313.0</v>
      </c>
      <c r="X320" s="38">
        <v>53438.0</v>
      </c>
      <c r="Y320" s="13">
        <v>0.0</v>
      </c>
      <c r="Z320" s="39">
        <v>0.0</v>
      </c>
      <c r="AA320" s="38">
        <v>0.0</v>
      </c>
      <c r="AB320" s="40">
        <v>106876.0</v>
      </c>
      <c r="AC320" s="40">
        <v>850876.0</v>
      </c>
      <c r="AD320" s="40">
        <v>0.0</v>
      </c>
      <c r="AE320" s="40">
        <v>0.0</v>
      </c>
      <c r="AF320" s="41">
        <v>0.0</v>
      </c>
      <c r="AG320" s="40">
        <v>0.0</v>
      </c>
      <c r="AH320" s="40">
        <v>0.0</v>
      </c>
      <c r="AI320" s="41">
        <v>957752.0</v>
      </c>
      <c r="AJ320" s="41">
        <v>-5594757.25</v>
      </c>
      <c r="AK320" s="42">
        <v>0.30464321740560685</v>
      </c>
      <c r="AL320" s="42">
        <v>0.14616568454291004</v>
      </c>
    </row>
    <row r="321" ht="15.75" customHeight="1">
      <c r="A321" s="6">
        <v>1.15225308E8</v>
      </c>
      <c r="B321" s="7" t="s">
        <v>273</v>
      </c>
      <c r="C321" s="20">
        <v>865305.66</v>
      </c>
      <c r="D321" s="33">
        <v>0.0</v>
      </c>
      <c r="E321" s="20">
        <v>6489792.45</v>
      </c>
      <c r="F321" s="33">
        <v>0.0</v>
      </c>
      <c r="G321" s="13">
        <v>4.3265283E7</v>
      </c>
      <c r="H321" s="34" t="s">
        <v>665</v>
      </c>
      <c r="I321" s="35" t="s">
        <v>665</v>
      </c>
      <c r="J321" s="20">
        <v>1.140127354E8</v>
      </c>
      <c r="K321" s="36" t="s">
        <v>665</v>
      </c>
      <c r="L321" s="35" t="s">
        <v>665</v>
      </c>
      <c r="M321" s="13">
        <v>2.6846149E7</v>
      </c>
      <c r="N321" s="34" t="s">
        <v>665</v>
      </c>
      <c r="O321" s="38" t="s">
        <v>665</v>
      </c>
      <c r="P321" s="13">
        <v>5049549.0</v>
      </c>
      <c r="Q321" s="39" t="s">
        <v>665</v>
      </c>
      <c r="R321" s="38" t="s">
        <v>665</v>
      </c>
      <c r="S321" s="13">
        <v>982745.0</v>
      </c>
      <c r="T321" s="39" t="s">
        <v>665</v>
      </c>
      <c r="U321" s="38" t="s">
        <v>665</v>
      </c>
      <c r="V321" s="13">
        <v>3879237.0</v>
      </c>
      <c r="W321" s="39" t="s">
        <v>665</v>
      </c>
      <c r="X321" s="38" t="s">
        <v>665</v>
      </c>
      <c r="Y321" s="13">
        <v>3.64290355E8</v>
      </c>
      <c r="Z321" s="39" t="s">
        <v>665</v>
      </c>
      <c r="AA321" s="38" t="s">
        <v>665</v>
      </c>
      <c r="AB321" s="40" t="s">
        <v>665</v>
      </c>
      <c r="AC321" s="40" t="s">
        <v>665</v>
      </c>
      <c r="AD321" s="40">
        <v>0.0</v>
      </c>
      <c r="AE321" s="40">
        <v>0.0</v>
      </c>
      <c r="AF321" s="41" t="s">
        <v>665</v>
      </c>
      <c r="AG321" s="40">
        <v>0.0</v>
      </c>
      <c r="AH321" s="40">
        <v>0.0</v>
      </c>
      <c r="AI321" s="41">
        <v>0.0</v>
      </c>
      <c r="AJ321" s="41">
        <v>-6489792.45</v>
      </c>
      <c r="AK321" s="42">
        <v>0.0</v>
      </c>
      <c r="AL321" s="42">
        <v>0.0</v>
      </c>
    </row>
    <row r="322" ht="15.75" customHeight="1">
      <c r="A322" s="6">
        <v>1.18546236E8</v>
      </c>
      <c r="B322" s="7" t="s">
        <v>613</v>
      </c>
      <c r="C322" s="20">
        <v>884509.1</v>
      </c>
      <c r="D322" s="33">
        <v>762287.0</v>
      </c>
      <c r="E322" s="20">
        <v>6633818.25</v>
      </c>
      <c r="F322" s="33">
        <v>2400550.0</v>
      </c>
      <c r="G322" s="13">
        <v>4.4225455E7</v>
      </c>
      <c r="H322" s="34">
        <v>4.1081055E7</v>
      </c>
      <c r="I322" s="35">
        <v>-3144400.0</v>
      </c>
      <c r="J322" s="20">
        <v>5.8904612E7</v>
      </c>
      <c r="K322" s="36">
        <v>7.09265968E7</v>
      </c>
      <c r="L322" s="37">
        <v>1.2021984799999997E7</v>
      </c>
      <c r="M322" s="13">
        <v>5204183.0</v>
      </c>
      <c r="N322" s="34">
        <v>5988830.0</v>
      </c>
      <c r="O322" s="38">
        <v>784647.0</v>
      </c>
      <c r="P322" s="13">
        <v>4020388.0</v>
      </c>
      <c r="Q322" s="39">
        <v>4744998.0</v>
      </c>
      <c r="R322" s="38">
        <v>724610.0</v>
      </c>
      <c r="S322" s="13">
        <v>919178.0</v>
      </c>
      <c r="T322" s="39">
        <v>1357166.0</v>
      </c>
      <c r="U322" s="38">
        <v>437988.0</v>
      </c>
      <c r="V322" s="13">
        <v>3996386.0</v>
      </c>
      <c r="W322" s="39">
        <v>4320685.0</v>
      </c>
      <c r="X322" s="38">
        <v>324299.0</v>
      </c>
      <c r="Y322" s="13">
        <v>1.158190796E9</v>
      </c>
      <c r="Z322" s="39">
        <v>1.158190796E9</v>
      </c>
      <c r="AA322" s="38">
        <v>0.0</v>
      </c>
      <c r="AB322" s="40">
        <v>648598.0</v>
      </c>
      <c r="AC322" s="40">
        <v>1751952.0</v>
      </c>
      <c r="AD322" s="40">
        <v>0.0</v>
      </c>
      <c r="AE322" s="40">
        <v>0.0</v>
      </c>
      <c r="AF322" s="41">
        <v>0.0</v>
      </c>
      <c r="AG322" s="40">
        <v>0.0</v>
      </c>
      <c r="AH322" s="40">
        <v>0.0</v>
      </c>
      <c r="AI322" s="41">
        <v>2400550.0</v>
      </c>
      <c r="AJ322" s="41">
        <v>-4233268.25</v>
      </c>
      <c r="AK322" s="42">
        <v>0.8618192848439886</v>
      </c>
      <c r="AL322" s="42">
        <v>0.36186550633942977</v>
      </c>
    </row>
    <row r="323" ht="15.75" customHeight="1">
      <c r="A323" s="6">
        <v>1.40476172E8</v>
      </c>
      <c r="B323" s="7" t="s">
        <v>251</v>
      </c>
      <c r="C323" s="20">
        <v>860949.5800000001</v>
      </c>
      <c r="D323" s="33">
        <v>974284.0</v>
      </c>
      <c r="E323" s="20">
        <v>6457121.85</v>
      </c>
      <c r="F323" s="33">
        <v>6883456.0</v>
      </c>
      <c r="G323" s="13">
        <v>4.3047479E7</v>
      </c>
      <c r="H323" s="34">
        <v>4.4577393E7</v>
      </c>
      <c r="I323" s="35">
        <v>1529914.0</v>
      </c>
      <c r="J323" s="20">
        <v>4.98767608E7</v>
      </c>
      <c r="K323" s="36">
        <v>6.76413688E7</v>
      </c>
      <c r="L323" s="37">
        <v>1.7764608E7</v>
      </c>
      <c r="M323" s="13">
        <v>5424408.0</v>
      </c>
      <c r="N323" s="34">
        <v>6398787.0</v>
      </c>
      <c r="O323" s="38">
        <v>974379.0</v>
      </c>
      <c r="P323" s="13">
        <v>2396451.0</v>
      </c>
      <c r="Q323" s="39">
        <v>3280141.0</v>
      </c>
      <c r="R323" s="38">
        <v>883690.0</v>
      </c>
      <c r="S323" s="13">
        <v>877293.0</v>
      </c>
      <c r="T323" s="39">
        <v>1679446.0</v>
      </c>
      <c r="U323" s="38">
        <v>802153.0</v>
      </c>
      <c r="V323" s="13">
        <v>3002209.0</v>
      </c>
      <c r="W323" s="39">
        <v>3174340.0</v>
      </c>
      <c r="X323" s="38">
        <v>172131.0</v>
      </c>
      <c r="Y323" s="13">
        <v>2.9515516E8</v>
      </c>
      <c r="Z323" s="39">
        <v>2.9515516E8</v>
      </c>
      <c r="AA323" s="38">
        <v>0.0</v>
      </c>
      <c r="AB323" s="40">
        <v>344262.0</v>
      </c>
      <c r="AC323" s="40">
        <v>3208612.0</v>
      </c>
      <c r="AD323" s="40">
        <v>2970052.0</v>
      </c>
      <c r="AE323" s="40">
        <v>360530.0</v>
      </c>
      <c r="AF323" s="41">
        <v>0.0</v>
      </c>
      <c r="AG323" s="40">
        <v>742513.0</v>
      </c>
      <c r="AH323" s="40">
        <v>36053.0</v>
      </c>
      <c r="AI323" s="41">
        <v>6883456.0</v>
      </c>
      <c r="AJ323" s="41">
        <v>426334.1500000004</v>
      </c>
      <c r="AK323" s="42">
        <v>1.1316388585728794</v>
      </c>
      <c r="AL323" s="42">
        <v>1.0660254150229487</v>
      </c>
    </row>
    <row r="324" ht="15.75" customHeight="1">
      <c r="A324" s="6">
        <v>9.0021346E7</v>
      </c>
      <c r="B324" s="7" t="s">
        <v>616</v>
      </c>
      <c r="C324" s="20">
        <v>869905.34</v>
      </c>
      <c r="D324" s="33">
        <v>5757889.0</v>
      </c>
      <c r="E324" s="20">
        <v>6524290.05</v>
      </c>
      <c r="F324" s="33">
        <v>2.7625654E7</v>
      </c>
      <c r="G324" s="13">
        <v>4.3495267E7</v>
      </c>
      <c r="H324" s="34">
        <v>3.8485063E7</v>
      </c>
      <c r="I324" s="35">
        <v>-5010204.0</v>
      </c>
      <c r="J324" s="20">
        <v>5.611933E8</v>
      </c>
      <c r="K324" s="36">
        <v>6.651862596E8</v>
      </c>
      <c r="L324" s="37">
        <v>1.0399295960000002E8</v>
      </c>
      <c r="M324" s="13">
        <v>3.7999978E7</v>
      </c>
      <c r="N324" s="34">
        <v>4.3761508E7</v>
      </c>
      <c r="O324" s="38">
        <v>5761530.0</v>
      </c>
      <c r="P324" s="13">
        <v>5423594.0</v>
      </c>
      <c r="Q324" s="39">
        <v>7024040.0</v>
      </c>
      <c r="R324" s="38">
        <v>1600446.0</v>
      </c>
      <c r="S324" s="13">
        <v>1.9634141E7</v>
      </c>
      <c r="T324" s="39">
        <v>2.4275187E7</v>
      </c>
      <c r="U324" s="38">
        <v>4641046.0</v>
      </c>
      <c r="V324" s="13">
        <v>1.6100134E7</v>
      </c>
      <c r="W324" s="39">
        <v>1.7216977E7</v>
      </c>
      <c r="X324" s="38">
        <v>1116843.0</v>
      </c>
      <c r="Y324" s="13">
        <v>2.0356356982E10</v>
      </c>
      <c r="Z324" s="39">
        <v>2.1066356982E10</v>
      </c>
      <c r="AA324" s="38">
        <v>7.1E8</v>
      </c>
      <c r="AB324" s="40">
        <v>2233686.0</v>
      </c>
      <c r="AC324" s="40">
        <v>1.8564184E7</v>
      </c>
      <c r="AD324" s="40">
        <v>6401784.0</v>
      </c>
      <c r="AE324" s="40">
        <v>0.0</v>
      </c>
      <c r="AF324" s="41">
        <v>425999.99999999994</v>
      </c>
      <c r="AG324" s="40">
        <v>1600446.0</v>
      </c>
      <c r="AH324" s="40">
        <v>0.0</v>
      </c>
      <c r="AI324" s="41">
        <v>2.7625654E7</v>
      </c>
      <c r="AJ324" s="41">
        <v>2.110136395E7</v>
      </c>
      <c r="AK324" s="42">
        <v>6.618983394216203</v>
      </c>
      <c r="AL324" s="42">
        <v>4.23427741383141</v>
      </c>
    </row>
    <row r="325" ht="15.75" customHeight="1">
      <c r="A325" s="6">
        <v>1.25552408E8</v>
      </c>
      <c r="B325" s="7" t="s">
        <v>271</v>
      </c>
      <c r="C325" s="20">
        <v>857139.72</v>
      </c>
      <c r="D325" s="33">
        <v>861311.0</v>
      </c>
      <c r="E325" s="20">
        <v>6428547.899999999</v>
      </c>
      <c r="F325" s="33">
        <v>6283896.0</v>
      </c>
      <c r="G325" s="13">
        <v>4.2856986E7</v>
      </c>
      <c r="H325" s="34">
        <v>4.0185695E7</v>
      </c>
      <c r="I325" s="35">
        <v>-2671291.0</v>
      </c>
      <c r="J325" s="20">
        <v>1.101606662E8</v>
      </c>
      <c r="K325" s="36">
        <v>1.25477043E8</v>
      </c>
      <c r="L325" s="37">
        <v>1.5316376799999997E7</v>
      </c>
      <c r="M325" s="13">
        <v>1.2610436E7</v>
      </c>
      <c r="N325" s="34">
        <v>1.3471886E7</v>
      </c>
      <c r="O325" s="38">
        <v>861450.0</v>
      </c>
      <c r="P325" s="13">
        <v>5811482.0</v>
      </c>
      <c r="Q325" s="39">
        <v>6641960.0</v>
      </c>
      <c r="R325" s="38">
        <v>830478.0</v>
      </c>
      <c r="S325" s="13">
        <v>2294269.0</v>
      </c>
      <c r="T325" s="39">
        <v>2964592.0</v>
      </c>
      <c r="U325" s="38">
        <v>670323.0</v>
      </c>
      <c r="V325" s="13">
        <v>5529052.0</v>
      </c>
      <c r="W325" s="39">
        <v>5720040.0</v>
      </c>
      <c r="X325" s="38">
        <v>190988.0</v>
      </c>
      <c r="Y325" s="13">
        <v>1.004619989E9</v>
      </c>
      <c r="Z325" s="39">
        <v>1.014619989E9</v>
      </c>
      <c r="AA325" s="38">
        <v>1.0E7</v>
      </c>
      <c r="AB325" s="40">
        <v>381976.0</v>
      </c>
      <c r="AC325" s="40">
        <v>2681292.0</v>
      </c>
      <c r="AD325" s="40">
        <v>3214628.0</v>
      </c>
      <c r="AE325" s="40">
        <v>0.0</v>
      </c>
      <c r="AF325" s="41">
        <v>5999.999999999999</v>
      </c>
      <c r="AG325" s="40">
        <v>803657.0</v>
      </c>
      <c r="AH325" s="40">
        <v>0.0</v>
      </c>
      <c r="AI325" s="41">
        <v>6283896.0</v>
      </c>
      <c r="AJ325" s="41">
        <v>-144651.89999999944</v>
      </c>
      <c r="AK325" s="42">
        <v>1.004866511144764</v>
      </c>
      <c r="AL325" s="42">
        <v>0.9774985109778837</v>
      </c>
    </row>
    <row r="326" ht="15.75" customHeight="1">
      <c r="A326" s="6">
        <v>1.24371888E8</v>
      </c>
      <c r="B326" s="7" t="s">
        <v>618</v>
      </c>
      <c r="C326" s="20">
        <v>863994.24</v>
      </c>
      <c r="D326" s="33">
        <v>423087.0</v>
      </c>
      <c r="E326" s="20">
        <v>6479956.8</v>
      </c>
      <c r="F326" s="33">
        <v>2427238.7832</v>
      </c>
      <c r="G326" s="13">
        <v>4.3199712E7</v>
      </c>
      <c r="H326" s="34">
        <v>4.4969902E7</v>
      </c>
      <c r="I326" s="35">
        <v>1770190.0</v>
      </c>
      <c r="J326" s="20">
        <v>1.33927832E7</v>
      </c>
      <c r="K326" s="36">
        <v>2.08492202E7</v>
      </c>
      <c r="L326" s="37">
        <v>7456437.0</v>
      </c>
      <c r="M326" s="13">
        <v>2238206.0</v>
      </c>
      <c r="N326" s="34">
        <v>2672498.0</v>
      </c>
      <c r="O326" s="38">
        <v>434292.0</v>
      </c>
      <c r="P326" s="13">
        <v>2619666.0</v>
      </c>
      <c r="Q326" s="39">
        <v>2736085.0</v>
      </c>
      <c r="R326" s="38">
        <v>116419.0</v>
      </c>
      <c r="S326" s="13">
        <v>270281.0</v>
      </c>
      <c r="T326" s="39">
        <v>592214.0</v>
      </c>
      <c r="U326" s="38">
        <v>321933.0</v>
      </c>
      <c r="V326" s="13">
        <v>408960.0</v>
      </c>
      <c r="W326" s="39">
        <v>510114.0</v>
      </c>
      <c r="X326" s="38">
        <v>101154.0</v>
      </c>
      <c r="Y326" s="13">
        <v>2.04397743E8</v>
      </c>
      <c r="Z326" s="39">
        <v>1.766395715E9</v>
      </c>
      <c r="AA326" s="38">
        <v>1.561997972E9</v>
      </c>
      <c r="AB326" s="40">
        <v>202308.0</v>
      </c>
      <c r="AC326" s="40">
        <v>1287732.0</v>
      </c>
      <c r="AD326" s="40">
        <v>0.0</v>
      </c>
      <c r="AE326" s="40">
        <v>0.0</v>
      </c>
      <c r="AF326" s="41">
        <v>937198.7832</v>
      </c>
      <c r="AG326" s="40">
        <v>0.0</v>
      </c>
      <c r="AH326" s="40">
        <v>0.0</v>
      </c>
      <c r="AI326" s="41">
        <v>2427238.7832</v>
      </c>
      <c r="AJ326" s="41">
        <v>-4052718.0168</v>
      </c>
      <c r="AK326" s="42">
        <v>0.48968729235972686</v>
      </c>
      <c r="AL326" s="42">
        <v>0.37457638347218614</v>
      </c>
    </row>
    <row r="327" ht="15.75" customHeight="1">
      <c r="A327" s="6">
        <v>1.12070147E8</v>
      </c>
      <c r="B327" s="7" t="s">
        <v>319</v>
      </c>
      <c r="C327" s="20">
        <v>852677.48</v>
      </c>
      <c r="D327" s="33">
        <v>385950.0</v>
      </c>
      <c r="E327" s="20">
        <v>6395081.1</v>
      </c>
      <c r="F327" s="33">
        <v>1250590.0</v>
      </c>
      <c r="G327" s="13">
        <v>4.2633874E7</v>
      </c>
      <c r="H327" s="34">
        <v>3.732725E7</v>
      </c>
      <c r="I327" s="35">
        <v>-5306624.0</v>
      </c>
      <c r="J327" s="20">
        <v>6.06254634E7</v>
      </c>
      <c r="K327" s="36">
        <v>6.68784136E7</v>
      </c>
      <c r="L327" s="37">
        <v>6252950.200000003</v>
      </c>
      <c r="M327" s="13">
        <v>8675545.0</v>
      </c>
      <c r="N327" s="34">
        <v>9061496.0</v>
      </c>
      <c r="O327" s="38">
        <v>385951.0</v>
      </c>
      <c r="P327" s="13">
        <v>5859957.0</v>
      </c>
      <c r="Q327" s="39">
        <v>7603432.0</v>
      </c>
      <c r="R327" s="38">
        <v>1743475.0</v>
      </c>
      <c r="S327" s="13">
        <v>1623130.0</v>
      </c>
      <c r="T327" s="39">
        <v>1862475.0</v>
      </c>
      <c r="U327" s="38">
        <v>239345.0</v>
      </c>
      <c r="V327" s="13">
        <v>1440923.0</v>
      </c>
      <c r="W327" s="39">
        <v>1587528.0</v>
      </c>
      <c r="X327" s="38">
        <v>146605.0</v>
      </c>
      <c r="Y327" s="13">
        <v>4.82986717E8</v>
      </c>
      <c r="Z327" s="39">
        <v>4.82986717E8</v>
      </c>
      <c r="AA327" s="38">
        <v>0.0</v>
      </c>
      <c r="AB327" s="40">
        <v>293210.0</v>
      </c>
      <c r="AC327" s="40">
        <v>957380.0</v>
      </c>
      <c r="AD327" s="40">
        <v>0.0</v>
      </c>
      <c r="AE327" s="40">
        <v>0.0</v>
      </c>
      <c r="AF327" s="41">
        <v>0.0</v>
      </c>
      <c r="AG327" s="40">
        <v>0.0</v>
      </c>
      <c r="AH327" s="40">
        <v>0.0</v>
      </c>
      <c r="AI327" s="41">
        <v>1250590.0</v>
      </c>
      <c r="AJ327" s="41">
        <v>-5144491.1</v>
      </c>
      <c r="AK327" s="42">
        <v>0.45263304010327565</v>
      </c>
      <c r="AL327" s="42">
        <v>0.19555498678507768</v>
      </c>
    </row>
    <row r="328" ht="15.75" customHeight="1">
      <c r="A328" s="6">
        <v>1.09217587E8</v>
      </c>
      <c r="B328" s="7" t="s">
        <v>670</v>
      </c>
      <c r="C328" s="13" t="s">
        <v>665</v>
      </c>
      <c r="D328" s="33">
        <v>0.0</v>
      </c>
      <c r="E328" s="13" t="s">
        <v>665</v>
      </c>
      <c r="F328" s="33">
        <v>0.0</v>
      </c>
      <c r="G328" s="13" t="s">
        <v>665</v>
      </c>
      <c r="H328" s="34" t="s">
        <v>665</v>
      </c>
      <c r="I328" s="35" t="s">
        <v>665</v>
      </c>
      <c r="J328" s="13" t="s">
        <v>665</v>
      </c>
      <c r="K328" s="36" t="s">
        <v>665</v>
      </c>
      <c r="L328" s="35" t="s">
        <v>665</v>
      </c>
      <c r="M328" s="13" t="s">
        <v>665</v>
      </c>
      <c r="N328" s="34" t="s">
        <v>665</v>
      </c>
      <c r="O328" s="38" t="s">
        <v>665</v>
      </c>
      <c r="P328" s="13" t="s">
        <v>665</v>
      </c>
      <c r="Q328" s="39" t="s">
        <v>665</v>
      </c>
      <c r="R328" s="38" t="s">
        <v>665</v>
      </c>
      <c r="S328" s="13" t="s">
        <v>665</v>
      </c>
      <c r="T328" s="39" t="s">
        <v>665</v>
      </c>
      <c r="U328" s="38" t="s">
        <v>665</v>
      </c>
      <c r="V328" s="13" t="s">
        <v>665</v>
      </c>
      <c r="W328" s="39" t="s">
        <v>665</v>
      </c>
      <c r="X328" s="38" t="s">
        <v>665</v>
      </c>
      <c r="Y328" s="13" t="s">
        <v>665</v>
      </c>
      <c r="Z328" s="39" t="s">
        <v>665</v>
      </c>
      <c r="AA328" s="38" t="s">
        <v>665</v>
      </c>
      <c r="AB328" s="40" t="s">
        <v>665</v>
      </c>
      <c r="AC328" s="40" t="s">
        <v>665</v>
      </c>
      <c r="AD328" s="40">
        <v>0.0</v>
      </c>
      <c r="AE328" s="40">
        <v>0.0</v>
      </c>
      <c r="AF328" s="41" t="s">
        <v>665</v>
      </c>
      <c r="AG328" s="40">
        <v>0.0</v>
      </c>
      <c r="AH328" s="40">
        <v>0.0</v>
      </c>
      <c r="AI328" s="41">
        <v>0.0</v>
      </c>
      <c r="AJ328" s="41">
        <v>0.0</v>
      </c>
      <c r="AK328" s="42">
        <v>0.0</v>
      </c>
      <c r="AL328" s="42">
        <v>0.0</v>
      </c>
    </row>
    <row r="329" ht="15.75" customHeight="1">
      <c r="A329" s="6">
        <v>1.15654857E8</v>
      </c>
      <c r="B329" s="7" t="s">
        <v>619</v>
      </c>
      <c r="C329" s="20">
        <v>850510.66</v>
      </c>
      <c r="D329" s="33">
        <v>110527.0</v>
      </c>
      <c r="E329" s="20">
        <v>6378829.95</v>
      </c>
      <c r="F329" s="33">
        <v>4443640.0</v>
      </c>
      <c r="G329" s="13">
        <v>4.2525533E7</v>
      </c>
      <c r="H329" s="34">
        <v>4.4954778E7</v>
      </c>
      <c r="I329" s="35">
        <v>2429245.0</v>
      </c>
      <c r="J329" s="20">
        <v>9759238.2</v>
      </c>
      <c r="K329" s="36">
        <v>1.37524704E7</v>
      </c>
      <c r="L329" s="37">
        <v>3993232.200000001</v>
      </c>
      <c r="M329" s="13">
        <v>1393550.0</v>
      </c>
      <c r="N329" s="34">
        <v>2457710.0</v>
      </c>
      <c r="O329" s="38">
        <v>1064160.0</v>
      </c>
      <c r="P329" s="13">
        <v>883729.0</v>
      </c>
      <c r="Q329" s="39">
        <v>1890157.0</v>
      </c>
      <c r="R329" s="38">
        <v>1006428.0</v>
      </c>
      <c r="S329" s="13">
        <v>253074.0</v>
      </c>
      <c r="T329" s="39">
        <v>351511.0</v>
      </c>
      <c r="U329" s="38">
        <v>98437.0</v>
      </c>
      <c r="V329" s="13">
        <v>442429.0</v>
      </c>
      <c r="W329" s="39">
        <v>454519.0</v>
      </c>
      <c r="X329" s="38">
        <v>12090.0</v>
      </c>
      <c r="Y329" s="13">
        <v>7.7367851E8</v>
      </c>
      <c r="Z329" s="39">
        <v>7.7367851E8</v>
      </c>
      <c r="AA329" s="38">
        <v>0.0</v>
      </c>
      <c r="AB329" s="40">
        <v>24180.0</v>
      </c>
      <c r="AC329" s="40">
        <v>393748.0</v>
      </c>
      <c r="AD329" s="40">
        <v>4025712.0</v>
      </c>
      <c r="AE329" s="40">
        <v>0.0</v>
      </c>
      <c r="AF329" s="41">
        <v>0.0</v>
      </c>
      <c r="AG329" s="40">
        <v>1006428.0</v>
      </c>
      <c r="AH329" s="40">
        <v>0.0</v>
      </c>
      <c r="AI329" s="41">
        <v>4443640.0</v>
      </c>
      <c r="AJ329" s="41">
        <v>-1935189.9500000002</v>
      </c>
      <c r="AK329" s="42">
        <v>0.12995369158571157</v>
      </c>
      <c r="AL329" s="42">
        <v>0.6966230538878059</v>
      </c>
    </row>
    <row r="330" ht="15.75" customHeight="1">
      <c r="A330" s="6">
        <v>1.23573821E8</v>
      </c>
      <c r="B330" s="7" t="s">
        <v>614</v>
      </c>
      <c r="C330" s="20">
        <v>874887.74</v>
      </c>
      <c r="D330" s="33">
        <v>1332321.0</v>
      </c>
      <c r="E330" s="20">
        <v>6561658.05</v>
      </c>
      <c r="F330" s="33">
        <v>8026632.0</v>
      </c>
      <c r="G330" s="13">
        <v>4.3744387E7</v>
      </c>
      <c r="H330" s="34">
        <v>4.3066998E7</v>
      </c>
      <c r="I330" s="35">
        <v>-677389.0</v>
      </c>
      <c r="J330" s="20">
        <v>1.144992268E8</v>
      </c>
      <c r="K330" s="36">
        <v>1.373243642E8</v>
      </c>
      <c r="L330" s="37">
        <v>2.282513739999999E7</v>
      </c>
      <c r="M330" s="13">
        <v>9479770.0</v>
      </c>
      <c r="N330" s="34">
        <v>1.0837257E7</v>
      </c>
      <c r="O330" s="38">
        <v>1357487.0</v>
      </c>
      <c r="P330" s="13">
        <v>6318228.0</v>
      </c>
      <c r="Q330" s="39">
        <v>7177115.0</v>
      </c>
      <c r="R330" s="38">
        <v>858887.0</v>
      </c>
      <c r="S330" s="13">
        <v>3282692.0</v>
      </c>
      <c r="T330" s="39">
        <v>4229413.0</v>
      </c>
      <c r="U330" s="38">
        <v>946721.0</v>
      </c>
      <c r="V330" s="13">
        <v>4773319.0</v>
      </c>
      <c r="W330" s="39">
        <v>5158919.0</v>
      </c>
      <c r="X330" s="38">
        <v>385600.0</v>
      </c>
      <c r="Y330" s="13">
        <v>2.79493108E8</v>
      </c>
      <c r="Z330" s="39">
        <v>3.34493108E8</v>
      </c>
      <c r="AA330" s="38">
        <v>5.5E7</v>
      </c>
      <c r="AB330" s="40">
        <v>771200.0</v>
      </c>
      <c r="AC330" s="40">
        <v>3786884.0</v>
      </c>
      <c r="AD330" s="40">
        <v>3435548.0</v>
      </c>
      <c r="AE330" s="40">
        <v>0.0</v>
      </c>
      <c r="AF330" s="41">
        <v>33000.0</v>
      </c>
      <c r="AG330" s="40">
        <v>858887.0</v>
      </c>
      <c r="AH330" s="40">
        <v>0.0</v>
      </c>
      <c r="AI330" s="41">
        <v>8026632.0</v>
      </c>
      <c r="AJ330" s="41">
        <v>1464973.9500000002</v>
      </c>
      <c r="AK330" s="42">
        <v>1.522847948469366</v>
      </c>
      <c r="AL330" s="42">
        <v>1.2232627696897433</v>
      </c>
    </row>
    <row r="331" ht="15.75" customHeight="1">
      <c r="A331" s="6">
        <v>1.24971441E8</v>
      </c>
      <c r="B331" s="7" t="s">
        <v>617</v>
      </c>
      <c r="C331" s="20">
        <v>866591.1</v>
      </c>
      <c r="D331" s="33">
        <v>0.0</v>
      </c>
      <c r="E331" s="20">
        <v>6499433.25</v>
      </c>
      <c r="F331" s="33">
        <v>0.0</v>
      </c>
      <c r="G331" s="13">
        <v>4.3329555E7</v>
      </c>
      <c r="H331" s="34">
        <v>4.4906407E7</v>
      </c>
      <c r="I331" s="35">
        <v>1576852.0</v>
      </c>
      <c r="J331" s="20">
        <v>2.16678544E7</v>
      </c>
      <c r="K331" s="36">
        <v>2.16678544E7</v>
      </c>
      <c r="L331" s="37">
        <v>0.0</v>
      </c>
      <c r="M331" s="13">
        <v>3462067.0</v>
      </c>
      <c r="N331" s="34">
        <v>3462067.0</v>
      </c>
      <c r="O331" s="38">
        <v>0.0</v>
      </c>
      <c r="P331" s="13">
        <v>1943258.0</v>
      </c>
      <c r="Q331" s="39">
        <v>1943258.0</v>
      </c>
      <c r="R331" s="38">
        <v>0.0</v>
      </c>
      <c r="S331" s="13">
        <v>193633.0</v>
      </c>
      <c r="T331" s="39">
        <v>193633.0</v>
      </c>
      <c r="U331" s="38">
        <v>0.0</v>
      </c>
      <c r="V331" s="13">
        <v>1371383.0</v>
      </c>
      <c r="W331" s="39">
        <v>1371383.0</v>
      </c>
      <c r="X331" s="38">
        <v>0.0</v>
      </c>
      <c r="Y331" s="13">
        <v>7.030007582E9</v>
      </c>
      <c r="Z331" s="39">
        <v>7.030007582E9</v>
      </c>
      <c r="AA331" s="38">
        <v>0.0</v>
      </c>
      <c r="AB331" s="40">
        <v>0.0</v>
      </c>
      <c r="AC331" s="40">
        <v>0.0</v>
      </c>
      <c r="AD331" s="40">
        <v>0.0</v>
      </c>
      <c r="AE331" s="40">
        <v>0.0</v>
      </c>
      <c r="AF331" s="41">
        <v>0.0</v>
      </c>
      <c r="AG331" s="40">
        <v>0.0</v>
      </c>
      <c r="AH331" s="40">
        <v>0.0</v>
      </c>
      <c r="AI331" s="41">
        <v>0.0</v>
      </c>
      <c r="AJ331" s="41">
        <v>-6499433.25</v>
      </c>
      <c r="AK331" s="42">
        <v>0.0</v>
      </c>
      <c r="AL331" s="42">
        <v>0.0</v>
      </c>
    </row>
    <row r="332" ht="15.75" customHeight="1">
      <c r="A332" s="6">
        <v>1.25415921E8</v>
      </c>
      <c r="B332" s="7" t="s">
        <v>277</v>
      </c>
      <c r="C332" s="20">
        <v>850294.54</v>
      </c>
      <c r="D332" s="33">
        <v>1089672.0</v>
      </c>
      <c r="E332" s="20">
        <v>6377209.05</v>
      </c>
      <c r="F332" s="33">
        <v>3602632.0</v>
      </c>
      <c r="G332" s="13">
        <v>4.2514727E7</v>
      </c>
      <c r="H332" s="34">
        <v>4.0265801E7</v>
      </c>
      <c r="I332" s="35">
        <v>-2248926.0</v>
      </c>
      <c r="J332" s="20">
        <v>1.575478798E8</v>
      </c>
      <c r="K332" s="36">
        <v>1.74767347E8</v>
      </c>
      <c r="L332" s="37">
        <v>1.7219467199999988E7</v>
      </c>
      <c r="M332" s="13">
        <v>2.2586607E7</v>
      </c>
      <c r="N332" s="34">
        <v>2.4049016E7</v>
      </c>
      <c r="O332" s="38">
        <v>1462409.0</v>
      </c>
      <c r="P332" s="13">
        <v>7828441.0</v>
      </c>
      <c r="Q332" s="39">
        <v>8777350.0</v>
      </c>
      <c r="R332" s="38">
        <v>948909.0</v>
      </c>
      <c r="S332" s="13">
        <v>2556770.0</v>
      </c>
      <c r="T332" s="39">
        <v>3179914.0</v>
      </c>
      <c r="U332" s="38">
        <v>623144.0</v>
      </c>
      <c r="V332" s="13">
        <v>8169506.0</v>
      </c>
      <c r="W332" s="39">
        <v>8636034.0</v>
      </c>
      <c r="X332" s="38">
        <v>466528.0</v>
      </c>
      <c r="Y332" s="13">
        <v>1.777676754E9</v>
      </c>
      <c r="Z332" s="39">
        <v>2.072676754E9</v>
      </c>
      <c r="AA332" s="38">
        <v>2.95E8</v>
      </c>
      <c r="AB332" s="40">
        <v>933056.0</v>
      </c>
      <c r="AC332" s="40">
        <v>2492576.0</v>
      </c>
      <c r="AD332" s="40">
        <v>0.0</v>
      </c>
      <c r="AE332" s="40">
        <v>0.0</v>
      </c>
      <c r="AF332" s="41">
        <v>176999.99999999997</v>
      </c>
      <c r="AG332" s="40">
        <v>0.0</v>
      </c>
      <c r="AH332" s="40">
        <v>0.0</v>
      </c>
      <c r="AI332" s="41">
        <v>3602632.0</v>
      </c>
      <c r="AJ332" s="41">
        <v>-2774577.05</v>
      </c>
      <c r="AK332" s="42">
        <v>1.281522988492905</v>
      </c>
      <c r="AL332" s="42">
        <v>0.5649229893130131</v>
      </c>
    </row>
    <row r="333" ht="15.75" customHeight="1">
      <c r="A333" s="6">
        <v>9.8640668E7</v>
      </c>
      <c r="B333" s="7" t="s">
        <v>671</v>
      </c>
      <c r="C333" s="20">
        <v>842537.36</v>
      </c>
      <c r="D333" s="33">
        <v>0.0</v>
      </c>
      <c r="E333" s="20">
        <v>6319030.2</v>
      </c>
      <c r="F333" s="33">
        <v>453637.81919999997</v>
      </c>
      <c r="G333" s="13">
        <v>4.2126868E7</v>
      </c>
      <c r="H333" s="34">
        <v>4.2748025E7</v>
      </c>
      <c r="I333" s="35">
        <v>621157.0</v>
      </c>
      <c r="J333" s="20">
        <v>3.44297226E7</v>
      </c>
      <c r="K333" s="36">
        <v>3.44328426E7</v>
      </c>
      <c r="L333" s="37">
        <v>3120.0</v>
      </c>
      <c r="M333" s="13">
        <v>3095085.0</v>
      </c>
      <c r="N333" s="34">
        <v>3096645.0</v>
      </c>
      <c r="O333" s="38">
        <v>1560.0</v>
      </c>
      <c r="P333" s="13">
        <v>3953844.0</v>
      </c>
      <c r="Q333" s="39">
        <v>3953844.0</v>
      </c>
      <c r="R333" s="38">
        <v>0.0</v>
      </c>
      <c r="S333" s="13">
        <v>1083015.0</v>
      </c>
      <c r="T333" s="39">
        <v>1083015.0</v>
      </c>
      <c r="U333" s="38">
        <v>0.0</v>
      </c>
      <c r="V333" s="13">
        <v>1100670.0</v>
      </c>
      <c r="W333" s="39">
        <v>1100670.0</v>
      </c>
      <c r="X333" s="38">
        <v>0.0</v>
      </c>
      <c r="Y333" s="13">
        <v>9.410867146E9</v>
      </c>
      <c r="Z333" s="39">
        <v>1.0166930178E10</v>
      </c>
      <c r="AA333" s="38">
        <v>7.56063032E8</v>
      </c>
      <c r="AB333" s="40">
        <v>0.0</v>
      </c>
      <c r="AC333" s="40">
        <v>0.0</v>
      </c>
      <c r="AD333" s="40">
        <v>0.0</v>
      </c>
      <c r="AE333" s="40">
        <v>0.0</v>
      </c>
      <c r="AF333" s="41">
        <v>453637.81919999997</v>
      </c>
      <c r="AG333" s="40">
        <v>0.0</v>
      </c>
      <c r="AH333" s="40">
        <v>0.0</v>
      </c>
      <c r="AI333" s="41">
        <v>453637.81919999997</v>
      </c>
      <c r="AJ333" s="41">
        <v>-5865392.3808</v>
      </c>
      <c r="AK333" s="42">
        <v>0.0</v>
      </c>
      <c r="AL333" s="42">
        <v>0.07178915194929752</v>
      </c>
    </row>
    <row r="334" ht="15.75" customHeight="1">
      <c r="A334" s="6">
        <v>9.1071226E7</v>
      </c>
      <c r="B334" s="7" t="s">
        <v>590</v>
      </c>
      <c r="C334" s="20">
        <v>2520748.45</v>
      </c>
      <c r="D334" s="33">
        <v>4112384.0</v>
      </c>
      <c r="E334" s="20">
        <v>1.260374225E7</v>
      </c>
      <c r="F334" s="33">
        <v>1.9492964E7</v>
      </c>
      <c r="G334" s="13">
        <v>5.0414969E7</v>
      </c>
      <c r="H334" s="34">
        <v>4.8810836E7</v>
      </c>
      <c r="I334" s="35">
        <v>-1604133.0</v>
      </c>
      <c r="J334" s="20">
        <v>1.6221756E8</v>
      </c>
      <c r="K334" s="36">
        <v>2.377354756E8</v>
      </c>
      <c r="L334" s="37">
        <v>7.55179156E7</v>
      </c>
      <c r="M334" s="13">
        <v>1.04332E7</v>
      </c>
      <c r="N334" s="34">
        <v>1.6051702E7</v>
      </c>
      <c r="O334" s="38">
        <v>5618502.0</v>
      </c>
      <c r="P334" s="13">
        <v>4325462.0</v>
      </c>
      <c r="Q334" s="39">
        <v>5351207.0</v>
      </c>
      <c r="R334" s="38">
        <v>1025745.0</v>
      </c>
      <c r="S334" s="13">
        <v>6135198.0</v>
      </c>
      <c r="T334" s="39">
        <v>9533400.0</v>
      </c>
      <c r="U334" s="38">
        <v>3398202.0</v>
      </c>
      <c r="V334" s="13">
        <v>3909088.0</v>
      </c>
      <c r="W334" s="39">
        <v>4623270.0</v>
      </c>
      <c r="X334" s="38">
        <v>714182.0</v>
      </c>
      <c r="Y334" s="13">
        <v>7.5143377E7</v>
      </c>
      <c r="Z334" s="39">
        <v>7.5143377E7</v>
      </c>
      <c r="AA334" s="38">
        <v>0.0</v>
      </c>
      <c r="AB334" s="40">
        <v>1428364.0</v>
      </c>
      <c r="AC334" s="40">
        <v>1.3592808E7</v>
      </c>
      <c r="AD334" s="40">
        <v>2534072.0</v>
      </c>
      <c r="AE334" s="40">
        <v>1937720.0</v>
      </c>
      <c r="AF334" s="41">
        <v>0.0</v>
      </c>
      <c r="AG334" s="40">
        <v>633518.0</v>
      </c>
      <c r="AH334" s="40">
        <v>193772.0</v>
      </c>
      <c r="AI334" s="41">
        <v>1.9492964E7</v>
      </c>
      <c r="AJ334" s="41">
        <v>6889221.75</v>
      </c>
      <c r="AK334" s="42">
        <v>1.631413876303286</v>
      </c>
      <c r="AL334" s="42">
        <v>1.5466012882007325</v>
      </c>
    </row>
    <row r="335" ht="15.75" customHeight="1">
      <c r="A335" s="6">
        <v>9.3732311E7</v>
      </c>
      <c r="B335" s="7" t="s">
        <v>290</v>
      </c>
      <c r="C335" s="20">
        <v>839726.5</v>
      </c>
      <c r="D335" s="33">
        <v>400765.0</v>
      </c>
      <c r="E335" s="20">
        <v>6297948.75</v>
      </c>
      <c r="F335" s="33">
        <v>3179202.0</v>
      </c>
      <c r="G335" s="13">
        <v>4.1986325E7</v>
      </c>
      <c r="H335" s="34">
        <v>4.060918E7</v>
      </c>
      <c r="I335" s="35">
        <v>-1377145.0</v>
      </c>
      <c r="J335" s="20">
        <v>8.09012808E7</v>
      </c>
      <c r="K335" s="36">
        <v>8.69536928E7</v>
      </c>
      <c r="L335" s="37">
        <v>6052412.0</v>
      </c>
      <c r="M335" s="13">
        <v>5849900.0</v>
      </c>
      <c r="N335" s="34">
        <v>6251266.0</v>
      </c>
      <c r="O335" s="38">
        <v>401366.0</v>
      </c>
      <c r="P335" s="13">
        <v>6456385.0</v>
      </c>
      <c r="Q335" s="39">
        <v>6949221.0</v>
      </c>
      <c r="R335" s="38">
        <v>492836.0</v>
      </c>
      <c r="S335" s="13">
        <v>2935655.0</v>
      </c>
      <c r="T335" s="39">
        <v>3140011.0</v>
      </c>
      <c r="U335" s="38">
        <v>204356.0</v>
      </c>
      <c r="V335" s="13">
        <v>2097172.0</v>
      </c>
      <c r="W335" s="39">
        <v>2293581.0</v>
      </c>
      <c r="X335" s="38">
        <v>196409.0</v>
      </c>
      <c r="Y335" s="13">
        <v>2.226461701E10</v>
      </c>
      <c r="Z335" s="39">
        <v>2.226461701E10</v>
      </c>
      <c r="AA335" s="38">
        <v>0.0</v>
      </c>
      <c r="AB335" s="40">
        <v>392818.0</v>
      </c>
      <c r="AC335" s="40">
        <v>817424.0</v>
      </c>
      <c r="AD335" s="40">
        <v>1968960.0</v>
      </c>
      <c r="AE335" s="40">
        <v>0.0</v>
      </c>
      <c r="AF335" s="41">
        <v>0.0</v>
      </c>
      <c r="AG335" s="40">
        <v>492240.0</v>
      </c>
      <c r="AH335" s="40">
        <v>0.0</v>
      </c>
      <c r="AI335" s="41">
        <v>3179202.0</v>
      </c>
      <c r="AJ335" s="41">
        <v>-3118746.75</v>
      </c>
      <c r="AK335" s="42">
        <v>0.4772565829469476</v>
      </c>
      <c r="AL335" s="42">
        <v>0.5047995984406828</v>
      </c>
    </row>
    <row r="336" ht="15.75" customHeight="1">
      <c r="A336" s="6">
        <v>1.210993E8</v>
      </c>
      <c r="B336" s="7" t="s">
        <v>325</v>
      </c>
      <c r="C336" s="20">
        <v>843888.26</v>
      </c>
      <c r="D336" s="33">
        <v>589894.0</v>
      </c>
      <c r="E336" s="20">
        <v>6329161.95</v>
      </c>
      <c r="F336" s="33">
        <v>9727396.0</v>
      </c>
      <c r="G336" s="13">
        <v>4.2194413E7</v>
      </c>
      <c r="H336" s="34">
        <v>3.8490697E7</v>
      </c>
      <c r="I336" s="35">
        <v>-3703716.0</v>
      </c>
      <c r="J336" s="20">
        <v>3.5113677E7</v>
      </c>
      <c r="K336" s="36">
        <v>4.52872456E7</v>
      </c>
      <c r="L336" s="37">
        <v>1.0173568600000001E7</v>
      </c>
      <c r="M336" s="13">
        <v>3477813.0</v>
      </c>
      <c r="N336" s="34">
        <v>4068916.0</v>
      </c>
      <c r="O336" s="38">
        <v>591103.0</v>
      </c>
      <c r="P336" s="13">
        <v>2400913.0</v>
      </c>
      <c r="Q336" s="39">
        <v>3895107.0</v>
      </c>
      <c r="R336" s="38">
        <v>1494194.0</v>
      </c>
      <c r="S336" s="13">
        <v>550131.0</v>
      </c>
      <c r="T336" s="39">
        <v>977547.0</v>
      </c>
      <c r="U336" s="38">
        <v>427416.0</v>
      </c>
      <c r="V336" s="13">
        <v>2276294.0</v>
      </c>
      <c r="W336" s="39">
        <v>2438772.0</v>
      </c>
      <c r="X336" s="38">
        <v>162478.0</v>
      </c>
      <c r="Y336" s="13">
        <v>4.82522272E9</v>
      </c>
      <c r="Z336" s="39">
        <v>7.68522272E9</v>
      </c>
      <c r="AA336" s="38">
        <v>2.86E9</v>
      </c>
      <c r="AB336" s="40">
        <v>324956.0</v>
      </c>
      <c r="AC336" s="40">
        <v>1709664.0</v>
      </c>
      <c r="AD336" s="40">
        <v>5976776.0</v>
      </c>
      <c r="AE336" s="40">
        <v>0.0</v>
      </c>
      <c r="AF336" s="41">
        <v>1715999.9999999998</v>
      </c>
      <c r="AG336" s="40">
        <v>1494194.0</v>
      </c>
      <c r="AH336" s="40">
        <v>0.0</v>
      </c>
      <c r="AI336" s="41">
        <v>9727396.0</v>
      </c>
      <c r="AJ336" s="41">
        <v>3398234.05</v>
      </c>
      <c r="AK336" s="42">
        <v>0.6990190857732752</v>
      </c>
      <c r="AL336" s="42">
        <v>1.5369169057208276</v>
      </c>
    </row>
    <row r="337" ht="15.75" customHeight="1">
      <c r="A337" s="6">
        <v>1.54036725E8</v>
      </c>
      <c r="B337" s="7" t="s">
        <v>274</v>
      </c>
      <c r="C337" s="20">
        <v>854065.24</v>
      </c>
      <c r="D337" s="33">
        <v>2712141.0</v>
      </c>
      <c r="E337" s="20">
        <v>6405489.3</v>
      </c>
      <c r="F337" s="33">
        <v>1.2251776E7</v>
      </c>
      <c r="G337" s="13">
        <v>4.2703262E7</v>
      </c>
      <c r="H337" s="34">
        <v>4.1486791E7</v>
      </c>
      <c r="I337" s="35">
        <v>-1216471.0</v>
      </c>
      <c r="J337" s="20">
        <v>2.01139752E8</v>
      </c>
      <c r="K337" s="36">
        <v>2.496007088E8</v>
      </c>
      <c r="L337" s="37">
        <v>4.846095680000001E7</v>
      </c>
      <c r="M337" s="13">
        <v>1.937709E7</v>
      </c>
      <c r="N337" s="34">
        <v>2.2101703E7</v>
      </c>
      <c r="O337" s="38">
        <v>2724613.0</v>
      </c>
      <c r="P337" s="13">
        <v>1815556.0</v>
      </c>
      <c r="Q337" s="39">
        <v>2455647.0</v>
      </c>
      <c r="R337" s="38">
        <v>640091.0</v>
      </c>
      <c r="S337" s="13">
        <v>3531259.0</v>
      </c>
      <c r="T337" s="39">
        <v>5664826.0</v>
      </c>
      <c r="U337" s="38">
        <v>2133567.0</v>
      </c>
      <c r="V337" s="13">
        <v>1.2233088E7</v>
      </c>
      <c r="W337" s="39">
        <v>1.2811662E7</v>
      </c>
      <c r="X337" s="38">
        <v>578574.0</v>
      </c>
      <c r="Y337" s="13">
        <v>3.29445575E8</v>
      </c>
      <c r="Z337" s="39">
        <v>3.29445575E8</v>
      </c>
      <c r="AA337" s="38">
        <v>0.0</v>
      </c>
      <c r="AB337" s="40">
        <v>1157148.0</v>
      </c>
      <c r="AC337" s="40">
        <v>8534268.0</v>
      </c>
      <c r="AD337" s="40">
        <v>2560360.0</v>
      </c>
      <c r="AE337" s="40">
        <v>0.0</v>
      </c>
      <c r="AF337" s="41">
        <v>0.0</v>
      </c>
      <c r="AG337" s="40">
        <v>640090.0</v>
      </c>
      <c r="AH337" s="40">
        <v>0.0</v>
      </c>
      <c r="AI337" s="41">
        <v>1.2251776E7</v>
      </c>
      <c r="AJ337" s="41">
        <v>5846286.7</v>
      </c>
      <c r="AK337" s="42">
        <v>3.175566541029114</v>
      </c>
      <c r="AL337" s="42">
        <v>1.9126994716859491</v>
      </c>
    </row>
    <row r="338" ht="15.75" customHeight="1">
      <c r="A338" s="6">
        <v>1.27930445E8</v>
      </c>
      <c r="B338" s="7" t="s">
        <v>623</v>
      </c>
      <c r="C338" s="20">
        <v>835634.84</v>
      </c>
      <c r="D338" s="33">
        <v>0.0</v>
      </c>
      <c r="E338" s="20">
        <v>6267261.3</v>
      </c>
      <c r="F338" s="33">
        <v>0.0</v>
      </c>
      <c r="G338" s="13">
        <v>4.1781742E7</v>
      </c>
      <c r="H338" s="34">
        <v>4.3211887E7</v>
      </c>
      <c r="I338" s="35">
        <v>1430145.0</v>
      </c>
      <c r="J338" s="20">
        <v>6562417.8</v>
      </c>
      <c r="K338" s="36">
        <v>6562417.8</v>
      </c>
      <c r="L338" s="37">
        <v>0.0</v>
      </c>
      <c r="M338" s="13">
        <v>831176.0</v>
      </c>
      <c r="N338" s="34">
        <v>831176.0</v>
      </c>
      <c r="O338" s="38">
        <v>0.0</v>
      </c>
      <c r="P338" s="13">
        <v>1833610.0</v>
      </c>
      <c r="Q338" s="39">
        <v>1833610.0</v>
      </c>
      <c r="R338" s="38">
        <v>0.0</v>
      </c>
      <c r="S338" s="13">
        <v>176820.0</v>
      </c>
      <c r="T338" s="39">
        <v>176820.0</v>
      </c>
      <c r="U338" s="38">
        <v>0.0</v>
      </c>
      <c r="V338" s="13">
        <v>230291.0</v>
      </c>
      <c r="W338" s="39">
        <v>230291.0</v>
      </c>
      <c r="X338" s="38">
        <v>0.0</v>
      </c>
      <c r="Y338" s="13">
        <v>6.4000209E7</v>
      </c>
      <c r="Z338" s="39">
        <v>6.4000209E7</v>
      </c>
      <c r="AA338" s="38">
        <v>0.0</v>
      </c>
      <c r="AB338" s="40">
        <v>0.0</v>
      </c>
      <c r="AC338" s="40">
        <v>0.0</v>
      </c>
      <c r="AD338" s="40">
        <v>0.0</v>
      </c>
      <c r="AE338" s="40">
        <v>0.0</v>
      </c>
      <c r="AF338" s="41">
        <v>0.0</v>
      </c>
      <c r="AG338" s="40">
        <v>0.0</v>
      </c>
      <c r="AH338" s="40">
        <v>0.0</v>
      </c>
      <c r="AI338" s="41">
        <v>0.0</v>
      </c>
      <c r="AJ338" s="41">
        <v>-6267261.3</v>
      </c>
      <c r="AK338" s="42">
        <v>0.0</v>
      </c>
      <c r="AL338" s="42">
        <v>0.0</v>
      </c>
    </row>
    <row r="339" ht="15.75" customHeight="1">
      <c r="A339" s="6">
        <v>1.24648117E8</v>
      </c>
      <c r="B339" s="7" t="s">
        <v>621</v>
      </c>
      <c r="C339" s="20">
        <v>843444.7000000001</v>
      </c>
      <c r="D339" s="33">
        <v>0.0</v>
      </c>
      <c r="E339" s="20">
        <v>6325835.25</v>
      </c>
      <c r="F339" s="33">
        <v>0.0</v>
      </c>
      <c r="G339" s="13">
        <v>4.2172235E7</v>
      </c>
      <c r="H339" s="34" t="s">
        <v>665</v>
      </c>
      <c r="I339" s="35" t="s">
        <v>665</v>
      </c>
      <c r="J339" s="20">
        <v>4.95594054E7</v>
      </c>
      <c r="K339" s="36" t="s">
        <v>665</v>
      </c>
      <c r="L339" s="35" t="s">
        <v>665</v>
      </c>
      <c r="M339" s="13">
        <v>9989506.0</v>
      </c>
      <c r="N339" s="34" t="s">
        <v>665</v>
      </c>
      <c r="O339" s="38" t="s">
        <v>665</v>
      </c>
      <c r="P339" s="13">
        <v>3486587.0</v>
      </c>
      <c r="Q339" s="39" t="s">
        <v>665</v>
      </c>
      <c r="R339" s="38" t="s">
        <v>665</v>
      </c>
      <c r="S339" s="13">
        <v>964317.0</v>
      </c>
      <c r="T339" s="39" t="s">
        <v>665</v>
      </c>
      <c r="U339" s="38" t="s">
        <v>665</v>
      </c>
      <c r="V339" s="13">
        <v>2600358.0</v>
      </c>
      <c r="W339" s="39" t="s">
        <v>665</v>
      </c>
      <c r="X339" s="38" t="s">
        <v>665</v>
      </c>
      <c r="Y339" s="13">
        <v>1.636823178E9</v>
      </c>
      <c r="Z339" s="39" t="s">
        <v>665</v>
      </c>
      <c r="AA339" s="38" t="s">
        <v>665</v>
      </c>
      <c r="AB339" s="40" t="s">
        <v>665</v>
      </c>
      <c r="AC339" s="40" t="s">
        <v>665</v>
      </c>
      <c r="AD339" s="40">
        <v>0.0</v>
      </c>
      <c r="AE339" s="40">
        <v>0.0</v>
      </c>
      <c r="AF339" s="41" t="s">
        <v>665</v>
      </c>
      <c r="AG339" s="40">
        <v>0.0</v>
      </c>
      <c r="AH339" s="40">
        <v>0.0</v>
      </c>
      <c r="AI339" s="41">
        <v>0.0</v>
      </c>
      <c r="AJ339" s="41">
        <v>-6325835.25</v>
      </c>
      <c r="AK339" s="42">
        <v>0.0</v>
      </c>
      <c r="AL339" s="42">
        <v>0.0</v>
      </c>
    </row>
    <row r="340" ht="15.75" customHeight="1">
      <c r="A340" s="6">
        <v>1.19433322E8</v>
      </c>
      <c r="B340" s="7" t="s">
        <v>625</v>
      </c>
      <c r="C340" s="20">
        <v>830543.36</v>
      </c>
      <c r="D340" s="33">
        <v>590610.0</v>
      </c>
      <c r="E340" s="20">
        <v>6229075.2</v>
      </c>
      <c r="F340" s="33">
        <v>2077146.0</v>
      </c>
      <c r="G340" s="13">
        <v>4.1527168E7</v>
      </c>
      <c r="H340" s="34">
        <v>3.6671128E7</v>
      </c>
      <c r="I340" s="35">
        <v>-4856040.0</v>
      </c>
      <c r="J340" s="20">
        <v>6.05294272E7</v>
      </c>
      <c r="K340" s="36">
        <v>7.09151572E7</v>
      </c>
      <c r="L340" s="37">
        <v>1.038573E7</v>
      </c>
      <c r="M340" s="13">
        <v>3966067.0</v>
      </c>
      <c r="N340" s="34">
        <v>4556677.0</v>
      </c>
      <c r="O340" s="38">
        <v>590610.0</v>
      </c>
      <c r="P340" s="13">
        <v>1912709.0</v>
      </c>
      <c r="Q340" s="39">
        <v>2884173.0</v>
      </c>
      <c r="R340" s="38">
        <v>971464.0</v>
      </c>
      <c r="S340" s="13">
        <v>2408611.0</v>
      </c>
      <c r="T340" s="39">
        <v>2856574.0</v>
      </c>
      <c r="U340" s="38">
        <v>447963.0</v>
      </c>
      <c r="V340" s="13">
        <v>1175278.0</v>
      </c>
      <c r="W340" s="39">
        <v>1317925.0</v>
      </c>
      <c r="X340" s="38">
        <v>142647.0</v>
      </c>
      <c r="Y340" s="13">
        <v>6.8448146E7</v>
      </c>
      <c r="Z340" s="39">
        <v>6.8448146E7</v>
      </c>
      <c r="AA340" s="38">
        <v>0.0</v>
      </c>
      <c r="AB340" s="40">
        <v>285294.0</v>
      </c>
      <c r="AC340" s="40">
        <v>1791852.0</v>
      </c>
      <c r="AD340" s="40">
        <v>0.0</v>
      </c>
      <c r="AE340" s="40">
        <v>0.0</v>
      </c>
      <c r="AF340" s="41">
        <v>0.0</v>
      </c>
      <c r="AG340" s="40">
        <v>0.0</v>
      </c>
      <c r="AH340" s="40">
        <v>0.0</v>
      </c>
      <c r="AI340" s="41">
        <v>2077146.0</v>
      </c>
      <c r="AJ340" s="41">
        <v>-4151929.2</v>
      </c>
      <c r="AK340" s="42">
        <v>0.7111127828413438</v>
      </c>
      <c r="AL340" s="42">
        <v>0.33345977264811316</v>
      </c>
    </row>
    <row r="341" ht="15.75" customHeight="1">
      <c r="A341" s="6">
        <v>1.34895663E8</v>
      </c>
      <c r="B341" s="7" t="s">
        <v>624</v>
      </c>
      <c r="C341" s="20">
        <v>832015.0800000001</v>
      </c>
      <c r="D341" s="33">
        <v>979125.0</v>
      </c>
      <c r="E341" s="20">
        <v>6240113.1</v>
      </c>
      <c r="F341" s="33">
        <v>9436214.0</v>
      </c>
      <c r="G341" s="13">
        <v>4.1600754E7</v>
      </c>
      <c r="H341" s="34">
        <v>3.6864173E7</v>
      </c>
      <c r="I341" s="35">
        <v>-4736581.0</v>
      </c>
      <c r="J341" s="20">
        <v>1.17840746E7</v>
      </c>
      <c r="K341" s="36">
        <v>2.76075596E7</v>
      </c>
      <c r="L341" s="37">
        <v>1.5823485000000002E7</v>
      </c>
      <c r="M341" s="13">
        <v>1780076.0</v>
      </c>
      <c r="N341" s="34">
        <v>2794171.0</v>
      </c>
      <c r="O341" s="38">
        <v>1014095.0</v>
      </c>
      <c r="P341" s="13">
        <v>636302.0</v>
      </c>
      <c r="Q341" s="39">
        <v>2253027.0</v>
      </c>
      <c r="R341" s="38">
        <v>1616725.0</v>
      </c>
      <c r="S341" s="13">
        <v>1093.0</v>
      </c>
      <c r="T341" s="39">
        <v>599883.0</v>
      </c>
      <c r="U341" s="38">
        <v>598790.0</v>
      </c>
      <c r="V341" s="13">
        <v>866617.0</v>
      </c>
      <c r="W341" s="39">
        <v>1246952.0</v>
      </c>
      <c r="X341" s="38">
        <v>380335.0</v>
      </c>
      <c r="Y341" s="13">
        <v>7.7452027E7</v>
      </c>
      <c r="Z341" s="39">
        <v>7.7452027E7</v>
      </c>
      <c r="AA341" s="38">
        <v>0.0</v>
      </c>
      <c r="AB341" s="40">
        <v>760670.0</v>
      </c>
      <c r="AC341" s="40">
        <v>2395160.0</v>
      </c>
      <c r="AD341" s="40">
        <v>6280384.0</v>
      </c>
      <c r="AE341" s="40">
        <v>0.0</v>
      </c>
      <c r="AF341" s="41">
        <v>0.0</v>
      </c>
      <c r="AG341" s="40">
        <v>1570096.0</v>
      </c>
      <c r="AH341" s="40">
        <v>0.0</v>
      </c>
      <c r="AI341" s="41">
        <v>9436214.0</v>
      </c>
      <c r="AJ341" s="41">
        <v>3196100.9000000004</v>
      </c>
      <c r="AK341" s="42">
        <v>1.1768116029820035</v>
      </c>
      <c r="AL341" s="42">
        <v>1.5121863736732593</v>
      </c>
    </row>
    <row r="342" ht="15.75" customHeight="1">
      <c r="A342" s="6">
        <v>1.24384369E8</v>
      </c>
      <c r="B342" s="7" t="s">
        <v>353</v>
      </c>
      <c r="C342" s="20">
        <v>822934.64</v>
      </c>
      <c r="D342" s="33">
        <v>0.0</v>
      </c>
      <c r="E342" s="20">
        <v>6172009.8</v>
      </c>
      <c r="F342" s="33">
        <v>0.0</v>
      </c>
      <c r="G342" s="13">
        <v>4.1146732E7</v>
      </c>
      <c r="H342" s="34">
        <v>4.184538E7</v>
      </c>
      <c r="I342" s="35">
        <v>698648.0</v>
      </c>
      <c r="J342" s="20">
        <v>2.61525654E7</v>
      </c>
      <c r="K342" s="36">
        <v>2.61525654E7</v>
      </c>
      <c r="L342" s="37">
        <v>0.0</v>
      </c>
      <c r="M342" s="13">
        <v>2786180.0</v>
      </c>
      <c r="N342" s="34">
        <v>2786180.0</v>
      </c>
      <c r="O342" s="38">
        <v>0.0</v>
      </c>
      <c r="P342" s="13">
        <v>3196427.0</v>
      </c>
      <c r="Q342" s="39">
        <v>3196427.0</v>
      </c>
      <c r="R342" s="38">
        <v>0.0</v>
      </c>
      <c r="S342" s="13">
        <v>474194.0</v>
      </c>
      <c r="T342" s="39">
        <v>474194.0</v>
      </c>
      <c r="U342" s="38">
        <v>0.0</v>
      </c>
      <c r="V342" s="13">
        <v>1559483.0</v>
      </c>
      <c r="W342" s="39">
        <v>1559483.0</v>
      </c>
      <c r="X342" s="38">
        <v>0.0</v>
      </c>
      <c r="Y342" s="13">
        <v>6.0518718E7</v>
      </c>
      <c r="Z342" s="39">
        <v>6.0518718E7</v>
      </c>
      <c r="AA342" s="38">
        <v>0.0</v>
      </c>
      <c r="AB342" s="40">
        <v>0.0</v>
      </c>
      <c r="AC342" s="40">
        <v>0.0</v>
      </c>
      <c r="AD342" s="40">
        <v>0.0</v>
      </c>
      <c r="AE342" s="40">
        <v>0.0</v>
      </c>
      <c r="AF342" s="41">
        <v>0.0</v>
      </c>
      <c r="AG342" s="40">
        <v>0.0</v>
      </c>
      <c r="AH342" s="40">
        <v>0.0</v>
      </c>
      <c r="AI342" s="41">
        <v>0.0</v>
      </c>
      <c r="AJ342" s="41">
        <v>-6172009.8</v>
      </c>
      <c r="AK342" s="42">
        <v>0.0</v>
      </c>
      <c r="AL342" s="42">
        <v>0.0</v>
      </c>
    </row>
    <row r="343" ht="15.75" customHeight="1">
      <c r="A343" s="6">
        <v>1.23750052E8</v>
      </c>
      <c r="B343" s="7" t="s">
        <v>368</v>
      </c>
      <c r="C343" s="20">
        <v>825320.66</v>
      </c>
      <c r="D343" s="33">
        <v>0.0</v>
      </c>
      <c r="E343" s="20">
        <v>6189904.95</v>
      </c>
      <c r="F343" s="33">
        <v>886257.2784</v>
      </c>
      <c r="G343" s="13">
        <v>4.1266033E7</v>
      </c>
      <c r="H343" s="34">
        <v>4.1866733E7</v>
      </c>
      <c r="I343" s="35">
        <v>600700.0</v>
      </c>
      <c r="J343" s="20">
        <v>2.07450032E7</v>
      </c>
      <c r="K343" s="36">
        <v>2.07450032E7</v>
      </c>
      <c r="L343" s="37">
        <v>0.0</v>
      </c>
      <c r="M343" s="13">
        <v>2742197.0</v>
      </c>
      <c r="N343" s="34">
        <v>2742197.0</v>
      </c>
      <c r="O343" s="38">
        <v>0.0</v>
      </c>
      <c r="P343" s="13">
        <v>1858323.0</v>
      </c>
      <c r="Q343" s="39">
        <v>1858323.0</v>
      </c>
      <c r="R343" s="38">
        <v>0.0</v>
      </c>
      <c r="S343" s="13">
        <v>531003.0</v>
      </c>
      <c r="T343" s="39">
        <v>531003.0</v>
      </c>
      <c r="U343" s="38">
        <v>0.0</v>
      </c>
      <c r="V343" s="13">
        <v>864295.0</v>
      </c>
      <c r="W343" s="39">
        <v>864295.0</v>
      </c>
      <c r="X343" s="38">
        <v>0.0</v>
      </c>
      <c r="Y343" s="13">
        <v>9.874708771E9</v>
      </c>
      <c r="Z343" s="39">
        <v>1.1351804235E10</v>
      </c>
      <c r="AA343" s="38">
        <v>1.477095464E9</v>
      </c>
      <c r="AB343" s="40">
        <v>0.0</v>
      </c>
      <c r="AC343" s="40">
        <v>0.0</v>
      </c>
      <c r="AD343" s="40">
        <v>0.0</v>
      </c>
      <c r="AE343" s="40">
        <v>0.0</v>
      </c>
      <c r="AF343" s="41">
        <v>886257.2784</v>
      </c>
      <c r="AG343" s="40">
        <v>0.0</v>
      </c>
      <c r="AH343" s="40">
        <v>0.0</v>
      </c>
      <c r="AI343" s="41">
        <v>886257.2784</v>
      </c>
      <c r="AJ343" s="41">
        <v>-5303647.6716</v>
      </c>
      <c r="AK343" s="42">
        <v>0.0</v>
      </c>
      <c r="AL343" s="42">
        <v>0.14317784934645886</v>
      </c>
    </row>
    <row r="344" ht="15.75" customHeight="1">
      <c r="A344" s="6">
        <v>1.0318379E7</v>
      </c>
      <c r="B344" s="7" t="s">
        <v>627</v>
      </c>
      <c r="C344" s="20">
        <v>820947.3200000001</v>
      </c>
      <c r="D344" s="33">
        <v>0.0</v>
      </c>
      <c r="E344" s="20">
        <v>6157104.899999999</v>
      </c>
      <c r="F344" s="33">
        <v>0.0</v>
      </c>
      <c r="G344" s="13">
        <v>4.1047366E7</v>
      </c>
      <c r="H344" s="34" t="s">
        <v>665</v>
      </c>
      <c r="I344" s="35" t="s">
        <v>665</v>
      </c>
      <c r="J344" s="20">
        <v>3.4702458E7</v>
      </c>
      <c r="K344" s="36" t="s">
        <v>665</v>
      </c>
      <c r="L344" s="35" t="s">
        <v>665</v>
      </c>
      <c r="M344" s="13">
        <v>2905813.0</v>
      </c>
      <c r="N344" s="34" t="s">
        <v>665</v>
      </c>
      <c r="O344" s="38" t="s">
        <v>665</v>
      </c>
      <c r="P344" s="13">
        <v>6684094.0</v>
      </c>
      <c r="Q344" s="39" t="s">
        <v>665</v>
      </c>
      <c r="R344" s="38" t="s">
        <v>665</v>
      </c>
      <c r="S344" s="13">
        <v>919042.0</v>
      </c>
      <c r="T344" s="39" t="s">
        <v>665</v>
      </c>
      <c r="U344" s="38" t="s">
        <v>665</v>
      </c>
      <c r="V344" s="13">
        <v>1556668.0</v>
      </c>
      <c r="W344" s="39" t="s">
        <v>665</v>
      </c>
      <c r="X344" s="38" t="s">
        <v>665</v>
      </c>
      <c r="Y344" s="13">
        <v>1.3258847747E10</v>
      </c>
      <c r="Z344" s="39" t="s">
        <v>665</v>
      </c>
      <c r="AA344" s="38" t="s">
        <v>665</v>
      </c>
      <c r="AB344" s="40" t="s">
        <v>665</v>
      </c>
      <c r="AC344" s="40" t="s">
        <v>665</v>
      </c>
      <c r="AD344" s="40">
        <v>0.0</v>
      </c>
      <c r="AE344" s="40">
        <v>0.0</v>
      </c>
      <c r="AF344" s="41" t="s">
        <v>665</v>
      </c>
      <c r="AG344" s="40">
        <v>0.0</v>
      </c>
      <c r="AH344" s="40">
        <v>0.0</v>
      </c>
      <c r="AI344" s="41">
        <v>0.0</v>
      </c>
      <c r="AJ344" s="41">
        <v>-6157104.899999999</v>
      </c>
      <c r="AK344" s="42">
        <v>0.0</v>
      </c>
      <c r="AL344" s="42">
        <v>0.0</v>
      </c>
    </row>
    <row r="345" ht="15.75" customHeight="1">
      <c r="A345" s="6">
        <v>2.7569371E7</v>
      </c>
      <c r="B345" s="7" t="s">
        <v>626</v>
      </c>
      <c r="C345" s="20">
        <v>823332.54</v>
      </c>
      <c r="D345" s="33">
        <v>20341.0</v>
      </c>
      <c r="E345" s="20">
        <v>6174994.05</v>
      </c>
      <c r="F345" s="33">
        <v>372524.4656</v>
      </c>
      <c r="G345" s="13">
        <v>4.1166627E7</v>
      </c>
      <c r="H345" s="34">
        <v>3.9650681E7</v>
      </c>
      <c r="I345" s="35">
        <v>-1515946.0</v>
      </c>
      <c r="J345" s="20">
        <v>5.43717296E7</v>
      </c>
      <c r="K345" s="36">
        <v>5.47705464E7</v>
      </c>
      <c r="L345" s="37">
        <v>398816.799999997</v>
      </c>
      <c r="M345" s="13">
        <v>4480246.0</v>
      </c>
      <c r="N345" s="34">
        <v>4509971.0</v>
      </c>
      <c r="O345" s="38">
        <v>29725.0</v>
      </c>
      <c r="P345" s="13">
        <v>7616460.0</v>
      </c>
      <c r="Q345" s="39">
        <v>8160299.0</v>
      </c>
      <c r="R345" s="38">
        <v>543839.0</v>
      </c>
      <c r="S345" s="13">
        <v>987895.0</v>
      </c>
      <c r="T345" s="39">
        <v>1007248.0</v>
      </c>
      <c r="U345" s="38">
        <v>19353.0</v>
      </c>
      <c r="V345" s="13">
        <v>3446394.0</v>
      </c>
      <c r="W345" s="39">
        <v>3447382.0</v>
      </c>
      <c r="X345" s="38">
        <v>988.0</v>
      </c>
      <c r="Y345" s="13">
        <v>8.361076188E9</v>
      </c>
      <c r="Z345" s="39">
        <v>8.849636964E9</v>
      </c>
      <c r="AA345" s="38">
        <v>4.88560776E8</v>
      </c>
      <c r="AB345" s="40">
        <v>1976.0</v>
      </c>
      <c r="AC345" s="40">
        <v>77412.0</v>
      </c>
      <c r="AD345" s="40">
        <v>0.0</v>
      </c>
      <c r="AE345" s="40">
        <v>0.0</v>
      </c>
      <c r="AF345" s="41">
        <v>293136.4656</v>
      </c>
      <c r="AG345" s="40">
        <v>0.0</v>
      </c>
      <c r="AH345" s="40">
        <v>0.0</v>
      </c>
      <c r="AI345" s="41">
        <v>372524.4656</v>
      </c>
      <c r="AJ345" s="41">
        <v>-5802469.5844</v>
      </c>
      <c r="AK345" s="42">
        <v>0.024705691821678758</v>
      </c>
      <c r="AL345" s="42">
        <v>0.060327906809885916</v>
      </c>
    </row>
    <row r="346" ht="15.75" customHeight="1">
      <c r="A346" s="6">
        <v>1.10852784E8</v>
      </c>
      <c r="B346" s="7" t="s">
        <v>284</v>
      </c>
      <c r="C346" s="20">
        <v>824886.88</v>
      </c>
      <c r="D346" s="33">
        <v>803827.0</v>
      </c>
      <c r="E346" s="20">
        <v>6186651.6</v>
      </c>
      <c r="F346" s="33">
        <v>9896936.0</v>
      </c>
      <c r="G346" s="13">
        <v>4.1244344E7</v>
      </c>
      <c r="H346" s="34">
        <v>3.6621835E7</v>
      </c>
      <c r="I346" s="35">
        <v>-4622509.0</v>
      </c>
      <c r="J346" s="20">
        <v>4.76088836E7</v>
      </c>
      <c r="K346" s="36">
        <v>6.21057178E7</v>
      </c>
      <c r="L346" s="37">
        <v>1.4496834199999996E7</v>
      </c>
      <c r="M346" s="13">
        <v>4603157.0</v>
      </c>
      <c r="N346" s="34">
        <v>5416964.0</v>
      </c>
      <c r="O346" s="38">
        <v>813807.0</v>
      </c>
      <c r="P346" s="13">
        <v>5053304.0</v>
      </c>
      <c r="Q346" s="39">
        <v>6623893.0</v>
      </c>
      <c r="R346" s="38">
        <v>1570589.0</v>
      </c>
      <c r="S346" s="13">
        <v>922949.0</v>
      </c>
      <c r="T346" s="39">
        <v>1568306.0</v>
      </c>
      <c r="U346" s="38">
        <v>645357.0</v>
      </c>
      <c r="V346" s="13">
        <v>2693205.0</v>
      </c>
      <c r="W346" s="39">
        <v>2851675.0</v>
      </c>
      <c r="X346" s="38">
        <v>158470.0</v>
      </c>
      <c r="Y346" s="13">
        <v>5.73479741E8</v>
      </c>
      <c r="Z346" s="39">
        <v>1.768479741E9</v>
      </c>
      <c r="AA346" s="38">
        <v>1.195E9</v>
      </c>
      <c r="AB346" s="40">
        <v>316940.0</v>
      </c>
      <c r="AC346" s="40">
        <v>2581428.0</v>
      </c>
      <c r="AD346" s="40">
        <v>6281568.0</v>
      </c>
      <c r="AE346" s="40">
        <v>0.0</v>
      </c>
      <c r="AF346" s="41">
        <v>716999.9999999999</v>
      </c>
      <c r="AG346" s="40">
        <v>1570392.0</v>
      </c>
      <c r="AH346" s="40">
        <v>0.0</v>
      </c>
      <c r="AI346" s="41">
        <v>9896936.0</v>
      </c>
      <c r="AJ346" s="41">
        <v>3710284.4000000004</v>
      </c>
      <c r="AK346" s="42">
        <v>0.9744693720913588</v>
      </c>
      <c r="AL346" s="42">
        <v>1.5997241545006349</v>
      </c>
    </row>
    <row r="347" ht="15.75" customHeight="1">
      <c r="A347" s="6">
        <v>7.7783694E7</v>
      </c>
      <c r="B347" s="7" t="s">
        <v>628</v>
      </c>
      <c r="C347" s="20">
        <v>818121.68</v>
      </c>
      <c r="D347" s="33">
        <v>168015.0</v>
      </c>
      <c r="E347" s="20">
        <v>6135912.6</v>
      </c>
      <c r="F347" s="33">
        <v>4379161.186</v>
      </c>
      <c r="G347" s="13">
        <v>4.0906084E7</v>
      </c>
      <c r="H347" s="34">
        <v>3.6633418E7</v>
      </c>
      <c r="I347" s="35">
        <v>-4272666.0</v>
      </c>
      <c r="J347" s="20">
        <v>2.33273908E7</v>
      </c>
      <c r="K347" s="36">
        <v>2.61536308E7</v>
      </c>
      <c r="L347" s="37">
        <v>2826240.0</v>
      </c>
      <c r="M347" s="13">
        <v>2521665.0</v>
      </c>
      <c r="N347" s="34">
        <v>2689680.0</v>
      </c>
      <c r="O347" s="38">
        <v>168015.0</v>
      </c>
      <c r="P347" s="13">
        <v>2297746.0</v>
      </c>
      <c r="Q347" s="39">
        <v>3071747.0</v>
      </c>
      <c r="R347" s="38">
        <v>774001.0</v>
      </c>
      <c r="S347" s="13">
        <v>523982.0</v>
      </c>
      <c r="T347" s="39">
        <v>638591.0</v>
      </c>
      <c r="U347" s="38">
        <v>114609.0</v>
      </c>
      <c r="V347" s="13">
        <v>1165021.0</v>
      </c>
      <c r="W347" s="39">
        <v>1218427.0</v>
      </c>
      <c r="X347" s="38">
        <v>53406.0</v>
      </c>
      <c r="Y347" s="13">
        <v>3.918900563E9</v>
      </c>
      <c r="Z347" s="39">
        <v>4.300355873E9</v>
      </c>
      <c r="AA347" s="38">
        <v>3.8145531E8</v>
      </c>
      <c r="AB347" s="40">
        <v>106812.0</v>
      </c>
      <c r="AC347" s="40">
        <v>458436.0</v>
      </c>
      <c r="AD347" s="40">
        <v>3585040.0</v>
      </c>
      <c r="AE347" s="40">
        <v>0.0</v>
      </c>
      <c r="AF347" s="41">
        <v>228873.186</v>
      </c>
      <c r="AG347" s="40">
        <v>896260.0</v>
      </c>
      <c r="AH347" s="40">
        <v>0.0</v>
      </c>
      <c r="AI347" s="41">
        <v>4379161.186</v>
      </c>
      <c r="AJ347" s="41">
        <v>-1756751.4139999999</v>
      </c>
      <c r="AK347" s="42">
        <v>0.20536676158001338</v>
      </c>
      <c r="AL347" s="42">
        <v>0.7136935402241551</v>
      </c>
    </row>
    <row r="348" ht="15.75" customHeight="1">
      <c r="A348" s="6">
        <v>9.0415457E7</v>
      </c>
      <c r="B348" s="7" t="s">
        <v>288</v>
      </c>
      <c r="C348" s="20">
        <v>825720.64</v>
      </c>
      <c r="D348" s="33">
        <v>0.0</v>
      </c>
      <c r="E348" s="20">
        <v>6192904.8</v>
      </c>
      <c r="F348" s="33">
        <v>1068352.7141999998</v>
      </c>
      <c r="G348" s="13">
        <v>4.1286032E7</v>
      </c>
      <c r="H348" s="34">
        <v>4.1342268E7</v>
      </c>
      <c r="I348" s="35">
        <v>56236.0</v>
      </c>
      <c r="J348" s="20">
        <v>1.2598518E7</v>
      </c>
      <c r="K348" s="36">
        <v>1.2598518E7</v>
      </c>
      <c r="L348" s="37">
        <v>0.0</v>
      </c>
      <c r="M348" s="13">
        <v>1500564.0</v>
      </c>
      <c r="N348" s="34">
        <v>1500564.0</v>
      </c>
      <c r="O348" s="38">
        <v>0.0</v>
      </c>
      <c r="P348" s="13">
        <v>2813789.0</v>
      </c>
      <c r="Q348" s="39">
        <v>2813789.0</v>
      </c>
      <c r="R348" s="38">
        <v>0.0</v>
      </c>
      <c r="S348" s="13">
        <v>170748.0</v>
      </c>
      <c r="T348" s="39">
        <v>170748.0</v>
      </c>
      <c r="U348" s="38">
        <v>0.0</v>
      </c>
      <c r="V348" s="13">
        <v>780298.0</v>
      </c>
      <c r="W348" s="39">
        <v>780298.0</v>
      </c>
      <c r="X348" s="38">
        <v>0.0</v>
      </c>
      <c r="Y348" s="13">
        <v>6.372859132E9</v>
      </c>
      <c r="Z348" s="39">
        <v>8.153446989E9</v>
      </c>
      <c r="AA348" s="38">
        <v>1.780587857E9</v>
      </c>
      <c r="AB348" s="40">
        <v>0.0</v>
      </c>
      <c r="AC348" s="40">
        <v>0.0</v>
      </c>
      <c r="AD348" s="40">
        <v>0.0</v>
      </c>
      <c r="AE348" s="40">
        <v>0.0</v>
      </c>
      <c r="AF348" s="41">
        <v>1068352.7141999998</v>
      </c>
      <c r="AG348" s="40">
        <v>0.0</v>
      </c>
      <c r="AH348" s="40">
        <v>0.0</v>
      </c>
      <c r="AI348" s="41">
        <v>1068352.7141999998</v>
      </c>
      <c r="AJ348" s="41">
        <v>-5124552.0858</v>
      </c>
      <c r="AK348" s="42">
        <v>0.0</v>
      </c>
      <c r="AL348" s="42">
        <v>0.17251237483902543</v>
      </c>
    </row>
    <row r="349" ht="15.75" customHeight="1">
      <c r="A349" s="6">
        <v>1.06680234E8</v>
      </c>
      <c r="B349" s="7" t="s">
        <v>315</v>
      </c>
      <c r="C349" s="20">
        <v>814010.42</v>
      </c>
      <c r="D349" s="33">
        <v>39887.0</v>
      </c>
      <c r="E349" s="20">
        <v>6105078.149999999</v>
      </c>
      <c r="F349" s="33">
        <v>141980.0</v>
      </c>
      <c r="G349" s="13">
        <v>4.0700521E7</v>
      </c>
      <c r="H349" s="34">
        <v>4.019798E7</v>
      </c>
      <c r="I349" s="35">
        <v>-502541.0</v>
      </c>
      <c r="J349" s="20">
        <v>5872888.4</v>
      </c>
      <c r="K349" s="36">
        <v>6582788.4</v>
      </c>
      <c r="L349" s="37">
        <v>709900.0</v>
      </c>
      <c r="M349" s="13">
        <v>725632.0</v>
      </c>
      <c r="N349" s="34">
        <v>765519.0</v>
      </c>
      <c r="O349" s="38">
        <v>39887.0</v>
      </c>
      <c r="P349" s="13">
        <v>1938528.0</v>
      </c>
      <c r="Q349" s="39">
        <v>2518715.0</v>
      </c>
      <c r="R349" s="38">
        <v>580187.0</v>
      </c>
      <c r="S349" s="13">
        <v>47463.0</v>
      </c>
      <c r="T349" s="39">
        <v>78566.0</v>
      </c>
      <c r="U349" s="38">
        <v>31103.0</v>
      </c>
      <c r="V349" s="13">
        <v>484064.0</v>
      </c>
      <c r="W349" s="39">
        <v>492848.0</v>
      </c>
      <c r="X349" s="38">
        <v>8784.0</v>
      </c>
      <c r="Y349" s="13">
        <v>6.1489847E7</v>
      </c>
      <c r="Z349" s="39">
        <v>6.1489847E7</v>
      </c>
      <c r="AA349" s="38">
        <v>0.0</v>
      </c>
      <c r="AB349" s="40">
        <v>17568.0</v>
      </c>
      <c r="AC349" s="40">
        <v>124412.0</v>
      </c>
      <c r="AD349" s="40">
        <v>0.0</v>
      </c>
      <c r="AE349" s="40">
        <v>0.0</v>
      </c>
      <c r="AF349" s="41">
        <v>0.0</v>
      </c>
      <c r="AG349" s="40">
        <v>0.0</v>
      </c>
      <c r="AH349" s="40">
        <v>0.0</v>
      </c>
      <c r="AI349" s="41">
        <v>141980.0</v>
      </c>
      <c r="AJ349" s="41">
        <v>-5963098.149999999</v>
      </c>
      <c r="AK349" s="42">
        <v>0.04900060124537472</v>
      </c>
      <c r="AL349" s="42">
        <v>0.02325604955605687</v>
      </c>
    </row>
    <row r="350" ht="15.75" customHeight="1">
      <c r="A350" s="6">
        <v>1.40500641E8</v>
      </c>
      <c r="B350" s="7" t="s">
        <v>347</v>
      </c>
      <c r="C350" s="20">
        <v>820495.74</v>
      </c>
      <c r="D350" s="33">
        <v>0.0</v>
      </c>
      <c r="E350" s="20">
        <v>6153718.05</v>
      </c>
      <c r="F350" s="33">
        <v>0.0</v>
      </c>
      <c r="G350" s="13">
        <v>4.1024787E7</v>
      </c>
      <c r="H350" s="34">
        <v>4.1531741E7</v>
      </c>
      <c r="I350" s="35">
        <v>506954.0</v>
      </c>
      <c r="J350" s="20">
        <v>3.002534974E8</v>
      </c>
      <c r="K350" s="36">
        <v>3.002534974E8</v>
      </c>
      <c r="L350" s="37">
        <v>0.0</v>
      </c>
      <c r="M350" s="13">
        <v>5.1825081E7</v>
      </c>
      <c r="N350" s="34">
        <v>5.1825081E7</v>
      </c>
      <c r="O350" s="38">
        <v>0.0</v>
      </c>
      <c r="P350" s="13">
        <v>3652940.0</v>
      </c>
      <c r="Q350" s="39">
        <v>3652940.0</v>
      </c>
      <c r="R350" s="38">
        <v>0.0</v>
      </c>
      <c r="S350" s="13">
        <v>3166311.0</v>
      </c>
      <c r="T350" s="39">
        <v>3166311.0</v>
      </c>
      <c r="U350" s="38">
        <v>0.0</v>
      </c>
      <c r="V350" s="13">
        <v>2.1906456E7</v>
      </c>
      <c r="W350" s="39">
        <v>2.1906456E7</v>
      </c>
      <c r="X350" s="38">
        <v>0.0</v>
      </c>
      <c r="Y350" s="13">
        <v>2.127623733E9</v>
      </c>
      <c r="Z350" s="39">
        <v>2.127623733E9</v>
      </c>
      <c r="AA350" s="38">
        <v>0.0</v>
      </c>
      <c r="AB350" s="40">
        <v>0.0</v>
      </c>
      <c r="AC350" s="40">
        <v>0.0</v>
      </c>
      <c r="AD350" s="40">
        <v>0.0</v>
      </c>
      <c r="AE350" s="40">
        <v>0.0</v>
      </c>
      <c r="AF350" s="41">
        <v>0.0</v>
      </c>
      <c r="AG350" s="40">
        <v>0.0</v>
      </c>
      <c r="AH350" s="40">
        <v>0.0</v>
      </c>
      <c r="AI350" s="41">
        <v>0.0</v>
      </c>
      <c r="AJ350" s="41">
        <v>-6153718.05</v>
      </c>
      <c r="AK350" s="42">
        <v>0.0</v>
      </c>
      <c r="AL350" s="42">
        <v>0.0</v>
      </c>
    </row>
    <row r="351" ht="15.75" customHeight="1">
      <c r="A351" s="6">
        <v>8.9998243E7</v>
      </c>
      <c r="B351" s="7" t="s">
        <v>300</v>
      </c>
      <c r="C351" s="20">
        <v>809840.84</v>
      </c>
      <c r="D351" s="33">
        <v>741398.0</v>
      </c>
      <c r="E351" s="20">
        <v>6073806.3</v>
      </c>
      <c r="F351" s="33">
        <v>2979308.2604</v>
      </c>
      <c r="G351" s="13">
        <v>4.0492042E7</v>
      </c>
      <c r="H351" s="34">
        <v>3.7706922E7</v>
      </c>
      <c r="I351" s="35">
        <v>-2785120.0</v>
      </c>
      <c r="J351" s="20">
        <v>7.17142012E7</v>
      </c>
      <c r="K351" s="36">
        <v>8.47471606E7</v>
      </c>
      <c r="L351" s="37">
        <v>1.3032959399999991E7</v>
      </c>
      <c r="M351" s="13">
        <v>7331910.0</v>
      </c>
      <c r="N351" s="34">
        <v>8267159.0</v>
      </c>
      <c r="O351" s="38">
        <v>935249.0</v>
      </c>
      <c r="P351" s="13">
        <v>4780602.0</v>
      </c>
      <c r="Q351" s="39">
        <v>5773916.0</v>
      </c>
      <c r="R351" s="38">
        <v>993314.0</v>
      </c>
      <c r="S351" s="13">
        <v>767385.0</v>
      </c>
      <c r="T351" s="39">
        <v>1323365.0</v>
      </c>
      <c r="U351" s="38">
        <v>555980.0</v>
      </c>
      <c r="V351" s="13">
        <v>5494843.0</v>
      </c>
      <c r="W351" s="39">
        <v>5680261.0</v>
      </c>
      <c r="X351" s="38">
        <v>185418.0</v>
      </c>
      <c r="Y351" s="13">
        <v>3.351459213E9</v>
      </c>
      <c r="Z351" s="39">
        <v>3.992379647E9</v>
      </c>
      <c r="AA351" s="38">
        <v>6.40920434E8</v>
      </c>
      <c r="AB351" s="40">
        <v>370836.0</v>
      </c>
      <c r="AC351" s="40">
        <v>2223920.0</v>
      </c>
      <c r="AD351" s="40">
        <v>0.0</v>
      </c>
      <c r="AE351" s="40">
        <v>0.0</v>
      </c>
      <c r="AF351" s="41">
        <v>384552.26039999997</v>
      </c>
      <c r="AG351" s="40">
        <v>0.0</v>
      </c>
      <c r="AH351" s="40">
        <v>0.0</v>
      </c>
      <c r="AI351" s="41">
        <v>2979308.2604</v>
      </c>
      <c r="AJ351" s="41">
        <v>-3094498.0396</v>
      </c>
      <c r="AK351" s="42">
        <v>0.9154860601991869</v>
      </c>
      <c r="AL351" s="42">
        <v>0.49051749648321846</v>
      </c>
    </row>
    <row r="352" ht="15.75" customHeight="1">
      <c r="A352" s="6">
        <v>1.0699599E8</v>
      </c>
      <c r="B352" s="7" t="s">
        <v>634</v>
      </c>
      <c r="C352" s="20">
        <v>804728.84</v>
      </c>
      <c r="D352" s="33">
        <v>0.0</v>
      </c>
      <c r="E352" s="20">
        <v>6035466.3</v>
      </c>
      <c r="F352" s="33">
        <v>0.0</v>
      </c>
      <c r="G352" s="13">
        <v>4.0236442E7</v>
      </c>
      <c r="H352" s="34">
        <v>4.0514591E7</v>
      </c>
      <c r="I352" s="35">
        <v>278149.0</v>
      </c>
      <c r="J352" s="20">
        <v>1.27832576E7</v>
      </c>
      <c r="K352" s="36">
        <v>1.27832576E7</v>
      </c>
      <c r="L352" s="37">
        <v>0.0</v>
      </c>
      <c r="M352" s="13">
        <v>2001152.0</v>
      </c>
      <c r="N352" s="34">
        <v>2001152.0</v>
      </c>
      <c r="O352" s="38">
        <v>0.0</v>
      </c>
      <c r="P352" s="13">
        <v>4551997.0</v>
      </c>
      <c r="Q352" s="39">
        <v>4551997.0</v>
      </c>
      <c r="R352" s="38">
        <v>0.0</v>
      </c>
      <c r="S352" s="13">
        <v>283597.0</v>
      </c>
      <c r="T352" s="39">
        <v>283597.0</v>
      </c>
      <c r="U352" s="38">
        <v>0.0</v>
      </c>
      <c r="V352" s="13">
        <v>356650.0</v>
      </c>
      <c r="W352" s="39">
        <v>356650.0</v>
      </c>
      <c r="X352" s="38">
        <v>0.0</v>
      </c>
      <c r="Y352" s="13">
        <v>3.56466459E8</v>
      </c>
      <c r="Z352" s="39">
        <v>3.56466459E8</v>
      </c>
      <c r="AA352" s="38">
        <v>0.0</v>
      </c>
      <c r="AB352" s="40">
        <v>0.0</v>
      </c>
      <c r="AC352" s="40">
        <v>0.0</v>
      </c>
      <c r="AD352" s="40">
        <v>0.0</v>
      </c>
      <c r="AE352" s="40">
        <v>0.0</v>
      </c>
      <c r="AF352" s="41">
        <v>0.0</v>
      </c>
      <c r="AG352" s="40">
        <v>0.0</v>
      </c>
      <c r="AH352" s="40">
        <v>0.0</v>
      </c>
      <c r="AI352" s="41">
        <v>0.0</v>
      </c>
      <c r="AJ352" s="41">
        <v>-6035466.3</v>
      </c>
      <c r="AK352" s="42">
        <v>0.0</v>
      </c>
      <c r="AL352" s="42">
        <v>0.0</v>
      </c>
    </row>
    <row r="353" ht="15.75" customHeight="1">
      <c r="A353" s="6">
        <v>1.23827648E8</v>
      </c>
      <c r="B353" s="7" t="s">
        <v>631</v>
      </c>
      <c r="C353" s="20">
        <v>810504.68</v>
      </c>
      <c r="D353" s="33">
        <v>0.0</v>
      </c>
      <c r="E353" s="20">
        <v>6078785.1</v>
      </c>
      <c r="F353" s="33">
        <v>308886.91199999995</v>
      </c>
      <c r="G353" s="13">
        <v>4.0525234E7</v>
      </c>
      <c r="H353" s="34">
        <v>4.0909383E7</v>
      </c>
      <c r="I353" s="35">
        <v>384149.0</v>
      </c>
      <c r="J353" s="20">
        <v>3.9422075E7</v>
      </c>
      <c r="K353" s="36">
        <v>3.9422075E7</v>
      </c>
      <c r="L353" s="37">
        <v>0.0</v>
      </c>
      <c r="M353" s="13">
        <v>4198223.0</v>
      </c>
      <c r="N353" s="34">
        <v>4198223.0</v>
      </c>
      <c r="O353" s="38">
        <v>0.0</v>
      </c>
      <c r="P353" s="13">
        <v>2763824.0</v>
      </c>
      <c r="Q353" s="39">
        <v>2763824.0</v>
      </c>
      <c r="R353" s="38">
        <v>0.0</v>
      </c>
      <c r="S353" s="13">
        <v>459590.0</v>
      </c>
      <c r="T353" s="39">
        <v>459590.0</v>
      </c>
      <c r="U353" s="38">
        <v>0.0</v>
      </c>
      <c r="V353" s="13">
        <v>2754268.0</v>
      </c>
      <c r="W353" s="39">
        <v>2754268.0</v>
      </c>
      <c r="X353" s="38">
        <v>0.0</v>
      </c>
      <c r="Y353" s="13">
        <v>5.7201279E7</v>
      </c>
      <c r="Z353" s="39">
        <v>5.72012799E8</v>
      </c>
      <c r="AA353" s="38">
        <v>5.1481152E8</v>
      </c>
      <c r="AB353" s="40">
        <v>0.0</v>
      </c>
      <c r="AC353" s="40">
        <v>0.0</v>
      </c>
      <c r="AD353" s="40">
        <v>0.0</v>
      </c>
      <c r="AE353" s="40">
        <v>0.0</v>
      </c>
      <c r="AF353" s="41">
        <v>308886.91199999995</v>
      </c>
      <c r="AG353" s="40">
        <v>0.0</v>
      </c>
      <c r="AH353" s="40">
        <v>0.0</v>
      </c>
      <c r="AI353" s="41">
        <v>308886.91199999995</v>
      </c>
      <c r="AJ353" s="41">
        <v>-5769898.188</v>
      </c>
      <c r="AK353" s="42">
        <v>0.0</v>
      </c>
      <c r="AL353" s="42">
        <v>0.050813922012146795</v>
      </c>
    </row>
    <row r="354" ht="15.75" customHeight="1">
      <c r="A354" s="6">
        <v>1.24366462E8</v>
      </c>
      <c r="B354" s="7" t="s">
        <v>633</v>
      </c>
      <c r="C354" s="20">
        <v>806891.72</v>
      </c>
      <c r="D354" s="33">
        <v>10928.0</v>
      </c>
      <c r="E354" s="20">
        <v>6051687.899999999</v>
      </c>
      <c r="F354" s="33">
        <v>43080.0</v>
      </c>
      <c r="G354" s="13">
        <v>4.0344586E7</v>
      </c>
      <c r="H354" s="34">
        <v>4.1665005E7</v>
      </c>
      <c r="I354" s="35">
        <v>1320419.0</v>
      </c>
      <c r="J354" s="20">
        <v>2.22734144E7</v>
      </c>
      <c r="K354" s="36">
        <v>2.26279746E7</v>
      </c>
      <c r="L354" s="37">
        <v>354560.200000003</v>
      </c>
      <c r="M354" s="13">
        <v>3270245.0</v>
      </c>
      <c r="N354" s="34">
        <v>3350754.0</v>
      </c>
      <c r="O354" s="38">
        <v>80509.0</v>
      </c>
      <c r="P354" s="13">
        <v>3439079.0</v>
      </c>
      <c r="Q354" s="39">
        <v>3599769.0</v>
      </c>
      <c r="R354" s="38">
        <v>160690.0</v>
      </c>
      <c r="S354" s="13">
        <v>249325.0</v>
      </c>
      <c r="T354" s="39">
        <v>259937.0</v>
      </c>
      <c r="U354" s="38">
        <v>10612.0</v>
      </c>
      <c r="V354" s="13">
        <v>1399421.0</v>
      </c>
      <c r="W354" s="39">
        <v>1399737.0</v>
      </c>
      <c r="X354" s="38">
        <v>316.0</v>
      </c>
      <c r="Y354" s="13">
        <v>6163595.0</v>
      </c>
      <c r="Z354" s="39">
        <v>6163595.0</v>
      </c>
      <c r="AA354" s="38">
        <v>0.0</v>
      </c>
      <c r="AB354" s="40">
        <v>632.0</v>
      </c>
      <c r="AC354" s="40">
        <v>42448.0</v>
      </c>
      <c r="AD354" s="40">
        <v>0.0</v>
      </c>
      <c r="AE354" s="40">
        <v>0.0</v>
      </c>
      <c r="AF354" s="41">
        <v>0.0</v>
      </c>
      <c r="AG354" s="40">
        <v>0.0</v>
      </c>
      <c r="AH354" s="40">
        <v>0.0</v>
      </c>
      <c r="AI354" s="41">
        <v>43080.0</v>
      </c>
      <c r="AJ354" s="41">
        <v>-6008607.899999999</v>
      </c>
      <c r="AK354" s="42">
        <v>0.013543328961164704</v>
      </c>
      <c r="AL354" s="42">
        <v>0.007118675105502384</v>
      </c>
    </row>
    <row r="355" ht="15.75" customHeight="1">
      <c r="A355" s="6">
        <v>1.10848981E8</v>
      </c>
      <c r="B355" s="7" t="s">
        <v>630</v>
      </c>
      <c r="C355" s="20">
        <v>811495.84</v>
      </c>
      <c r="D355" s="33">
        <v>107708.0</v>
      </c>
      <c r="E355" s="20">
        <v>6086218.8</v>
      </c>
      <c r="F355" s="33">
        <v>338162.0</v>
      </c>
      <c r="G355" s="13">
        <v>4.0574792E7</v>
      </c>
      <c r="H355" s="34">
        <v>3.2895019E7</v>
      </c>
      <c r="I355" s="35">
        <v>-7679773.0</v>
      </c>
      <c r="J355" s="20">
        <v>9372021.4</v>
      </c>
      <c r="K355" s="36">
        <v>1.10631194E7</v>
      </c>
      <c r="L355" s="37">
        <v>1691098.0</v>
      </c>
      <c r="M355" s="13">
        <v>1398102.0</v>
      </c>
      <c r="N355" s="34">
        <v>1506008.0</v>
      </c>
      <c r="O355" s="38">
        <v>107906.0</v>
      </c>
      <c r="P355" s="13">
        <v>3661500.0</v>
      </c>
      <c r="Q355" s="39">
        <v>5131352.0</v>
      </c>
      <c r="R355" s="38">
        <v>1469852.0</v>
      </c>
      <c r="S355" s="13">
        <v>226988.0</v>
      </c>
      <c r="T355" s="39">
        <v>288361.0</v>
      </c>
      <c r="U355" s="38">
        <v>61373.0</v>
      </c>
      <c r="V355" s="13">
        <v>335811.0</v>
      </c>
      <c r="W355" s="39">
        <v>382146.0</v>
      </c>
      <c r="X355" s="38">
        <v>46335.0</v>
      </c>
      <c r="Y355" s="13">
        <v>2.7650762E7</v>
      </c>
      <c r="Z355" s="39">
        <v>2.7650762E7</v>
      </c>
      <c r="AA355" s="38">
        <v>0.0</v>
      </c>
      <c r="AB355" s="40">
        <v>92670.0</v>
      </c>
      <c r="AC355" s="40">
        <v>245492.0</v>
      </c>
      <c r="AD355" s="40">
        <v>0.0</v>
      </c>
      <c r="AE355" s="40">
        <v>0.0</v>
      </c>
      <c r="AF355" s="41">
        <v>0.0</v>
      </c>
      <c r="AG355" s="40">
        <v>0.0</v>
      </c>
      <c r="AH355" s="40">
        <v>0.0</v>
      </c>
      <c r="AI355" s="41">
        <v>338162.0</v>
      </c>
      <c r="AJ355" s="41">
        <v>-5748056.8</v>
      </c>
      <c r="AK355" s="42">
        <v>0.1327277290786851</v>
      </c>
      <c r="AL355" s="42">
        <v>0.05556191966020019</v>
      </c>
    </row>
    <row r="356" ht="15.75" customHeight="1">
      <c r="A356" s="6">
        <v>1.21322225E8</v>
      </c>
      <c r="B356" s="7" t="s">
        <v>629</v>
      </c>
      <c r="C356" s="20">
        <v>811738.02</v>
      </c>
      <c r="D356" s="33">
        <v>0.0</v>
      </c>
      <c r="E356" s="20">
        <v>6088035.149999999</v>
      </c>
      <c r="F356" s="33">
        <v>0.0</v>
      </c>
      <c r="G356" s="13">
        <v>4.0586901E7</v>
      </c>
      <c r="H356" s="34" t="s">
        <v>665</v>
      </c>
      <c r="I356" s="35" t="s">
        <v>665</v>
      </c>
      <c r="J356" s="20">
        <v>1.28102159E8</v>
      </c>
      <c r="K356" s="36" t="s">
        <v>665</v>
      </c>
      <c r="L356" s="35" t="s">
        <v>665</v>
      </c>
      <c r="M356" s="13">
        <v>2.0430078E7</v>
      </c>
      <c r="N356" s="34" t="s">
        <v>665</v>
      </c>
      <c r="O356" s="38" t="s">
        <v>665</v>
      </c>
      <c r="P356" s="13">
        <v>2733287.0</v>
      </c>
      <c r="Q356" s="39" t="s">
        <v>665</v>
      </c>
      <c r="R356" s="38" t="s">
        <v>665</v>
      </c>
      <c r="S356" s="13">
        <v>1642105.0</v>
      </c>
      <c r="T356" s="39" t="s">
        <v>665</v>
      </c>
      <c r="U356" s="38" t="s">
        <v>665</v>
      </c>
      <c r="V356" s="13">
        <v>8239394.0</v>
      </c>
      <c r="W356" s="39" t="s">
        <v>665</v>
      </c>
      <c r="X356" s="38" t="s">
        <v>665</v>
      </c>
      <c r="Y356" s="13">
        <v>1.516880215E10</v>
      </c>
      <c r="Z356" s="39" t="s">
        <v>665</v>
      </c>
      <c r="AA356" s="38" t="s">
        <v>665</v>
      </c>
      <c r="AB356" s="40" t="s">
        <v>665</v>
      </c>
      <c r="AC356" s="40" t="s">
        <v>665</v>
      </c>
      <c r="AD356" s="40">
        <v>0.0</v>
      </c>
      <c r="AE356" s="40">
        <v>0.0</v>
      </c>
      <c r="AF356" s="41" t="s">
        <v>665</v>
      </c>
      <c r="AG356" s="40">
        <v>0.0</v>
      </c>
      <c r="AH356" s="40">
        <v>0.0</v>
      </c>
      <c r="AI356" s="41">
        <v>0.0</v>
      </c>
      <c r="AJ356" s="41">
        <v>-6088035.149999999</v>
      </c>
      <c r="AK356" s="42">
        <v>0.0</v>
      </c>
      <c r="AL356" s="42">
        <v>0.0</v>
      </c>
    </row>
    <row r="357" ht="15.75" customHeight="1">
      <c r="A357" s="6">
        <v>1.11906643E8</v>
      </c>
      <c r="B357" s="7" t="s">
        <v>327</v>
      </c>
      <c r="C357" s="20">
        <v>804405.04</v>
      </c>
      <c r="D357" s="33">
        <v>86063.0</v>
      </c>
      <c r="E357" s="20">
        <v>6033037.8</v>
      </c>
      <c r="F357" s="33" t="s">
        <v>672</v>
      </c>
      <c r="G357" s="13">
        <v>4.0220252E7</v>
      </c>
      <c r="H357" s="34">
        <v>3.4841101E7</v>
      </c>
      <c r="I357" s="35">
        <v>-5379151.0</v>
      </c>
      <c r="J357" s="20">
        <v>5.21189808E7</v>
      </c>
      <c r="K357" s="36">
        <v>5.37416372E7</v>
      </c>
      <c r="L357" s="37">
        <v>1622656.400000006</v>
      </c>
      <c r="M357" s="13">
        <v>6362781.0</v>
      </c>
      <c r="N357" s="34">
        <v>6449098.0</v>
      </c>
      <c r="O357" s="38">
        <v>86317.0</v>
      </c>
      <c r="P357" s="13">
        <v>4086392.0</v>
      </c>
      <c r="Q357" s="39">
        <v>5144512.0</v>
      </c>
      <c r="R357" s="38">
        <v>1058120.0</v>
      </c>
      <c r="S357" s="13">
        <v>598683.0</v>
      </c>
      <c r="T357" s="39">
        <v>674864.0</v>
      </c>
      <c r="U357" s="38">
        <v>76181.0</v>
      </c>
      <c r="V357" s="13">
        <v>3538844.0</v>
      </c>
      <c r="W357" s="39">
        <v>3548726.0</v>
      </c>
      <c r="X357" s="38">
        <v>9882.0</v>
      </c>
      <c r="Y357" s="13">
        <v>1.639135423E9</v>
      </c>
      <c r="Z357" s="39">
        <v>1.639135423E9</v>
      </c>
      <c r="AA357" s="38">
        <v>0.0</v>
      </c>
      <c r="AB357" s="40">
        <v>19764.0</v>
      </c>
      <c r="AC357" s="40">
        <v>304724.0</v>
      </c>
      <c r="AD357" s="40">
        <v>3800000.0</v>
      </c>
      <c r="AE357" s="40" t="s">
        <v>672</v>
      </c>
      <c r="AF357" s="41">
        <v>0.0</v>
      </c>
      <c r="AG357" s="40">
        <v>950000.0</v>
      </c>
      <c r="AH357" s="40" t="s">
        <v>672</v>
      </c>
      <c r="AI357" s="41" t="s">
        <v>672</v>
      </c>
      <c r="AJ357" s="41" t="s">
        <v>672</v>
      </c>
      <c r="AK357" s="42">
        <v>0.10698963298390074</v>
      </c>
      <c r="AL357" s="42" t="s">
        <v>672</v>
      </c>
    </row>
    <row r="358" ht="15.75" customHeight="1">
      <c r="A358" s="6">
        <v>1.23793239E8</v>
      </c>
      <c r="B358" s="7" t="s">
        <v>636</v>
      </c>
      <c r="C358" s="20">
        <v>800610.16</v>
      </c>
      <c r="D358" s="33">
        <v>0.0</v>
      </c>
      <c r="E358" s="20">
        <v>6004576.2</v>
      </c>
      <c r="F358" s="33">
        <v>0.0</v>
      </c>
      <c r="G358" s="13">
        <v>4.0030508E7</v>
      </c>
      <c r="H358" s="34" t="s">
        <v>665</v>
      </c>
      <c r="I358" s="35" t="s">
        <v>665</v>
      </c>
      <c r="J358" s="20">
        <v>4.67648344E7</v>
      </c>
      <c r="K358" s="36" t="s">
        <v>665</v>
      </c>
      <c r="L358" s="35" t="s">
        <v>665</v>
      </c>
      <c r="M358" s="13">
        <v>5766953.0</v>
      </c>
      <c r="N358" s="34" t="s">
        <v>665</v>
      </c>
      <c r="O358" s="38" t="s">
        <v>665</v>
      </c>
      <c r="P358" s="13">
        <v>1789149.0</v>
      </c>
      <c r="Q358" s="39" t="s">
        <v>665</v>
      </c>
      <c r="R358" s="38" t="s">
        <v>665</v>
      </c>
      <c r="S358" s="13">
        <v>625659.0</v>
      </c>
      <c r="T358" s="39" t="s">
        <v>665</v>
      </c>
      <c r="U358" s="38" t="s">
        <v>665</v>
      </c>
      <c r="V358" s="13">
        <v>2870719.0</v>
      </c>
      <c r="W358" s="39" t="s">
        <v>665</v>
      </c>
      <c r="X358" s="38" t="s">
        <v>665</v>
      </c>
      <c r="Y358" s="13">
        <v>4.929989755E9</v>
      </c>
      <c r="Z358" s="39" t="s">
        <v>665</v>
      </c>
      <c r="AA358" s="38" t="s">
        <v>665</v>
      </c>
      <c r="AB358" s="40" t="s">
        <v>665</v>
      </c>
      <c r="AC358" s="40" t="s">
        <v>665</v>
      </c>
      <c r="AD358" s="40">
        <v>0.0</v>
      </c>
      <c r="AE358" s="40">
        <v>0.0</v>
      </c>
      <c r="AF358" s="41" t="s">
        <v>665</v>
      </c>
      <c r="AG358" s="40">
        <v>0.0</v>
      </c>
      <c r="AH358" s="40">
        <v>0.0</v>
      </c>
      <c r="AI358" s="41">
        <v>0.0</v>
      </c>
      <c r="AJ358" s="41">
        <v>-6004576.2</v>
      </c>
      <c r="AK358" s="42">
        <v>0.0</v>
      </c>
      <c r="AL358" s="42">
        <v>0.0</v>
      </c>
    </row>
    <row r="359" ht="15.75" customHeight="1">
      <c r="A359" s="6">
        <v>1.39290479E8</v>
      </c>
      <c r="B359" s="7" t="s">
        <v>620</v>
      </c>
      <c r="C359" s="20">
        <v>846399.98</v>
      </c>
      <c r="D359" s="33">
        <v>4177490.0</v>
      </c>
      <c r="E359" s="20">
        <v>6347999.85</v>
      </c>
      <c r="F359" s="33">
        <v>1.827897E7</v>
      </c>
      <c r="G359" s="13">
        <v>4.2319999E7</v>
      </c>
      <c r="H359" s="34">
        <v>4.0679752E7</v>
      </c>
      <c r="I359" s="35">
        <v>-1640247.0</v>
      </c>
      <c r="J359" s="20">
        <v>2.273027048E8</v>
      </c>
      <c r="K359" s="36">
        <v>3.001580362E8</v>
      </c>
      <c r="L359" s="37">
        <v>7.285533139999998E7</v>
      </c>
      <c r="M359" s="13">
        <v>2.4281558E7</v>
      </c>
      <c r="N359" s="34">
        <v>2.8515118E7</v>
      </c>
      <c r="O359" s="38">
        <v>4233560.0</v>
      </c>
      <c r="P359" s="13">
        <v>3374977.0</v>
      </c>
      <c r="Q359" s="39">
        <v>4323954.0</v>
      </c>
      <c r="R359" s="38">
        <v>948977.0</v>
      </c>
      <c r="S359" s="13">
        <v>3678341.0</v>
      </c>
      <c r="T359" s="39">
        <v>6775764.0</v>
      </c>
      <c r="U359" s="38">
        <v>3097423.0</v>
      </c>
      <c r="V359" s="13">
        <v>1.3753486E7</v>
      </c>
      <c r="W359" s="39">
        <v>1.4833553E7</v>
      </c>
      <c r="X359" s="38">
        <v>1080067.0</v>
      </c>
      <c r="Y359" s="13">
        <v>1.7294643E9</v>
      </c>
      <c r="Z359" s="39">
        <v>1.7294643E9</v>
      </c>
      <c r="AA359" s="38">
        <v>0.0</v>
      </c>
      <c r="AB359" s="40">
        <v>2160134.0</v>
      </c>
      <c r="AC359" s="40">
        <v>1.2389692E7</v>
      </c>
      <c r="AD359" s="40">
        <v>3729144.0</v>
      </c>
      <c r="AE359" s="40">
        <v>0.0</v>
      </c>
      <c r="AF359" s="41">
        <v>0.0</v>
      </c>
      <c r="AG359" s="40">
        <v>932286.0</v>
      </c>
      <c r="AH359" s="40">
        <v>0.0</v>
      </c>
      <c r="AI359" s="41">
        <v>1.827897E7</v>
      </c>
      <c r="AJ359" s="41">
        <v>1.193097015E7</v>
      </c>
      <c r="AK359" s="42">
        <v>4.935597942712617</v>
      </c>
      <c r="AL359" s="42">
        <v>2.879484945167414</v>
      </c>
    </row>
    <row r="360" ht="15.75" customHeight="1">
      <c r="A360" s="6">
        <v>1.10987981E8</v>
      </c>
      <c r="B360" s="7" t="s">
        <v>281</v>
      </c>
      <c r="C360" s="20">
        <v>816163.02</v>
      </c>
      <c r="D360" s="33">
        <v>1695873.0</v>
      </c>
      <c r="E360" s="20">
        <v>6121222.649999999</v>
      </c>
      <c r="F360" s="33">
        <v>1.309479E7</v>
      </c>
      <c r="G360" s="13">
        <v>4.0808151E7</v>
      </c>
      <c r="H360" s="34">
        <v>3.5023887E7</v>
      </c>
      <c r="I360" s="35">
        <v>-5784264.0</v>
      </c>
      <c r="J360" s="20">
        <v>7.53623396E7</v>
      </c>
      <c r="K360" s="36">
        <v>1.053199214E8</v>
      </c>
      <c r="L360" s="37">
        <v>2.9957581800000012E7</v>
      </c>
      <c r="M360" s="13">
        <v>5927277.0</v>
      </c>
      <c r="N360" s="34">
        <v>7643296.0</v>
      </c>
      <c r="O360" s="38">
        <v>1716019.0</v>
      </c>
      <c r="P360" s="13">
        <v>6549145.0</v>
      </c>
      <c r="Q360" s="39">
        <v>8608602.0</v>
      </c>
      <c r="R360" s="38">
        <v>2059457.0</v>
      </c>
      <c r="S360" s="13">
        <v>2348164.0</v>
      </c>
      <c r="T360" s="39">
        <v>3647334.0</v>
      </c>
      <c r="U360" s="38">
        <v>1299170.0</v>
      </c>
      <c r="V360" s="13">
        <v>2616092.0</v>
      </c>
      <c r="W360" s="39">
        <v>3012795.0</v>
      </c>
      <c r="X360" s="38">
        <v>396703.0</v>
      </c>
      <c r="Y360" s="13">
        <v>3.41876797E8</v>
      </c>
      <c r="Z360" s="39">
        <v>3.56876797E8</v>
      </c>
      <c r="AA360" s="38">
        <v>1.5E7</v>
      </c>
      <c r="AB360" s="40">
        <v>793406.0</v>
      </c>
      <c r="AC360" s="40">
        <v>5196680.0</v>
      </c>
      <c r="AD360" s="40">
        <v>7095704.0</v>
      </c>
      <c r="AE360" s="40">
        <v>0.0</v>
      </c>
      <c r="AF360" s="41">
        <v>9000.0</v>
      </c>
      <c r="AG360" s="40">
        <v>1773926.0</v>
      </c>
      <c r="AH360" s="40">
        <v>0.0</v>
      </c>
      <c r="AI360" s="41">
        <v>1.309479E7</v>
      </c>
      <c r="AJ360" s="41">
        <v>6973567.350000001</v>
      </c>
      <c r="AK360" s="42">
        <v>2.077860621521421</v>
      </c>
      <c r="AL360" s="42">
        <v>2.139244191681216</v>
      </c>
    </row>
    <row r="361" ht="15.75" customHeight="1">
      <c r="A361" s="6">
        <v>1.25536072E8</v>
      </c>
      <c r="B361" s="7" t="s">
        <v>637</v>
      </c>
      <c r="C361" s="20">
        <v>798344.92</v>
      </c>
      <c r="D361" s="33">
        <v>318344.0</v>
      </c>
      <c r="E361" s="20">
        <v>5987586.899999999</v>
      </c>
      <c r="F361" s="33">
        <v>2111128.401</v>
      </c>
      <c r="G361" s="13">
        <v>3.9917246E7</v>
      </c>
      <c r="H361" s="34">
        <v>3.4749549E7</v>
      </c>
      <c r="I361" s="35">
        <v>-5167697.0</v>
      </c>
      <c r="J361" s="20">
        <v>2.47293404E7</v>
      </c>
      <c r="K361" s="36">
        <v>3.03497148E7</v>
      </c>
      <c r="L361" s="37">
        <v>5620374.400000002</v>
      </c>
      <c r="M361" s="13">
        <v>2509604.0</v>
      </c>
      <c r="N361" s="34">
        <v>2828076.0</v>
      </c>
      <c r="O361" s="38">
        <v>318472.0</v>
      </c>
      <c r="P361" s="13">
        <v>3105577.0</v>
      </c>
      <c r="Q361" s="39">
        <v>4894734.0</v>
      </c>
      <c r="R361" s="38">
        <v>1789157.0</v>
      </c>
      <c r="S361" s="13">
        <v>590005.0</v>
      </c>
      <c r="T361" s="39">
        <v>833675.0</v>
      </c>
      <c r="U361" s="38">
        <v>243670.0</v>
      </c>
      <c r="V361" s="13">
        <v>1240144.0</v>
      </c>
      <c r="W361" s="39">
        <v>1314818.0</v>
      </c>
      <c r="X361" s="38">
        <v>74674.0</v>
      </c>
      <c r="Y361" s="13">
        <v>2.147686294E9</v>
      </c>
      <c r="Z361" s="39">
        <v>3.792853629E9</v>
      </c>
      <c r="AA361" s="38">
        <v>1.645167335E9</v>
      </c>
      <c r="AB361" s="40">
        <v>149348.0</v>
      </c>
      <c r="AC361" s="40">
        <v>974680.0</v>
      </c>
      <c r="AD361" s="40">
        <v>0.0</v>
      </c>
      <c r="AE361" s="40">
        <v>0.0</v>
      </c>
      <c r="AF361" s="41">
        <v>987100.401</v>
      </c>
      <c r="AG361" s="40">
        <v>0.0</v>
      </c>
      <c r="AH361" s="40">
        <v>0.0</v>
      </c>
      <c r="AI361" s="41">
        <v>2111128.401</v>
      </c>
      <c r="AJ361" s="41">
        <v>-3876458.4989999994</v>
      </c>
      <c r="AK361" s="42">
        <v>0.39875496420770107</v>
      </c>
      <c r="AL361" s="42">
        <v>0.35258417727515573</v>
      </c>
    </row>
    <row r="362" ht="15.75" customHeight="1">
      <c r="A362" s="6">
        <v>1.2331365E8</v>
      </c>
      <c r="B362" s="7" t="s">
        <v>312</v>
      </c>
      <c r="C362" s="20">
        <v>796818.6</v>
      </c>
      <c r="D362" s="33">
        <v>40811.0</v>
      </c>
      <c r="E362" s="20">
        <v>5976139.5</v>
      </c>
      <c r="F362" s="33">
        <v>153230.0</v>
      </c>
      <c r="G362" s="13">
        <v>3.984093E7</v>
      </c>
      <c r="H362" s="34">
        <v>4.0152594E7</v>
      </c>
      <c r="I362" s="35">
        <v>311664.0</v>
      </c>
      <c r="J362" s="20">
        <v>2.436881014E8</v>
      </c>
      <c r="K362" s="36">
        <v>2.444557714E8</v>
      </c>
      <c r="L362" s="37">
        <v>767670.0</v>
      </c>
      <c r="M362" s="13">
        <v>2.035834E7</v>
      </c>
      <c r="N362" s="34">
        <v>2.0399531E7</v>
      </c>
      <c r="O362" s="38">
        <v>41191.0</v>
      </c>
      <c r="P362" s="13">
        <v>5798771.0</v>
      </c>
      <c r="Q362" s="39">
        <v>5798771.0</v>
      </c>
      <c r="R362" s="38">
        <v>0.0</v>
      </c>
      <c r="S362" s="13">
        <v>5416588.0</v>
      </c>
      <c r="T362" s="39">
        <v>5452392.0</v>
      </c>
      <c r="U362" s="38">
        <v>35804.0</v>
      </c>
      <c r="V362" s="13">
        <v>1.2882571E7</v>
      </c>
      <c r="W362" s="39">
        <v>1.2887578E7</v>
      </c>
      <c r="X362" s="38">
        <v>5007.0</v>
      </c>
      <c r="Y362" s="13">
        <v>6.8000001E7</v>
      </c>
      <c r="Z362" s="39">
        <v>6.8000001E7</v>
      </c>
      <c r="AA362" s="38">
        <v>0.0</v>
      </c>
      <c r="AB362" s="40">
        <v>10014.0</v>
      </c>
      <c r="AC362" s="40">
        <v>143216.0</v>
      </c>
      <c r="AD362" s="40">
        <v>0.0</v>
      </c>
      <c r="AE362" s="40">
        <v>0.0</v>
      </c>
      <c r="AF362" s="41">
        <v>0.0</v>
      </c>
      <c r="AG362" s="40">
        <v>0.0</v>
      </c>
      <c r="AH362" s="40">
        <v>0.0</v>
      </c>
      <c r="AI362" s="41">
        <v>153230.0</v>
      </c>
      <c r="AJ362" s="41">
        <v>-5822909.5</v>
      </c>
      <c r="AK362" s="42">
        <v>0.05121742891041951</v>
      </c>
      <c r="AL362" s="42">
        <v>0.025640298389955588</v>
      </c>
    </row>
    <row r="363" ht="15.75" customHeight="1">
      <c r="A363" s="6">
        <v>1.26761083E8</v>
      </c>
      <c r="B363" s="7" t="s">
        <v>286</v>
      </c>
      <c r="C363" s="20">
        <v>800207.9400000001</v>
      </c>
      <c r="D363" s="33">
        <v>1309217.0</v>
      </c>
      <c r="E363" s="20">
        <v>6001559.55</v>
      </c>
      <c r="F363" s="33">
        <v>7774524.0</v>
      </c>
      <c r="G363" s="13">
        <v>4.0010397E7</v>
      </c>
      <c r="H363" s="34">
        <v>3.8054732E7</v>
      </c>
      <c r="I363" s="35">
        <v>-1955665.0</v>
      </c>
      <c r="J363" s="20">
        <v>8.50678304E7</v>
      </c>
      <c r="K363" s="36">
        <v>1.089867598E8</v>
      </c>
      <c r="L363" s="37">
        <v>2.391892939999999E7</v>
      </c>
      <c r="M363" s="13">
        <v>1.1062579E7</v>
      </c>
      <c r="N363" s="34">
        <v>1.2380517E7</v>
      </c>
      <c r="O363" s="38">
        <v>1317938.0</v>
      </c>
      <c r="P363" s="13">
        <v>3789120.0</v>
      </c>
      <c r="Q363" s="39">
        <v>4671850.0</v>
      </c>
      <c r="R363" s="38">
        <v>882730.0</v>
      </c>
      <c r="S363" s="13">
        <v>2099411.0</v>
      </c>
      <c r="T363" s="39">
        <v>3181856.0</v>
      </c>
      <c r="U363" s="38">
        <v>1082445.0</v>
      </c>
      <c r="V363" s="13">
        <v>3994391.0</v>
      </c>
      <c r="W363" s="39">
        <v>4221163.0</v>
      </c>
      <c r="X363" s="38">
        <v>226772.0</v>
      </c>
      <c r="Y363" s="13">
        <v>5.61802512E8</v>
      </c>
      <c r="Z363" s="39">
        <v>6.61802512E8</v>
      </c>
      <c r="AA363" s="38">
        <v>1.0E8</v>
      </c>
      <c r="AB363" s="40">
        <v>453544.0</v>
      </c>
      <c r="AC363" s="40">
        <v>4329780.0</v>
      </c>
      <c r="AD363" s="40">
        <v>2931200.0</v>
      </c>
      <c r="AE363" s="40">
        <v>0.0</v>
      </c>
      <c r="AF363" s="41">
        <v>59999.99999999999</v>
      </c>
      <c r="AG363" s="40">
        <v>732800.0</v>
      </c>
      <c r="AH363" s="40">
        <v>0.0</v>
      </c>
      <c r="AI363" s="41">
        <v>7774524.0</v>
      </c>
      <c r="AJ363" s="41">
        <v>1772964.4500000002</v>
      </c>
      <c r="AK363" s="42">
        <v>1.6360959877503838</v>
      </c>
      <c r="AL363" s="42">
        <v>1.2954172886612447</v>
      </c>
    </row>
    <row r="364" ht="15.75" customHeight="1">
      <c r="A364" s="6">
        <v>1.23795619E8</v>
      </c>
      <c r="B364" s="7" t="s">
        <v>673</v>
      </c>
      <c r="C364" s="13" t="s">
        <v>665</v>
      </c>
      <c r="D364" s="33">
        <v>0.0</v>
      </c>
      <c r="E364" s="13" t="s">
        <v>665</v>
      </c>
      <c r="F364" s="33">
        <v>0.0</v>
      </c>
      <c r="G364" s="13" t="s">
        <v>665</v>
      </c>
      <c r="H364" s="34" t="s">
        <v>665</v>
      </c>
      <c r="I364" s="35" t="s">
        <v>665</v>
      </c>
      <c r="J364" s="13" t="s">
        <v>665</v>
      </c>
      <c r="K364" s="36" t="s">
        <v>665</v>
      </c>
      <c r="L364" s="35" t="s">
        <v>665</v>
      </c>
      <c r="M364" s="13" t="s">
        <v>665</v>
      </c>
      <c r="N364" s="34" t="s">
        <v>665</v>
      </c>
      <c r="O364" s="38" t="s">
        <v>665</v>
      </c>
      <c r="P364" s="13" t="s">
        <v>665</v>
      </c>
      <c r="Q364" s="39" t="s">
        <v>665</v>
      </c>
      <c r="R364" s="38" t="s">
        <v>665</v>
      </c>
      <c r="S364" s="13" t="s">
        <v>665</v>
      </c>
      <c r="T364" s="39" t="s">
        <v>665</v>
      </c>
      <c r="U364" s="38" t="s">
        <v>665</v>
      </c>
      <c r="V364" s="13" t="s">
        <v>665</v>
      </c>
      <c r="W364" s="39" t="s">
        <v>665</v>
      </c>
      <c r="X364" s="38" t="s">
        <v>665</v>
      </c>
      <c r="Y364" s="13" t="s">
        <v>665</v>
      </c>
      <c r="Z364" s="39" t="s">
        <v>665</v>
      </c>
      <c r="AA364" s="38" t="s">
        <v>665</v>
      </c>
      <c r="AB364" s="40" t="s">
        <v>665</v>
      </c>
      <c r="AC364" s="40" t="s">
        <v>665</v>
      </c>
      <c r="AD364" s="40">
        <v>0.0</v>
      </c>
      <c r="AE364" s="40">
        <v>0.0</v>
      </c>
      <c r="AF364" s="41" t="s">
        <v>665</v>
      </c>
      <c r="AG364" s="40">
        <v>0.0</v>
      </c>
      <c r="AH364" s="40">
        <v>0.0</v>
      </c>
      <c r="AI364" s="41">
        <v>0.0</v>
      </c>
      <c r="AJ364" s="41">
        <v>0.0</v>
      </c>
      <c r="AK364" s="42">
        <v>0.0</v>
      </c>
      <c r="AL364" s="42">
        <v>0.0</v>
      </c>
    </row>
    <row r="365" ht="15.75" customHeight="1">
      <c r="A365" s="6">
        <v>1.23523397E8</v>
      </c>
      <c r="B365" s="7" t="s">
        <v>635</v>
      </c>
      <c r="C365" s="20">
        <v>803168.18</v>
      </c>
      <c r="D365" s="33">
        <v>250254.0</v>
      </c>
      <c r="E365" s="20">
        <v>6023761.35</v>
      </c>
      <c r="F365" s="33">
        <v>6766697.5774</v>
      </c>
      <c r="G365" s="13">
        <v>4.0158409E7</v>
      </c>
      <c r="H365" s="34">
        <v>3.4935635E7</v>
      </c>
      <c r="I365" s="35">
        <v>-5222774.0</v>
      </c>
      <c r="J365" s="20">
        <v>3.0429235E7</v>
      </c>
      <c r="K365" s="36">
        <v>3.46133778E7</v>
      </c>
      <c r="L365" s="37">
        <v>4184142.799999997</v>
      </c>
      <c r="M365" s="13">
        <v>2606130.0</v>
      </c>
      <c r="N365" s="34">
        <v>2857898.0</v>
      </c>
      <c r="O365" s="38">
        <v>251768.0</v>
      </c>
      <c r="P365" s="13">
        <v>2881710.0</v>
      </c>
      <c r="Q365" s="39">
        <v>4510710.0</v>
      </c>
      <c r="R365" s="38">
        <v>1629000.0</v>
      </c>
      <c r="S365" s="13">
        <v>495518.0</v>
      </c>
      <c r="T365" s="39">
        <v>663648.0</v>
      </c>
      <c r="U365" s="38">
        <v>168130.0</v>
      </c>
      <c r="V365" s="13">
        <v>2020229.0</v>
      </c>
      <c r="W365" s="39">
        <v>2102353.0</v>
      </c>
      <c r="X365" s="38">
        <v>82124.0</v>
      </c>
      <c r="Y365" s="13">
        <v>1.474883474E9</v>
      </c>
      <c r="Z365" s="39">
        <v>1.894946103E9</v>
      </c>
      <c r="AA365" s="38">
        <v>4.20062629E8</v>
      </c>
      <c r="AB365" s="40">
        <v>164248.0</v>
      </c>
      <c r="AC365" s="40">
        <v>672520.0</v>
      </c>
      <c r="AD365" s="40">
        <v>5677892.0</v>
      </c>
      <c r="AE365" s="40">
        <v>0.0</v>
      </c>
      <c r="AF365" s="41">
        <v>252037.57739999998</v>
      </c>
      <c r="AG365" s="40">
        <v>1419473.0</v>
      </c>
      <c r="AH365" s="40">
        <v>0.0</v>
      </c>
      <c r="AI365" s="41">
        <v>6766697.5774</v>
      </c>
      <c r="AJ365" s="41">
        <v>742936.2274000002</v>
      </c>
      <c r="AK365" s="42">
        <v>0.31158355900005896</v>
      </c>
      <c r="AL365" s="42">
        <v>1.1233342730949991</v>
      </c>
    </row>
    <row r="366" ht="15.75" customHeight="1">
      <c r="A366" s="6">
        <v>1.47285056E8</v>
      </c>
      <c r="B366" s="7" t="s">
        <v>355</v>
      </c>
      <c r="C366" s="20">
        <v>791985.98</v>
      </c>
      <c r="D366" s="33">
        <v>498488.0</v>
      </c>
      <c r="E366" s="20">
        <v>5939894.85</v>
      </c>
      <c r="F366" s="33">
        <v>1991046.0</v>
      </c>
      <c r="G366" s="13">
        <v>3.9599299E7</v>
      </c>
      <c r="H366" s="34">
        <v>3.1835616E7</v>
      </c>
      <c r="I366" s="35">
        <v>-7763683.0</v>
      </c>
      <c r="J366" s="20">
        <v>2896962.8</v>
      </c>
      <c r="K366" s="36">
        <v>1.28521928E7</v>
      </c>
      <c r="L366" s="37">
        <v>9955230.0</v>
      </c>
      <c r="M366" s="13">
        <v>324097.0</v>
      </c>
      <c r="N366" s="34">
        <v>822585.0</v>
      </c>
      <c r="O366" s="38">
        <v>498488.0</v>
      </c>
      <c r="P366" s="13">
        <v>84902.0</v>
      </c>
      <c r="Q366" s="39">
        <v>2892806.0</v>
      </c>
      <c r="R366" s="38">
        <v>2807904.0</v>
      </c>
      <c r="S366" s="13">
        <v>0.0</v>
      </c>
      <c r="T366" s="39">
        <v>497035.0</v>
      </c>
      <c r="U366" s="38">
        <v>497035.0</v>
      </c>
      <c r="V366" s="13">
        <v>269273.0</v>
      </c>
      <c r="W366" s="39">
        <v>270726.0</v>
      </c>
      <c r="X366" s="38">
        <v>1453.0</v>
      </c>
      <c r="Y366" s="13">
        <v>2200000.0</v>
      </c>
      <c r="Z366" s="39">
        <v>2200000.0</v>
      </c>
      <c r="AA366" s="38">
        <v>0.0</v>
      </c>
      <c r="AB366" s="40">
        <v>2906.0</v>
      </c>
      <c r="AC366" s="40">
        <v>1988140.0</v>
      </c>
      <c r="AD366" s="40">
        <v>0.0</v>
      </c>
      <c r="AE366" s="40">
        <v>0.0</v>
      </c>
      <c r="AF366" s="41">
        <v>0.0</v>
      </c>
      <c r="AG366" s="40">
        <v>0.0</v>
      </c>
      <c r="AH366" s="40">
        <v>0.0</v>
      </c>
      <c r="AI366" s="41">
        <v>1991046.0</v>
      </c>
      <c r="AJ366" s="41">
        <v>-3948848.8499999996</v>
      </c>
      <c r="AK366" s="42">
        <v>0.6294151823243134</v>
      </c>
      <c r="AL366" s="42">
        <v>0.33519886298997364</v>
      </c>
    </row>
    <row r="367" ht="15.75" customHeight="1">
      <c r="A367" s="6">
        <v>1.5403624E8</v>
      </c>
      <c r="B367" s="7" t="s">
        <v>101</v>
      </c>
      <c r="C367" s="20">
        <v>807312.16</v>
      </c>
      <c r="D367" s="33">
        <v>4690724.0</v>
      </c>
      <c r="E367" s="20">
        <v>6054841.2</v>
      </c>
      <c r="F367" s="33">
        <v>2.0847532E7</v>
      </c>
      <c r="G367" s="13">
        <v>4.0365608E7</v>
      </c>
      <c r="H367" s="34">
        <v>3.8399589E7</v>
      </c>
      <c r="I367" s="35">
        <v>-1966019.0</v>
      </c>
      <c r="J367" s="20">
        <v>1.786898162E8</v>
      </c>
      <c r="K367" s="36">
        <v>2.584376536E8</v>
      </c>
      <c r="L367" s="37">
        <v>7.97478374E7</v>
      </c>
      <c r="M367" s="13">
        <v>2.3421138E7</v>
      </c>
      <c r="N367" s="34">
        <v>2.8528299E7</v>
      </c>
      <c r="O367" s="38">
        <v>5107161.0</v>
      </c>
      <c r="P367" s="13">
        <v>1939533.0</v>
      </c>
      <c r="Q367" s="39">
        <v>3371481.0</v>
      </c>
      <c r="R367" s="38">
        <v>1431948.0</v>
      </c>
      <c r="S367" s="13">
        <v>1850410.0</v>
      </c>
      <c r="T367" s="39">
        <v>5125878.0</v>
      </c>
      <c r="U367" s="38">
        <v>3275468.0</v>
      </c>
      <c r="V367" s="13">
        <v>1.2371389E7</v>
      </c>
      <c r="W367" s="39">
        <v>1.3786645E7</v>
      </c>
      <c r="X367" s="38">
        <v>1415256.0</v>
      </c>
      <c r="Y367" s="13">
        <v>2.32313236E8</v>
      </c>
      <c r="Z367" s="39">
        <v>2.32313236E8</v>
      </c>
      <c r="AA367" s="38">
        <v>0.0</v>
      </c>
      <c r="AB367" s="40">
        <v>2830512.0</v>
      </c>
      <c r="AC367" s="40">
        <v>1.3101872E7</v>
      </c>
      <c r="AD367" s="40">
        <v>4915148.0</v>
      </c>
      <c r="AE367" s="40">
        <v>0.0</v>
      </c>
      <c r="AF367" s="41">
        <v>0.0</v>
      </c>
      <c r="AG367" s="40">
        <v>1228787.0</v>
      </c>
      <c r="AH367" s="40">
        <v>0.0</v>
      </c>
      <c r="AI367" s="41">
        <v>2.0847532E7</v>
      </c>
      <c r="AJ367" s="41">
        <v>1.47926908E7</v>
      </c>
      <c r="AK367" s="42">
        <v>5.810297716808824</v>
      </c>
      <c r="AL367" s="42">
        <v>3.443117880614276</v>
      </c>
    </row>
    <row r="368" ht="15.75" customHeight="1">
      <c r="A368" s="6">
        <v>1.24394698E8</v>
      </c>
      <c r="B368" s="7" t="s">
        <v>318</v>
      </c>
      <c r="C368" s="20">
        <v>794575.66</v>
      </c>
      <c r="D368" s="33">
        <v>222736.0</v>
      </c>
      <c r="E368" s="20">
        <v>5959317.45</v>
      </c>
      <c r="F368" s="33">
        <v>1482617.4078</v>
      </c>
      <c r="G368" s="13">
        <v>3.9728783E7</v>
      </c>
      <c r="H368" s="34">
        <v>4.1368881E7</v>
      </c>
      <c r="I368" s="35">
        <v>1640098.0</v>
      </c>
      <c r="J368" s="20">
        <v>2.24509398E7</v>
      </c>
      <c r="K368" s="36">
        <v>2.65061698E7</v>
      </c>
      <c r="L368" s="37">
        <v>4055230.0</v>
      </c>
      <c r="M368" s="13">
        <v>1720602.0</v>
      </c>
      <c r="N368" s="34">
        <v>1943338.0</v>
      </c>
      <c r="O368" s="38">
        <v>222736.0</v>
      </c>
      <c r="P368" s="13">
        <v>6389580.0</v>
      </c>
      <c r="Q368" s="39">
        <v>6512778.0</v>
      </c>
      <c r="R368" s="38">
        <v>123198.0</v>
      </c>
      <c r="S368" s="13">
        <v>684377.0</v>
      </c>
      <c r="T368" s="39">
        <v>867164.0</v>
      </c>
      <c r="U368" s="38">
        <v>182787.0</v>
      </c>
      <c r="V368" s="13">
        <v>835418.0</v>
      </c>
      <c r="W368" s="39">
        <v>875367.0</v>
      </c>
      <c r="X368" s="38">
        <v>39949.0</v>
      </c>
      <c r="Y368" s="13">
        <v>4.37751278E8</v>
      </c>
      <c r="Z368" s="39">
        <v>7.35770291E8</v>
      </c>
      <c r="AA368" s="38">
        <v>2.98019013E8</v>
      </c>
      <c r="AB368" s="40">
        <v>79898.0</v>
      </c>
      <c r="AC368" s="40">
        <v>731148.0</v>
      </c>
      <c r="AD368" s="40">
        <v>492760.0</v>
      </c>
      <c r="AE368" s="40">
        <v>0.0</v>
      </c>
      <c r="AF368" s="41">
        <v>178811.4078</v>
      </c>
      <c r="AG368" s="40">
        <v>123190.0</v>
      </c>
      <c r="AH368" s="40">
        <v>0.0</v>
      </c>
      <c r="AI368" s="41">
        <v>1482617.4078</v>
      </c>
      <c r="AJ368" s="41">
        <v>-4476700.0422</v>
      </c>
      <c r="AK368" s="42">
        <v>0.280320693437803</v>
      </c>
      <c r="AL368" s="42">
        <v>0.24878980189249691</v>
      </c>
    </row>
    <row r="369" ht="15.75" customHeight="1">
      <c r="A369" s="6">
        <v>1.28947629E8</v>
      </c>
      <c r="B369" s="7" t="s">
        <v>638</v>
      </c>
      <c r="C369" s="20">
        <v>796288.52</v>
      </c>
      <c r="D369" s="33">
        <v>769971.0</v>
      </c>
      <c r="E369" s="20">
        <v>5972163.899999999</v>
      </c>
      <c r="F369" s="33">
        <v>2140864.0</v>
      </c>
      <c r="G369" s="13">
        <v>3.9814426E7</v>
      </c>
      <c r="H369" s="34">
        <v>3.856483E7</v>
      </c>
      <c r="I369" s="35">
        <v>-1249596.0</v>
      </c>
      <c r="J369" s="20">
        <v>3.26072352E7</v>
      </c>
      <c r="K369" s="36">
        <v>4.34668362E7</v>
      </c>
      <c r="L369" s="37">
        <v>1.0859601000000004E7</v>
      </c>
      <c r="M369" s="13">
        <v>4148349.0</v>
      </c>
      <c r="N369" s="34">
        <v>5768110.0</v>
      </c>
      <c r="O369" s="38">
        <v>1619761.0</v>
      </c>
      <c r="P369" s="13">
        <v>7981150.0</v>
      </c>
      <c r="Q369" s="39">
        <v>8709590.0</v>
      </c>
      <c r="R369" s="38">
        <v>728440.0</v>
      </c>
      <c r="S369" s="13">
        <v>628277.0</v>
      </c>
      <c r="T369" s="39">
        <v>927138.0</v>
      </c>
      <c r="U369" s="38">
        <v>298861.0</v>
      </c>
      <c r="V369" s="13">
        <v>1557833.0</v>
      </c>
      <c r="W369" s="39">
        <v>2028943.0</v>
      </c>
      <c r="X369" s="38">
        <v>471110.0</v>
      </c>
      <c r="Y369" s="13">
        <v>7.0601533E8</v>
      </c>
      <c r="Z369" s="39">
        <v>7.0601533E8</v>
      </c>
      <c r="AA369" s="38">
        <v>0.0</v>
      </c>
      <c r="AB369" s="40">
        <v>942220.0</v>
      </c>
      <c r="AC369" s="40">
        <v>1195444.0</v>
      </c>
      <c r="AD369" s="40">
        <v>3200.0</v>
      </c>
      <c r="AE369" s="40">
        <v>0.0</v>
      </c>
      <c r="AF369" s="41">
        <v>0.0</v>
      </c>
      <c r="AG369" s="40">
        <v>800.0</v>
      </c>
      <c r="AH369" s="40">
        <v>0.0</v>
      </c>
      <c r="AI369" s="41">
        <v>2140864.0</v>
      </c>
      <c r="AJ369" s="41">
        <v>-3831299.8999999994</v>
      </c>
      <c r="AK369" s="42">
        <v>0.9669497684080639</v>
      </c>
      <c r="AL369" s="42">
        <v>0.35847375186739266</v>
      </c>
    </row>
    <row r="370" ht="15.75" customHeight="1">
      <c r="A370" s="6">
        <v>1.09444234E8</v>
      </c>
      <c r="B370" s="7" t="s">
        <v>640</v>
      </c>
      <c r="C370" s="20">
        <v>777975.9400000001</v>
      </c>
      <c r="D370" s="33">
        <v>0.0</v>
      </c>
      <c r="E370" s="20">
        <v>5834819.55</v>
      </c>
      <c r="F370" s="33">
        <v>0.0</v>
      </c>
      <c r="G370" s="13">
        <v>3.8898797E7</v>
      </c>
      <c r="H370" s="34">
        <v>3.9342683E7</v>
      </c>
      <c r="I370" s="35">
        <v>443886.0</v>
      </c>
      <c r="J370" s="20">
        <v>1.062101578E8</v>
      </c>
      <c r="K370" s="36">
        <v>1.062101578E8</v>
      </c>
      <c r="L370" s="37">
        <v>0.0</v>
      </c>
      <c r="M370" s="13">
        <v>8077670.0</v>
      </c>
      <c r="N370" s="34">
        <v>8077670.0</v>
      </c>
      <c r="O370" s="38">
        <v>0.0</v>
      </c>
      <c r="P370" s="13">
        <v>6005369.0</v>
      </c>
      <c r="Q370" s="39">
        <v>6005369.0</v>
      </c>
      <c r="R370" s="38">
        <v>0.0</v>
      </c>
      <c r="S370" s="13">
        <v>3012938.0</v>
      </c>
      <c r="T370" s="39">
        <v>3012938.0</v>
      </c>
      <c r="U370" s="38">
        <v>0.0</v>
      </c>
      <c r="V370" s="13">
        <v>4444790.0</v>
      </c>
      <c r="W370" s="39">
        <v>4444790.0</v>
      </c>
      <c r="X370" s="38">
        <v>0.0</v>
      </c>
      <c r="Y370" s="13">
        <v>3.29211579E8</v>
      </c>
      <c r="Z370" s="39">
        <v>3.29211579E8</v>
      </c>
      <c r="AA370" s="38">
        <v>0.0</v>
      </c>
      <c r="AB370" s="40">
        <v>0.0</v>
      </c>
      <c r="AC370" s="40">
        <v>0.0</v>
      </c>
      <c r="AD370" s="40">
        <v>0.0</v>
      </c>
      <c r="AE370" s="40">
        <v>0.0</v>
      </c>
      <c r="AF370" s="41">
        <v>0.0</v>
      </c>
      <c r="AG370" s="40">
        <v>0.0</v>
      </c>
      <c r="AH370" s="40">
        <v>0.0</v>
      </c>
      <c r="AI370" s="41">
        <v>0.0</v>
      </c>
      <c r="AJ370" s="41">
        <v>-5834819.55</v>
      </c>
      <c r="AK370" s="42">
        <v>0.0</v>
      </c>
      <c r="AL370" s="42">
        <v>0.0</v>
      </c>
    </row>
    <row r="371" ht="15.75" customHeight="1">
      <c r="A371" s="6">
        <v>8.0890335E7</v>
      </c>
      <c r="B371" s="7" t="s">
        <v>639</v>
      </c>
      <c r="C371" s="20">
        <v>785839.92</v>
      </c>
      <c r="D371" s="33">
        <v>329332.0</v>
      </c>
      <c r="E371" s="20">
        <v>5893799.399999999</v>
      </c>
      <c r="F371" s="33">
        <v>1196028.0</v>
      </c>
      <c r="G371" s="13">
        <v>3.9291996E7</v>
      </c>
      <c r="H371" s="34">
        <v>4.1159602E7</v>
      </c>
      <c r="I371" s="35">
        <v>1867606.0</v>
      </c>
      <c r="J371" s="20">
        <v>5.07695974E7</v>
      </c>
      <c r="K371" s="36">
        <v>5.67645376E7</v>
      </c>
      <c r="L371" s="37">
        <v>5994940.200000003</v>
      </c>
      <c r="M371" s="13">
        <v>8551628.0</v>
      </c>
      <c r="N371" s="34">
        <v>8911837.0</v>
      </c>
      <c r="O371" s="38">
        <v>360209.0</v>
      </c>
      <c r="P371" s="13">
        <v>4178002.0</v>
      </c>
      <c r="Q371" s="39">
        <v>4235483.0</v>
      </c>
      <c r="R371" s="38">
        <v>57481.0</v>
      </c>
      <c r="S371" s="13">
        <v>251784.0</v>
      </c>
      <c r="T371" s="39">
        <v>520466.0</v>
      </c>
      <c r="U371" s="38">
        <v>268682.0</v>
      </c>
      <c r="V371" s="13">
        <v>3057183.0</v>
      </c>
      <c r="W371" s="39">
        <v>3117833.0</v>
      </c>
      <c r="X371" s="38">
        <v>60650.0</v>
      </c>
      <c r="Y371" s="13">
        <v>9.5869853E7</v>
      </c>
      <c r="Z371" s="39">
        <v>9.5869853E7</v>
      </c>
      <c r="AA371" s="38">
        <v>0.0</v>
      </c>
      <c r="AB371" s="40">
        <v>121300.0</v>
      </c>
      <c r="AC371" s="40">
        <v>1074728.0</v>
      </c>
      <c r="AD371" s="40">
        <v>0.0</v>
      </c>
      <c r="AE371" s="40">
        <v>0.0</v>
      </c>
      <c r="AF371" s="41">
        <v>0.0</v>
      </c>
      <c r="AG371" s="40">
        <v>0.0</v>
      </c>
      <c r="AH371" s="40">
        <v>0.0</v>
      </c>
      <c r="AI371" s="41">
        <v>1196028.0</v>
      </c>
      <c r="AJ371" s="41">
        <v>-4697771.399999999</v>
      </c>
      <c r="AK371" s="42">
        <v>0.4190828076028512</v>
      </c>
      <c r="AL371" s="42">
        <v>0.20292987915401398</v>
      </c>
    </row>
    <row r="372" ht="15.75" customHeight="1">
      <c r="A372" s="6">
        <v>1.30878583E8</v>
      </c>
      <c r="B372" s="7" t="s">
        <v>268</v>
      </c>
      <c r="C372" s="20">
        <v>791905.8</v>
      </c>
      <c r="D372" s="33">
        <v>1041373.0</v>
      </c>
      <c r="E372" s="20">
        <v>5939293.5</v>
      </c>
      <c r="F372" s="33">
        <v>4858728.56</v>
      </c>
      <c r="G372" s="13">
        <v>3.959529E7</v>
      </c>
      <c r="H372" s="34">
        <v>4.1641168E7</v>
      </c>
      <c r="I372" s="35">
        <v>2045878.0</v>
      </c>
      <c r="J372" s="20">
        <v>2.79733561E8</v>
      </c>
      <c r="K372" s="36">
        <v>2.974261974E8</v>
      </c>
      <c r="L372" s="37">
        <v>1.7692636399999976E7</v>
      </c>
      <c r="M372" s="13">
        <v>2.3502147E7</v>
      </c>
      <c r="N372" s="34">
        <v>2.6734137E7</v>
      </c>
      <c r="O372" s="38">
        <v>3231990.0</v>
      </c>
      <c r="P372" s="13">
        <v>5550682.0</v>
      </c>
      <c r="Q372" s="39">
        <v>5671681.0</v>
      </c>
      <c r="R372" s="38">
        <v>120999.0</v>
      </c>
      <c r="S372" s="13">
        <v>5194276.0</v>
      </c>
      <c r="T372" s="39">
        <v>5872018.0</v>
      </c>
      <c r="U372" s="38">
        <v>677742.0</v>
      </c>
      <c r="V372" s="13">
        <v>1.7374588E7</v>
      </c>
      <c r="W372" s="39">
        <v>1.7738219E7</v>
      </c>
      <c r="X372" s="38">
        <v>363631.0</v>
      </c>
      <c r="Y372" s="13">
        <v>1.734264E8</v>
      </c>
      <c r="Z372" s="39">
        <v>1.734264E9</v>
      </c>
      <c r="AA372" s="38">
        <v>1.5608376E9</v>
      </c>
      <c r="AB372" s="40">
        <v>727262.0</v>
      </c>
      <c r="AC372" s="40">
        <v>2710968.0</v>
      </c>
      <c r="AD372" s="40">
        <v>483996.0</v>
      </c>
      <c r="AE372" s="40">
        <v>0.0</v>
      </c>
      <c r="AF372" s="41">
        <v>936502.5599999999</v>
      </c>
      <c r="AG372" s="40">
        <v>120999.0</v>
      </c>
      <c r="AH372" s="40">
        <v>0.0</v>
      </c>
      <c r="AI372" s="41">
        <v>4858728.56</v>
      </c>
      <c r="AJ372" s="41">
        <v>-1080564.9400000004</v>
      </c>
      <c r="AK372" s="42">
        <v>1.3150213068271503</v>
      </c>
      <c r="AL372" s="42">
        <v>0.8180650712075433</v>
      </c>
    </row>
    <row r="373" ht="15.75" customHeight="1">
      <c r="A373" s="6">
        <v>1.42977255E8</v>
      </c>
      <c r="B373" s="7" t="s">
        <v>632</v>
      </c>
      <c r="C373" s="20">
        <v>807481.4400000001</v>
      </c>
      <c r="D373" s="33">
        <v>8635434.0</v>
      </c>
      <c r="E373" s="20">
        <v>6056110.8</v>
      </c>
      <c r="F373" s="33">
        <v>3.5362244E7</v>
      </c>
      <c r="G373" s="13">
        <v>4.0374072E7</v>
      </c>
      <c r="H373" s="34">
        <v>3.9117197E7</v>
      </c>
      <c r="I373" s="35">
        <v>-1256875.0</v>
      </c>
      <c r="J373" s="20">
        <v>3.312635114E8</v>
      </c>
      <c r="K373" s="36">
        <v>4.86883675E8</v>
      </c>
      <c r="L373" s="37">
        <v>1.5562016360000002E8</v>
      </c>
      <c r="M373" s="13">
        <v>2.7863143E7</v>
      </c>
      <c r="N373" s="34">
        <v>3.6558655E7</v>
      </c>
      <c r="O373" s="38">
        <v>8695512.0</v>
      </c>
      <c r="P373" s="13">
        <v>3020938.0</v>
      </c>
      <c r="Q373" s="39">
        <v>4075961.0</v>
      </c>
      <c r="R373" s="38">
        <v>1055023.0</v>
      </c>
      <c r="S373" s="13">
        <v>8359753.0</v>
      </c>
      <c r="T373" s="39">
        <v>1.5281521E7</v>
      </c>
      <c r="U373" s="38">
        <v>6921768.0</v>
      </c>
      <c r="V373" s="13">
        <v>1.5882201E7</v>
      </c>
      <c r="W373" s="39">
        <v>1.7595867E7</v>
      </c>
      <c r="X373" s="38">
        <v>1713666.0</v>
      </c>
      <c r="Y373" s="13">
        <v>7.6018957E7</v>
      </c>
      <c r="Z373" s="39">
        <v>1.31018957E8</v>
      </c>
      <c r="AA373" s="38">
        <v>5.5E7</v>
      </c>
      <c r="AB373" s="40">
        <v>3427332.0</v>
      </c>
      <c r="AC373" s="40">
        <v>2.7687072E7</v>
      </c>
      <c r="AD373" s="40">
        <v>4214840.0</v>
      </c>
      <c r="AE373" s="40">
        <v>0.0</v>
      </c>
      <c r="AF373" s="41">
        <v>33000.0</v>
      </c>
      <c r="AG373" s="40">
        <v>1053710.0</v>
      </c>
      <c r="AH373" s="40">
        <v>0.0</v>
      </c>
      <c r="AI373" s="41">
        <v>3.5362244E7</v>
      </c>
      <c r="AJ373" s="41">
        <v>2.93061332E7</v>
      </c>
      <c r="AK373" s="42">
        <v>10.69428171624601</v>
      </c>
      <c r="AL373" s="42">
        <v>5.839101226483505</v>
      </c>
    </row>
    <row r="374" ht="15.75" customHeight="1">
      <c r="A374" s="6">
        <v>1.23782143E8</v>
      </c>
      <c r="B374" s="7" t="s">
        <v>641</v>
      </c>
      <c r="C374" s="20">
        <v>769878.02</v>
      </c>
      <c r="D374" s="33">
        <v>0.0</v>
      </c>
      <c r="E374" s="20">
        <v>5774085.149999999</v>
      </c>
      <c r="F374" s="33">
        <v>0.0</v>
      </c>
      <c r="G374" s="13">
        <v>3.8493901E7</v>
      </c>
      <c r="H374" s="34" t="s">
        <v>665</v>
      </c>
      <c r="I374" s="35" t="s">
        <v>665</v>
      </c>
      <c r="J374" s="20">
        <v>9.83689286E7</v>
      </c>
      <c r="K374" s="36" t="s">
        <v>665</v>
      </c>
      <c r="L374" s="35" t="s">
        <v>665</v>
      </c>
      <c r="M374" s="13">
        <v>1.8496636E7</v>
      </c>
      <c r="N374" s="34" t="s">
        <v>665</v>
      </c>
      <c r="O374" s="38" t="s">
        <v>665</v>
      </c>
      <c r="P374" s="13">
        <v>1714594.0</v>
      </c>
      <c r="Q374" s="39" t="s">
        <v>665</v>
      </c>
      <c r="R374" s="38" t="s">
        <v>665</v>
      </c>
      <c r="S374" s="13">
        <v>596199.0</v>
      </c>
      <c r="T374" s="39" t="s">
        <v>665</v>
      </c>
      <c r="U374" s="38" t="s">
        <v>665</v>
      </c>
      <c r="V374" s="13">
        <v>6107125.0</v>
      </c>
      <c r="W374" s="39" t="s">
        <v>665</v>
      </c>
      <c r="X374" s="38" t="s">
        <v>665</v>
      </c>
      <c r="Y374" s="13">
        <v>5.16091646E8</v>
      </c>
      <c r="Z374" s="39" t="s">
        <v>665</v>
      </c>
      <c r="AA374" s="38" t="s">
        <v>665</v>
      </c>
      <c r="AB374" s="40" t="s">
        <v>665</v>
      </c>
      <c r="AC374" s="40" t="s">
        <v>665</v>
      </c>
      <c r="AD374" s="40">
        <v>0.0</v>
      </c>
      <c r="AE374" s="40">
        <v>0.0</v>
      </c>
      <c r="AF374" s="41" t="s">
        <v>665</v>
      </c>
      <c r="AG374" s="40">
        <v>0.0</v>
      </c>
      <c r="AH374" s="40">
        <v>0.0</v>
      </c>
      <c r="AI374" s="41">
        <v>0.0</v>
      </c>
      <c r="AJ374" s="41">
        <v>-5774085.149999999</v>
      </c>
      <c r="AK374" s="42">
        <v>0.0</v>
      </c>
      <c r="AL374" s="42">
        <v>0.0</v>
      </c>
    </row>
    <row r="375" ht="15.75" customHeight="1">
      <c r="A375" s="6">
        <v>1.24395846E8</v>
      </c>
      <c r="B375" s="7" t="s">
        <v>348</v>
      </c>
      <c r="C375" s="20">
        <v>771201.12</v>
      </c>
      <c r="D375" s="33">
        <v>229445.0</v>
      </c>
      <c r="E375" s="20">
        <v>5784008.399999999</v>
      </c>
      <c r="F375" s="33">
        <v>5126714.0</v>
      </c>
      <c r="G375" s="13">
        <v>3.8560056E7</v>
      </c>
      <c r="H375" s="34">
        <v>3.4526348E7</v>
      </c>
      <c r="I375" s="35">
        <v>-4033708.0</v>
      </c>
      <c r="J375" s="20">
        <v>2.40306446E7</v>
      </c>
      <c r="K375" s="36">
        <v>2.81456948E7</v>
      </c>
      <c r="L375" s="37">
        <v>4115050.1999999993</v>
      </c>
      <c r="M375" s="13">
        <v>2756936.0</v>
      </c>
      <c r="N375" s="34">
        <v>2986382.0</v>
      </c>
      <c r="O375" s="38">
        <v>229446.0</v>
      </c>
      <c r="P375" s="13">
        <v>1360229.0</v>
      </c>
      <c r="Q375" s="39">
        <v>2439100.0</v>
      </c>
      <c r="R375" s="38">
        <v>1078871.0</v>
      </c>
      <c r="S375" s="13">
        <v>257292.0</v>
      </c>
      <c r="T375" s="39">
        <v>439352.0</v>
      </c>
      <c r="U375" s="38">
        <v>182060.0</v>
      </c>
      <c r="V375" s="13">
        <v>1720981.0</v>
      </c>
      <c r="W375" s="39">
        <v>1768366.0</v>
      </c>
      <c r="X375" s="38">
        <v>47385.0</v>
      </c>
      <c r="Y375" s="13">
        <v>1.43189298E9</v>
      </c>
      <c r="Z375" s="39">
        <v>1.43189298E9</v>
      </c>
      <c r="AA375" s="38">
        <v>0.0</v>
      </c>
      <c r="AB375" s="40">
        <v>94770.0</v>
      </c>
      <c r="AC375" s="40">
        <v>728240.0</v>
      </c>
      <c r="AD375" s="40">
        <v>4303704.0</v>
      </c>
      <c r="AE375" s="40">
        <v>0.0</v>
      </c>
      <c r="AF375" s="41">
        <v>0.0</v>
      </c>
      <c r="AG375" s="40">
        <v>1075926.0</v>
      </c>
      <c r="AH375" s="40">
        <v>0.0</v>
      </c>
      <c r="AI375" s="41">
        <v>5126714.0</v>
      </c>
      <c r="AJ375" s="41">
        <v>-657294.3999999994</v>
      </c>
      <c r="AK375" s="42">
        <v>0.29751642476867773</v>
      </c>
      <c r="AL375" s="42">
        <v>0.8863600543871963</v>
      </c>
    </row>
    <row r="376" ht="15.75" customHeight="1">
      <c r="A376" s="6">
        <v>1.24460176E8</v>
      </c>
      <c r="B376" s="7" t="s">
        <v>285</v>
      </c>
      <c r="C376" s="20">
        <v>768499.08</v>
      </c>
      <c r="D376" s="33">
        <v>0.0</v>
      </c>
      <c r="E376" s="20">
        <v>5763743.1</v>
      </c>
      <c r="F376" s="33">
        <v>0.0</v>
      </c>
      <c r="G376" s="13">
        <v>3.8424954E7</v>
      </c>
      <c r="H376" s="34">
        <v>4.2192227E7</v>
      </c>
      <c r="I376" s="35">
        <v>3767273.0</v>
      </c>
      <c r="J376" s="20">
        <v>8489382.0</v>
      </c>
      <c r="K376" s="36">
        <v>8489382.0</v>
      </c>
      <c r="L376" s="37">
        <v>0.0</v>
      </c>
      <c r="M376" s="13">
        <v>958226.0</v>
      </c>
      <c r="N376" s="34">
        <v>958226.0</v>
      </c>
      <c r="O376" s="38">
        <v>0.0</v>
      </c>
      <c r="P376" s="13">
        <v>4126469.0</v>
      </c>
      <c r="Q376" s="39">
        <v>4126469.0</v>
      </c>
      <c r="R376" s="38">
        <v>0.0</v>
      </c>
      <c r="S376" s="13">
        <v>176937.0</v>
      </c>
      <c r="T376" s="39">
        <v>176937.0</v>
      </c>
      <c r="U376" s="38">
        <v>0.0</v>
      </c>
      <c r="V376" s="13">
        <v>437241.0</v>
      </c>
      <c r="W376" s="39">
        <v>437241.0</v>
      </c>
      <c r="X376" s="38">
        <v>0.0</v>
      </c>
      <c r="Y376" s="13">
        <v>1.70914897E8</v>
      </c>
      <c r="Z376" s="39">
        <v>1.70914897E8</v>
      </c>
      <c r="AA376" s="38">
        <v>0.0</v>
      </c>
      <c r="AB376" s="40">
        <v>0.0</v>
      </c>
      <c r="AC376" s="40">
        <v>0.0</v>
      </c>
      <c r="AD376" s="40">
        <v>0.0</v>
      </c>
      <c r="AE376" s="40">
        <v>0.0</v>
      </c>
      <c r="AF376" s="41">
        <v>0.0</v>
      </c>
      <c r="AG376" s="40">
        <v>0.0</v>
      </c>
      <c r="AH376" s="40">
        <v>0.0</v>
      </c>
      <c r="AI376" s="41">
        <v>0.0</v>
      </c>
      <c r="AJ376" s="41">
        <v>-5763743.1</v>
      </c>
      <c r="AK376" s="42">
        <v>0.0</v>
      </c>
      <c r="AL376" s="42">
        <v>0.0</v>
      </c>
    </row>
    <row r="377" ht="15.75" customHeight="1">
      <c r="A377" s="6">
        <v>1.10760745E8</v>
      </c>
      <c r="B377" s="7" t="s">
        <v>674</v>
      </c>
      <c r="C377" s="20">
        <v>765998.4</v>
      </c>
      <c r="D377" s="33">
        <v>0.0</v>
      </c>
      <c r="E377" s="20">
        <v>5744988.0</v>
      </c>
      <c r="F377" s="33">
        <v>0.0</v>
      </c>
      <c r="G377" s="13">
        <v>3.829992E7</v>
      </c>
      <c r="H377" s="34">
        <v>3.9940038E7</v>
      </c>
      <c r="I377" s="35">
        <v>1640118.0</v>
      </c>
      <c r="J377" s="20">
        <v>2.74548978E7</v>
      </c>
      <c r="K377" s="36">
        <v>2.74548978E7</v>
      </c>
      <c r="L377" s="37">
        <v>0.0</v>
      </c>
      <c r="M377" s="13">
        <v>2915287.0</v>
      </c>
      <c r="N377" s="34">
        <v>2915287.0</v>
      </c>
      <c r="O377" s="38">
        <v>0.0</v>
      </c>
      <c r="P377" s="13">
        <v>4107787.0</v>
      </c>
      <c r="Q377" s="39">
        <v>4107787.0</v>
      </c>
      <c r="R377" s="38">
        <v>0.0</v>
      </c>
      <c r="S377" s="13">
        <v>727761.0</v>
      </c>
      <c r="T377" s="39">
        <v>727761.0</v>
      </c>
      <c r="U377" s="38">
        <v>0.0</v>
      </c>
      <c r="V377" s="13">
        <v>1081408.0</v>
      </c>
      <c r="W377" s="39">
        <v>1081408.0</v>
      </c>
      <c r="X377" s="38">
        <v>0.0</v>
      </c>
      <c r="Y377" s="13">
        <v>2.303219795E9</v>
      </c>
      <c r="Z377" s="39">
        <v>2.303219795E9</v>
      </c>
      <c r="AA377" s="38">
        <v>0.0</v>
      </c>
      <c r="AB377" s="40">
        <v>0.0</v>
      </c>
      <c r="AC377" s="40">
        <v>0.0</v>
      </c>
      <c r="AD377" s="40">
        <v>0.0</v>
      </c>
      <c r="AE377" s="40">
        <v>0.0</v>
      </c>
      <c r="AF377" s="41">
        <v>0.0</v>
      </c>
      <c r="AG377" s="40">
        <v>0.0</v>
      </c>
      <c r="AH377" s="40">
        <v>0.0</v>
      </c>
      <c r="AI377" s="41">
        <v>0.0</v>
      </c>
      <c r="AJ377" s="41">
        <v>-5744988.0</v>
      </c>
      <c r="AK377" s="42">
        <v>0.0</v>
      </c>
      <c r="AL377" s="42">
        <v>0.0</v>
      </c>
    </row>
    <row r="378" ht="15.75" customHeight="1">
      <c r="A378" s="6">
        <v>8.5037017E7</v>
      </c>
      <c r="B378" s="7" t="s">
        <v>296</v>
      </c>
      <c r="C378" s="20">
        <v>766052.68</v>
      </c>
      <c r="D378" s="33">
        <v>3806731.0</v>
      </c>
      <c r="E378" s="20">
        <v>5745395.1</v>
      </c>
      <c r="F378" s="33">
        <v>8617828.0</v>
      </c>
      <c r="G378" s="13">
        <v>3.8302634E7</v>
      </c>
      <c r="H378" s="34">
        <v>3.6228279E7</v>
      </c>
      <c r="I378" s="35">
        <v>-2074355.0</v>
      </c>
      <c r="J378" s="20">
        <v>2.92146728E8</v>
      </c>
      <c r="K378" s="36">
        <v>3.354889672E8</v>
      </c>
      <c r="L378" s="37">
        <v>4.334223919999999E7</v>
      </c>
      <c r="M378" s="13">
        <v>2.659796E7</v>
      </c>
      <c r="N378" s="34">
        <v>3.1332367E7</v>
      </c>
      <c r="O378" s="38">
        <v>4734407.0</v>
      </c>
      <c r="P378" s="13">
        <v>4325443.0</v>
      </c>
      <c r="Q378" s="39">
        <v>5087816.0</v>
      </c>
      <c r="R378" s="38">
        <v>762373.0</v>
      </c>
      <c r="S378" s="13">
        <v>5483147.0</v>
      </c>
      <c r="T378" s="39">
        <v>5985330.0</v>
      </c>
      <c r="U378" s="38">
        <v>502183.0</v>
      </c>
      <c r="V378" s="13">
        <v>1.6988633E7</v>
      </c>
      <c r="W378" s="39">
        <v>2.0293181E7</v>
      </c>
      <c r="X378" s="38">
        <v>3304548.0</v>
      </c>
      <c r="Y378" s="13">
        <v>3.11413182E9</v>
      </c>
      <c r="Z378" s="39">
        <v>3.11413182E9</v>
      </c>
      <c r="AA378" s="38">
        <v>0.0</v>
      </c>
      <c r="AB378" s="40">
        <v>6609096.0</v>
      </c>
      <c r="AC378" s="40">
        <v>2008732.0</v>
      </c>
      <c r="AD378" s="40">
        <v>0.0</v>
      </c>
      <c r="AE378" s="40">
        <v>0.0</v>
      </c>
      <c r="AF378" s="41">
        <v>0.0</v>
      </c>
      <c r="AG378" s="40">
        <v>0.0</v>
      </c>
      <c r="AH378" s="40">
        <v>0.0</v>
      </c>
      <c r="AI378" s="41">
        <v>8617828.0</v>
      </c>
      <c r="AJ378" s="41">
        <v>2872432.9000000004</v>
      </c>
      <c r="AK378" s="42">
        <v>4.969280963810478</v>
      </c>
      <c r="AL378" s="42">
        <v>1.4999539370234087</v>
      </c>
    </row>
    <row r="379" ht="15.75" customHeight="1">
      <c r="A379" s="6">
        <v>1.24496065E8</v>
      </c>
      <c r="B379" s="7" t="s">
        <v>642</v>
      </c>
      <c r="C379" s="20">
        <v>767755.58</v>
      </c>
      <c r="D379" s="33">
        <v>0.0</v>
      </c>
      <c r="E379" s="20">
        <v>5758166.85</v>
      </c>
      <c r="F379" s="33">
        <v>0.0</v>
      </c>
      <c r="G379" s="13">
        <v>3.8387779E7</v>
      </c>
      <c r="H379" s="34" t="s">
        <v>665</v>
      </c>
      <c r="I379" s="35" t="s">
        <v>665</v>
      </c>
      <c r="J379" s="20">
        <v>6.68510714E7</v>
      </c>
      <c r="K379" s="36" t="s">
        <v>665</v>
      </c>
      <c r="L379" s="35" t="s">
        <v>665</v>
      </c>
      <c r="M379" s="13">
        <v>5710698.0</v>
      </c>
      <c r="N379" s="34" t="s">
        <v>665</v>
      </c>
      <c r="O379" s="38" t="s">
        <v>665</v>
      </c>
      <c r="P379" s="13">
        <v>3095655.0</v>
      </c>
      <c r="Q379" s="39" t="s">
        <v>665</v>
      </c>
      <c r="R379" s="38" t="s">
        <v>665</v>
      </c>
      <c r="S379" s="13">
        <v>1728909.0</v>
      </c>
      <c r="T379" s="39" t="s">
        <v>665</v>
      </c>
      <c r="U379" s="38" t="s">
        <v>665</v>
      </c>
      <c r="V379" s="13">
        <v>2976716.0</v>
      </c>
      <c r="W379" s="39" t="s">
        <v>665</v>
      </c>
      <c r="X379" s="38" t="s">
        <v>665</v>
      </c>
      <c r="Y379" s="13">
        <v>6.80891768E8</v>
      </c>
      <c r="Z379" s="39" t="s">
        <v>665</v>
      </c>
      <c r="AA379" s="38" t="s">
        <v>665</v>
      </c>
      <c r="AB379" s="40" t="s">
        <v>665</v>
      </c>
      <c r="AC379" s="40" t="s">
        <v>665</v>
      </c>
      <c r="AD379" s="40">
        <v>0.0</v>
      </c>
      <c r="AE379" s="40">
        <v>0.0</v>
      </c>
      <c r="AF379" s="41" t="s">
        <v>665</v>
      </c>
      <c r="AG379" s="40">
        <v>0.0</v>
      </c>
      <c r="AH379" s="40">
        <v>0.0</v>
      </c>
      <c r="AI379" s="41">
        <v>0.0</v>
      </c>
      <c r="AJ379" s="41">
        <v>-5758166.85</v>
      </c>
      <c r="AK379" s="42">
        <v>0.0</v>
      </c>
      <c r="AL379" s="42">
        <v>0.0</v>
      </c>
    </row>
    <row r="380" ht="15.75" customHeight="1">
      <c r="A380" s="6">
        <v>1.21740448E8</v>
      </c>
      <c r="B380" s="7" t="s">
        <v>298</v>
      </c>
      <c r="C380" s="20">
        <v>760659.72</v>
      </c>
      <c r="D380" s="33">
        <v>87290.0</v>
      </c>
      <c r="E380" s="20">
        <v>5704947.899999999</v>
      </c>
      <c r="F380" s="33">
        <v>686184.7457999999</v>
      </c>
      <c r="G380" s="13">
        <v>3.8032986E7</v>
      </c>
      <c r="H380" s="34">
        <v>3.4863546E7</v>
      </c>
      <c r="I380" s="35">
        <v>-3169440.0</v>
      </c>
      <c r="J380" s="20">
        <v>1.897181324E8</v>
      </c>
      <c r="K380" s="36">
        <v>1.911844424E8</v>
      </c>
      <c r="L380" s="37">
        <v>1466310.0</v>
      </c>
      <c r="M380" s="13">
        <v>2.3167392E7</v>
      </c>
      <c r="N380" s="34">
        <v>2.3254682E7</v>
      </c>
      <c r="O380" s="38">
        <v>87290.0</v>
      </c>
      <c r="P380" s="13">
        <v>4510368.0</v>
      </c>
      <c r="Q380" s="39">
        <v>4922954.0</v>
      </c>
      <c r="R380" s="38">
        <v>412586.0</v>
      </c>
      <c r="S380" s="13">
        <v>2821623.0</v>
      </c>
      <c r="T380" s="39">
        <v>2880964.0</v>
      </c>
      <c r="U380" s="38">
        <v>59341.0</v>
      </c>
      <c r="V380" s="13">
        <v>1.1982595E7</v>
      </c>
      <c r="W380" s="39">
        <v>1.2010544E7</v>
      </c>
      <c r="X380" s="38">
        <v>27949.0</v>
      </c>
      <c r="Y380" s="13">
        <v>2.180723716E9</v>
      </c>
      <c r="Z380" s="39">
        <v>2.835594959E9</v>
      </c>
      <c r="AA380" s="38">
        <v>6.54871243E8</v>
      </c>
      <c r="AB380" s="40">
        <v>55898.0</v>
      </c>
      <c r="AC380" s="40">
        <v>237364.0</v>
      </c>
      <c r="AD380" s="40">
        <v>0.0</v>
      </c>
      <c r="AE380" s="40">
        <v>0.0</v>
      </c>
      <c r="AF380" s="41">
        <v>392922.7458</v>
      </c>
      <c r="AG380" s="40">
        <v>0.0</v>
      </c>
      <c r="AH380" s="40">
        <v>0.0</v>
      </c>
      <c r="AI380" s="41">
        <v>686184.7457999999</v>
      </c>
      <c r="AJ380" s="41">
        <v>-5018763.1542</v>
      </c>
      <c r="AK380" s="42">
        <v>0.11475564921460545</v>
      </c>
      <c r="AL380" s="42">
        <v>0.12027888033824112</v>
      </c>
    </row>
    <row r="381" ht="15.75" customHeight="1">
      <c r="A381" s="6">
        <v>1.21343503E8</v>
      </c>
      <c r="B381" s="7" t="s">
        <v>643</v>
      </c>
      <c r="C381" s="20">
        <v>765899.66</v>
      </c>
      <c r="D381" s="33">
        <v>0.0</v>
      </c>
      <c r="E381" s="20">
        <v>5744247.45</v>
      </c>
      <c r="F381" s="33">
        <v>0.0</v>
      </c>
      <c r="G381" s="13">
        <v>3.8294983E7</v>
      </c>
      <c r="H381" s="34" t="s">
        <v>665</v>
      </c>
      <c r="I381" s="35" t="s">
        <v>665</v>
      </c>
      <c r="J381" s="20">
        <v>1.103908544E8</v>
      </c>
      <c r="K381" s="36" t="s">
        <v>665</v>
      </c>
      <c r="L381" s="35" t="s">
        <v>665</v>
      </c>
      <c r="M381" s="13">
        <v>2.2692741E7</v>
      </c>
      <c r="N381" s="34" t="s">
        <v>665</v>
      </c>
      <c r="O381" s="38" t="s">
        <v>665</v>
      </c>
      <c r="P381" s="13">
        <v>4736181.0</v>
      </c>
      <c r="Q381" s="39" t="s">
        <v>665</v>
      </c>
      <c r="R381" s="38" t="s">
        <v>665</v>
      </c>
      <c r="S381" s="13">
        <v>1199040.0</v>
      </c>
      <c r="T381" s="39" t="s">
        <v>665</v>
      </c>
      <c r="U381" s="38" t="s">
        <v>665</v>
      </c>
      <c r="V381" s="13">
        <v>6669999.0</v>
      </c>
      <c r="W381" s="39" t="s">
        <v>665</v>
      </c>
      <c r="X381" s="38" t="s">
        <v>665</v>
      </c>
      <c r="Y381" s="13">
        <v>5.572298354E9</v>
      </c>
      <c r="Z381" s="39" t="s">
        <v>665</v>
      </c>
      <c r="AA381" s="38" t="s">
        <v>665</v>
      </c>
      <c r="AB381" s="40" t="s">
        <v>665</v>
      </c>
      <c r="AC381" s="40" t="s">
        <v>665</v>
      </c>
      <c r="AD381" s="40">
        <v>0.0</v>
      </c>
      <c r="AE381" s="40">
        <v>0.0</v>
      </c>
      <c r="AF381" s="41" t="s">
        <v>665</v>
      </c>
      <c r="AG381" s="40">
        <v>0.0</v>
      </c>
      <c r="AH381" s="40">
        <v>0.0</v>
      </c>
      <c r="AI381" s="41">
        <v>0.0</v>
      </c>
      <c r="AJ381" s="41">
        <v>-5744247.45</v>
      </c>
      <c r="AK381" s="42">
        <v>0.0</v>
      </c>
      <c r="AL381" s="42">
        <v>0.0</v>
      </c>
    </row>
    <row r="382" ht="15.75" customHeight="1">
      <c r="A382" s="6">
        <v>1.20582392E8</v>
      </c>
      <c r="B382" s="7" t="s">
        <v>644</v>
      </c>
      <c r="C382" s="20">
        <v>760607.58</v>
      </c>
      <c r="D382" s="33">
        <v>55.0</v>
      </c>
      <c r="E382" s="20">
        <v>5704556.85</v>
      </c>
      <c r="F382" s="33">
        <v>1224110.0</v>
      </c>
      <c r="G382" s="13">
        <v>3.8030379E7</v>
      </c>
      <c r="H382" s="34">
        <v>3.8941679E7</v>
      </c>
      <c r="I382" s="35">
        <v>911300.0</v>
      </c>
      <c r="J382" s="20">
        <v>1.18948036E7</v>
      </c>
      <c r="K382" s="36">
        <v>1.18953656E7</v>
      </c>
      <c r="L382" s="37">
        <v>562.0</v>
      </c>
      <c r="M382" s="13">
        <v>1542642.0</v>
      </c>
      <c r="N382" s="34">
        <v>1542757.0</v>
      </c>
      <c r="O382" s="38">
        <v>115.0</v>
      </c>
      <c r="P382" s="13">
        <v>2910557.0</v>
      </c>
      <c r="Q382" s="39">
        <v>2910557.0</v>
      </c>
      <c r="R382" s="38">
        <v>0.0</v>
      </c>
      <c r="S382" s="13">
        <v>207284.0</v>
      </c>
      <c r="T382" s="39">
        <v>207284.0</v>
      </c>
      <c r="U382" s="38">
        <v>0.0</v>
      </c>
      <c r="V382" s="13">
        <v>748243.0</v>
      </c>
      <c r="W382" s="39">
        <v>748298.0</v>
      </c>
      <c r="X382" s="38">
        <v>55.0</v>
      </c>
      <c r="Y382" s="13">
        <v>9.173273716E9</v>
      </c>
      <c r="Z382" s="39">
        <v>1.1213273716E10</v>
      </c>
      <c r="AA382" s="38">
        <v>2.04E9</v>
      </c>
      <c r="AB382" s="40">
        <v>110.0</v>
      </c>
      <c r="AC382" s="40">
        <v>0.0</v>
      </c>
      <c r="AD382" s="40">
        <v>0.0</v>
      </c>
      <c r="AE382" s="40">
        <v>0.0</v>
      </c>
      <c r="AF382" s="41">
        <v>1224000.0</v>
      </c>
      <c r="AG382" s="40">
        <v>0.0</v>
      </c>
      <c r="AH382" s="40">
        <v>0.0</v>
      </c>
      <c r="AI382" s="41">
        <v>1224110.0</v>
      </c>
      <c r="AJ382" s="41">
        <v>-4480446.85</v>
      </c>
      <c r="AK382" s="42">
        <v>7.231061252374057E-5</v>
      </c>
      <c r="AL382" s="42">
        <v>0.21458459126408744</v>
      </c>
    </row>
    <row r="383" ht="15.75" customHeight="1">
      <c r="A383" s="6">
        <v>1.10821697E8</v>
      </c>
      <c r="B383" s="7" t="s">
        <v>646</v>
      </c>
      <c r="C383" s="20">
        <v>753396.86</v>
      </c>
      <c r="D383" s="33">
        <v>0.0</v>
      </c>
      <c r="E383" s="20">
        <v>5650476.45</v>
      </c>
      <c r="F383" s="33">
        <v>656067.3102</v>
      </c>
      <c r="G383" s="13">
        <v>3.7669843E7</v>
      </c>
      <c r="H383" s="34">
        <v>3.7681043E7</v>
      </c>
      <c r="I383" s="35">
        <v>11200.0</v>
      </c>
      <c r="J383" s="20">
        <v>6.09769658E7</v>
      </c>
      <c r="K383" s="36">
        <v>6.09769658E7</v>
      </c>
      <c r="L383" s="37">
        <v>0.0</v>
      </c>
      <c r="M383" s="13">
        <v>4934047.0</v>
      </c>
      <c r="N383" s="34">
        <v>4934047.0</v>
      </c>
      <c r="O383" s="38">
        <v>0.0</v>
      </c>
      <c r="P383" s="13">
        <v>3581993.0</v>
      </c>
      <c r="Q383" s="39">
        <v>3581993.0</v>
      </c>
      <c r="R383" s="38">
        <v>0.0</v>
      </c>
      <c r="S383" s="13">
        <v>1442489.0</v>
      </c>
      <c r="T383" s="39">
        <v>1442489.0</v>
      </c>
      <c r="U383" s="38">
        <v>0.0</v>
      </c>
      <c r="V383" s="13">
        <v>3138833.0</v>
      </c>
      <c r="W383" s="39">
        <v>3138833.0</v>
      </c>
      <c r="X383" s="38">
        <v>0.0</v>
      </c>
      <c r="Y383" s="13">
        <v>4.352843149E9</v>
      </c>
      <c r="Z383" s="39">
        <v>5.446288666E9</v>
      </c>
      <c r="AA383" s="38">
        <v>1.093445517E9</v>
      </c>
      <c r="AB383" s="40">
        <v>0.0</v>
      </c>
      <c r="AC383" s="40">
        <v>0.0</v>
      </c>
      <c r="AD383" s="40">
        <v>0.0</v>
      </c>
      <c r="AE383" s="40">
        <v>0.0</v>
      </c>
      <c r="AF383" s="41">
        <v>656067.3102</v>
      </c>
      <c r="AG383" s="40">
        <v>0.0</v>
      </c>
      <c r="AH383" s="40">
        <v>0.0</v>
      </c>
      <c r="AI383" s="41">
        <v>656067.3102</v>
      </c>
      <c r="AJ383" s="41">
        <v>-4994409.1398</v>
      </c>
      <c r="AK383" s="42">
        <v>0.0</v>
      </c>
      <c r="AL383" s="42">
        <v>0.11610831688361428</v>
      </c>
    </row>
    <row r="384" ht="15.75" customHeight="1">
      <c r="A384" s="6">
        <v>8.743247E7</v>
      </c>
      <c r="B384" s="7" t="s">
        <v>645</v>
      </c>
      <c r="C384" s="20">
        <v>755176.18</v>
      </c>
      <c r="D384" s="33">
        <v>0.0</v>
      </c>
      <c r="E384" s="20">
        <v>5663821.35</v>
      </c>
      <c r="F384" s="33">
        <v>0.0</v>
      </c>
      <c r="G384" s="13">
        <v>3.7758809E7</v>
      </c>
      <c r="H384" s="34" t="s">
        <v>665</v>
      </c>
      <c r="I384" s="35" t="s">
        <v>665</v>
      </c>
      <c r="J384" s="20">
        <v>1.80157012E7</v>
      </c>
      <c r="K384" s="36" t="s">
        <v>665</v>
      </c>
      <c r="L384" s="35" t="s">
        <v>665</v>
      </c>
      <c r="M384" s="13">
        <v>2832079.0</v>
      </c>
      <c r="N384" s="34" t="s">
        <v>665</v>
      </c>
      <c r="O384" s="38" t="s">
        <v>665</v>
      </c>
      <c r="P384" s="13">
        <v>1864321.0</v>
      </c>
      <c r="Q384" s="39" t="s">
        <v>665</v>
      </c>
      <c r="R384" s="38" t="s">
        <v>665</v>
      </c>
      <c r="S384" s="13">
        <v>171128.0</v>
      </c>
      <c r="T384" s="39" t="s">
        <v>665</v>
      </c>
      <c r="U384" s="38" t="s">
        <v>665</v>
      </c>
      <c r="V384" s="13">
        <v>1230906.0</v>
      </c>
      <c r="W384" s="39" t="s">
        <v>665</v>
      </c>
      <c r="X384" s="38" t="s">
        <v>665</v>
      </c>
      <c r="Y384" s="13">
        <v>5.776318547E9</v>
      </c>
      <c r="Z384" s="39" t="s">
        <v>665</v>
      </c>
      <c r="AA384" s="38" t="s">
        <v>665</v>
      </c>
      <c r="AB384" s="40" t="s">
        <v>665</v>
      </c>
      <c r="AC384" s="40" t="s">
        <v>665</v>
      </c>
      <c r="AD384" s="40">
        <v>0.0</v>
      </c>
      <c r="AE384" s="40">
        <v>0.0</v>
      </c>
      <c r="AF384" s="41" t="s">
        <v>665</v>
      </c>
      <c r="AG384" s="40">
        <v>0.0</v>
      </c>
      <c r="AH384" s="40">
        <v>0.0</v>
      </c>
      <c r="AI384" s="41">
        <v>0.0</v>
      </c>
      <c r="AJ384" s="41">
        <v>-5663821.35</v>
      </c>
      <c r="AK384" s="42">
        <v>0.0</v>
      </c>
      <c r="AL384" s="42">
        <v>0.0</v>
      </c>
    </row>
    <row r="385" ht="15.75" customHeight="1">
      <c r="A385" s="6">
        <v>1.24490301E8</v>
      </c>
      <c r="B385" s="7" t="s">
        <v>648</v>
      </c>
      <c r="C385" s="20">
        <v>748841.88</v>
      </c>
      <c r="D385" s="33">
        <v>0.0</v>
      </c>
      <c r="E385" s="20">
        <v>5616314.1</v>
      </c>
      <c r="F385" s="33">
        <v>0.0</v>
      </c>
      <c r="G385" s="13">
        <v>3.7442094E7</v>
      </c>
      <c r="H385" s="34" t="s">
        <v>665</v>
      </c>
      <c r="I385" s="35" t="s">
        <v>665</v>
      </c>
      <c r="J385" s="20">
        <v>6.45810762E7</v>
      </c>
      <c r="K385" s="36" t="s">
        <v>665</v>
      </c>
      <c r="L385" s="35" t="s">
        <v>665</v>
      </c>
      <c r="M385" s="13">
        <v>8306585.0</v>
      </c>
      <c r="N385" s="34" t="s">
        <v>665</v>
      </c>
      <c r="O385" s="38" t="s">
        <v>665</v>
      </c>
      <c r="P385" s="13">
        <v>2755186.0</v>
      </c>
      <c r="Q385" s="39" t="s">
        <v>665</v>
      </c>
      <c r="R385" s="38" t="s">
        <v>665</v>
      </c>
      <c r="S385" s="13">
        <v>881853.0</v>
      </c>
      <c r="T385" s="39" t="s">
        <v>665</v>
      </c>
      <c r="U385" s="38" t="s">
        <v>665</v>
      </c>
      <c r="V385" s="13">
        <v>4020092.0</v>
      </c>
      <c r="W385" s="39" t="s">
        <v>665</v>
      </c>
      <c r="X385" s="38" t="s">
        <v>665</v>
      </c>
      <c r="Y385" s="13">
        <v>2.77842383E9</v>
      </c>
      <c r="Z385" s="39" t="s">
        <v>665</v>
      </c>
      <c r="AA385" s="38" t="s">
        <v>665</v>
      </c>
      <c r="AB385" s="40" t="s">
        <v>665</v>
      </c>
      <c r="AC385" s="40" t="s">
        <v>665</v>
      </c>
      <c r="AD385" s="40">
        <v>0.0</v>
      </c>
      <c r="AE385" s="40">
        <v>0.0</v>
      </c>
      <c r="AF385" s="41" t="s">
        <v>665</v>
      </c>
      <c r="AG385" s="40">
        <v>0.0</v>
      </c>
      <c r="AH385" s="40">
        <v>0.0</v>
      </c>
      <c r="AI385" s="41">
        <v>0.0</v>
      </c>
      <c r="AJ385" s="41">
        <v>-5616314.1</v>
      </c>
      <c r="AK385" s="42">
        <v>0.0</v>
      </c>
      <c r="AL385" s="42">
        <v>0.0</v>
      </c>
    </row>
    <row r="386" ht="15.75" customHeight="1">
      <c r="A386" s="6">
        <v>1.23051542E8</v>
      </c>
      <c r="B386" s="7" t="s">
        <v>299</v>
      </c>
      <c r="C386" s="20">
        <v>757747.18</v>
      </c>
      <c r="D386" s="33">
        <v>2036468.0</v>
      </c>
      <c r="E386" s="20">
        <v>5683103.85</v>
      </c>
      <c r="F386" s="33">
        <v>7321364.0</v>
      </c>
      <c r="G386" s="13">
        <v>3.7887359E7</v>
      </c>
      <c r="H386" s="34">
        <v>3.3683436E7</v>
      </c>
      <c r="I386" s="35">
        <v>-4203923.0</v>
      </c>
      <c r="J386" s="20">
        <v>3.50165238E7</v>
      </c>
      <c r="K386" s="36">
        <v>7.16122888E7</v>
      </c>
      <c r="L386" s="37">
        <v>3.6595765E7</v>
      </c>
      <c r="M386" s="13">
        <v>2847589.0</v>
      </c>
      <c r="N386" s="34">
        <v>4898780.0</v>
      </c>
      <c r="O386" s="38">
        <v>2051191.0</v>
      </c>
      <c r="P386" s="13">
        <v>2925297.0</v>
      </c>
      <c r="Q386" s="39">
        <v>3790836.0</v>
      </c>
      <c r="R386" s="38">
        <v>865539.0</v>
      </c>
      <c r="S386" s="13">
        <v>1142381.0</v>
      </c>
      <c r="T386" s="39">
        <v>2765095.0</v>
      </c>
      <c r="U386" s="38">
        <v>1622714.0</v>
      </c>
      <c r="V386" s="13">
        <v>1102609.0</v>
      </c>
      <c r="W386" s="39">
        <v>1516363.0</v>
      </c>
      <c r="X386" s="38">
        <v>413754.0</v>
      </c>
      <c r="Y386" s="13">
        <v>9.6406912E7</v>
      </c>
      <c r="Z386" s="39">
        <v>1.01406912E8</v>
      </c>
      <c r="AA386" s="38">
        <v>5000000.0</v>
      </c>
      <c r="AB386" s="40">
        <v>827508.0</v>
      </c>
      <c r="AC386" s="40">
        <v>6490856.0</v>
      </c>
      <c r="AD386" s="40">
        <v>0.0</v>
      </c>
      <c r="AE386" s="40">
        <v>0.0</v>
      </c>
      <c r="AF386" s="41">
        <v>2999.9999999999995</v>
      </c>
      <c r="AG386" s="40">
        <v>0.0</v>
      </c>
      <c r="AH386" s="40">
        <v>0.0</v>
      </c>
      <c r="AI386" s="41">
        <v>7321364.0</v>
      </c>
      <c r="AJ386" s="41">
        <v>1638260.1500000004</v>
      </c>
      <c r="AK386" s="42">
        <v>2.6875296322448867</v>
      </c>
      <c r="AL386" s="42">
        <v>1.2882685576826123</v>
      </c>
    </row>
    <row r="387" ht="15.75" customHeight="1">
      <c r="A387" s="6">
        <v>1.29237697E8</v>
      </c>
      <c r="B387" s="7" t="s">
        <v>675</v>
      </c>
      <c r="C387" s="13" t="s">
        <v>665</v>
      </c>
      <c r="D387" s="33">
        <v>0.0</v>
      </c>
      <c r="E387" s="13" t="s">
        <v>665</v>
      </c>
      <c r="F387" s="33">
        <v>0.0</v>
      </c>
      <c r="G387" s="13" t="s">
        <v>665</v>
      </c>
      <c r="H387" s="34" t="s">
        <v>665</v>
      </c>
      <c r="I387" s="35" t="s">
        <v>665</v>
      </c>
      <c r="J387" s="13" t="s">
        <v>665</v>
      </c>
      <c r="K387" s="36" t="s">
        <v>665</v>
      </c>
      <c r="L387" s="35" t="s">
        <v>665</v>
      </c>
      <c r="M387" s="13" t="s">
        <v>665</v>
      </c>
      <c r="N387" s="34" t="s">
        <v>665</v>
      </c>
      <c r="O387" s="38" t="s">
        <v>665</v>
      </c>
      <c r="P387" s="13" t="s">
        <v>665</v>
      </c>
      <c r="Q387" s="39" t="s">
        <v>665</v>
      </c>
      <c r="R387" s="38" t="s">
        <v>665</v>
      </c>
      <c r="S387" s="13" t="s">
        <v>665</v>
      </c>
      <c r="T387" s="39" t="s">
        <v>665</v>
      </c>
      <c r="U387" s="38" t="s">
        <v>665</v>
      </c>
      <c r="V387" s="13" t="s">
        <v>665</v>
      </c>
      <c r="W387" s="39" t="s">
        <v>665</v>
      </c>
      <c r="X387" s="38" t="s">
        <v>665</v>
      </c>
      <c r="Y387" s="13" t="s">
        <v>665</v>
      </c>
      <c r="Z387" s="39" t="s">
        <v>665</v>
      </c>
      <c r="AA387" s="38" t="s">
        <v>665</v>
      </c>
      <c r="AB387" s="40" t="s">
        <v>665</v>
      </c>
      <c r="AC387" s="40" t="s">
        <v>665</v>
      </c>
      <c r="AD387" s="40">
        <v>0.0</v>
      </c>
      <c r="AE387" s="40">
        <v>0.0</v>
      </c>
      <c r="AF387" s="41" t="s">
        <v>665</v>
      </c>
      <c r="AG387" s="40">
        <v>0.0</v>
      </c>
      <c r="AH387" s="40">
        <v>0.0</v>
      </c>
      <c r="AI387" s="41">
        <v>0.0</v>
      </c>
      <c r="AJ387" s="41">
        <v>0.0</v>
      </c>
      <c r="AK387" s="42">
        <v>0.0</v>
      </c>
      <c r="AL387" s="42">
        <v>0.0</v>
      </c>
    </row>
    <row r="388" ht="15.75" customHeight="1">
      <c r="A388" s="6">
        <v>1.19532965E8</v>
      </c>
      <c r="B388" s="7" t="s">
        <v>649</v>
      </c>
      <c r="C388" s="20">
        <v>746380.6</v>
      </c>
      <c r="D388" s="33">
        <v>0.0</v>
      </c>
      <c r="E388" s="20">
        <v>5597854.5</v>
      </c>
      <c r="F388" s="33">
        <v>0.0</v>
      </c>
      <c r="G388" s="13">
        <v>3.731903E7</v>
      </c>
      <c r="H388" s="34" t="s">
        <v>665</v>
      </c>
      <c r="I388" s="35" t="s">
        <v>665</v>
      </c>
      <c r="J388" s="20">
        <v>4.33525366E7</v>
      </c>
      <c r="K388" s="36" t="s">
        <v>665</v>
      </c>
      <c r="L388" s="35" t="s">
        <v>665</v>
      </c>
      <c r="M388" s="13">
        <v>3562130.0</v>
      </c>
      <c r="N388" s="34" t="s">
        <v>665</v>
      </c>
      <c r="O388" s="38" t="s">
        <v>665</v>
      </c>
      <c r="P388" s="13">
        <v>3588780.0</v>
      </c>
      <c r="Q388" s="39" t="s">
        <v>665</v>
      </c>
      <c r="R388" s="38" t="s">
        <v>665</v>
      </c>
      <c r="S388" s="13">
        <v>1014785.0</v>
      </c>
      <c r="T388" s="39" t="s">
        <v>665</v>
      </c>
      <c r="U388" s="38" t="s">
        <v>665</v>
      </c>
      <c r="V388" s="13">
        <v>2222110.0</v>
      </c>
      <c r="W388" s="39" t="s">
        <v>665</v>
      </c>
      <c r="X388" s="38" t="s">
        <v>665</v>
      </c>
      <c r="Y388" s="13">
        <v>3.0576433E7</v>
      </c>
      <c r="Z388" s="39" t="s">
        <v>665</v>
      </c>
      <c r="AA388" s="38" t="s">
        <v>665</v>
      </c>
      <c r="AB388" s="40" t="s">
        <v>665</v>
      </c>
      <c r="AC388" s="40" t="s">
        <v>665</v>
      </c>
      <c r="AD388" s="40">
        <v>0.0</v>
      </c>
      <c r="AE388" s="40">
        <v>0.0</v>
      </c>
      <c r="AF388" s="41" t="s">
        <v>665</v>
      </c>
      <c r="AG388" s="40">
        <v>0.0</v>
      </c>
      <c r="AH388" s="40">
        <v>0.0</v>
      </c>
      <c r="AI388" s="41">
        <v>0.0</v>
      </c>
      <c r="AJ388" s="41">
        <v>-5597854.5</v>
      </c>
      <c r="AK388" s="42">
        <v>0.0</v>
      </c>
      <c r="AL388" s="42">
        <v>0.0</v>
      </c>
    </row>
    <row r="389" ht="15.75" customHeight="1">
      <c r="A389" s="6">
        <v>1.23214074E8</v>
      </c>
      <c r="B389" s="7" t="s">
        <v>342</v>
      </c>
      <c r="C389" s="20">
        <v>746494.42</v>
      </c>
      <c r="D389" s="33">
        <v>1107724.0</v>
      </c>
      <c r="E389" s="20">
        <v>5598708.149999999</v>
      </c>
      <c r="F389" s="33">
        <v>4538850.0</v>
      </c>
      <c r="G389" s="13">
        <v>3.7324721E7</v>
      </c>
      <c r="H389" s="34">
        <v>3.2788126E7</v>
      </c>
      <c r="I389" s="35">
        <v>-4536595.0</v>
      </c>
      <c r="J389" s="20">
        <v>3.4890481E7</v>
      </c>
      <c r="K389" s="36">
        <v>5.29948998E7</v>
      </c>
      <c r="L389" s="37">
        <v>1.8104418799999997E7</v>
      </c>
      <c r="M389" s="13">
        <v>2979722.0</v>
      </c>
      <c r="N389" s="34">
        <v>4102662.0</v>
      </c>
      <c r="O389" s="38">
        <v>1122940.0</v>
      </c>
      <c r="P389" s="13">
        <v>1717705.0</v>
      </c>
      <c r="Q389" s="39">
        <v>3011789.0</v>
      </c>
      <c r="R389" s="38">
        <v>1294084.0</v>
      </c>
      <c r="S389" s="13">
        <v>1128998.0</v>
      </c>
      <c r="T389" s="39">
        <v>1830199.0</v>
      </c>
      <c r="U389" s="38">
        <v>701201.0</v>
      </c>
      <c r="V389" s="13">
        <v>1043315.0</v>
      </c>
      <c r="W389" s="39">
        <v>1449838.0</v>
      </c>
      <c r="X389" s="38">
        <v>406523.0</v>
      </c>
      <c r="Y389" s="13">
        <v>7.924502756E9</v>
      </c>
      <c r="Z389" s="39">
        <v>9.459502756E9</v>
      </c>
      <c r="AA389" s="38">
        <v>1.535E9</v>
      </c>
      <c r="AB389" s="40">
        <v>813046.0</v>
      </c>
      <c r="AC389" s="40">
        <v>2804804.0</v>
      </c>
      <c r="AD389" s="40">
        <v>0.0</v>
      </c>
      <c r="AE389" s="40">
        <v>0.0</v>
      </c>
      <c r="AF389" s="41">
        <v>920999.9999999999</v>
      </c>
      <c r="AG389" s="40">
        <v>0.0</v>
      </c>
      <c r="AH389" s="40">
        <v>0.0</v>
      </c>
      <c r="AI389" s="41">
        <v>4538850.0</v>
      </c>
      <c r="AJ389" s="41">
        <v>-1059858.1499999994</v>
      </c>
      <c r="AK389" s="42">
        <v>1.4839012460401244</v>
      </c>
      <c r="AL389" s="42">
        <v>0.8106959459924697</v>
      </c>
    </row>
    <row r="390" ht="15.75" customHeight="1">
      <c r="A390" s="6">
        <v>1.24387348E8</v>
      </c>
      <c r="B390" s="7" t="s">
        <v>310</v>
      </c>
      <c r="C390" s="13" t="s">
        <v>665</v>
      </c>
      <c r="D390" s="33">
        <v>0.0</v>
      </c>
      <c r="E390" s="13" t="s">
        <v>665</v>
      </c>
      <c r="F390" s="33">
        <v>0.0</v>
      </c>
      <c r="G390" s="13" t="s">
        <v>665</v>
      </c>
      <c r="H390" s="34" t="s">
        <v>665</v>
      </c>
      <c r="I390" s="35" t="s">
        <v>665</v>
      </c>
      <c r="J390" s="13" t="s">
        <v>665</v>
      </c>
      <c r="K390" s="36" t="s">
        <v>665</v>
      </c>
      <c r="L390" s="35" t="s">
        <v>665</v>
      </c>
      <c r="M390" s="13" t="s">
        <v>665</v>
      </c>
      <c r="N390" s="34" t="s">
        <v>665</v>
      </c>
      <c r="O390" s="38" t="s">
        <v>665</v>
      </c>
      <c r="P390" s="13" t="s">
        <v>665</v>
      </c>
      <c r="Q390" s="39" t="s">
        <v>665</v>
      </c>
      <c r="R390" s="38" t="s">
        <v>665</v>
      </c>
      <c r="S390" s="13" t="s">
        <v>665</v>
      </c>
      <c r="T390" s="39" t="s">
        <v>665</v>
      </c>
      <c r="U390" s="38" t="s">
        <v>665</v>
      </c>
      <c r="V390" s="13" t="s">
        <v>665</v>
      </c>
      <c r="W390" s="39" t="s">
        <v>665</v>
      </c>
      <c r="X390" s="38" t="s">
        <v>665</v>
      </c>
      <c r="Y390" s="13" t="s">
        <v>665</v>
      </c>
      <c r="Z390" s="39" t="s">
        <v>665</v>
      </c>
      <c r="AA390" s="38" t="s">
        <v>665</v>
      </c>
      <c r="AB390" s="40" t="s">
        <v>665</v>
      </c>
      <c r="AC390" s="40" t="s">
        <v>665</v>
      </c>
      <c r="AD390" s="40">
        <v>0.0</v>
      </c>
      <c r="AE390" s="40">
        <v>0.0</v>
      </c>
      <c r="AF390" s="41" t="s">
        <v>665</v>
      </c>
      <c r="AG390" s="40">
        <v>0.0</v>
      </c>
      <c r="AH390" s="40">
        <v>0.0</v>
      </c>
      <c r="AI390" s="41">
        <v>0.0</v>
      </c>
      <c r="AJ390" s="41">
        <v>0.0</v>
      </c>
      <c r="AK390" s="42">
        <v>0.0</v>
      </c>
      <c r="AL390" s="42">
        <v>0.0</v>
      </c>
    </row>
    <row r="391" ht="15.75" customHeight="1">
      <c r="A391" s="6">
        <v>1.2426922E8</v>
      </c>
      <c r="B391" s="7" t="s">
        <v>676</v>
      </c>
      <c r="C391" s="13" t="s">
        <v>665</v>
      </c>
      <c r="D391" s="33">
        <v>0.0</v>
      </c>
      <c r="E391" s="13" t="s">
        <v>665</v>
      </c>
      <c r="F391" s="33">
        <v>0.0</v>
      </c>
      <c r="G391" s="13" t="s">
        <v>665</v>
      </c>
      <c r="H391" s="34" t="s">
        <v>665</v>
      </c>
      <c r="I391" s="35" t="s">
        <v>665</v>
      </c>
      <c r="J391" s="13" t="s">
        <v>665</v>
      </c>
      <c r="K391" s="36" t="s">
        <v>665</v>
      </c>
      <c r="L391" s="35" t="s">
        <v>665</v>
      </c>
      <c r="M391" s="13" t="s">
        <v>665</v>
      </c>
      <c r="N391" s="34" t="s">
        <v>665</v>
      </c>
      <c r="O391" s="38" t="s">
        <v>665</v>
      </c>
      <c r="P391" s="13" t="s">
        <v>665</v>
      </c>
      <c r="Q391" s="39" t="s">
        <v>665</v>
      </c>
      <c r="R391" s="38" t="s">
        <v>665</v>
      </c>
      <c r="S391" s="13" t="s">
        <v>665</v>
      </c>
      <c r="T391" s="39" t="s">
        <v>665</v>
      </c>
      <c r="U391" s="38" t="s">
        <v>665</v>
      </c>
      <c r="V391" s="13" t="s">
        <v>665</v>
      </c>
      <c r="W391" s="39" t="s">
        <v>665</v>
      </c>
      <c r="X391" s="38" t="s">
        <v>665</v>
      </c>
      <c r="Y391" s="13" t="s">
        <v>665</v>
      </c>
      <c r="Z391" s="39" t="s">
        <v>665</v>
      </c>
      <c r="AA391" s="38" t="s">
        <v>665</v>
      </c>
      <c r="AB391" s="40" t="s">
        <v>665</v>
      </c>
      <c r="AC391" s="40" t="s">
        <v>665</v>
      </c>
      <c r="AD391" s="40">
        <v>0.0</v>
      </c>
      <c r="AE391" s="40">
        <v>0.0</v>
      </c>
      <c r="AF391" s="41" t="s">
        <v>665</v>
      </c>
      <c r="AG391" s="40">
        <v>0.0</v>
      </c>
      <c r="AH391" s="40">
        <v>0.0</v>
      </c>
      <c r="AI391" s="41">
        <v>0.0</v>
      </c>
      <c r="AJ391" s="41">
        <v>0.0</v>
      </c>
      <c r="AK391" s="42">
        <v>0.0</v>
      </c>
      <c r="AL391" s="42">
        <v>0.0</v>
      </c>
    </row>
    <row r="392" ht="15.75" customHeight="1">
      <c r="A392" s="6">
        <v>3.1183804E7</v>
      </c>
      <c r="B392" s="7" t="s">
        <v>653</v>
      </c>
      <c r="C392" s="20">
        <v>728914.1</v>
      </c>
      <c r="D392" s="33">
        <v>0.0</v>
      </c>
      <c r="E392" s="20">
        <v>5466855.75</v>
      </c>
      <c r="F392" s="33">
        <v>0.0</v>
      </c>
      <c r="G392" s="13">
        <v>3.6445705E7</v>
      </c>
      <c r="H392" s="34" t="s">
        <v>665</v>
      </c>
      <c r="I392" s="35" t="s">
        <v>665</v>
      </c>
      <c r="J392" s="20">
        <v>3.411945E7</v>
      </c>
      <c r="K392" s="36" t="s">
        <v>665</v>
      </c>
      <c r="L392" s="35" t="s">
        <v>665</v>
      </c>
      <c r="M392" s="13">
        <v>4949244.0</v>
      </c>
      <c r="N392" s="34" t="s">
        <v>665</v>
      </c>
      <c r="O392" s="38" t="s">
        <v>665</v>
      </c>
      <c r="P392" s="13">
        <v>2717375.0</v>
      </c>
      <c r="Q392" s="39" t="s">
        <v>665</v>
      </c>
      <c r="R392" s="38" t="s">
        <v>665</v>
      </c>
      <c r="S392" s="13">
        <v>674053.0</v>
      </c>
      <c r="T392" s="39" t="s">
        <v>665</v>
      </c>
      <c r="U392" s="38" t="s">
        <v>665</v>
      </c>
      <c r="V392" s="13">
        <v>1546219.0</v>
      </c>
      <c r="W392" s="39" t="s">
        <v>665</v>
      </c>
      <c r="X392" s="38" t="s">
        <v>665</v>
      </c>
      <c r="Y392" s="13">
        <v>6.829275367E9</v>
      </c>
      <c r="Z392" s="39" t="s">
        <v>665</v>
      </c>
      <c r="AA392" s="38" t="s">
        <v>665</v>
      </c>
      <c r="AB392" s="40" t="s">
        <v>665</v>
      </c>
      <c r="AC392" s="40" t="s">
        <v>665</v>
      </c>
      <c r="AD392" s="40">
        <v>0.0</v>
      </c>
      <c r="AE392" s="40">
        <v>0.0</v>
      </c>
      <c r="AF392" s="41" t="s">
        <v>665</v>
      </c>
      <c r="AG392" s="40">
        <v>0.0</v>
      </c>
      <c r="AH392" s="40">
        <v>0.0</v>
      </c>
      <c r="AI392" s="41">
        <v>0.0</v>
      </c>
      <c r="AJ392" s="41">
        <v>-5466855.75</v>
      </c>
      <c r="AK392" s="42">
        <v>0.0</v>
      </c>
      <c r="AL392" s="42">
        <v>0.0</v>
      </c>
    </row>
    <row r="393" ht="15.75" customHeight="1">
      <c r="A393" s="6">
        <v>1.25457087E8</v>
      </c>
      <c r="B393" s="7" t="s">
        <v>652</v>
      </c>
      <c r="C393" s="20">
        <v>731347.8</v>
      </c>
      <c r="D393" s="33">
        <v>0.0</v>
      </c>
      <c r="E393" s="20">
        <v>5485108.5</v>
      </c>
      <c r="F393" s="33">
        <v>0.0</v>
      </c>
      <c r="G393" s="13">
        <v>3.656739E7</v>
      </c>
      <c r="H393" s="34">
        <v>3.7517693E7</v>
      </c>
      <c r="I393" s="35">
        <v>950303.0</v>
      </c>
      <c r="J393" s="20">
        <v>1.91134104E7</v>
      </c>
      <c r="K393" s="36">
        <v>1.91134104E7</v>
      </c>
      <c r="L393" s="37">
        <v>0.0</v>
      </c>
      <c r="M393" s="13">
        <v>2438411.0</v>
      </c>
      <c r="N393" s="34">
        <v>2438411.0</v>
      </c>
      <c r="O393" s="38">
        <v>0.0</v>
      </c>
      <c r="P393" s="13">
        <v>3567323.0</v>
      </c>
      <c r="Q393" s="39">
        <v>3567323.0</v>
      </c>
      <c r="R393" s="38">
        <v>0.0</v>
      </c>
      <c r="S393" s="13">
        <v>338639.0</v>
      </c>
      <c r="T393" s="39">
        <v>338639.0</v>
      </c>
      <c r="U393" s="38">
        <v>0.0</v>
      </c>
      <c r="V393" s="13">
        <v>1031526.0</v>
      </c>
      <c r="W393" s="39">
        <v>1031526.0</v>
      </c>
      <c r="X393" s="38">
        <v>0.0</v>
      </c>
      <c r="Y393" s="13">
        <v>7046945.0</v>
      </c>
      <c r="Z393" s="39">
        <v>7046945.0</v>
      </c>
      <c r="AA393" s="38">
        <v>0.0</v>
      </c>
      <c r="AB393" s="40">
        <v>0.0</v>
      </c>
      <c r="AC393" s="40">
        <v>0.0</v>
      </c>
      <c r="AD393" s="40">
        <v>0.0</v>
      </c>
      <c r="AE393" s="40">
        <v>0.0</v>
      </c>
      <c r="AF393" s="41">
        <v>0.0</v>
      </c>
      <c r="AG393" s="40">
        <v>0.0</v>
      </c>
      <c r="AH393" s="40">
        <v>0.0</v>
      </c>
      <c r="AI393" s="41">
        <v>0.0</v>
      </c>
      <c r="AJ393" s="41">
        <v>-5485108.5</v>
      </c>
      <c r="AK393" s="42">
        <v>0.0</v>
      </c>
      <c r="AL393" s="42">
        <v>0.0</v>
      </c>
    </row>
    <row r="394" ht="15.75" customHeight="1">
      <c r="A394" s="6">
        <v>1.24354397E8</v>
      </c>
      <c r="B394" s="7" t="s">
        <v>651</v>
      </c>
      <c r="C394" s="20">
        <v>733133.34</v>
      </c>
      <c r="D394" s="33">
        <v>194307.0</v>
      </c>
      <c r="E394" s="20">
        <v>5498500.05</v>
      </c>
      <c r="F394" s="33">
        <v>580028.0</v>
      </c>
      <c r="G394" s="13">
        <v>3.6656667E7</v>
      </c>
      <c r="H394" s="34">
        <v>3.8039952E7</v>
      </c>
      <c r="I394" s="35">
        <v>1383285.0</v>
      </c>
      <c r="J394" s="20">
        <v>2.93958128E7</v>
      </c>
      <c r="K394" s="36">
        <v>3.2325833E7</v>
      </c>
      <c r="L394" s="37">
        <v>2930020.1999999993</v>
      </c>
      <c r="M394" s="13">
        <v>3236923.0</v>
      </c>
      <c r="N394" s="34">
        <v>3572999.0</v>
      </c>
      <c r="O394" s="38">
        <v>336076.0</v>
      </c>
      <c r="P394" s="13">
        <v>6415822.0</v>
      </c>
      <c r="Q394" s="39">
        <v>6745851.0</v>
      </c>
      <c r="R394" s="38">
        <v>330029.0</v>
      </c>
      <c r="S394" s="13">
        <v>486351.0</v>
      </c>
      <c r="T394" s="39">
        <v>582058.0</v>
      </c>
      <c r="U394" s="38">
        <v>95707.0</v>
      </c>
      <c r="V394" s="13">
        <v>1786587.0</v>
      </c>
      <c r="W394" s="39">
        <v>1885187.0</v>
      </c>
      <c r="X394" s="38">
        <v>98600.0</v>
      </c>
      <c r="Y394" s="13">
        <v>0.0</v>
      </c>
      <c r="Z394" s="39">
        <v>0.0</v>
      </c>
      <c r="AA394" s="38">
        <v>0.0</v>
      </c>
      <c r="AB394" s="40">
        <v>197200.0</v>
      </c>
      <c r="AC394" s="40">
        <v>382828.0</v>
      </c>
      <c r="AD394" s="40">
        <v>0.0</v>
      </c>
      <c r="AE394" s="40">
        <v>0.0</v>
      </c>
      <c r="AF394" s="41">
        <v>0.0</v>
      </c>
      <c r="AG394" s="40">
        <v>0.0</v>
      </c>
      <c r="AH394" s="40">
        <v>0.0</v>
      </c>
      <c r="AI394" s="41">
        <v>580028.0</v>
      </c>
      <c r="AJ394" s="41">
        <v>-4918472.05</v>
      </c>
      <c r="AK394" s="42">
        <v>0.26503637114634565</v>
      </c>
      <c r="AL394" s="42">
        <v>0.10548840496964258</v>
      </c>
    </row>
    <row r="395" ht="15.75" customHeight="1">
      <c r="A395" s="6">
        <v>1.55137729E8</v>
      </c>
      <c r="B395" s="7" t="s">
        <v>647</v>
      </c>
      <c r="C395" s="20">
        <v>751046.02</v>
      </c>
      <c r="D395" s="33">
        <v>632196.0</v>
      </c>
      <c r="E395" s="20">
        <v>5632845.149999999</v>
      </c>
      <c r="F395" s="33">
        <v>2189922.0</v>
      </c>
      <c r="G395" s="13">
        <v>3.7552301E7</v>
      </c>
      <c r="H395" s="34">
        <v>3.8378768E7</v>
      </c>
      <c r="I395" s="35">
        <v>826467.0</v>
      </c>
      <c r="J395" s="20">
        <v>1.508743982E8</v>
      </c>
      <c r="K395" s="36">
        <v>1.613081648E8</v>
      </c>
      <c r="L395" s="37">
        <v>1.0433766600000024E7</v>
      </c>
      <c r="M395" s="13">
        <v>2.6685747E7</v>
      </c>
      <c r="N395" s="34">
        <v>2.7342683E7</v>
      </c>
      <c r="O395" s="38">
        <v>656936.0</v>
      </c>
      <c r="P395" s="13">
        <v>3199195.0</v>
      </c>
      <c r="Q395" s="39">
        <v>3513743.0</v>
      </c>
      <c r="R395" s="38">
        <v>314548.0</v>
      </c>
      <c r="S395" s="13">
        <v>1140750.0</v>
      </c>
      <c r="T395" s="39">
        <v>1549515.0</v>
      </c>
      <c r="U395" s="38">
        <v>408765.0</v>
      </c>
      <c r="V395" s="13">
        <v>9658883.0</v>
      </c>
      <c r="W395" s="39">
        <v>9882314.0</v>
      </c>
      <c r="X395" s="38">
        <v>223431.0</v>
      </c>
      <c r="Y395" s="13">
        <v>1.884717047E9</v>
      </c>
      <c r="Z395" s="39">
        <v>2.064717047E9</v>
      </c>
      <c r="AA395" s="38">
        <v>1.8E8</v>
      </c>
      <c r="AB395" s="40">
        <v>446862.0</v>
      </c>
      <c r="AC395" s="40">
        <v>1635060.0</v>
      </c>
      <c r="AD395" s="40">
        <v>0.0</v>
      </c>
      <c r="AE395" s="40">
        <v>0.0</v>
      </c>
      <c r="AF395" s="41">
        <v>107999.99999999999</v>
      </c>
      <c r="AG395" s="40">
        <v>0.0</v>
      </c>
      <c r="AH395" s="40">
        <v>0.0</v>
      </c>
      <c r="AI395" s="41">
        <v>2189922.0</v>
      </c>
      <c r="AJ395" s="41">
        <v>-3442923.1499999994</v>
      </c>
      <c r="AK395" s="42">
        <v>0.8417540112921442</v>
      </c>
      <c r="AL395" s="42">
        <v>0.38877724163960026</v>
      </c>
    </row>
    <row r="396" ht="15.75" customHeight="1">
      <c r="A396" s="6">
        <v>1.24500405E8</v>
      </c>
      <c r="B396" s="7" t="s">
        <v>654</v>
      </c>
      <c r="C396" s="20">
        <v>728912.74</v>
      </c>
      <c r="D396" s="33">
        <v>353500.0</v>
      </c>
      <c r="E396" s="20">
        <v>5466845.55</v>
      </c>
      <c r="F396" s="33">
        <v>1323400.0</v>
      </c>
      <c r="G396" s="13">
        <v>3.6445637E7</v>
      </c>
      <c r="H396" s="34">
        <v>3.5322131E7</v>
      </c>
      <c r="I396" s="35">
        <v>-1123506.0</v>
      </c>
      <c r="J396" s="20">
        <v>5.88272462E7</v>
      </c>
      <c r="K396" s="36">
        <v>6.54451076E7</v>
      </c>
      <c r="L396" s="37">
        <v>6617861.3999999985</v>
      </c>
      <c r="M396" s="13">
        <v>5891331.0</v>
      </c>
      <c r="N396" s="34">
        <v>6246516.0</v>
      </c>
      <c r="O396" s="38">
        <v>355185.0</v>
      </c>
      <c r="P396" s="13">
        <v>4275435.0</v>
      </c>
      <c r="Q396" s="39">
        <v>4890331.0</v>
      </c>
      <c r="R396" s="38">
        <v>614896.0</v>
      </c>
      <c r="S396" s="13">
        <v>1235504.0</v>
      </c>
      <c r="T396" s="39">
        <v>1543704.0</v>
      </c>
      <c r="U396" s="38">
        <v>308200.0</v>
      </c>
      <c r="V396" s="13">
        <v>3077805.0</v>
      </c>
      <c r="W396" s="39">
        <v>3123105.0</v>
      </c>
      <c r="X396" s="38">
        <v>45300.0</v>
      </c>
      <c r="Y396" s="13">
        <v>1.74272573E8</v>
      </c>
      <c r="Z396" s="39">
        <v>1.74272573E8</v>
      </c>
      <c r="AA396" s="38">
        <v>0.0</v>
      </c>
      <c r="AB396" s="40">
        <v>90600.0</v>
      </c>
      <c r="AC396" s="40">
        <v>1232800.0</v>
      </c>
      <c r="AD396" s="40">
        <v>0.0</v>
      </c>
      <c r="AE396" s="40">
        <v>0.0</v>
      </c>
      <c r="AF396" s="41">
        <v>0.0</v>
      </c>
      <c r="AG396" s="40">
        <v>0.0</v>
      </c>
      <c r="AH396" s="40">
        <v>0.0</v>
      </c>
      <c r="AI396" s="41">
        <v>1323400.0</v>
      </c>
      <c r="AJ396" s="41">
        <v>-4143445.55</v>
      </c>
      <c r="AK396" s="42">
        <v>0.48496888667359556</v>
      </c>
      <c r="AL396" s="42">
        <v>0.2420774444597214</v>
      </c>
    </row>
    <row r="397" ht="15.75" customHeight="1">
      <c r="A397" s="6">
        <v>1.12072949E8</v>
      </c>
      <c r="B397" s="7" t="s">
        <v>677</v>
      </c>
      <c r="C397" s="13" t="s">
        <v>665</v>
      </c>
      <c r="D397" s="33">
        <v>0.0</v>
      </c>
      <c r="E397" s="13" t="s">
        <v>665</v>
      </c>
      <c r="F397" s="33">
        <v>0.0</v>
      </c>
      <c r="G397" s="13" t="s">
        <v>665</v>
      </c>
      <c r="H397" s="34" t="s">
        <v>665</v>
      </c>
      <c r="I397" s="35" t="s">
        <v>665</v>
      </c>
      <c r="J397" s="13" t="s">
        <v>665</v>
      </c>
      <c r="K397" s="36" t="s">
        <v>665</v>
      </c>
      <c r="L397" s="35" t="s">
        <v>665</v>
      </c>
      <c r="M397" s="13" t="s">
        <v>665</v>
      </c>
      <c r="N397" s="34" t="s">
        <v>665</v>
      </c>
      <c r="O397" s="38" t="s">
        <v>665</v>
      </c>
      <c r="P397" s="13" t="s">
        <v>665</v>
      </c>
      <c r="Q397" s="39" t="s">
        <v>665</v>
      </c>
      <c r="R397" s="38" t="s">
        <v>665</v>
      </c>
      <c r="S397" s="13" t="s">
        <v>665</v>
      </c>
      <c r="T397" s="39" t="s">
        <v>665</v>
      </c>
      <c r="U397" s="38" t="s">
        <v>665</v>
      </c>
      <c r="V397" s="13" t="s">
        <v>665</v>
      </c>
      <c r="W397" s="39" t="s">
        <v>665</v>
      </c>
      <c r="X397" s="38" t="s">
        <v>665</v>
      </c>
      <c r="Y397" s="13" t="s">
        <v>665</v>
      </c>
      <c r="Z397" s="39" t="s">
        <v>665</v>
      </c>
      <c r="AA397" s="38" t="s">
        <v>665</v>
      </c>
      <c r="AB397" s="40" t="s">
        <v>665</v>
      </c>
      <c r="AC397" s="40" t="s">
        <v>665</v>
      </c>
      <c r="AD397" s="40">
        <v>0.0</v>
      </c>
      <c r="AE397" s="40">
        <v>0.0</v>
      </c>
      <c r="AF397" s="41" t="s">
        <v>665</v>
      </c>
      <c r="AG397" s="40">
        <v>0.0</v>
      </c>
      <c r="AH397" s="40">
        <v>0.0</v>
      </c>
      <c r="AI397" s="41">
        <v>0.0</v>
      </c>
      <c r="AJ397" s="41">
        <v>0.0</v>
      </c>
      <c r="AK397" s="42">
        <v>0.0</v>
      </c>
      <c r="AL397" s="42">
        <v>0.0</v>
      </c>
    </row>
    <row r="398" ht="15.75" customHeight="1">
      <c r="A398" s="6">
        <v>1.21323255E8</v>
      </c>
      <c r="B398" s="7" t="s">
        <v>650</v>
      </c>
      <c r="C398" s="20">
        <v>735887.74</v>
      </c>
      <c r="D398" s="33">
        <v>0.0</v>
      </c>
      <c r="E398" s="20">
        <v>5519158.05</v>
      </c>
      <c r="F398" s="33">
        <v>0.0</v>
      </c>
      <c r="G398" s="13">
        <v>3.6794387E7</v>
      </c>
      <c r="H398" s="34" t="s">
        <v>665</v>
      </c>
      <c r="I398" s="35" t="s">
        <v>665</v>
      </c>
      <c r="J398" s="20">
        <v>5.52199686E7</v>
      </c>
      <c r="K398" s="36" t="s">
        <v>665</v>
      </c>
      <c r="L398" s="35" t="s">
        <v>665</v>
      </c>
      <c r="M398" s="13">
        <v>9697607.0</v>
      </c>
      <c r="N398" s="34" t="s">
        <v>665</v>
      </c>
      <c r="O398" s="38" t="s">
        <v>665</v>
      </c>
      <c r="P398" s="13">
        <v>3284828.0</v>
      </c>
      <c r="Q398" s="39" t="s">
        <v>665</v>
      </c>
      <c r="R398" s="38" t="s">
        <v>665</v>
      </c>
      <c r="S398" s="13">
        <v>868423.0</v>
      </c>
      <c r="T398" s="39" t="s">
        <v>665</v>
      </c>
      <c r="U398" s="38" t="s">
        <v>665</v>
      </c>
      <c r="V398" s="13">
        <v>3539932.0</v>
      </c>
      <c r="W398" s="39" t="s">
        <v>665</v>
      </c>
      <c r="X398" s="38" t="s">
        <v>665</v>
      </c>
      <c r="Y398" s="13">
        <v>5.278024739E9</v>
      </c>
      <c r="Z398" s="39" t="s">
        <v>665</v>
      </c>
      <c r="AA398" s="38" t="s">
        <v>665</v>
      </c>
      <c r="AB398" s="40" t="s">
        <v>665</v>
      </c>
      <c r="AC398" s="40" t="s">
        <v>665</v>
      </c>
      <c r="AD398" s="40">
        <v>0.0</v>
      </c>
      <c r="AE398" s="40">
        <v>0.0</v>
      </c>
      <c r="AF398" s="41" t="s">
        <v>665</v>
      </c>
      <c r="AG398" s="40">
        <v>0.0</v>
      </c>
      <c r="AH398" s="40">
        <v>0.0</v>
      </c>
      <c r="AI398" s="41">
        <v>0.0</v>
      </c>
      <c r="AJ398" s="41">
        <v>-5519158.05</v>
      </c>
      <c r="AK398" s="42">
        <v>0.0</v>
      </c>
      <c r="AL398" s="42">
        <v>0.0</v>
      </c>
    </row>
    <row r="399" ht="15.75" customHeight="1">
      <c r="A399" s="6">
        <v>1.24503293E8</v>
      </c>
      <c r="B399" s="7" t="s">
        <v>473</v>
      </c>
      <c r="C399" s="20">
        <v>741895.14</v>
      </c>
      <c r="D399" s="33">
        <v>0.0</v>
      </c>
      <c r="E399" s="20">
        <v>5564213.55</v>
      </c>
      <c r="F399" s="33">
        <v>0.0</v>
      </c>
      <c r="G399" s="13">
        <v>3.7094757E7</v>
      </c>
      <c r="H399" s="34" t="s">
        <v>665</v>
      </c>
      <c r="I399" s="35" t="s">
        <v>665</v>
      </c>
      <c r="J399" s="20">
        <v>1.08390544E7</v>
      </c>
      <c r="K399" s="36" t="s">
        <v>665</v>
      </c>
      <c r="L399" s="35" t="s">
        <v>665</v>
      </c>
      <c r="M399" s="13">
        <v>1650772.0</v>
      </c>
      <c r="N399" s="34" t="s">
        <v>665</v>
      </c>
      <c r="O399" s="38" t="s">
        <v>665</v>
      </c>
      <c r="P399" s="13">
        <v>4123057.0</v>
      </c>
      <c r="Q399" s="39" t="s">
        <v>665</v>
      </c>
      <c r="R399" s="38" t="s">
        <v>665</v>
      </c>
      <c r="S399" s="13">
        <v>196318.0</v>
      </c>
      <c r="T399" s="39" t="s">
        <v>665</v>
      </c>
      <c r="U399" s="38" t="s">
        <v>665</v>
      </c>
      <c r="V399" s="13">
        <v>422425.0</v>
      </c>
      <c r="W399" s="39" t="s">
        <v>665</v>
      </c>
      <c r="X399" s="38" t="s">
        <v>665</v>
      </c>
      <c r="Y399" s="13">
        <v>1.415277085E9</v>
      </c>
      <c r="Z399" s="39" t="s">
        <v>665</v>
      </c>
      <c r="AA399" s="38" t="s">
        <v>665</v>
      </c>
      <c r="AB399" s="40" t="s">
        <v>665</v>
      </c>
      <c r="AC399" s="40" t="s">
        <v>665</v>
      </c>
      <c r="AD399" s="40">
        <v>0.0</v>
      </c>
      <c r="AE399" s="40">
        <v>0.0</v>
      </c>
      <c r="AF399" s="41" t="s">
        <v>665</v>
      </c>
      <c r="AG399" s="40">
        <v>0.0</v>
      </c>
      <c r="AH399" s="40">
        <v>0.0</v>
      </c>
      <c r="AI399" s="41">
        <v>0.0</v>
      </c>
      <c r="AJ399" s="41">
        <v>-5564213.55</v>
      </c>
      <c r="AK399" s="42">
        <v>0.0</v>
      </c>
      <c r="AL399" s="42">
        <v>0.0</v>
      </c>
    </row>
    <row r="400" ht="15.75" customHeight="1">
      <c r="A400" s="6">
        <v>1.32345025E8</v>
      </c>
      <c r="B400" s="7" t="s">
        <v>295</v>
      </c>
      <c r="C400" s="20">
        <v>728106.66</v>
      </c>
      <c r="D400" s="33">
        <v>2243365.0</v>
      </c>
      <c r="E400" s="20">
        <v>5460799.95</v>
      </c>
      <c r="F400" s="33">
        <v>7473355.8704</v>
      </c>
      <c r="G400" s="13">
        <v>3.6405333E7</v>
      </c>
      <c r="H400" s="34">
        <v>3.3981053E7</v>
      </c>
      <c r="I400" s="35">
        <v>-2424280.0</v>
      </c>
      <c r="J400" s="20">
        <v>6.5056062E7</v>
      </c>
      <c r="K400" s="36">
        <v>1.02132453E8</v>
      </c>
      <c r="L400" s="37">
        <v>3.7076391E7</v>
      </c>
      <c r="M400" s="13">
        <v>1.9762758E7</v>
      </c>
      <c r="N400" s="34">
        <v>2.2117459E7</v>
      </c>
      <c r="O400" s="38">
        <v>2354701.0</v>
      </c>
      <c r="P400" s="13">
        <v>3407673.0</v>
      </c>
      <c r="Q400" s="39">
        <v>4624140.0</v>
      </c>
      <c r="R400" s="38">
        <v>1216467.0</v>
      </c>
      <c r="S400" s="13">
        <v>852057.0</v>
      </c>
      <c r="T400" s="39">
        <v>2276320.0</v>
      </c>
      <c r="U400" s="38">
        <v>1424263.0</v>
      </c>
      <c r="V400" s="13">
        <v>3847872.0</v>
      </c>
      <c r="W400" s="39">
        <v>4666974.0</v>
      </c>
      <c r="X400" s="38">
        <v>819102.0</v>
      </c>
      <c r="Y400" s="13">
        <v>6.83909593E8</v>
      </c>
      <c r="Z400" s="39">
        <v>9.06178777E8</v>
      </c>
      <c r="AA400" s="38">
        <v>2.22269184E8</v>
      </c>
      <c r="AB400" s="40">
        <v>1638204.0</v>
      </c>
      <c r="AC400" s="40">
        <v>5697052.0</v>
      </c>
      <c r="AD400" s="40">
        <v>4738.36</v>
      </c>
      <c r="AE400" s="40">
        <v>0.0</v>
      </c>
      <c r="AF400" s="41">
        <v>133361.5104</v>
      </c>
      <c r="AG400" s="40">
        <v>1184.59</v>
      </c>
      <c r="AH400" s="40">
        <v>0.0</v>
      </c>
      <c r="AI400" s="41">
        <v>7473355.8704</v>
      </c>
      <c r="AJ400" s="41">
        <v>2012555.9204000002</v>
      </c>
      <c r="AK400" s="42">
        <v>3.081093915553526</v>
      </c>
      <c r="AL400" s="42">
        <v>1.3685459893838448</v>
      </c>
    </row>
    <row r="401" ht="15.75" customHeight="1">
      <c r="A401" s="6">
        <v>1.55143018E8</v>
      </c>
      <c r="B401" s="7" t="s">
        <v>474</v>
      </c>
      <c r="C401" s="13" t="s">
        <v>665</v>
      </c>
      <c r="D401" s="33">
        <v>0.0</v>
      </c>
      <c r="E401" s="13" t="s">
        <v>665</v>
      </c>
      <c r="F401" s="33">
        <v>0.0</v>
      </c>
      <c r="G401" s="13" t="s">
        <v>665</v>
      </c>
      <c r="H401" s="34" t="s">
        <v>665</v>
      </c>
      <c r="I401" s="35" t="s">
        <v>665</v>
      </c>
      <c r="J401" s="13" t="s">
        <v>665</v>
      </c>
      <c r="K401" s="36" t="s">
        <v>665</v>
      </c>
      <c r="L401" s="35" t="s">
        <v>665</v>
      </c>
      <c r="M401" s="13" t="s">
        <v>665</v>
      </c>
      <c r="N401" s="34" t="s">
        <v>665</v>
      </c>
      <c r="O401" s="38" t="s">
        <v>665</v>
      </c>
      <c r="P401" s="13" t="s">
        <v>665</v>
      </c>
      <c r="Q401" s="39" t="s">
        <v>665</v>
      </c>
      <c r="R401" s="38" t="s">
        <v>665</v>
      </c>
      <c r="S401" s="13" t="s">
        <v>665</v>
      </c>
      <c r="T401" s="39" t="s">
        <v>665</v>
      </c>
      <c r="U401" s="38" t="s">
        <v>665</v>
      </c>
      <c r="V401" s="13" t="s">
        <v>665</v>
      </c>
      <c r="W401" s="39" t="s">
        <v>665</v>
      </c>
      <c r="X401" s="38" t="s">
        <v>665</v>
      </c>
      <c r="Y401" s="13" t="s">
        <v>665</v>
      </c>
      <c r="Z401" s="39" t="s">
        <v>665</v>
      </c>
      <c r="AA401" s="38" t="s">
        <v>665</v>
      </c>
      <c r="AB401" s="40" t="s">
        <v>665</v>
      </c>
      <c r="AC401" s="40" t="s">
        <v>665</v>
      </c>
      <c r="AD401" s="40">
        <v>0.0</v>
      </c>
      <c r="AE401" s="40">
        <v>0.0</v>
      </c>
      <c r="AF401" s="41" t="s">
        <v>665</v>
      </c>
      <c r="AG401" s="40">
        <v>0.0</v>
      </c>
      <c r="AH401" s="40">
        <v>0.0</v>
      </c>
      <c r="AI401" s="41">
        <v>0.0</v>
      </c>
      <c r="AJ401" s="41">
        <v>0.0</v>
      </c>
      <c r="AK401" s="42">
        <v>0.0</v>
      </c>
      <c r="AL401" s="42">
        <v>0.0</v>
      </c>
    </row>
    <row r="402" ht="15.75" customHeight="1">
      <c r="A402" s="6">
        <v>1.24397317E8</v>
      </c>
      <c r="B402" s="7" t="s">
        <v>320</v>
      </c>
      <c r="C402" s="20">
        <v>715507.9400000001</v>
      </c>
      <c r="D402" s="33">
        <v>31953.0</v>
      </c>
      <c r="E402" s="20">
        <v>5366309.55</v>
      </c>
      <c r="F402" s="33">
        <v>63906.0</v>
      </c>
      <c r="G402" s="13">
        <v>3.5775397E7</v>
      </c>
      <c r="H402" s="34">
        <v>3.6826611E7</v>
      </c>
      <c r="I402" s="35">
        <v>1051214.0</v>
      </c>
      <c r="J402" s="20">
        <v>5.88146704E7</v>
      </c>
      <c r="K402" s="36">
        <v>5.91342004E7</v>
      </c>
      <c r="L402" s="37">
        <v>319530.0</v>
      </c>
      <c r="M402" s="13">
        <v>8636702.0</v>
      </c>
      <c r="N402" s="34">
        <v>8668655.0</v>
      </c>
      <c r="O402" s="38">
        <v>31953.0</v>
      </c>
      <c r="P402" s="13">
        <v>5630574.0</v>
      </c>
      <c r="Q402" s="39">
        <v>5645353.0</v>
      </c>
      <c r="R402" s="38">
        <v>14779.0</v>
      </c>
      <c r="S402" s="13">
        <v>399795.0</v>
      </c>
      <c r="T402" s="39">
        <v>399795.0</v>
      </c>
      <c r="U402" s="38">
        <v>0.0</v>
      </c>
      <c r="V402" s="13">
        <v>3885443.0</v>
      </c>
      <c r="W402" s="39">
        <v>3917396.0</v>
      </c>
      <c r="X402" s="38">
        <v>31953.0</v>
      </c>
      <c r="Y402" s="13">
        <v>5.92612334E8</v>
      </c>
      <c r="Z402" s="39">
        <v>5.92612334E8</v>
      </c>
      <c r="AA402" s="38">
        <v>0.0</v>
      </c>
      <c r="AB402" s="40">
        <v>63906.0</v>
      </c>
      <c r="AC402" s="40">
        <v>0.0</v>
      </c>
      <c r="AD402" s="40">
        <v>0.0</v>
      </c>
      <c r="AE402" s="40">
        <v>0.0</v>
      </c>
      <c r="AF402" s="41">
        <v>0.0</v>
      </c>
      <c r="AG402" s="40">
        <v>0.0</v>
      </c>
      <c r="AH402" s="40">
        <v>0.0</v>
      </c>
      <c r="AI402" s="41">
        <v>63906.0</v>
      </c>
      <c r="AJ402" s="41">
        <v>-5302403.55</v>
      </c>
      <c r="AK402" s="42">
        <v>0.044657785348964814</v>
      </c>
      <c r="AL402" s="42">
        <v>0.011908742759723952</v>
      </c>
    </row>
    <row r="403" ht="15.75" customHeight="1">
      <c r="A403" s="6">
        <v>1.24436971E8</v>
      </c>
      <c r="B403" s="7" t="s">
        <v>333</v>
      </c>
      <c r="C403" s="20">
        <v>744201.26</v>
      </c>
      <c r="D403" s="33">
        <v>1525238.0</v>
      </c>
      <c r="E403" s="20">
        <v>5581509.45</v>
      </c>
      <c r="F403" s="33">
        <v>7860310.0</v>
      </c>
      <c r="G403" s="13">
        <v>3.7210063E7</v>
      </c>
      <c r="H403" s="34">
        <v>3.5566501E7</v>
      </c>
      <c r="I403" s="35">
        <v>-1643562.0</v>
      </c>
      <c r="J403" s="20">
        <v>1.351034596E8</v>
      </c>
      <c r="K403" s="36">
        <v>1.615651888E8</v>
      </c>
      <c r="L403" s="37">
        <v>2.6461729200000018E7</v>
      </c>
      <c r="M403" s="13">
        <v>1.2101952E7</v>
      </c>
      <c r="N403" s="34">
        <v>1.365079E7</v>
      </c>
      <c r="O403" s="38">
        <v>1548838.0</v>
      </c>
      <c r="P403" s="13">
        <v>3261163.0</v>
      </c>
      <c r="Q403" s="39">
        <v>3872422.0</v>
      </c>
      <c r="R403" s="38">
        <v>611259.0</v>
      </c>
      <c r="S403" s="13">
        <v>2358527.0</v>
      </c>
      <c r="T403" s="39">
        <v>3477656.0</v>
      </c>
      <c r="U403" s="38">
        <v>1119129.0</v>
      </c>
      <c r="V403" s="13">
        <v>8637838.0</v>
      </c>
      <c r="W403" s="39">
        <v>9043947.0</v>
      </c>
      <c r="X403" s="38">
        <v>406109.0</v>
      </c>
      <c r="Y403" s="13">
        <v>4.199021232E9</v>
      </c>
      <c r="Z403" s="39">
        <v>4.419021232E9</v>
      </c>
      <c r="AA403" s="38">
        <v>2.2E8</v>
      </c>
      <c r="AB403" s="40">
        <v>812218.0</v>
      </c>
      <c r="AC403" s="40">
        <v>4476516.0</v>
      </c>
      <c r="AD403" s="40">
        <v>2439576.0</v>
      </c>
      <c r="AE403" s="40">
        <v>0.0</v>
      </c>
      <c r="AF403" s="41">
        <v>132000.0</v>
      </c>
      <c r="AG403" s="40">
        <v>609894.0</v>
      </c>
      <c r="AH403" s="40">
        <v>0.0</v>
      </c>
      <c r="AI403" s="41">
        <v>7860310.0</v>
      </c>
      <c r="AJ403" s="41">
        <v>2278800.55</v>
      </c>
      <c r="AK403" s="42">
        <v>2.049496664383503</v>
      </c>
      <c r="AL403" s="42">
        <v>1.4082767520889892</v>
      </c>
    </row>
    <row r="404" ht="15.75" customHeight="1">
      <c r="A404" s="6">
        <v>1.29935703E8</v>
      </c>
      <c r="B404" s="7" t="s">
        <v>376</v>
      </c>
      <c r="C404" s="20">
        <v>719891.72</v>
      </c>
      <c r="D404" s="33">
        <v>53503.0</v>
      </c>
      <c r="E404" s="20">
        <v>5399187.899999999</v>
      </c>
      <c r="F404" s="33">
        <v>214012.0</v>
      </c>
      <c r="G404" s="13">
        <v>3.5994586E7</v>
      </c>
      <c r="H404" s="34">
        <v>3.6430886E7</v>
      </c>
      <c r="I404" s="35">
        <v>436300.0</v>
      </c>
      <c r="J404" s="20">
        <v>1.37851802E7</v>
      </c>
      <c r="K404" s="36">
        <v>1.53322102E7</v>
      </c>
      <c r="L404" s="37">
        <v>1547030.0</v>
      </c>
      <c r="M404" s="13">
        <v>1804391.0</v>
      </c>
      <c r="N404" s="34">
        <v>1977184.0</v>
      </c>
      <c r="O404" s="38">
        <v>172793.0</v>
      </c>
      <c r="P404" s="13">
        <v>964410.0</v>
      </c>
      <c r="Q404" s="39">
        <v>964410.0</v>
      </c>
      <c r="R404" s="38">
        <v>0.0</v>
      </c>
      <c r="S404" s="13">
        <v>266906.0</v>
      </c>
      <c r="T404" s="39">
        <v>320409.0</v>
      </c>
      <c r="U404" s="38">
        <v>53503.0</v>
      </c>
      <c r="V404" s="13">
        <v>634873.0</v>
      </c>
      <c r="W404" s="39">
        <v>634873.0</v>
      </c>
      <c r="X404" s="38">
        <v>0.0</v>
      </c>
      <c r="Y404" s="13">
        <v>1.2303335E8</v>
      </c>
      <c r="Z404" s="39">
        <v>1.2303335E8</v>
      </c>
      <c r="AA404" s="38">
        <v>0.0</v>
      </c>
      <c r="AB404" s="40">
        <v>0.0</v>
      </c>
      <c r="AC404" s="40">
        <v>214012.0</v>
      </c>
      <c r="AD404" s="40">
        <v>0.0</v>
      </c>
      <c r="AE404" s="40">
        <v>0.0</v>
      </c>
      <c r="AF404" s="41">
        <v>0.0</v>
      </c>
      <c r="AG404" s="40">
        <v>0.0</v>
      </c>
      <c r="AH404" s="40">
        <v>0.0</v>
      </c>
      <c r="AI404" s="41">
        <v>214012.0</v>
      </c>
      <c r="AJ404" s="41">
        <v>-5185175.899999999</v>
      </c>
      <c r="AK404" s="42">
        <v>0.07432089925968312</v>
      </c>
      <c r="AL404" s="42">
        <v>0.03963781293849766</v>
      </c>
    </row>
    <row r="405" ht="15.75" customHeight="1">
      <c r="A405" s="6">
        <v>1.41916559E8</v>
      </c>
      <c r="B405" s="7" t="s">
        <v>475</v>
      </c>
      <c r="C405" s="13" t="s">
        <v>665</v>
      </c>
      <c r="D405" s="33">
        <v>0.0</v>
      </c>
      <c r="E405" s="13" t="s">
        <v>665</v>
      </c>
      <c r="F405" s="33">
        <v>0.0</v>
      </c>
      <c r="G405" s="13" t="s">
        <v>665</v>
      </c>
      <c r="H405" s="34" t="s">
        <v>665</v>
      </c>
      <c r="I405" s="35" t="s">
        <v>665</v>
      </c>
      <c r="J405" s="13" t="s">
        <v>665</v>
      </c>
      <c r="K405" s="36" t="s">
        <v>665</v>
      </c>
      <c r="L405" s="35" t="s">
        <v>665</v>
      </c>
      <c r="M405" s="13" t="s">
        <v>665</v>
      </c>
      <c r="N405" s="34" t="s">
        <v>665</v>
      </c>
      <c r="O405" s="38" t="s">
        <v>665</v>
      </c>
      <c r="P405" s="13" t="s">
        <v>665</v>
      </c>
      <c r="Q405" s="39" t="s">
        <v>665</v>
      </c>
      <c r="R405" s="38" t="s">
        <v>665</v>
      </c>
      <c r="S405" s="13" t="s">
        <v>665</v>
      </c>
      <c r="T405" s="39" t="s">
        <v>665</v>
      </c>
      <c r="U405" s="38" t="s">
        <v>665</v>
      </c>
      <c r="V405" s="13" t="s">
        <v>665</v>
      </c>
      <c r="W405" s="39" t="s">
        <v>665</v>
      </c>
      <c r="X405" s="38" t="s">
        <v>665</v>
      </c>
      <c r="Y405" s="13" t="s">
        <v>665</v>
      </c>
      <c r="Z405" s="39" t="s">
        <v>665</v>
      </c>
      <c r="AA405" s="38" t="s">
        <v>665</v>
      </c>
      <c r="AB405" s="40" t="s">
        <v>665</v>
      </c>
      <c r="AC405" s="40" t="s">
        <v>665</v>
      </c>
      <c r="AD405" s="40">
        <v>0.0</v>
      </c>
      <c r="AE405" s="40">
        <v>0.0</v>
      </c>
      <c r="AF405" s="41" t="s">
        <v>665</v>
      </c>
      <c r="AG405" s="40">
        <v>0.0</v>
      </c>
      <c r="AH405" s="40">
        <v>0.0</v>
      </c>
      <c r="AI405" s="41">
        <v>0.0</v>
      </c>
      <c r="AJ405" s="41">
        <v>0.0</v>
      </c>
      <c r="AK405" s="42">
        <v>0.0</v>
      </c>
      <c r="AL405" s="42">
        <v>0.0</v>
      </c>
    </row>
    <row r="406" ht="15.75" customHeight="1">
      <c r="A406" s="6">
        <v>1.21247309E8</v>
      </c>
      <c r="B406" s="7" t="s">
        <v>476</v>
      </c>
      <c r="C406" s="20">
        <v>717510.58</v>
      </c>
      <c r="D406" s="33">
        <v>160160.0</v>
      </c>
      <c r="E406" s="20">
        <v>5381329.35</v>
      </c>
      <c r="F406" s="33">
        <v>1340215.7384</v>
      </c>
      <c r="G406" s="13">
        <v>3.5875529E7</v>
      </c>
      <c r="H406" s="34">
        <v>3.6643605E7</v>
      </c>
      <c r="I406" s="35">
        <v>768076.0</v>
      </c>
      <c r="J406" s="20">
        <v>1.382013972E8</v>
      </c>
      <c r="K406" s="36">
        <v>1.403556796E8</v>
      </c>
      <c r="L406" s="37">
        <v>2154282.400000006</v>
      </c>
      <c r="M406" s="13">
        <v>1.8554479E7</v>
      </c>
      <c r="N406" s="34">
        <v>1.9119201E7</v>
      </c>
      <c r="O406" s="38">
        <v>564722.0</v>
      </c>
      <c r="P406" s="13">
        <v>3779946.0</v>
      </c>
      <c r="Q406" s="39">
        <v>3786801.0</v>
      </c>
      <c r="R406" s="38">
        <v>6855.0</v>
      </c>
      <c r="S406" s="13">
        <v>2729880.0</v>
      </c>
      <c r="T406" s="39">
        <v>2777057.0</v>
      </c>
      <c r="U406" s="38">
        <v>47177.0</v>
      </c>
      <c r="V406" s="13">
        <v>7534600.0</v>
      </c>
      <c r="W406" s="39">
        <v>7647583.0</v>
      </c>
      <c r="X406" s="38">
        <v>112983.0</v>
      </c>
      <c r="Y406" s="13">
        <v>2.305323434E9</v>
      </c>
      <c r="Z406" s="39">
        <v>3.847892998E9</v>
      </c>
      <c r="AA406" s="38">
        <v>1.542569564E9</v>
      </c>
      <c r="AB406" s="40">
        <v>225966.0</v>
      </c>
      <c r="AC406" s="40">
        <v>188708.0</v>
      </c>
      <c r="AD406" s="40">
        <v>0.0</v>
      </c>
      <c r="AE406" s="40">
        <v>0.0</v>
      </c>
      <c r="AF406" s="41">
        <v>925541.7383999999</v>
      </c>
      <c r="AG406" s="40">
        <v>0.0</v>
      </c>
      <c r="AH406" s="40">
        <v>0.0</v>
      </c>
      <c r="AI406" s="41">
        <v>1340215.7384</v>
      </c>
      <c r="AJ406" s="41">
        <v>-4041113.6115999995</v>
      </c>
      <c r="AK406" s="42">
        <v>0.2232162207280623</v>
      </c>
      <c r="AL406" s="42">
        <v>0.24904919421072044</v>
      </c>
    </row>
    <row r="407" ht="15.75" customHeight="1">
      <c r="A407" s="6">
        <v>1.51234473E8</v>
      </c>
      <c r="B407" s="7" t="s">
        <v>477</v>
      </c>
      <c r="C407" s="20">
        <v>716396.8</v>
      </c>
      <c r="D407" s="33">
        <v>404526.0</v>
      </c>
      <c r="E407" s="20">
        <v>5372976.0</v>
      </c>
      <c r="F407" s="33">
        <v>2660716.8956</v>
      </c>
      <c r="G407" s="13">
        <v>3.581984E7</v>
      </c>
      <c r="H407" s="34">
        <v>3.5554517E7</v>
      </c>
      <c r="I407" s="35">
        <v>-265323.0</v>
      </c>
      <c r="J407" s="20">
        <v>4.42131586E7</v>
      </c>
      <c r="K407" s="36">
        <v>5.03849544E7</v>
      </c>
      <c r="L407" s="37">
        <v>6171795.799999997</v>
      </c>
      <c r="M407" s="13">
        <v>4992722.0</v>
      </c>
      <c r="N407" s="34">
        <v>5513914.0</v>
      </c>
      <c r="O407" s="38">
        <v>521192.0</v>
      </c>
      <c r="P407" s="13">
        <v>392620.0</v>
      </c>
      <c r="Q407" s="39">
        <v>727276.0</v>
      </c>
      <c r="R407" s="38">
        <v>334656.0</v>
      </c>
      <c r="S407" s="13">
        <v>1138.0</v>
      </c>
      <c r="T407" s="39">
        <v>202313.0</v>
      </c>
      <c r="U407" s="38">
        <v>201175.0</v>
      </c>
      <c r="V407" s="13">
        <v>4395456.0</v>
      </c>
      <c r="W407" s="39">
        <v>4598807.0</v>
      </c>
      <c r="X407" s="38">
        <v>203351.0</v>
      </c>
      <c r="Y407" s="13">
        <v>7.00000008E8</v>
      </c>
      <c r="Z407" s="39">
        <v>3.115524834E9</v>
      </c>
      <c r="AA407" s="38">
        <v>2.415524826E9</v>
      </c>
      <c r="AB407" s="40">
        <v>406702.0</v>
      </c>
      <c r="AC407" s="40">
        <v>804700.0</v>
      </c>
      <c r="AD407" s="40">
        <v>0.0</v>
      </c>
      <c r="AE407" s="40">
        <v>0.0</v>
      </c>
      <c r="AF407" s="41">
        <v>1449314.8956</v>
      </c>
      <c r="AG407" s="40">
        <v>0.0</v>
      </c>
      <c r="AH407" s="40">
        <v>0.0</v>
      </c>
      <c r="AI407" s="41">
        <v>2660716.8956</v>
      </c>
      <c r="AJ407" s="41">
        <v>-2712259.1044</v>
      </c>
      <c r="AK407" s="42">
        <v>0.5646675138694086</v>
      </c>
      <c r="AL407" s="42">
        <v>0.49520356979074537</v>
      </c>
    </row>
    <row r="408" ht="15.75" customHeight="1">
      <c r="A408" s="6">
        <v>1.2872922E8</v>
      </c>
      <c r="B408" s="7" t="s">
        <v>308</v>
      </c>
      <c r="C408" s="20">
        <v>722542.3</v>
      </c>
      <c r="D408" s="33">
        <v>536017.0</v>
      </c>
      <c r="E408" s="20">
        <v>5419067.25</v>
      </c>
      <c r="F408" s="33">
        <v>5056958.4472</v>
      </c>
      <c r="G408" s="13">
        <v>3.6127115E7</v>
      </c>
      <c r="H408" s="34">
        <v>3.6145697E7</v>
      </c>
      <c r="I408" s="35">
        <v>18582.0</v>
      </c>
      <c r="J408" s="20">
        <v>5.57333072E7</v>
      </c>
      <c r="K408" s="36">
        <v>6.4338849E7</v>
      </c>
      <c r="L408" s="37">
        <v>8605541.799999997</v>
      </c>
      <c r="M408" s="13">
        <v>6356090.0</v>
      </c>
      <c r="N408" s="34">
        <v>7133434.0</v>
      </c>
      <c r="O408" s="38">
        <v>777344.0</v>
      </c>
      <c r="P408" s="13">
        <v>4569172.0</v>
      </c>
      <c r="Q408" s="39">
        <v>4921395.0</v>
      </c>
      <c r="R408" s="38">
        <v>352223.0</v>
      </c>
      <c r="S408" s="13">
        <v>707147.0</v>
      </c>
      <c r="T408" s="39">
        <v>1025735.0</v>
      </c>
      <c r="U408" s="38">
        <v>318588.0</v>
      </c>
      <c r="V408" s="13">
        <v>3924295.0</v>
      </c>
      <c r="W408" s="39">
        <v>4141724.0</v>
      </c>
      <c r="X408" s="38">
        <v>217429.0</v>
      </c>
      <c r="Y408" s="13">
        <v>1.6976844128E10</v>
      </c>
      <c r="Z408" s="39">
        <v>1.779575154E10</v>
      </c>
      <c r="AA408" s="38">
        <v>8.18907412E8</v>
      </c>
      <c r="AB408" s="40">
        <v>434858.0</v>
      </c>
      <c r="AC408" s="40">
        <v>1274352.0</v>
      </c>
      <c r="AD408" s="40">
        <v>2856404.0</v>
      </c>
      <c r="AE408" s="40">
        <v>0.0</v>
      </c>
      <c r="AF408" s="41">
        <v>491344.44719999994</v>
      </c>
      <c r="AG408" s="40">
        <v>714101.0</v>
      </c>
      <c r="AH408" s="40">
        <v>0.0</v>
      </c>
      <c r="AI408" s="41">
        <v>5056958.4472</v>
      </c>
      <c r="AJ408" s="41">
        <v>-362108.8027999997</v>
      </c>
      <c r="AK408" s="42">
        <v>0.7418486087250531</v>
      </c>
      <c r="AL408" s="42">
        <v>0.9331787582447884</v>
      </c>
    </row>
    <row r="409" ht="15.75" customHeight="1">
      <c r="A409" s="6">
        <v>1.2439556E8</v>
      </c>
      <c r="B409" s="7" t="s">
        <v>370</v>
      </c>
      <c r="C409" s="20">
        <v>709522.78</v>
      </c>
      <c r="D409" s="33">
        <v>0.0</v>
      </c>
      <c r="E409" s="20">
        <v>5321420.85</v>
      </c>
      <c r="F409" s="33">
        <v>0.0</v>
      </c>
      <c r="G409" s="13">
        <v>3.5476139E7</v>
      </c>
      <c r="H409" s="34">
        <v>3.7752929E7</v>
      </c>
      <c r="I409" s="35">
        <v>2276790.0</v>
      </c>
      <c r="J409" s="20">
        <v>5216604.6</v>
      </c>
      <c r="K409" s="36">
        <v>5216604.6</v>
      </c>
      <c r="L409" s="37">
        <v>0.0</v>
      </c>
      <c r="M409" s="13">
        <v>608051.0</v>
      </c>
      <c r="N409" s="34">
        <v>608051.0</v>
      </c>
      <c r="O409" s="38">
        <v>0.0</v>
      </c>
      <c r="P409" s="13">
        <v>3410571.0</v>
      </c>
      <c r="Q409" s="39">
        <v>3410571.0</v>
      </c>
      <c r="R409" s="38">
        <v>0.0</v>
      </c>
      <c r="S409" s="13">
        <v>190571.0</v>
      </c>
      <c r="T409" s="39">
        <v>190571.0</v>
      </c>
      <c r="U409" s="38">
        <v>0.0</v>
      </c>
      <c r="V409" s="13">
        <v>89583.0</v>
      </c>
      <c r="W409" s="39">
        <v>89583.0</v>
      </c>
      <c r="X409" s="38">
        <v>0.0</v>
      </c>
      <c r="Y409" s="13">
        <v>0.0</v>
      </c>
      <c r="Z409" s="39">
        <v>0.0</v>
      </c>
      <c r="AA409" s="38">
        <v>0.0</v>
      </c>
      <c r="AB409" s="40">
        <v>0.0</v>
      </c>
      <c r="AC409" s="40">
        <v>0.0</v>
      </c>
      <c r="AD409" s="40">
        <v>0.0</v>
      </c>
      <c r="AE409" s="40">
        <v>0.0</v>
      </c>
      <c r="AF409" s="41">
        <v>0.0</v>
      </c>
      <c r="AG409" s="40">
        <v>0.0</v>
      </c>
      <c r="AH409" s="40">
        <v>0.0</v>
      </c>
      <c r="AI409" s="41">
        <v>0.0</v>
      </c>
      <c r="AJ409" s="41">
        <v>-5321420.85</v>
      </c>
      <c r="AK409" s="42">
        <v>0.0</v>
      </c>
      <c r="AL409" s="42">
        <v>0.0</v>
      </c>
    </row>
    <row r="410" ht="15.75" customHeight="1">
      <c r="A410" s="6">
        <v>1.11908595E8</v>
      </c>
      <c r="B410" s="7" t="s">
        <v>302</v>
      </c>
      <c r="C410" s="20">
        <v>702324.36</v>
      </c>
      <c r="D410" s="33">
        <v>175859.0</v>
      </c>
      <c r="E410" s="20">
        <v>5267432.7</v>
      </c>
      <c r="F410" s="33">
        <v>351718.0</v>
      </c>
      <c r="G410" s="13">
        <v>3.5116218E7</v>
      </c>
      <c r="H410" s="34">
        <v>3.4918298E7</v>
      </c>
      <c r="I410" s="35">
        <v>-197920.0</v>
      </c>
      <c r="J410" s="20">
        <v>3.71392572E7</v>
      </c>
      <c r="K410" s="36">
        <v>3.98367996E7</v>
      </c>
      <c r="L410" s="37">
        <v>2697542.3999999985</v>
      </c>
      <c r="M410" s="13">
        <v>4435534.0</v>
      </c>
      <c r="N410" s="34">
        <v>4966233.0</v>
      </c>
      <c r="O410" s="38">
        <v>530699.0</v>
      </c>
      <c r="P410" s="13">
        <v>3329913.0</v>
      </c>
      <c r="Q410" s="39">
        <v>3405243.0</v>
      </c>
      <c r="R410" s="38">
        <v>75330.0</v>
      </c>
      <c r="S410" s="13">
        <v>457307.0</v>
      </c>
      <c r="T410" s="39">
        <v>457307.0</v>
      </c>
      <c r="U410" s="38">
        <v>0.0</v>
      </c>
      <c r="V410" s="13">
        <v>2483283.0</v>
      </c>
      <c r="W410" s="39">
        <v>2659142.0</v>
      </c>
      <c r="X410" s="38">
        <v>175859.0</v>
      </c>
      <c r="Y410" s="13">
        <v>1.7059024E8</v>
      </c>
      <c r="Z410" s="39">
        <v>1.7059024E8</v>
      </c>
      <c r="AA410" s="38">
        <v>0.0</v>
      </c>
      <c r="AB410" s="40">
        <v>351718.0</v>
      </c>
      <c r="AC410" s="40">
        <v>0.0</v>
      </c>
      <c r="AD410" s="40">
        <v>0.0</v>
      </c>
      <c r="AE410" s="40">
        <v>0.0</v>
      </c>
      <c r="AF410" s="41">
        <v>0.0</v>
      </c>
      <c r="AG410" s="40">
        <v>0.0</v>
      </c>
      <c r="AH410" s="40">
        <v>0.0</v>
      </c>
      <c r="AI410" s="41">
        <v>351718.0</v>
      </c>
      <c r="AJ410" s="41">
        <v>-4915714.7</v>
      </c>
      <c r="AK410" s="42">
        <v>0.2503957003570259</v>
      </c>
      <c r="AL410" s="42">
        <v>0.06677218676187358</v>
      </c>
    </row>
    <row r="411" ht="15.75" customHeight="1">
      <c r="A411" s="6">
        <v>1.09138391E8</v>
      </c>
      <c r="B411" s="7" t="s">
        <v>331</v>
      </c>
      <c r="C411" s="20">
        <v>703197.22</v>
      </c>
      <c r="D411" s="33">
        <v>508162.0</v>
      </c>
      <c r="E411" s="20">
        <v>5273979.149999999</v>
      </c>
      <c r="F411" s="33">
        <v>3439086.0</v>
      </c>
      <c r="G411" s="13">
        <v>3.5159861E7</v>
      </c>
      <c r="H411" s="34">
        <v>3.3953037E7</v>
      </c>
      <c r="I411" s="35">
        <v>-1206824.0</v>
      </c>
      <c r="J411" s="20">
        <v>8.08829796E7</v>
      </c>
      <c r="K411" s="36">
        <v>8.82217932E7</v>
      </c>
      <c r="L411" s="37">
        <v>7338813.600000009</v>
      </c>
      <c r="M411" s="13">
        <v>9979102.0</v>
      </c>
      <c r="N411" s="34">
        <v>1.0487282E7</v>
      </c>
      <c r="O411" s="38">
        <v>508180.0</v>
      </c>
      <c r="P411" s="13">
        <v>6109537.0</v>
      </c>
      <c r="Q411" s="39">
        <v>6602368.0</v>
      </c>
      <c r="R411" s="38">
        <v>492831.0</v>
      </c>
      <c r="S411" s="13">
        <v>1129697.0</v>
      </c>
      <c r="T411" s="39">
        <v>1355416.0</v>
      </c>
      <c r="U411" s="38">
        <v>225719.0</v>
      </c>
      <c r="V411" s="13">
        <v>5595954.0</v>
      </c>
      <c r="W411" s="39">
        <v>5878397.0</v>
      </c>
      <c r="X411" s="38">
        <v>282443.0</v>
      </c>
      <c r="Y411" s="13">
        <v>8.132159509E9</v>
      </c>
      <c r="Z411" s="39">
        <v>8.132159509E9</v>
      </c>
      <c r="AA411" s="38">
        <v>0.0</v>
      </c>
      <c r="AB411" s="40">
        <v>564886.0</v>
      </c>
      <c r="AC411" s="40">
        <v>902876.0</v>
      </c>
      <c r="AD411" s="40">
        <v>1971324.0</v>
      </c>
      <c r="AE411" s="40">
        <v>0.0</v>
      </c>
      <c r="AF411" s="41">
        <v>0.0</v>
      </c>
      <c r="AG411" s="40">
        <v>492831.0</v>
      </c>
      <c r="AH411" s="40">
        <v>0.0</v>
      </c>
      <c r="AI411" s="41">
        <v>3439086.0</v>
      </c>
      <c r="AJ411" s="41">
        <v>-1834893.1499999994</v>
      </c>
      <c r="AK411" s="42">
        <v>0.7226450639267317</v>
      </c>
      <c r="AL411" s="42">
        <v>0.6520856268459082</v>
      </c>
    </row>
    <row r="412" ht="15.75" customHeight="1">
      <c r="A412" s="6">
        <v>1.26335363E8</v>
      </c>
      <c r="B412" s="7" t="s">
        <v>332</v>
      </c>
      <c r="C412" s="20">
        <v>701315.54</v>
      </c>
      <c r="D412" s="33">
        <v>0.0</v>
      </c>
      <c r="E412" s="20">
        <v>5259866.55</v>
      </c>
      <c r="F412" s="33">
        <v>0.0</v>
      </c>
      <c r="G412" s="13">
        <v>3.5065777E7</v>
      </c>
      <c r="H412" s="34">
        <v>3.5213463E7</v>
      </c>
      <c r="I412" s="35">
        <v>147686.0</v>
      </c>
      <c r="J412" s="20">
        <v>1.99967536E7</v>
      </c>
      <c r="K412" s="36">
        <v>1.99984536E7</v>
      </c>
      <c r="L412" s="37">
        <v>1700.0</v>
      </c>
      <c r="M412" s="13">
        <v>2430449.0</v>
      </c>
      <c r="N412" s="34">
        <v>2438949.0</v>
      </c>
      <c r="O412" s="38">
        <v>8500.0</v>
      </c>
      <c r="P412" s="13">
        <v>789899.0</v>
      </c>
      <c r="Q412" s="39">
        <v>789899.0</v>
      </c>
      <c r="R412" s="38">
        <v>0.0</v>
      </c>
      <c r="S412" s="13">
        <v>204499.0</v>
      </c>
      <c r="T412" s="39">
        <v>204499.0</v>
      </c>
      <c r="U412" s="38">
        <v>0.0</v>
      </c>
      <c r="V412" s="13">
        <v>1487708.0</v>
      </c>
      <c r="W412" s="39">
        <v>1487708.0</v>
      </c>
      <c r="X412" s="38">
        <v>0.0</v>
      </c>
      <c r="Y412" s="13">
        <v>1.40407653E8</v>
      </c>
      <c r="Z412" s="39">
        <v>1.40407653E8</v>
      </c>
      <c r="AA412" s="38">
        <v>0.0</v>
      </c>
      <c r="AB412" s="40">
        <v>0.0</v>
      </c>
      <c r="AC412" s="40">
        <v>0.0</v>
      </c>
      <c r="AD412" s="40">
        <v>0.0</v>
      </c>
      <c r="AE412" s="40">
        <v>0.0</v>
      </c>
      <c r="AF412" s="41">
        <v>0.0</v>
      </c>
      <c r="AG412" s="40">
        <v>0.0</v>
      </c>
      <c r="AH412" s="40">
        <v>0.0</v>
      </c>
      <c r="AI412" s="41">
        <v>0.0</v>
      </c>
      <c r="AJ412" s="41">
        <v>-5259866.55</v>
      </c>
      <c r="AK412" s="42">
        <v>0.0</v>
      </c>
      <c r="AL412" s="42">
        <v>0.0</v>
      </c>
    </row>
    <row r="413" ht="15.75" customHeight="1">
      <c r="A413" s="6">
        <v>1.19225274E8</v>
      </c>
      <c r="B413" s="7" t="s">
        <v>478</v>
      </c>
      <c r="C413" s="20">
        <v>709151.12</v>
      </c>
      <c r="D413" s="33">
        <v>684715.0</v>
      </c>
      <c r="E413" s="20">
        <v>5318633.399999999</v>
      </c>
      <c r="F413" s="33">
        <v>2672872.0</v>
      </c>
      <c r="G413" s="13">
        <v>3.5457556E7</v>
      </c>
      <c r="H413" s="34">
        <v>3.4978845E7</v>
      </c>
      <c r="I413" s="35">
        <v>-478711.0</v>
      </c>
      <c r="J413" s="20">
        <v>9.30681188E7</v>
      </c>
      <c r="K413" s="36">
        <v>1.062539674E8</v>
      </c>
      <c r="L413" s="37">
        <v>1.3185848600000009E7</v>
      </c>
      <c r="M413" s="13">
        <v>7886854.0</v>
      </c>
      <c r="N413" s="34">
        <v>8578364.0</v>
      </c>
      <c r="O413" s="38">
        <v>691510.0</v>
      </c>
      <c r="P413" s="13">
        <v>6739882.0</v>
      </c>
      <c r="Q413" s="39">
        <v>7696401.0</v>
      </c>
      <c r="R413" s="38">
        <v>956519.0</v>
      </c>
      <c r="S413" s="13">
        <v>2295923.0</v>
      </c>
      <c r="T413" s="39">
        <v>2929644.0</v>
      </c>
      <c r="U413" s="38">
        <v>633721.0</v>
      </c>
      <c r="V413" s="13">
        <v>4560224.0</v>
      </c>
      <c r="W413" s="39">
        <v>4611218.0</v>
      </c>
      <c r="X413" s="38">
        <v>50994.0</v>
      </c>
      <c r="Y413" s="13">
        <v>2.564676E8</v>
      </c>
      <c r="Z413" s="39">
        <v>3.164676E8</v>
      </c>
      <c r="AA413" s="38">
        <v>6.0E7</v>
      </c>
      <c r="AB413" s="40">
        <v>101988.0</v>
      </c>
      <c r="AC413" s="40">
        <v>2534884.0</v>
      </c>
      <c r="AD413" s="40">
        <v>0.0</v>
      </c>
      <c r="AE413" s="40">
        <v>0.0</v>
      </c>
      <c r="AF413" s="41">
        <v>36000.0</v>
      </c>
      <c r="AG413" s="40">
        <v>0.0</v>
      </c>
      <c r="AH413" s="40">
        <v>0.0</v>
      </c>
      <c r="AI413" s="41">
        <v>2672872.0</v>
      </c>
      <c r="AJ413" s="41">
        <v>-2645761.3999999994</v>
      </c>
      <c r="AK413" s="42">
        <v>0.9655417310770094</v>
      </c>
      <c r="AL413" s="42">
        <v>0.5025486434165589</v>
      </c>
    </row>
    <row r="414" ht="15.75" customHeight="1">
      <c r="A414" s="6">
        <v>1.49832186E8</v>
      </c>
      <c r="B414" s="7" t="s">
        <v>119</v>
      </c>
      <c r="C414" s="20">
        <v>702297.18</v>
      </c>
      <c r="D414" s="33">
        <v>153378.0</v>
      </c>
      <c r="E414" s="20">
        <v>5267228.85</v>
      </c>
      <c r="F414" s="33">
        <v>1177359.6176</v>
      </c>
      <c r="G414" s="13">
        <v>3.5114859E7</v>
      </c>
      <c r="H414" s="34">
        <v>3.4529091E7</v>
      </c>
      <c r="I414" s="35">
        <v>-585768.0</v>
      </c>
      <c r="J414" s="20">
        <v>9.04437118E7</v>
      </c>
      <c r="K414" s="36">
        <v>9.33282318E7</v>
      </c>
      <c r="L414" s="37">
        <v>2884520.0</v>
      </c>
      <c r="M414" s="13">
        <v>7985578.0</v>
      </c>
      <c r="N414" s="34">
        <v>8138956.0</v>
      </c>
      <c r="O414" s="38">
        <v>153378.0</v>
      </c>
      <c r="P414" s="13">
        <v>1572800.0</v>
      </c>
      <c r="Q414" s="39">
        <v>1622079.0</v>
      </c>
      <c r="R414" s="38">
        <v>49279.0</v>
      </c>
      <c r="S414" s="13">
        <v>2205283.0</v>
      </c>
      <c r="T414" s="39">
        <v>2340357.0</v>
      </c>
      <c r="U414" s="38">
        <v>135074.0</v>
      </c>
      <c r="V414" s="13">
        <v>4281079.0</v>
      </c>
      <c r="W414" s="39">
        <v>4299383.0</v>
      </c>
      <c r="X414" s="38">
        <v>18304.0</v>
      </c>
      <c r="Y414" s="13">
        <v>1.000163208E9</v>
      </c>
      <c r="Z414" s="39">
        <v>1.672395904E9</v>
      </c>
      <c r="AA414" s="38">
        <v>6.72232696E8</v>
      </c>
      <c r="AB414" s="40">
        <v>36608.0</v>
      </c>
      <c r="AC414" s="40">
        <v>540296.0</v>
      </c>
      <c r="AD414" s="40">
        <v>197116.0</v>
      </c>
      <c r="AE414" s="40">
        <v>0.0</v>
      </c>
      <c r="AF414" s="41">
        <v>403339.61759999994</v>
      </c>
      <c r="AG414" s="40">
        <v>49279.0</v>
      </c>
      <c r="AH414" s="40">
        <v>0.0</v>
      </c>
      <c r="AI414" s="41">
        <v>1177359.6176</v>
      </c>
      <c r="AJ414" s="41">
        <v>-4089869.2323999996</v>
      </c>
      <c r="AK414" s="42">
        <v>0.21839472571995802</v>
      </c>
      <c r="AL414" s="42">
        <v>0.22352543455559182</v>
      </c>
    </row>
    <row r="415" ht="15.75" customHeight="1">
      <c r="A415" s="6">
        <v>1.42960559E8</v>
      </c>
      <c r="B415" s="7" t="s">
        <v>340</v>
      </c>
      <c r="C415" s="20">
        <v>704989.42</v>
      </c>
      <c r="D415" s="33">
        <v>0.0</v>
      </c>
      <c r="E415" s="20">
        <v>5287420.649999999</v>
      </c>
      <c r="F415" s="33">
        <v>0.0</v>
      </c>
      <c r="G415" s="13">
        <v>3.5249471E7</v>
      </c>
      <c r="H415" s="34" t="s">
        <v>665</v>
      </c>
      <c r="I415" s="35" t="s">
        <v>665</v>
      </c>
      <c r="J415" s="20">
        <v>5.79265606E7</v>
      </c>
      <c r="K415" s="36" t="s">
        <v>665</v>
      </c>
      <c r="L415" s="35" t="s">
        <v>665</v>
      </c>
      <c r="M415" s="13">
        <v>4008413.0</v>
      </c>
      <c r="N415" s="34" t="s">
        <v>665</v>
      </c>
      <c r="O415" s="38" t="s">
        <v>665</v>
      </c>
      <c r="P415" s="13">
        <v>2609283.0</v>
      </c>
      <c r="Q415" s="39" t="s">
        <v>665</v>
      </c>
      <c r="R415" s="38" t="s">
        <v>665</v>
      </c>
      <c r="S415" s="13">
        <v>1948113.0</v>
      </c>
      <c r="T415" s="39" t="s">
        <v>665</v>
      </c>
      <c r="U415" s="38" t="s">
        <v>665</v>
      </c>
      <c r="V415" s="13">
        <v>1861970.0</v>
      </c>
      <c r="W415" s="39" t="s">
        <v>665</v>
      </c>
      <c r="X415" s="38" t="s">
        <v>665</v>
      </c>
      <c r="Y415" s="13">
        <v>7.56855514E8</v>
      </c>
      <c r="Z415" s="39" t="s">
        <v>665</v>
      </c>
      <c r="AA415" s="38" t="s">
        <v>665</v>
      </c>
      <c r="AB415" s="40" t="s">
        <v>665</v>
      </c>
      <c r="AC415" s="40" t="s">
        <v>665</v>
      </c>
      <c r="AD415" s="40">
        <v>0.0</v>
      </c>
      <c r="AE415" s="40">
        <v>0.0</v>
      </c>
      <c r="AF415" s="41" t="s">
        <v>665</v>
      </c>
      <c r="AG415" s="40">
        <v>0.0</v>
      </c>
      <c r="AH415" s="40">
        <v>0.0</v>
      </c>
      <c r="AI415" s="41">
        <v>0.0</v>
      </c>
      <c r="AJ415" s="41">
        <v>-5287420.649999999</v>
      </c>
      <c r="AK415" s="42">
        <v>0.0</v>
      </c>
      <c r="AL415" s="42">
        <v>0.0</v>
      </c>
    </row>
    <row r="416" ht="15.75" customHeight="1">
      <c r="A416" s="6">
        <v>8.8619253E7</v>
      </c>
      <c r="B416" s="7" t="s">
        <v>307</v>
      </c>
      <c r="C416" s="20">
        <v>716491.92</v>
      </c>
      <c r="D416" s="33">
        <v>1469312.0</v>
      </c>
      <c r="E416" s="20">
        <v>5373689.399999999</v>
      </c>
      <c r="F416" s="33">
        <v>4641954.0</v>
      </c>
      <c r="G416" s="13">
        <v>3.5824596E7</v>
      </c>
      <c r="H416" s="34">
        <v>3.33634E7</v>
      </c>
      <c r="I416" s="35">
        <v>-2461196.0</v>
      </c>
      <c r="J416" s="20">
        <v>1.521801274E8</v>
      </c>
      <c r="K416" s="36">
        <v>1.755352936E8</v>
      </c>
      <c r="L416" s="37">
        <v>2.3355166199999988E7</v>
      </c>
      <c r="M416" s="13">
        <v>4.6909886E7</v>
      </c>
      <c r="N416" s="34">
        <v>4.846078E7</v>
      </c>
      <c r="O416" s="38">
        <v>1550894.0</v>
      </c>
      <c r="P416" s="13">
        <v>3015888.0</v>
      </c>
      <c r="Q416" s="39">
        <v>4976884.0</v>
      </c>
      <c r="R416" s="38">
        <v>1960996.0</v>
      </c>
      <c r="S416" s="13">
        <v>2278830.0</v>
      </c>
      <c r="T416" s="39">
        <v>3130495.0</v>
      </c>
      <c r="U416" s="38">
        <v>851665.0</v>
      </c>
      <c r="V416" s="13">
        <v>9005859.0</v>
      </c>
      <c r="W416" s="39">
        <v>9623506.0</v>
      </c>
      <c r="X416" s="38">
        <v>617647.0</v>
      </c>
      <c r="Y416" s="13">
        <v>2.212858411E9</v>
      </c>
      <c r="Z416" s="39">
        <v>2.212858411E9</v>
      </c>
      <c r="AA416" s="38">
        <v>0.0</v>
      </c>
      <c r="AB416" s="40">
        <v>1235294.0</v>
      </c>
      <c r="AC416" s="40">
        <v>3406660.0</v>
      </c>
      <c r="AD416" s="40">
        <v>0.0</v>
      </c>
      <c r="AE416" s="40">
        <v>0.0</v>
      </c>
      <c r="AF416" s="41">
        <v>0.0</v>
      </c>
      <c r="AG416" s="40">
        <v>0.0</v>
      </c>
      <c r="AH416" s="40">
        <v>0.0</v>
      </c>
      <c r="AI416" s="41">
        <v>4641954.0</v>
      </c>
      <c r="AJ416" s="41">
        <v>-731735.3999999994</v>
      </c>
      <c r="AK416" s="42">
        <v>2.050702818811969</v>
      </c>
      <c r="AL416" s="42">
        <v>0.8638299787107161</v>
      </c>
    </row>
    <row r="417" ht="15.75" customHeight="1">
      <c r="A417" s="6">
        <v>1.24319732E8</v>
      </c>
      <c r="B417" s="7" t="s">
        <v>326</v>
      </c>
      <c r="C417" s="20">
        <v>0.0</v>
      </c>
      <c r="D417" s="33">
        <v>60610.0</v>
      </c>
      <c r="E417" s="20">
        <v>0.0</v>
      </c>
      <c r="F417" s="33">
        <v>219406.0</v>
      </c>
      <c r="G417" s="13">
        <v>3.4584613E7</v>
      </c>
      <c r="H417" s="34">
        <v>3.5548792E7</v>
      </c>
      <c r="I417" s="35">
        <v>964179.0</v>
      </c>
      <c r="J417" s="20">
        <v>1.2671021E7</v>
      </c>
      <c r="K417" s="36">
        <v>1.3768051E7</v>
      </c>
      <c r="L417" s="37">
        <v>1097030.0</v>
      </c>
      <c r="M417" s="13">
        <v>767634.0</v>
      </c>
      <c r="N417" s="34">
        <v>828244.0</v>
      </c>
      <c r="O417" s="38">
        <v>60610.0</v>
      </c>
      <c r="P417" s="13">
        <v>4753060.0</v>
      </c>
      <c r="Q417" s="39">
        <v>4926048.0</v>
      </c>
      <c r="R417" s="38">
        <v>172988.0</v>
      </c>
      <c r="S417" s="13">
        <v>557657.0</v>
      </c>
      <c r="T417" s="39">
        <v>606750.0</v>
      </c>
      <c r="U417" s="38">
        <v>49093.0</v>
      </c>
      <c r="V417" s="13">
        <v>120469.0</v>
      </c>
      <c r="W417" s="39">
        <v>131986.0</v>
      </c>
      <c r="X417" s="38">
        <v>11517.0</v>
      </c>
      <c r="Y417" s="13">
        <v>2281403.0</v>
      </c>
      <c r="Z417" s="39">
        <v>2281403.0</v>
      </c>
      <c r="AA417" s="38">
        <v>0.0</v>
      </c>
      <c r="AB417" s="40">
        <v>23034.0</v>
      </c>
      <c r="AC417" s="40">
        <v>196372.0</v>
      </c>
      <c r="AD417" s="40">
        <v>0.0</v>
      </c>
      <c r="AE417" s="40">
        <v>0.0</v>
      </c>
      <c r="AF417" s="41">
        <v>0.0</v>
      </c>
      <c r="AG417" s="40">
        <v>0.0</v>
      </c>
      <c r="AH417" s="40">
        <v>0.0</v>
      </c>
      <c r="AI417" s="41">
        <v>219406.0</v>
      </c>
      <c r="AJ417" s="41">
        <v>219406.0</v>
      </c>
      <c r="AK417" s="42">
        <v>0.0</v>
      </c>
      <c r="AL417" s="42">
        <v>0.0</v>
      </c>
    </row>
    <row r="418" ht="15.75" customHeight="1">
      <c r="A418" s="6">
        <v>1.24480867E8</v>
      </c>
      <c r="B418" s="7" t="s">
        <v>479</v>
      </c>
      <c r="C418" s="20">
        <v>0.0</v>
      </c>
      <c r="D418" s="33">
        <v>0.0</v>
      </c>
      <c r="E418" s="20">
        <v>0.0</v>
      </c>
      <c r="F418" s="33">
        <v>0.0</v>
      </c>
      <c r="G418" s="13">
        <v>3.4255559E7</v>
      </c>
      <c r="H418" s="34">
        <v>3.4740268E7</v>
      </c>
      <c r="I418" s="35">
        <v>484709.0</v>
      </c>
      <c r="J418" s="20">
        <v>1742047.8</v>
      </c>
      <c r="K418" s="36">
        <v>1742047.8</v>
      </c>
      <c r="L418" s="37">
        <v>0.0</v>
      </c>
      <c r="M418" s="13">
        <v>207709.0</v>
      </c>
      <c r="N418" s="34">
        <v>207709.0</v>
      </c>
      <c r="O418" s="38">
        <v>0.0</v>
      </c>
      <c r="P418" s="13">
        <v>1095714.0</v>
      </c>
      <c r="Q418" s="39">
        <v>1095714.0</v>
      </c>
      <c r="R418" s="38">
        <v>0.0</v>
      </c>
      <c r="S418" s="13">
        <v>66708.0</v>
      </c>
      <c r="T418" s="39">
        <v>66708.0</v>
      </c>
      <c r="U418" s="38">
        <v>0.0</v>
      </c>
      <c r="V418" s="13">
        <v>15915.0</v>
      </c>
      <c r="W418" s="39">
        <v>15915.0</v>
      </c>
      <c r="X418" s="38">
        <v>0.0</v>
      </c>
      <c r="Y418" s="13">
        <v>0.0</v>
      </c>
      <c r="Z418" s="39">
        <v>0.0</v>
      </c>
      <c r="AA418" s="38">
        <v>0.0</v>
      </c>
      <c r="AB418" s="40">
        <v>0.0</v>
      </c>
      <c r="AC418" s="40">
        <v>0.0</v>
      </c>
      <c r="AD418" s="40">
        <v>0.0</v>
      </c>
      <c r="AE418" s="40">
        <v>0.0</v>
      </c>
      <c r="AF418" s="41">
        <v>0.0</v>
      </c>
      <c r="AG418" s="40">
        <v>0.0</v>
      </c>
      <c r="AH418" s="40">
        <v>0.0</v>
      </c>
      <c r="AI418" s="41">
        <v>0.0</v>
      </c>
      <c r="AJ418" s="41">
        <v>0.0</v>
      </c>
      <c r="AK418" s="42">
        <v>0.0</v>
      </c>
      <c r="AL418" s="42">
        <v>0.0</v>
      </c>
    </row>
    <row r="419" ht="15.75" customHeight="1">
      <c r="A419" s="6">
        <v>1.22496818E8</v>
      </c>
      <c r="B419" s="7" t="s">
        <v>480</v>
      </c>
      <c r="C419" s="20">
        <v>0.0</v>
      </c>
      <c r="D419" s="33">
        <v>0.0</v>
      </c>
      <c r="E419" s="20">
        <v>0.0</v>
      </c>
      <c r="F419" s="33">
        <v>0.0</v>
      </c>
      <c r="G419" s="13">
        <v>3.4187183E7</v>
      </c>
      <c r="H419" s="34">
        <v>3.4902508E7</v>
      </c>
      <c r="I419" s="35">
        <v>715325.0</v>
      </c>
      <c r="J419" s="20">
        <v>2.0681803E7</v>
      </c>
      <c r="K419" s="36">
        <v>2.0681803E7</v>
      </c>
      <c r="L419" s="37">
        <v>0.0</v>
      </c>
      <c r="M419" s="13">
        <v>2241202.0</v>
      </c>
      <c r="N419" s="34">
        <v>2241202.0</v>
      </c>
      <c r="O419" s="38">
        <v>0.0</v>
      </c>
      <c r="P419" s="13">
        <v>3238865.0</v>
      </c>
      <c r="Q419" s="39">
        <v>3238865.0</v>
      </c>
      <c r="R419" s="38">
        <v>0.0</v>
      </c>
      <c r="S419" s="13">
        <v>530825.0</v>
      </c>
      <c r="T419" s="39">
        <v>530825.0</v>
      </c>
      <c r="U419" s="38">
        <v>0.0</v>
      </c>
      <c r="V419" s="13">
        <v>766063.0</v>
      </c>
      <c r="W419" s="39">
        <v>766063.0</v>
      </c>
      <c r="X419" s="38">
        <v>0.0</v>
      </c>
      <c r="Y419" s="13">
        <v>1.12866431E8</v>
      </c>
      <c r="Z419" s="39">
        <v>1.12866431E8</v>
      </c>
      <c r="AA419" s="38">
        <v>0.0</v>
      </c>
      <c r="AB419" s="40">
        <v>0.0</v>
      </c>
      <c r="AC419" s="40">
        <v>0.0</v>
      </c>
      <c r="AD419" s="40">
        <v>0.0</v>
      </c>
      <c r="AE419" s="40">
        <v>0.0</v>
      </c>
      <c r="AF419" s="41">
        <v>0.0</v>
      </c>
      <c r="AG419" s="40">
        <v>0.0</v>
      </c>
      <c r="AH419" s="40">
        <v>0.0</v>
      </c>
      <c r="AI419" s="41">
        <v>0.0</v>
      </c>
      <c r="AJ419" s="41">
        <v>0.0</v>
      </c>
      <c r="AK419" s="42">
        <v>0.0</v>
      </c>
      <c r="AL419" s="42">
        <v>0.0</v>
      </c>
    </row>
    <row r="420" ht="15.75" customHeight="1">
      <c r="A420" s="6">
        <v>1.3857625E8</v>
      </c>
      <c r="B420" s="7" t="s">
        <v>287</v>
      </c>
      <c r="C420" s="20">
        <v>0.0</v>
      </c>
      <c r="D420" s="33">
        <v>26146.0</v>
      </c>
      <c r="E420" s="20">
        <v>0.0</v>
      </c>
      <c r="F420" s="33">
        <v>108390.0</v>
      </c>
      <c r="G420" s="13">
        <v>3.4300946E7</v>
      </c>
      <c r="H420" s="34">
        <v>3.6390437E7</v>
      </c>
      <c r="I420" s="35">
        <v>2089491.0</v>
      </c>
      <c r="J420" s="20">
        <v>1.05473372E7</v>
      </c>
      <c r="K420" s="36">
        <v>1.09542872E7</v>
      </c>
      <c r="L420" s="37">
        <v>406950.0</v>
      </c>
      <c r="M420" s="13">
        <v>1047692.0</v>
      </c>
      <c r="N420" s="34">
        <v>1073838.0</v>
      </c>
      <c r="O420" s="38">
        <v>26146.0</v>
      </c>
      <c r="P420" s="13">
        <v>3736802.0</v>
      </c>
      <c r="Q420" s="39">
        <v>3736802.0</v>
      </c>
      <c r="R420" s="38">
        <v>0.0</v>
      </c>
      <c r="S420" s="13">
        <v>219125.0</v>
      </c>
      <c r="T420" s="39">
        <v>233674.0</v>
      </c>
      <c r="U420" s="38">
        <v>14549.0</v>
      </c>
      <c r="V420" s="13">
        <v>556251.0</v>
      </c>
      <c r="W420" s="39">
        <v>567848.0</v>
      </c>
      <c r="X420" s="38">
        <v>11597.0</v>
      </c>
      <c r="Y420" s="13">
        <v>4.02140188E8</v>
      </c>
      <c r="Z420" s="39">
        <v>4.47140188E8</v>
      </c>
      <c r="AA420" s="38">
        <v>4.5E7</v>
      </c>
      <c r="AB420" s="40">
        <v>23194.0</v>
      </c>
      <c r="AC420" s="40">
        <v>58196.0</v>
      </c>
      <c r="AD420" s="40">
        <v>0.0</v>
      </c>
      <c r="AE420" s="40">
        <v>0.0</v>
      </c>
      <c r="AF420" s="41">
        <v>26999.999999999996</v>
      </c>
      <c r="AG420" s="40">
        <v>0.0</v>
      </c>
      <c r="AH420" s="40">
        <v>0.0</v>
      </c>
      <c r="AI420" s="41">
        <v>108390.0</v>
      </c>
      <c r="AJ420" s="41">
        <v>108390.0</v>
      </c>
      <c r="AK420" s="42">
        <v>0.0</v>
      </c>
      <c r="AL420" s="42">
        <v>0.0</v>
      </c>
    </row>
    <row r="421" ht="15.75" customHeight="1">
      <c r="A421" s="6">
        <v>9.1633031E7</v>
      </c>
      <c r="B421" s="7" t="s">
        <v>481</v>
      </c>
      <c r="C421" s="20">
        <v>0.0</v>
      </c>
      <c r="D421" s="33">
        <v>0.0</v>
      </c>
      <c r="E421" s="20">
        <v>0.0</v>
      </c>
      <c r="F421" s="33">
        <v>921460.5203999999</v>
      </c>
      <c r="G421" s="13">
        <v>3.4087075E7</v>
      </c>
      <c r="H421" s="34">
        <v>3.4698431E7</v>
      </c>
      <c r="I421" s="35">
        <v>611356.0</v>
      </c>
      <c r="J421" s="20">
        <v>2.50570516E7</v>
      </c>
      <c r="K421" s="36">
        <v>2.50570516E7</v>
      </c>
      <c r="L421" s="37">
        <v>0.0</v>
      </c>
      <c r="M421" s="13">
        <v>3288736.0</v>
      </c>
      <c r="N421" s="34">
        <v>3288736.0</v>
      </c>
      <c r="O421" s="38">
        <v>0.0</v>
      </c>
      <c r="P421" s="13">
        <v>994374.0</v>
      </c>
      <c r="Q421" s="39">
        <v>994374.0</v>
      </c>
      <c r="R421" s="38">
        <v>0.0</v>
      </c>
      <c r="S421" s="13">
        <v>231215.0</v>
      </c>
      <c r="T421" s="39">
        <v>231215.0</v>
      </c>
      <c r="U421" s="38">
        <v>0.0</v>
      </c>
      <c r="V421" s="13">
        <v>1797862.0</v>
      </c>
      <c r="W421" s="39">
        <v>1797862.0</v>
      </c>
      <c r="X421" s="38">
        <v>0.0</v>
      </c>
      <c r="Y421" s="13">
        <v>1.841975348E9</v>
      </c>
      <c r="Z421" s="39">
        <v>3.377742882E9</v>
      </c>
      <c r="AA421" s="38">
        <v>1.535767534E9</v>
      </c>
      <c r="AB421" s="40">
        <v>0.0</v>
      </c>
      <c r="AC421" s="40">
        <v>0.0</v>
      </c>
      <c r="AD421" s="40">
        <v>0.0</v>
      </c>
      <c r="AE421" s="40">
        <v>0.0</v>
      </c>
      <c r="AF421" s="41">
        <v>921460.5203999999</v>
      </c>
      <c r="AG421" s="40">
        <v>0.0</v>
      </c>
      <c r="AH421" s="40">
        <v>0.0</v>
      </c>
      <c r="AI421" s="41">
        <v>921460.5203999999</v>
      </c>
      <c r="AJ421" s="41">
        <v>921460.5203999999</v>
      </c>
      <c r="AK421" s="42">
        <v>0.0</v>
      </c>
      <c r="AL421" s="42">
        <v>0.0</v>
      </c>
    </row>
    <row r="422" ht="15.75" customHeight="1">
      <c r="A422" s="6">
        <v>1.11994439E8</v>
      </c>
      <c r="B422" s="7" t="s">
        <v>482</v>
      </c>
      <c r="C422" s="20">
        <v>703872.14</v>
      </c>
      <c r="D422" s="33">
        <v>195971.0</v>
      </c>
      <c r="E422" s="20">
        <v>5279041.05</v>
      </c>
      <c r="F422" s="33">
        <v>516454.0</v>
      </c>
      <c r="G422" s="13">
        <v>3.5193607E7</v>
      </c>
      <c r="H422" s="34">
        <v>3.4158503E7</v>
      </c>
      <c r="I422" s="35">
        <v>-1035104.0</v>
      </c>
      <c r="J422" s="20">
        <v>1.634556514E8</v>
      </c>
      <c r="K422" s="36">
        <v>1.662291814E8</v>
      </c>
      <c r="L422" s="37">
        <v>2773530.0</v>
      </c>
      <c r="M422" s="13">
        <v>1.401451E7</v>
      </c>
      <c r="N422" s="34">
        <v>1.4306111E7</v>
      </c>
      <c r="O422" s="38">
        <v>291601.0</v>
      </c>
      <c r="P422" s="13">
        <v>2898732.0</v>
      </c>
      <c r="Q422" s="39">
        <v>3094575.0</v>
      </c>
      <c r="R422" s="38">
        <v>195843.0</v>
      </c>
      <c r="S422" s="13">
        <v>3948560.0</v>
      </c>
      <c r="T422" s="39">
        <v>4010816.0</v>
      </c>
      <c r="U422" s="38">
        <v>62256.0</v>
      </c>
      <c r="V422" s="13">
        <v>7986139.0</v>
      </c>
      <c r="W422" s="39">
        <v>8119854.0</v>
      </c>
      <c r="X422" s="38">
        <v>133715.0</v>
      </c>
      <c r="Y422" s="13">
        <v>1.121928635E9</v>
      </c>
      <c r="Z422" s="39">
        <v>1.121928635E9</v>
      </c>
      <c r="AA422" s="38">
        <v>0.0</v>
      </c>
      <c r="AB422" s="40">
        <v>267430.0</v>
      </c>
      <c r="AC422" s="40">
        <v>249024.0</v>
      </c>
      <c r="AD422" s="40">
        <v>0.0</v>
      </c>
      <c r="AE422" s="40">
        <v>0.0</v>
      </c>
      <c r="AF422" s="41">
        <v>0.0</v>
      </c>
      <c r="AG422" s="40">
        <v>0.0</v>
      </c>
      <c r="AH422" s="40">
        <v>0.0</v>
      </c>
      <c r="AI422" s="41">
        <v>516454.0</v>
      </c>
      <c r="AJ422" s="41">
        <v>-4762587.05</v>
      </c>
      <c r="AK422" s="42">
        <v>0.2784184638988553</v>
      </c>
      <c r="AL422" s="42">
        <v>0.09783102557992043</v>
      </c>
    </row>
    <row r="423" ht="15.75" customHeight="1">
      <c r="A423" s="6">
        <v>1.24474232E8</v>
      </c>
      <c r="B423" s="7" t="s">
        <v>483</v>
      </c>
      <c r="C423" s="20">
        <v>0.0</v>
      </c>
      <c r="D423" s="33">
        <v>0.0</v>
      </c>
      <c r="E423" s="20">
        <v>0.0</v>
      </c>
      <c r="F423" s="33">
        <v>0.0</v>
      </c>
      <c r="G423" s="13">
        <v>3.4064134E7</v>
      </c>
      <c r="H423" s="34">
        <v>3.517511E7</v>
      </c>
      <c r="I423" s="35">
        <v>1110976.0</v>
      </c>
      <c r="J423" s="20">
        <v>5190537.2</v>
      </c>
      <c r="K423" s="36">
        <v>5190537.2</v>
      </c>
      <c r="L423" s="37">
        <v>0.0</v>
      </c>
      <c r="M423" s="13">
        <v>783874.0</v>
      </c>
      <c r="N423" s="34">
        <v>783874.0</v>
      </c>
      <c r="O423" s="38">
        <v>0.0</v>
      </c>
      <c r="P423" s="13">
        <v>1435207.0</v>
      </c>
      <c r="Q423" s="39">
        <v>1435207.0</v>
      </c>
      <c r="R423" s="38">
        <v>0.0</v>
      </c>
      <c r="S423" s="13">
        <v>98986.0</v>
      </c>
      <c r="T423" s="39">
        <v>98986.0</v>
      </c>
      <c r="U423" s="38">
        <v>0.0</v>
      </c>
      <c r="V423" s="13">
        <v>189344.0</v>
      </c>
      <c r="W423" s="39">
        <v>189344.0</v>
      </c>
      <c r="X423" s="38">
        <v>0.0</v>
      </c>
      <c r="Y423" s="13">
        <v>5.0000001E7</v>
      </c>
      <c r="Z423" s="39">
        <v>5.0000001E7</v>
      </c>
      <c r="AA423" s="38">
        <v>0.0</v>
      </c>
      <c r="AB423" s="40">
        <v>0.0</v>
      </c>
      <c r="AC423" s="40">
        <v>0.0</v>
      </c>
      <c r="AD423" s="40">
        <v>0.0</v>
      </c>
      <c r="AE423" s="40">
        <v>0.0</v>
      </c>
      <c r="AF423" s="41">
        <v>0.0</v>
      </c>
      <c r="AG423" s="40">
        <v>0.0</v>
      </c>
      <c r="AH423" s="40">
        <v>0.0</v>
      </c>
      <c r="AI423" s="41">
        <v>0.0</v>
      </c>
      <c r="AJ423" s="41">
        <v>0.0</v>
      </c>
      <c r="AK423" s="42">
        <v>0.0</v>
      </c>
      <c r="AL423" s="42">
        <v>0.0</v>
      </c>
    </row>
    <row r="424" ht="15.75" customHeight="1">
      <c r="A424" s="6">
        <v>1.3757178E8</v>
      </c>
      <c r="B424" s="7" t="s">
        <v>484</v>
      </c>
      <c r="C424" s="20">
        <v>700399.96</v>
      </c>
      <c r="D424" s="33">
        <v>0.0</v>
      </c>
      <c r="E424" s="20">
        <v>5252999.7</v>
      </c>
      <c r="F424" s="33">
        <v>0.0</v>
      </c>
      <c r="G424" s="13">
        <v>3.5019998E7</v>
      </c>
      <c r="H424" s="34" t="s">
        <v>665</v>
      </c>
      <c r="I424" s="35" t="s">
        <v>665</v>
      </c>
      <c r="J424" s="20">
        <v>7.75677318E7</v>
      </c>
      <c r="K424" s="36" t="s">
        <v>665</v>
      </c>
      <c r="L424" s="35" t="s">
        <v>665</v>
      </c>
      <c r="M424" s="13">
        <v>6745855.0</v>
      </c>
      <c r="N424" s="34" t="s">
        <v>665</v>
      </c>
      <c r="O424" s="38" t="s">
        <v>665</v>
      </c>
      <c r="P424" s="13">
        <v>2377752.0</v>
      </c>
      <c r="Q424" s="39" t="s">
        <v>665</v>
      </c>
      <c r="R424" s="38" t="s">
        <v>665</v>
      </c>
      <c r="S424" s="13">
        <v>2272362.0</v>
      </c>
      <c r="T424" s="39" t="s">
        <v>665</v>
      </c>
      <c r="U424" s="38" t="s">
        <v>665</v>
      </c>
      <c r="V424" s="13">
        <v>3007389.0</v>
      </c>
      <c r="W424" s="39" t="s">
        <v>665</v>
      </c>
      <c r="X424" s="38" t="s">
        <v>665</v>
      </c>
      <c r="Y424" s="13">
        <v>6.31087868E8</v>
      </c>
      <c r="Z424" s="39" t="s">
        <v>665</v>
      </c>
      <c r="AA424" s="38" t="s">
        <v>665</v>
      </c>
      <c r="AB424" s="40" t="s">
        <v>665</v>
      </c>
      <c r="AC424" s="40" t="s">
        <v>665</v>
      </c>
      <c r="AD424" s="40">
        <v>0.0</v>
      </c>
      <c r="AE424" s="40">
        <v>0.0</v>
      </c>
      <c r="AF424" s="41" t="s">
        <v>665</v>
      </c>
      <c r="AG424" s="40">
        <v>0.0</v>
      </c>
      <c r="AH424" s="40">
        <v>0.0</v>
      </c>
      <c r="AI424" s="41">
        <v>0.0</v>
      </c>
      <c r="AJ424" s="41">
        <v>-5252999.7</v>
      </c>
      <c r="AK424" s="42">
        <v>0.0</v>
      </c>
      <c r="AL424" s="42">
        <v>0.0</v>
      </c>
    </row>
    <row r="425" ht="15.75" customHeight="1">
      <c r="A425" s="6">
        <v>1.4525012E8</v>
      </c>
      <c r="B425" s="7" t="s">
        <v>305</v>
      </c>
      <c r="C425" s="20">
        <v>0.0</v>
      </c>
      <c r="D425" s="33">
        <v>31376.0</v>
      </c>
      <c r="E425" s="20">
        <v>0.0</v>
      </c>
      <c r="F425" s="33">
        <v>214588.0</v>
      </c>
      <c r="G425" s="13">
        <v>3.4054811E7</v>
      </c>
      <c r="H425" s="34">
        <v>3.5864921E7</v>
      </c>
      <c r="I425" s="35">
        <v>1810110.0</v>
      </c>
      <c r="J425" s="20">
        <v>2.20416126E7</v>
      </c>
      <c r="K425" s="36">
        <v>2.25895526E7</v>
      </c>
      <c r="L425" s="37">
        <v>547940.0</v>
      </c>
      <c r="M425" s="13">
        <v>2358507.0</v>
      </c>
      <c r="N425" s="34">
        <v>2389883.0</v>
      </c>
      <c r="O425" s="38">
        <v>31376.0</v>
      </c>
      <c r="P425" s="13">
        <v>1489293.0</v>
      </c>
      <c r="Q425" s="39">
        <v>1501315.0</v>
      </c>
      <c r="R425" s="38">
        <v>12022.0</v>
      </c>
      <c r="S425" s="13">
        <v>350970.0</v>
      </c>
      <c r="T425" s="39">
        <v>374388.0</v>
      </c>
      <c r="U425" s="38">
        <v>23418.0</v>
      </c>
      <c r="V425" s="13">
        <v>1402687.0</v>
      </c>
      <c r="W425" s="39">
        <v>1410645.0</v>
      </c>
      <c r="X425" s="38">
        <v>7958.0</v>
      </c>
      <c r="Y425" s="13">
        <v>2.08991481E8</v>
      </c>
      <c r="Z425" s="39">
        <v>3.83991481E8</v>
      </c>
      <c r="AA425" s="38">
        <v>1.75E8</v>
      </c>
      <c r="AB425" s="40">
        <v>15916.0</v>
      </c>
      <c r="AC425" s="40">
        <v>93672.0</v>
      </c>
      <c r="AD425" s="40">
        <v>0.0</v>
      </c>
      <c r="AE425" s="40">
        <v>0.0</v>
      </c>
      <c r="AF425" s="41">
        <v>104999.99999999999</v>
      </c>
      <c r="AG425" s="40">
        <v>0.0</v>
      </c>
      <c r="AH425" s="40">
        <v>0.0</v>
      </c>
      <c r="AI425" s="41">
        <v>214588.0</v>
      </c>
      <c r="AJ425" s="41">
        <v>214588.0</v>
      </c>
      <c r="AK425" s="42">
        <v>0.0</v>
      </c>
      <c r="AL425" s="42">
        <v>0.0</v>
      </c>
    </row>
    <row r="426" ht="15.75" customHeight="1">
      <c r="A426" s="6">
        <v>9.165137E7</v>
      </c>
      <c r="B426" s="7" t="s">
        <v>324</v>
      </c>
      <c r="C426" s="20">
        <v>0.0</v>
      </c>
      <c r="D426" s="33">
        <v>0.0</v>
      </c>
      <c r="E426" s="20">
        <v>0.0</v>
      </c>
      <c r="F426" s="33">
        <v>0.0</v>
      </c>
      <c r="G426" s="13">
        <v>3.3977297E7</v>
      </c>
      <c r="H426" s="34">
        <v>3.4448115E7</v>
      </c>
      <c r="I426" s="35">
        <v>470818.0</v>
      </c>
      <c r="J426" s="20">
        <v>3.67356894E7</v>
      </c>
      <c r="K426" s="36">
        <v>3.67356894E7</v>
      </c>
      <c r="L426" s="37">
        <v>0.0</v>
      </c>
      <c r="M426" s="13">
        <v>6424765.0</v>
      </c>
      <c r="N426" s="34">
        <v>6424765.0</v>
      </c>
      <c r="O426" s="38">
        <v>0.0</v>
      </c>
      <c r="P426" s="13">
        <v>2082348.0</v>
      </c>
      <c r="Q426" s="39">
        <v>2082348.0</v>
      </c>
      <c r="R426" s="38">
        <v>0.0</v>
      </c>
      <c r="S426" s="13">
        <v>425935.0</v>
      </c>
      <c r="T426" s="39">
        <v>425935.0</v>
      </c>
      <c r="U426" s="38">
        <v>0.0</v>
      </c>
      <c r="V426" s="13">
        <v>1707030.0</v>
      </c>
      <c r="W426" s="39">
        <v>1707030.0</v>
      </c>
      <c r="X426" s="38">
        <v>0.0</v>
      </c>
      <c r="Y426" s="13">
        <v>1.32211935E8</v>
      </c>
      <c r="Z426" s="39">
        <v>1.32211935E8</v>
      </c>
      <c r="AA426" s="38">
        <v>0.0</v>
      </c>
      <c r="AB426" s="40">
        <v>0.0</v>
      </c>
      <c r="AC426" s="40">
        <v>0.0</v>
      </c>
      <c r="AD426" s="40">
        <v>0.0</v>
      </c>
      <c r="AE426" s="40">
        <v>0.0</v>
      </c>
      <c r="AF426" s="41">
        <v>0.0</v>
      </c>
      <c r="AG426" s="40">
        <v>0.0</v>
      </c>
      <c r="AH426" s="40">
        <v>0.0</v>
      </c>
      <c r="AI426" s="41">
        <v>0.0</v>
      </c>
      <c r="AJ426" s="41">
        <v>0.0</v>
      </c>
      <c r="AK426" s="42">
        <v>0.0</v>
      </c>
      <c r="AL426" s="42">
        <v>0.0</v>
      </c>
    </row>
    <row r="427" ht="15.75" customHeight="1">
      <c r="D427" s="33"/>
      <c r="F427" s="33"/>
      <c r="H427" s="34"/>
      <c r="I427" s="35"/>
      <c r="K427" s="36"/>
      <c r="L427" s="35"/>
      <c r="N427" s="34"/>
      <c r="O427" s="38"/>
      <c r="Q427" s="39"/>
      <c r="R427" s="38"/>
      <c r="T427" s="39"/>
      <c r="U427" s="38"/>
      <c r="W427" s="39"/>
      <c r="X427" s="38"/>
      <c r="Z427" s="39"/>
      <c r="AA427" s="38"/>
      <c r="AB427" s="40"/>
      <c r="AC427" s="40"/>
      <c r="AD427" s="40"/>
      <c r="AE427" s="40"/>
      <c r="AF427" s="41"/>
      <c r="AG427" s="40"/>
      <c r="AH427" s="40"/>
      <c r="AI427" s="41"/>
      <c r="AJ427" s="41"/>
      <c r="AK427" s="41"/>
      <c r="AL427" s="41"/>
    </row>
    <row r="428" ht="15.75" customHeight="1">
      <c r="D428" s="33"/>
      <c r="F428" s="33"/>
      <c r="H428" s="34"/>
      <c r="I428" s="35"/>
      <c r="K428" s="36"/>
      <c r="L428" s="35"/>
      <c r="N428" s="34"/>
      <c r="O428" s="38"/>
      <c r="Q428" s="39"/>
      <c r="R428" s="38"/>
      <c r="T428" s="39"/>
      <c r="U428" s="38"/>
      <c r="W428" s="39"/>
      <c r="X428" s="38"/>
      <c r="Z428" s="39"/>
      <c r="AA428" s="38"/>
      <c r="AB428" s="40"/>
      <c r="AC428" s="40"/>
      <c r="AD428" s="40"/>
      <c r="AE428" s="40"/>
      <c r="AF428" s="41"/>
      <c r="AG428" s="40"/>
      <c r="AH428" s="40"/>
      <c r="AI428" s="41"/>
      <c r="AJ428" s="41"/>
      <c r="AK428" s="41"/>
      <c r="AL428" s="41"/>
    </row>
    <row r="429" ht="15.75" customHeight="1">
      <c r="D429" s="33"/>
      <c r="F429" s="33"/>
      <c r="H429" s="34"/>
      <c r="I429" s="35"/>
      <c r="K429" s="36"/>
      <c r="L429" s="35"/>
      <c r="N429" s="34"/>
      <c r="O429" s="38"/>
      <c r="Q429" s="39"/>
      <c r="R429" s="38"/>
      <c r="T429" s="39"/>
      <c r="U429" s="38"/>
      <c r="W429" s="39"/>
      <c r="X429" s="38"/>
      <c r="Z429" s="39"/>
      <c r="AA429" s="38"/>
      <c r="AB429" s="40"/>
      <c r="AC429" s="40"/>
      <c r="AD429" s="40"/>
      <c r="AE429" s="40"/>
      <c r="AF429" s="41"/>
      <c r="AG429" s="40"/>
      <c r="AH429" s="40"/>
      <c r="AI429" s="41"/>
      <c r="AJ429" s="41"/>
      <c r="AK429" s="41"/>
      <c r="AL429" s="41"/>
    </row>
    <row r="430" ht="15.75" customHeight="1">
      <c r="D430" s="33"/>
      <c r="F430" s="33"/>
      <c r="H430" s="34"/>
      <c r="I430" s="35"/>
      <c r="K430" s="36"/>
      <c r="L430" s="35"/>
      <c r="N430" s="34"/>
      <c r="O430" s="38"/>
      <c r="Q430" s="39"/>
      <c r="R430" s="38"/>
      <c r="T430" s="39"/>
      <c r="U430" s="38"/>
      <c r="W430" s="39"/>
      <c r="X430" s="38"/>
      <c r="Z430" s="39"/>
      <c r="AA430" s="38"/>
      <c r="AB430" s="40"/>
      <c r="AC430" s="40"/>
      <c r="AD430" s="40"/>
      <c r="AE430" s="40"/>
      <c r="AF430" s="41"/>
      <c r="AG430" s="40"/>
      <c r="AH430" s="40"/>
      <c r="AI430" s="41"/>
      <c r="AJ430" s="41"/>
      <c r="AK430" s="41"/>
      <c r="AL430" s="41"/>
    </row>
    <row r="431" ht="15.75" customHeight="1">
      <c r="D431" s="33"/>
      <c r="F431" s="33"/>
      <c r="H431" s="34"/>
      <c r="I431" s="35"/>
      <c r="K431" s="36"/>
      <c r="L431" s="35"/>
      <c r="N431" s="34"/>
      <c r="O431" s="38"/>
      <c r="Q431" s="39"/>
      <c r="R431" s="38"/>
      <c r="T431" s="39"/>
      <c r="U431" s="38"/>
      <c r="W431" s="39"/>
      <c r="X431" s="38"/>
      <c r="Z431" s="39"/>
      <c r="AA431" s="38"/>
      <c r="AB431" s="40"/>
      <c r="AC431" s="40"/>
      <c r="AD431" s="40"/>
      <c r="AE431" s="40"/>
      <c r="AF431" s="41"/>
      <c r="AG431" s="40"/>
      <c r="AH431" s="40"/>
      <c r="AI431" s="41"/>
      <c r="AJ431" s="41"/>
      <c r="AK431" s="41"/>
      <c r="AL431" s="41"/>
    </row>
    <row r="432" ht="15.75" customHeight="1">
      <c r="D432" s="33"/>
      <c r="F432" s="33"/>
      <c r="H432" s="34"/>
      <c r="I432" s="35"/>
      <c r="K432" s="36"/>
      <c r="L432" s="35"/>
      <c r="N432" s="34"/>
      <c r="O432" s="38"/>
      <c r="Q432" s="39"/>
      <c r="R432" s="38"/>
      <c r="T432" s="39"/>
      <c r="U432" s="38"/>
      <c r="W432" s="39"/>
      <c r="X432" s="38"/>
      <c r="Z432" s="39"/>
      <c r="AA432" s="38"/>
      <c r="AB432" s="40"/>
      <c r="AC432" s="40"/>
      <c r="AD432" s="40"/>
      <c r="AE432" s="40"/>
      <c r="AF432" s="41"/>
      <c r="AG432" s="40"/>
      <c r="AH432" s="40"/>
      <c r="AI432" s="41"/>
      <c r="AJ432" s="41"/>
      <c r="AK432" s="41"/>
      <c r="AL432" s="41"/>
    </row>
    <row r="433" ht="15.75" customHeight="1">
      <c r="D433" s="33"/>
      <c r="F433" s="33"/>
      <c r="H433" s="34"/>
      <c r="I433" s="35"/>
      <c r="K433" s="36"/>
      <c r="L433" s="35"/>
      <c r="N433" s="34"/>
      <c r="O433" s="38"/>
      <c r="Q433" s="39"/>
      <c r="R433" s="38"/>
      <c r="T433" s="39"/>
      <c r="U433" s="38"/>
      <c r="W433" s="39"/>
      <c r="X433" s="38"/>
      <c r="Z433" s="39"/>
      <c r="AA433" s="38"/>
      <c r="AB433" s="40"/>
      <c r="AC433" s="40"/>
      <c r="AD433" s="40"/>
      <c r="AE433" s="40"/>
      <c r="AF433" s="41"/>
      <c r="AG433" s="40"/>
      <c r="AH433" s="40"/>
      <c r="AI433" s="41"/>
      <c r="AJ433" s="41"/>
      <c r="AK433" s="41"/>
      <c r="AL433" s="41"/>
    </row>
    <row r="434" ht="15.75" customHeight="1">
      <c r="D434" s="33"/>
      <c r="F434" s="33"/>
      <c r="H434" s="34"/>
      <c r="I434" s="35"/>
      <c r="K434" s="36"/>
      <c r="L434" s="35"/>
      <c r="N434" s="34"/>
      <c r="O434" s="38"/>
      <c r="Q434" s="39"/>
      <c r="R434" s="38"/>
      <c r="T434" s="39"/>
      <c r="U434" s="38"/>
      <c r="W434" s="39"/>
      <c r="X434" s="38"/>
      <c r="Z434" s="39"/>
      <c r="AA434" s="38"/>
      <c r="AB434" s="40"/>
      <c r="AC434" s="40"/>
      <c r="AD434" s="40"/>
      <c r="AE434" s="40"/>
      <c r="AF434" s="41"/>
      <c r="AG434" s="40"/>
      <c r="AH434" s="40"/>
      <c r="AI434" s="41"/>
      <c r="AJ434" s="41"/>
      <c r="AK434" s="41"/>
      <c r="AL434" s="41"/>
    </row>
    <row r="435" ht="15.75" customHeight="1">
      <c r="D435" s="33"/>
      <c r="F435" s="33"/>
      <c r="H435" s="34"/>
      <c r="I435" s="35"/>
      <c r="K435" s="36"/>
      <c r="L435" s="35"/>
      <c r="N435" s="34"/>
      <c r="O435" s="38"/>
      <c r="Q435" s="39"/>
      <c r="R435" s="38"/>
      <c r="T435" s="39"/>
      <c r="U435" s="38"/>
      <c r="W435" s="39"/>
      <c r="X435" s="38"/>
      <c r="Z435" s="39"/>
      <c r="AA435" s="38"/>
      <c r="AB435" s="40"/>
      <c r="AC435" s="40"/>
      <c r="AD435" s="40"/>
      <c r="AE435" s="40"/>
      <c r="AF435" s="41"/>
      <c r="AG435" s="40"/>
      <c r="AH435" s="40"/>
      <c r="AI435" s="41"/>
      <c r="AJ435" s="41"/>
      <c r="AK435" s="41"/>
      <c r="AL435" s="41"/>
    </row>
    <row r="436" ht="15.75" customHeight="1">
      <c r="D436" s="33"/>
      <c r="F436" s="33"/>
      <c r="H436" s="34"/>
      <c r="I436" s="35"/>
      <c r="K436" s="36"/>
      <c r="L436" s="35"/>
      <c r="N436" s="34"/>
      <c r="O436" s="38"/>
      <c r="Q436" s="39"/>
      <c r="R436" s="38"/>
      <c r="T436" s="39"/>
      <c r="U436" s="38"/>
      <c r="W436" s="39"/>
      <c r="X436" s="38"/>
      <c r="Z436" s="39"/>
      <c r="AA436" s="38"/>
      <c r="AB436" s="40"/>
      <c r="AC436" s="40"/>
      <c r="AD436" s="40"/>
      <c r="AE436" s="40"/>
      <c r="AF436" s="41"/>
      <c r="AG436" s="40"/>
      <c r="AH436" s="40"/>
      <c r="AI436" s="41"/>
      <c r="AJ436" s="41"/>
      <c r="AK436" s="41"/>
      <c r="AL436" s="41"/>
    </row>
    <row r="437" ht="15.75" customHeight="1">
      <c r="D437" s="33"/>
      <c r="F437" s="33"/>
      <c r="H437" s="34"/>
      <c r="I437" s="35"/>
      <c r="K437" s="36"/>
      <c r="L437" s="35"/>
      <c r="N437" s="34"/>
      <c r="O437" s="38"/>
      <c r="Q437" s="39"/>
      <c r="R437" s="38"/>
      <c r="T437" s="39"/>
      <c r="U437" s="38"/>
      <c r="W437" s="39"/>
      <c r="X437" s="38"/>
      <c r="Z437" s="39"/>
      <c r="AA437" s="38"/>
      <c r="AB437" s="40"/>
      <c r="AC437" s="40"/>
      <c r="AD437" s="40"/>
      <c r="AE437" s="40"/>
      <c r="AF437" s="41"/>
      <c r="AG437" s="40"/>
      <c r="AH437" s="40"/>
      <c r="AI437" s="41"/>
      <c r="AJ437" s="41"/>
      <c r="AK437" s="41"/>
      <c r="AL437" s="41"/>
    </row>
    <row r="438" ht="15.75" customHeight="1">
      <c r="D438" s="33"/>
      <c r="F438" s="33"/>
      <c r="H438" s="34"/>
      <c r="I438" s="35"/>
      <c r="K438" s="36"/>
      <c r="L438" s="35"/>
      <c r="N438" s="34"/>
      <c r="O438" s="38"/>
      <c r="Q438" s="39"/>
      <c r="R438" s="38"/>
      <c r="T438" s="39"/>
      <c r="U438" s="38"/>
      <c r="W438" s="39"/>
      <c r="X438" s="38"/>
      <c r="Z438" s="39"/>
      <c r="AA438" s="38"/>
      <c r="AB438" s="40"/>
      <c r="AC438" s="40"/>
      <c r="AD438" s="40"/>
      <c r="AE438" s="40"/>
      <c r="AF438" s="41"/>
      <c r="AG438" s="40"/>
      <c r="AH438" s="40"/>
      <c r="AI438" s="41"/>
      <c r="AJ438" s="41"/>
      <c r="AK438" s="41"/>
      <c r="AL438" s="41"/>
    </row>
    <row r="439" ht="15.75" customHeight="1">
      <c r="D439" s="33"/>
      <c r="F439" s="33"/>
      <c r="H439" s="34"/>
      <c r="I439" s="35"/>
      <c r="K439" s="36"/>
      <c r="L439" s="35"/>
      <c r="N439" s="34"/>
      <c r="O439" s="38"/>
      <c r="Q439" s="39"/>
      <c r="R439" s="38"/>
      <c r="T439" s="39"/>
      <c r="U439" s="38"/>
      <c r="W439" s="39"/>
      <c r="X439" s="38"/>
      <c r="Z439" s="39"/>
      <c r="AA439" s="38"/>
      <c r="AB439" s="40"/>
      <c r="AC439" s="40"/>
      <c r="AD439" s="40"/>
      <c r="AE439" s="40"/>
      <c r="AF439" s="41"/>
      <c r="AG439" s="40"/>
      <c r="AH439" s="40"/>
      <c r="AI439" s="41"/>
      <c r="AJ439" s="41"/>
      <c r="AK439" s="41"/>
      <c r="AL439" s="41"/>
    </row>
    <row r="440" ht="15.75" customHeight="1">
      <c r="D440" s="33"/>
      <c r="F440" s="33"/>
      <c r="H440" s="34"/>
      <c r="I440" s="35"/>
      <c r="K440" s="36"/>
      <c r="L440" s="35"/>
      <c r="N440" s="34"/>
      <c r="O440" s="38"/>
      <c r="Q440" s="39"/>
      <c r="R440" s="38"/>
      <c r="T440" s="39"/>
      <c r="U440" s="38"/>
      <c r="W440" s="39"/>
      <c r="X440" s="38"/>
      <c r="Z440" s="39"/>
      <c r="AA440" s="38"/>
      <c r="AB440" s="40"/>
      <c r="AC440" s="40"/>
      <c r="AD440" s="40"/>
      <c r="AE440" s="40"/>
      <c r="AF440" s="41"/>
      <c r="AG440" s="40"/>
      <c r="AH440" s="40"/>
      <c r="AI440" s="41"/>
      <c r="AJ440" s="41"/>
      <c r="AK440" s="41"/>
      <c r="AL440" s="41"/>
    </row>
    <row r="441" ht="15.75" customHeight="1">
      <c r="D441" s="33"/>
      <c r="F441" s="33"/>
      <c r="H441" s="34"/>
      <c r="I441" s="35"/>
      <c r="K441" s="36"/>
      <c r="L441" s="35"/>
      <c r="N441" s="34"/>
      <c r="O441" s="38"/>
      <c r="Q441" s="39"/>
      <c r="R441" s="38"/>
      <c r="T441" s="39"/>
      <c r="U441" s="38"/>
      <c r="W441" s="39"/>
      <c r="X441" s="38"/>
      <c r="Z441" s="39"/>
      <c r="AA441" s="38"/>
      <c r="AB441" s="40"/>
      <c r="AC441" s="40"/>
      <c r="AD441" s="40"/>
      <c r="AE441" s="40"/>
      <c r="AF441" s="41"/>
      <c r="AG441" s="40"/>
      <c r="AH441" s="40"/>
      <c r="AI441" s="41"/>
      <c r="AJ441" s="41"/>
      <c r="AK441" s="41"/>
      <c r="AL441" s="41"/>
    </row>
    <row r="442" ht="15.75" customHeight="1">
      <c r="D442" s="33"/>
      <c r="F442" s="33"/>
      <c r="H442" s="34"/>
      <c r="I442" s="35"/>
      <c r="K442" s="36"/>
      <c r="L442" s="35"/>
      <c r="N442" s="34"/>
      <c r="O442" s="38"/>
      <c r="Q442" s="39"/>
      <c r="R442" s="38"/>
      <c r="T442" s="39"/>
      <c r="U442" s="38"/>
      <c r="W442" s="39"/>
      <c r="X442" s="38"/>
      <c r="Z442" s="39"/>
      <c r="AA442" s="38"/>
      <c r="AB442" s="40"/>
      <c r="AC442" s="40"/>
      <c r="AD442" s="40"/>
      <c r="AE442" s="40"/>
      <c r="AF442" s="41"/>
      <c r="AG442" s="40"/>
      <c r="AH442" s="40"/>
      <c r="AI442" s="41"/>
      <c r="AJ442" s="41"/>
      <c r="AK442" s="41"/>
      <c r="AL442" s="41"/>
    </row>
    <row r="443" ht="15.75" customHeight="1">
      <c r="D443" s="33"/>
      <c r="F443" s="33"/>
      <c r="H443" s="34"/>
      <c r="I443" s="35"/>
      <c r="K443" s="36"/>
      <c r="L443" s="35"/>
      <c r="N443" s="34"/>
      <c r="O443" s="38"/>
      <c r="Q443" s="39"/>
      <c r="R443" s="38"/>
      <c r="T443" s="39"/>
      <c r="U443" s="38"/>
      <c r="W443" s="39"/>
      <c r="X443" s="38"/>
      <c r="Z443" s="39"/>
      <c r="AA443" s="38"/>
      <c r="AB443" s="40"/>
      <c r="AC443" s="40"/>
      <c r="AD443" s="40"/>
      <c r="AE443" s="40"/>
      <c r="AF443" s="41"/>
      <c r="AG443" s="40"/>
      <c r="AH443" s="40"/>
      <c r="AI443" s="41"/>
      <c r="AJ443" s="41"/>
      <c r="AK443" s="41"/>
      <c r="AL443" s="41"/>
    </row>
    <row r="444" ht="15.75" customHeight="1">
      <c r="D444" s="33"/>
      <c r="F444" s="33"/>
      <c r="H444" s="34"/>
      <c r="I444" s="35"/>
      <c r="K444" s="36"/>
      <c r="L444" s="35"/>
      <c r="N444" s="34"/>
      <c r="O444" s="38"/>
      <c r="Q444" s="39"/>
      <c r="R444" s="38"/>
      <c r="T444" s="39"/>
      <c r="U444" s="38"/>
      <c r="W444" s="39"/>
      <c r="X444" s="38"/>
      <c r="Z444" s="39"/>
      <c r="AA444" s="38"/>
      <c r="AB444" s="40"/>
      <c r="AC444" s="40"/>
      <c r="AD444" s="40"/>
      <c r="AE444" s="40"/>
      <c r="AF444" s="41"/>
      <c r="AG444" s="40"/>
      <c r="AH444" s="40"/>
      <c r="AI444" s="41"/>
      <c r="AJ444" s="41"/>
      <c r="AK444" s="41"/>
      <c r="AL444" s="41"/>
    </row>
    <row r="445" ht="15.75" customHeight="1">
      <c r="D445" s="33"/>
      <c r="F445" s="33"/>
      <c r="H445" s="34"/>
      <c r="I445" s="35"/>
      <c r="K445" s="36"/>
      <c r="L445" s="35"/>
      <c r="N445" s="34"/>
      <c r="O445" s="38"/>
      <c r="Q445" s="39"/>
      <c r="R445" s="38"/>
      <c r="T445" s="39"/>
      <c r="U445" s="38"/>
      <c r="W445" s="39"/>
      <c r="X445" s="38"/>
      <c r="Z445" s="39"/>
      <c r="AA445" s="38"/>
      <c r="AB445" s="40"/>
      <c r="AC445" s="40"/>
      <c r="AD445" s="40"/>
      <c r="AE445" s="40"/>
      <c r="AF445" s="41"/>
      <c r="AG445" s="40"/>
      <c r="AH445" s="40"/>
      <c r="AI445" s="41"/>
      <c r="AJ445" s="41"/>
      <c r="AK445" s="41"/>
      <c r="AL445" s="41"/>
    </row>
    <row r="446" ht="15.75" customHeight="1">
      <c r="D446" s="33"/>
      <c r="F446" s="33"/>
      <c r="H446" s="34"/>
      <c r="I446" s="35"/>
      <c r="K446" s="36"/>
      <c r="L446" s="35"/>
      <c r="N446" s="34"/>
      <c r="O446" s="38"/>
      <c r="Q446" s="39"/>
      <c r="R446" s="38"/>
      <c r="T446" s="39"/>
      <c r="U446" s="38"/>
      <c r="W446" s="39"/>
      <c r="X446" s="38"/>
      <c r="Z446" s="39"/>
      <c r="AA446" s="38"/>
      <c r="AB446" s="40"/>
      <c r="AC446" s="40"/>
      <c r="AD446" s="40"/>
      <c r="AE446" s="40"/>
      <c r="AF446" s="41"/>
      <c r="AG446" s="40"/>
      <c r="AH446" s="40"/>
      <c r="AI446" s="41"/>
      <c r="AJ446" s="41"/>
      <c r="AK446" s="41"/>
      <c r="AL446" s="41"/>
    </row>
    <row r="447" ht="15.75" customHeight="1">
      <c r="D447" s="33"/>
      <c r="F447" s="33"/>
      <c r="H447" s="34"/>
      <c r="I447" s="35"/>
      <c r="K447" s="36"/>
      <c r="L447" s="35"/>
      <c r="N447" s="34"/>
      <c r="O447" s="38"/>
      <c r="Q447" s="39"/>
      <c r="R447" s="38"/>
      <c r="T447" s="39"/>
      <c r="U447" s="38"/>
      <c r="W447" s="39"/>
      <c r="X447" s="38"/>
      <c r="Z447" s="39"/>
      <c r="AA447" s="38"/>
      <c r="AB447" s="40"/>
      <c r="AC447" s="40"/>
      <c r="AD447" s="40"/>
      <c r="AE447" s="40"/>
      <c r="AF447" s="41"/>
      <c r="AG447" s="40"/>
      <c r="AH447" s="40"/>
      <c r="AI447" s="41"/>
      <c r="AJ447" s="41"/>
      <c r="AK447" s="41"/>
      <c r="AL447" s="41"/>
    </row>
    <row r="448" ht="15.75" customHeight="1">
      <c r="D448" s="33"/>
      <c r="F448" s="33"/>
      <c r="H448" s="34"/>
      <c r="I448" s="35"/>
      <c r="K448" s="36"/>
      <c r="L448" s="35"/>
      <c r="N448" s="34"/>
      <c r="O448" s="38"/>
      <c r="Q448" s="39"/>
      <c r="R448" s="38"/>
      <c r="T448" s="39"/>
      <c r="U448" s="38"/>
      <c r="W448" s="39"/>
      <c r="X448" s="38"/>
      <c r="Z448" s="39"/>
      <c r="AA448" s="38"/>
      <c r="AB448" s="40"/>
      <c r="AC448" s="40"/>
      <c r="AD448" s="40"/>
      <c r="AE448" s="40"/>
      <c r="AF448" s="41"/>
      <c r="AG448" s="40"/>
      <c r="AH448" s="40"/>
      <c r="AI448" s="41"/>
      <c r="AJ448" s="41"/>
      <c r="AK448" s="41"/>
      <c r="AL448" s="41"/>
    </row>
    <row r="449" ht="15.75" customHeight="1">
      <c r="D449" s="33"/>
      <c r="F449" s="33"/>
      <c r="H449" s="34"/>
      <c r="I449" s="35"/>
      <c r="K449" s="36"/>
      <c r="L449" s="35"/>
      <c r="N449" s="34"/>
      <c r="O449" s="38"/>
      <c r="Q449" s="39"/>
      <c r="R449" s="38"/>
      <c r="T449" s="39"/>
      <c r="U449" s="38"/>
      <c r="W449" s="39"/>
      <c r="X449" s="38"/>
      <c r="Z449" s="39"/>
      <c r="AA449" s="38"/>
      <c r="AB449" s="40"/>
      <c r="AC449" s="40"/>
      <c r="AD449" s="40"/>
      <c r="AE449" s="40"/>
      <c r="AF449" s="41"/>
      <c r="AG449" s="40"/>
      <c r="AH449" s="40"/>
      <c r="AI449" s="41"/>
      <c r="AJ449" s="41"/>
      <c r="AK449" s="41"/>
      <c r="AL449" s="41"/>
    </row>
    <row r="450" ht="15.75" customHeight="1">
      <c r="D450" s="33"/>
      <c r="F450" s="33"/>
      <c r="H450" s="34"/>
      <c r="I450" s="35"/>
      <c r="K450" s="36"/>
      <c r="L450" s="35"/>
      <c r="N450" s="34"/>
      <c r="O450" s="38"/>
      <c r="Q450" s="39"/>
      <c r="R450" s="38"/>
      <c r="T450" s="39"/>
      <c r="U450" s="38"/>
      <c r="W450" s="39"/>
      <c r="X450" s="38"/>
      <c r="Z450" s="39"/>
      <c r="AA450" s="38"/>
      <c r="AB450" s="40"/>
      <c r="AC450" s="40"/>
      <c r="AD450" s="40"/>
      <c r="AE450" s="40"/>
      <c r="AF450" s="41"/>
      <c r="AG450" s="40"/>
      <c r="AH450" s="40"/>
      <c r="AI450" s="41"/>
      <c r="AJ450" s="41"/>
      <c r="AK450" s="41"/>
      <c r="AL450" s="41"/>
    </row>
    <row r="451" ht="15.75" customHeight="1">
      <c r="D451" s="33"/>
      <c r="F451" s="33"/>
      <c r="H451" s="34"/>
      <c r="I451" s="35"/>
      <c r="K451" s="36"/>
      <c r="L451" s="35"/>
      <c r="N451" s="34"/>
      <c r="O451" s="38"/>
      <c r="Q451" s="39"/>
      <c r="R451" s="38"/>
      <c r="T451" s="39"/>
      <c r="U451" s="38"/>
      <c r="W451" s="39"/>
      <c r="X451" s="38"/>
      <c r="Z451" s="39"/>
      <c r="AA451" s="38"/>
      <c r="AB451" s="40"/>
      <c r="AC451" s="40"/>
      <c r="AD451" s="40"/>
      <c r="AE451" s="40"/>
      <c r="AF451" s="41"/>
      <c r="AG451" s="40"/>
      <c r="AH451" s="40"/>
      <c r="AI451" s="41"/>
      <c r="AJ451" s="41"/>
      <c r="AK451" s="41"/>
      <c r="AL451" s="41"/>
    </row>
    <row r="452" ht="15.75" customHeight="1">
      <c r="D452" s="33"/>
      <c r="F452" s="33"/>
      <c r="H452" s="34"/>
      <c r="I452" s="35"/>
      <c r="K452" s="36"/>
      <c r="L452" s="35"/>
      <c r="N452" s="34"/>
      <c r="O452" s="38"/>
      <c r="Q452" s="39"/>
      <c r="R452" s="38"/>
      <c r="T452" s="39"/>
      <c r="U452" s="38"/>
      <c r="W452" s="39"/>
      <c r="X452" s="38"/>
      <c r="Z452" s="39"/>
      <c r="AA452" s="38"/>
      <c r="AB452" s="40"/>
      <c r="AC452" s="40"/>
      <c r="AD452" s="40"/>
      <c r="AE452" s="40"/>
      <c r="AF452" s="41"/>
      <c r="AG452" s="40"/>
      <c r="AH452" s="40"/>
      <c r="AI452" s="41"/>
      <c r="AJ452" s="41"/>
      <c r="AK452" s="41"/>
      <c r="AL452" s="41"/>
    </row>
    <row r="453" ht="15.75" customHeight="1">
      <c r="D453" s="33"/>
      <c r="F453" s="33"/>
      <c r="H453" s="34"/>
      <c r="I453" s="35"/>
      <c r="K453" s="36"/>
      <c r="L453" s="35"/>
      <c r="N453" s="34"/>
      <c r="O453" s="38"/>
      <c r="Q453" s="39"/>
      <c r="R453" s="38"/>
      <c r="T453" s="39"/>
      <c r="U453" s="38"/>
      <c r="W453" s="39"/>
      <c r="X453" s="38"/>
      <c r="Z453" s="39"/>
      <c r="AA453" s="38"/>
      <c r="AB453" s="40"/>
      <c r="AC453" s="40"/>
      <c r="AD453" s="40"/>
      <c r="AE453" s="40"/>
      <c r="AF453" s="41"/>
      <c r="AG453" s="40"/>
      <c r="AH453" s="40"/>
      <c r="AI453" s="41"/>
      <c r="AJ453" s="41"/>
      <c r="AK453" s="41"/>
      <c r="AL453" s="41"/>
    </row>
    <row r="454" ht="15.75" customHeight="1">
      <c r="D454" s="33"/>
      <c r="F454" s="33"/>
      <c r="H454" s="34"/>
      <c r="I454" s="35"/>
      <c r="K454" s="36"/>
      <c r="L454" s="35"/>
      <c r="N454" s="34"/>
      <c r="O454" s="38"/>
      <c r="Q454" s="39"/>
      <c r="R454" s="38"/>
      <c r="T454" s="39"/>
      <c r="U454" s="38"/>
      <c r="W454" s="39"/>
      <c r="X454" s="38"/>
      <c r="Z454" s="39"/>
      <c r="AA454" s="38"/>
      <c r="AB454" s="40"/>
      <c r="AC454" s="40"/>
      <c r="AD454" s="40"/>
      <c r="AE454" s="40"/>
      <c r="AF454" s="41"/>
      <c r="AG454" s="40"/>
      <c r="AH454" s="40"/>
      <c r="AI454" s="41"/>
      <c r="AJ454" s="41"/>
      <c r="AK454" s="41"/>
      <c r="AL454" s="41"/>
    </row>
    <row r="455" ht="15.75" customHeight="1">
      <c r="D455" s="33"/>
      <c r="F455" s="33"/>
      <c r="H455" s="34"/>
      <c r="I455" s="35"/>
      <c r="K455" s="36"/>
      <c r="L455" s="35"/>
      <c r="N455" s="34"/>
      <c r="O455" s="38"/>
      <c r="Q455" s="39"/>
      <c r="R455" s="38"/>
      <c r="T455" s="39"/>
      <c r="U455" s="38"/>
      <c r="W455" s="39"/>
      <c r="X455" s="38"/>
      <c r="Z455" s="39"/>
      <c r="AA455" s="38"/>
      <c r="AB455" s="40"/>
      <c r="AC455" s="40"/>
      <c r="AD455" s="40"/>
      <c r="AE455" s="40"/>
      <c r="AF455" s="41"/>
      <c r="AG455" s="40"/>
      <c r="AH455" s="40"/>
      <c r="AI455" s="41"/>
      <c r="AJ455" s="41"/>
      <c r="AK455" s="41"/>
      <c r="AL455" s="41"/>
    </row>
    <row r="456" ht="15.75" customHeight="1">
      <c r="D456" s="33"/>
      <c r="F456" s="33"/>
      <c r="H456" s="34"/>
      <c r="I456" s="35"/>
      <c r="K456" s="36"/>
      <c r="L456" s="35"/>
      <c r="N456" s="34"/>
      <c r="O456" s="38"/>
      <c r="Q456" s="39"/>
      <c r="R456" s="38"/>
      <c r="T456" s="39"/>
      <c r="U456" s="38"/>
      <c r="W456" s="39"/>
      <c r="X456" s="38"/>
      <c r="Z456" s="39"/>
      <c r="AA456" s="38"/>
      <c r="AB456" s="40"/>
      <c r="AC456" s="40"/>
      <c r="AD456" s="40"/>
      <c r="AE456" s="40"/>
      <c r="AF456" s="41"/>
      <c r="AG456" s="40"/>
      <c r="AH456" s="40"/>
      <c r="AI456" s="41"/>
      <c r="AJ456" s="41"/>
      <c r="AK456" s="41"/>
      <c r="AL456" s="41"/>
    </row>
    <row r="457" ht="15.75" customHeight="1">
      <c r="D457" s="33"/>
      <c r="F457" s="33"/>
      <c r="H457" s="34"/>
      <c r="I457" s="35"/>
      <c r="K457" s="36"/>
      <c r="L457" s="35"/>
      <c r="N457" s="34"/>
      <c r="O457" s="38"/>
      <c r="Q457" s="39"/>
      <c r="R457" s="38"/>
      <c r="T457" s="39"/>
      <c r="U457" s="38"/>
      <c r="W457" s="39"/>
      <c r="X457" s="38"/>
      <c r="Z457" s="39"/>
      <c r="AA457" s="38"/>
      <c r="AB457" s="40"/>
      <c r="AC457" s="40"/>
      <c r="AD457" s="40"/>
      <c r="AE457" s="40"/>
      <c r="AF457" s="41"/>
      <c r="AG457" s="40"/>
      <c r="AH457" s="40"/>
      <c r="AI457" s="41"/>
      <c r="AJ457" s="41"/>
      <c r="AK457" s="41"/>
      <c r="AL457" s="41"/>
    </row>
    <row r="458" ht="15.75" customHeight="1">
      <c r="D458" s="33"/>
      <c r="F458" s="33"/>
      <c r="H458" s="34"/>
      <c r="I458" s="35"/>
      <c r="K458" s="36"/>
      <c r="L458" s="35"/>
      <c r="N458" s="34"/>
      <c r="O458" s="38"/>
      <c r="Q458" s="39"/>
      <c r="R458" s="38"/>
      <c r="T458" s="39"/>
      <c r="U458" s="38"/>
      <c r="W458" s="39"/>
      <c r="X458" s="38"/>
      <c r="Z458" s="39"/>
      <c r="AA458" s="38"/>
      <c r="AB458" s="40"/>
      <c r="AC458" s="40"/>
      <c r="AD458" s="40"/>
      <c r="AE458" s="40"/>
      <c r="AF458" s="41"/>
      <c r="AG458" s="40"/>
      <c r="AH458" s="40"/>
      <c r="AI458" s="41"/>
      <c r="AJ458" s="41"/>
      <c r="AK458" s="41"/>
      <c r="AL458" s="41"/>
    </row>
    <row r="459" ht="15.75" customHeight="1">
      <c r="D459" s="33"/>
      <c r="F459" s="33"/>
      <c r="H459" s="34"/>
      <c r="I459" s="35"/>
      <c r="K459" s="36"/>
      <c r="L459" s="35"/>
      <c r="N459" s="34"/>
      <c r="O459" s="38"/>
      <c r="Q459" s="39"/>
      <c r="R459" s="38"/>
      <c r="T459" s="39"/>
      <c r="U459" s="38"/>
      <c r="W459" s="39"/>
      <c r="X459" s="38"/>
      <c r="Z459" s="39"/>
      <c r="AA459" s="38"/>
      <c r="AB459" s="40"/>
      <c r="AC459" s="40"/>
      <c r="AD459" s="40"/>
      <c r="AE459" s="40"/>
      <c r="AF459" s="41"/>
      <c r="AG459" s="40"/>
      <c r="AH459" s="40"/>
      <c r="AI459" s="41"/>
      <c r="AJ459" s="41"/>
      <c r="AK459" s="41"/>
      <c r="AL459" s="41"/>
    </row>
    <row r="460" ht="15.75" customHeight="1">
      <c r="D460" s="33"/>
      <c r="F460" s="33"/>
      <c r="H460" s="34"/>
      <c r="I460" s="35"/>
      <c r="K460" s="36"/>
      <c r="L460" s="35"/>
      <c r="N460" s="34"/>
      <c r="O460" s="38"/>
      <c r="Q460" s="39"/>
      <c r="R460" s="38"/>
      <c r="T460" s="39"/>
      <c r="U460" s="38"/>
      <c r="W460" s="39"/>
      <c r="X460" s="38"/>
      <c r="Z460" s="39"/>
      <c r="AA460" s="38"/>
      <c r="AB460" s="40"/>
      <c r="AC460" s="40"/>
      <c r="AD460" s="40"/>
      <c r="AE460" s="40"/>
      <c r="AF460" s="41"/>
      <c r="AG460" s="40"/>
      <c r="AH460" s="40"/>
      <c r="AI460" s="41"/>
      <c r="AJ460" s="41"/>
      <c r="AK460" s="41"/>
      <c r="AL460" s="41"/>
    </row>
    <row r="461" ht="15.75" customHeight="1">
      <c r="D461" s="33"/>
      <c r="F461" s="33"/>
      <c r="H461" s="34"/>
      <c r="I461" s="35"/>
      <c r="K461" s="36"/>
      <c r="L461" s="35"/>
      <c r="N461" s="34"/>
      <c r="O461" s="38"/>
      <c r="Q461" s="39"/>
      <c r="R461" s="38"/>
      <c r="T461" s="39"/>
      <c r="U461" s="38"/>
      <c r="W461" s="39"/>
      <c r="X461" s="38"/>
      <c r="Z461" s="39"/>
      <c r="AA461" s="38"/>
      <c r="AB461" s="40"/>
      <c r="AC461" s="40"/>
      <c r="AD461" s="40"/>
      <c r="AE461" s="40"/>
      <c r="AF461" s="41"/>
      <c r="AG461" s="40"/>
      <c r="AH461" s="40"/>
      <c r="AI461" s="41"/>
      <c r="AJ461" s="41"/>
      <c r="AK461" s="41"/>
      <c r="AL461" s="41"/>
    </row>
    <row r="462" ht="15.75" customHeight="1">
      <c r="D462" s="33"/>
      <c r="F462" s="33"/>
      <c r="H462" s="34"/>
      <c r="I462" s="35"/>
      <c r="K462" s="36"/>
      <c r="L462" s="35"/>
      <c r="N462" s="34"/>
      <c r="O462" s="38"/>
      <c r="Q462" s="39"/>
      <c r="R462" s="38"/>
      <c r="T462" s="39"/>
      <c r="U462" s="38"/>
      <c r="W462" s="39"/>
      <c r="X462" s="38"/>
      <c r="Z462" s="39"/>
      <c r="AA462" s="38"/>
      <c r="AB462" s="40"/>
      <c r="AC462" s="40"/>
      <c r="AD462" s="40"/>
      <c r="AE462" s="40"/>
      <c r="AF462" s="41"/>
      <c r="AG462" s="40"/>
      <c r="AH462" s="40"/>
      <c r="AI462" s="41"/>
      <c r="AJ462" s="41"/>
      <c r="AK462" s="41"/>
      <c r="AL462" s="41"/>
    </row>
    <row r="463" ht="15.75" customHeight="1">
      <c r="D463" s="33"/>
      <c r="F463" s="33"/>
      <c r="H463" s="34"/>
      <c r="I463" s="35"/>
      <c r="K463" s="36"/>
      <c r="L463" s="35"/>
      <c r="N463" s="34"/>
      <c r="O463" s="38"/>
      <c r="Q463" s="39"/>
      <c r="R463" s="38"/>
      <c r="T463" s="39"/>
      <c r="U463" s="38"/>
      <c r="W463" s="39"/>
      <c r="X463" s="38"/>
      <c r="Z463" s="39"/>
      <c r="AA463" s="38"/>
      <c r="AB463" s="40"/>
      <c r="AC463" s="40"/>
      <c r="AD463" s="40"/>
      <c r="AE463" s="40"/>
      <c r="AF463" s="41"/>
      <c r="AG463" s="40"/>
      <c r="AH463" s="40"/>
      <c r="AI463" s="41"/>
      <c r="AJ463" s="41"/>
      <c r="AK463" s="41"/>
      <c r="AL463" s="41"/>
    </row>
    <row r="464" ht="15.75" customHeight="1">
      <c r="D464" s="33"/>
      <c r="F464" s="33"/>
      <c r="H464" s="34"/>
      <c r="I464" s="35"/>
      <c r="K464" s="36"/>
      <c r="L464" s="35"/>
      <c r="N464" s="34"/>
      <c r="O464" s="38"/>
      <c r="Q464" s="39"/>
      <c r="R464" s="38"/>
      <c r="T464" s="39"/>
      <c r="U464" s="38"/>
      <c r="W464" s="39"/>
      <c r="X464" s="38"/>
      <c r="Z464" s="39"/>
      <c r="AA464" s="38"/>
      <c r="AB464" s="40"/>
      <c r="AC464" s="40"/>
      <c r="AD464" s="40"/>
      <c r="AE464" s="40"/>
      <c r="AF464" s="41"/>
      <c r="AG464" s="40"/>
      <c r="AH464" s="40"/>
      <c r="AI464" s="41"/>
      <c r="AJ464" s="41"/>
      <c r="AK464" s="41"/>
      <c r="AL464" s="41"/>
    </row>
    <row r="465" ht="15.75" customHeight="1">
      <c r="D465" s="33"/>
      <c r="F465" s="33"/>
      <c r="H465" s="34"/>
      <c r="I465" s="35"/>
      <c r="K465" s="36"/>
      <c r="L465" s="35"/>
      <c r="N465" s="34"/>
      <c r="O465" s="38"/>
      <c r="Q465" s="39"/>
      <c r="R465" s="38"/>
      <c r="T465" s="39"/>
      <c r="U465" s="38"/>
      <c r="W465" s="39"/>
      <c r="X465" s="38"/>
      <c r="Z465" s="39"/>
      <c r="AA465" s="38"/>
      <c r="AB465" s="40"/>
      <c r="AC465" s="40"/>
      <c r="AD465" s="40"/>
      <c r="AE465" s="40"/>
      <c r="AF465" s="41"/>
      <c r="AG465" s="40"/>
      <c r="AH465" s="40"/>
      <c r="AI465" s="41"/>
      <c r="AJ465" s="41"/>
      <c r="AK465" s="41"/>
      <c r="AL465" s="41"/>
    </row>
    <row r="466" ht="15.75" customHeight="1">
      <c r="D466" s="33"/>
      <c r="F466" s="33"/>
      <c r="H466" s="34"/>
      <c r="I466" s="35"/>
      <c r="K466" s="36"/>
      <c r="L466" s="35"/>
      <c r="N466" s="34"/>
      <c r="O466" s="38"/>
      <c r="Q466" s="39"/>
      <c r="R466" s="38"/>
      <c r="T466" s="39"/>
      <c r="U466" s="38"/>
      <c r="W466" s="39"/>
      <c r="X466" s="38"/>
      <c r="Z466" s="39"/>
      <c r="AA466" s="38"/>
      <c r="AB466" s="40"/>
      <c r="AC466" s="40"/>
      <c r="AD466" s="40"/>
      <c r="AE466" s="40"/>
      <c r="AF466" s="41"/>
      <c r="AG466" s="40"/>
      <c r="AH466" s="40"/>
      <c r="AI466" s="41"/>
      <c r="AJ466" s="41"/>
      <c r="AK466" s="41"/>
      <c r="AL466" s="41"/>
    </row>
    <row r="467" ht="15.75" customHeight="1">
      <c r="D467" s="33"/>
      <c r="F467" s="33"/>
      <c r="H467" s="34"/>
      <c r="I467" s="35"/>
      <c r="K467" s="36"/>
      <c r="L467" s="35"/>
      <c r="N467" s="34"/>
      <c r="O467" s="38"/>
      <c r="Q467" s="39"/>
      <c r="R467" s="38"/>
      <c r="T467" s="39"/>
      <c r="U467" s="38"/>
      <c r="W467" s="39"/>
      <c r="X467" s="38"/>
      <c r="Z467" s="39"/>
      <c r="AA467" s="38"/>
      <c r="AB467" s="40"/>
      <c r="AC467" s="40"/>
      <c r="AD467" s="40"/>
      <c r="AE467" s="40"/>
      <c r="AF467" s="41"/>
      <c r="AG467" s="40"/>
      <c r="AH467" s="40"/>
      <c r="AI467" s="41"/>
      <c r="AJ467" s="41"/>
      <c r="AK467" s="41"/>
      <c r="AL467" s="41"/>
    </row>
    <row r="468" ht="15.75" customHeight="1">
      <c r="D468" s="33"/>
      <c r="F468" s="33"/>
      <c r="H468" s="34"/>
      <c r="I468" s="35"/>
      <c r="K468" s="36"/>
      <c r="L468" s="35"/>
      <c r="N468" s="34"/>
      <c r="O468" s="38"/>
      <c r="Q468" s="39"/>
      <c r="R468" s="38"/>
      <c r="T468" s="39"/>
      <c r="U468" s="38"/>
      <c r="W468" s="39"/>
      <c r="X468" s="38"/>
      <c r="Z468" s="39"/>
      <c r="AA468" s="38"/>
      <c r="AB468" s="40"/>
      <c r="AC468" s="40"/>
      <c r="AD468" s="40"/>
      <c r="AE468" s="40"/>
      <c r="AF468" s="41"/>
      <c r="AG468" s="40"/>
      <c r="AH468" s="40"/>
      <c r="AI468" s="41"/>
      <c r="AJ468" s="41"/>
      <c r="AK468" s="41"/>
      <c r="AL468" s="41"/>
    </row>
    <row r="469" ht="15.75" customHeight="1">
      <c r="D469" s="33"/>
      <c r="F469" s="33"/>
      <c r="H469" s="34"/>
      <c r="I469" s="35"/>
      <c r="K469" s="36"/>
      <c r="L469" s="35"/>
      <c r="N469" s="34"/>
      <c r="O469" s="38"/>
      <c r="Q469" s="39"/>
      <c r="R469" s="38"/>
      <c r="T469" s="39"/>
      <c r="U469" s="38"/>
      <c r="W469" s="39"/>
      <c r="X469" s="38"/>
      <c r="Z469" s="39"/>
      <c r="AA469" s="38"/>
      <c r="AB469" s="40"/>
      <c r="AC469" s="40"/>
      <c r="AD469" s="40"/>
      <c r="AE469" s="40"/>
      <c r="AF469" s="41"/>
      <c r="AG469" s="40"/>
      <c r="AH469" s="40"/>
      <c r="AI469" s="41"/>
      <c r="AJ469" s="41"/>
      <c r="AK469" s="41"/>
      <c r="AL469" s="41"/>
    </row>
    <row r="470" ht="15.75" customHeight="1">
      <c r="D470" s="33"/>
      <c r="F470" s="33"/>
      <c r="H470" s="34"/>
      <c r="I470" s="35"/>
      <c r="K470" s="36"/>
      <c r="L470" s="35"/>
      <c r="N470" s="34"/>
      <c r="O470" s="38"/>
      <c r="Q470" s="39"/>
      <c r="R470" s="38"/>
      <c r="T470" s="39"/>
      <c r="U470" s="38"/>
      <c r="W470" s="39"/>
      <c r="X470" s="38"/>
      <c r="Z470" s="39"/>
      <c r="AA470" s="38"/>
      <c r="AB470" s="40"/>
      <c r="AC470" s="40"/>
      <c r="AD470" s="40"/>
      <c r="AE470" s="40"/>
      <c r="AF470" s="41"/>
      <c r="AG470" s="40"/>
      <c r="AH470" s="40"/>
      <c r="AI470" s="41"/>
      <c r="AJ470" s="41"/>
      <c r="AK470" s="41"/>
      <c r="AL470" s="41"/>
    </row>
    <row r="471" ht="15.75" customHeight="1">
      <c r="D471" s="33"/>
      <c r="F471" s="33"/>
      <c r="H471" s="34"/>
      <c r="I471" s="35"/>
      <c r="K471" s="36"/>
      <c r="L471" s="35"/>
      <c r="N471" s="34"/>
      <c r="O471" s="38"/>
      <c r="Q471" s="39"/>
      <c r="R471" s="38"/>
      <c r="T471" s="39"/>
      <c r="U471" s="38"/>
      <c r="W471" s="39"/>
      <c r="X471" s="38"/>
      <c r="Z471" s="39"/>
      <c r="AA471" s="38"/>
      <c r="AB471" s="40"/>
      <c r="AC471" s="40"/>
      <c r="AD471" s="40"/>
      <c r="AE471" s="40"/>
      <c r="AF471" s="41"/>
      <c r="AG471" s="40"/>
      <c r="AH471" s="40"/>
      <c r="AI471" s="41"/>
      <c r="AJ471" s="41"/>
      <c r="AK471" s="41"/>
      <c r="AL471" s="41"/>
    </row>
    <row r="472" ht="15.75" customHeight="1">
      <c r="D472" s="33"/>
      <c r="F472" s="33"/>
      <c r="H472" s="34"/>
      <c r="I472" s="35"/>
      <c r="K472" s="36"/>
      <c r="L472" s="35"/>
      <c r="N472" s="34"/>
      <c r="O472" s="38"/>
      <c r="Q472" s="39"/>
      <c r="R472" s="38"/>
      <c r="T472" s="39"/>
      <c r="U472" s="38"/>
      <c r="W472" s="39"/>
      <c r="X472" s="38"/>
      <c r="Z472" s="39"/>
      <c r="AA472" s="38"/>
      <c r="AB472" s="40"/>
      <c r="AC472" s="40"/>
      <c r="AD472" s="40"/>
      <c r="AE472" s="40"/>
      <c r="AF472" s="41"/>
      <c r="AG472" s="40"/>
      <c r="AH472" s="40"/>
      <c r="AI472" s="41"/>
      <c r="AJ472" s="41"/>
      <c r="AK472" s="41"/>
      <c r="AL472" s="41"/>
    </row>
    <row r="473" ht="15.75" customHeight="1">
      <c r="D473" s="33"/>
      <c r="F473" s="33"/>
      <c r="H473" s="34"/>
      <c r="I473" s="35"/>
      <c r="K473" s="36"/>
      <c r="L473" s="35"/>
      <c r="N473" s="34"/>
      <c r="O473" s="38"/>
      <c r="Q473" s="39"/>
      <c r="R473" s="38"/>
      <c r="T473" s="39"/>
      <c r="U473" s="38"/>
      <c r="W473" s="39"/>
      <c r="X473" s="38"/>
      <c r="Z473" s="39"/>
      <c r="AA473" s="38"/>
      <c r="AB473" s="40"/>
      <c r="AC473" s="40"/>
      <c r="AD473" s="40"/>
      <c r="AE473" s="40"/>
      <c r="AF473" s="41"/>
      <c r="AG473" s="40"/>
      <c r="AH473" s="40"/>
      <c r="AI473" s="41"/>
      <c r="AJ473" s="41"/>
      <c r="AK473" s="41"/>
      <c r="AL473" s="41"/>
    </row>
    <row r="474" ht="15.75" customHeight="1">
      <c r="D474" s="33"/>
      <c r="F474" s="33"/>
      <c r="H474" s="34"/>
      <c r="I474" s="35"/>
      <c r="K474" s="36"/>
      <c r="L474" s="35"/>
      <c r="N474" s="34"/>
      <c r="O474" s="38"/>
      <c r="Q474" s="39"/>
      <c r="R474" s="38"/>
      <c r="T474" s="39"/>
      <c r="U474" s="38"/>
      <c r="W474" s="39"/>
      <c r="X474" s="38"/>
      <c r="Z474" s="39"/>
      <c r="AA474" s="38"/>
      <c r="AB474" s="40"/>
      <c r="AC474" s="40"/>
      <c r="AD474" s="40"/>
      <c r="AE474" s="40"/>
      <c r="AF474" s="41"/>
      <c r="AG474" s="40"/>
      <c r="AH474" s="40"/>
      <c r="AI474" s="41"/>
      <c r="AJ474" s="41"/>
      <c r="AK474" s="41"/>
      <c r="AL474" s="41"/>
    </row>
    <row r="475" ht="15.75" customHeight="1">
      <c r="D475" s="33"/>
      <c r="F475" s="33"/>
      <c r="H475" s="34"/>
      <c r="I475" s="35"/>
      <c r="K475" s="36"/>
      <c r="L475" s="35"/>
      <c r="N475" s="34"/>
      <c r="O475" s="38"/>
      <c r="Q475" s="39"/>
      <c r="R475" s="38"/>
      <c r="T475" s="39"/>
      <c r="U475" s="38"/>
      <c r="W475" s="39"/>
      <c r="X475" s="38"/>
      <c r="Z475" s="39"/>
      <c r="AA475" s="38"/>
      <c r="AB475" s="40"/>
      <c r="AC475" s="40"/>
      <c r="AD475" s="40"/>
      <c r="AE475" s="40"/>
      <c r="AF475" s="41"/>
      <c r="AG475" s="40"/>
      <c r="AH475" s="40"/>
      <c r="AI475" s="41"/>
      <c r="AJ475" s="41"/>
      <c r="AK475" s="41"/>
      <c r="AL475" s="41"/>
    </row>
    <row r="476" ht="15.75" customHeight="1">
      <c r="D476" s="33"/>
      <c r="F476" s="33"/>
      <c r="H476" s="34"/>
      <c r="I476" s="35"/>
      <c r="K476" s="36"/>
      <c r="L476" s="35"/>
      <c r="N476" s="34"/>
      <c r="O476" s="38"/>
      <c r="Q476" s="39"/>
      <c r="R476" s="38"/>
      <c r="T476" s="39"/>
      <c r="U476" s="38"/>
      <c r="W476" s="39"/>
      <c r="X476" s="38"/>
      <c r="Z476" s="39"/>
      <c r="AA476" s="38"/>
      <c r="AB476" s="40"/>
      <c r="AC476" s="40"/>
      <c r="AD476" s="40"/>
      <c r="AE476" s="40"/>
      <c r="AF476" s="41"/>
      <c r="AG476" s="40"/>
      <c r="AH476" s="40"/>
      <c r="AI476" s="41"/>
      <c r="AJ476" s="41"/>
      <c r="AK476" s="41"/>
      <c r="AL476" s="41"/>
    </row>
    <row r="477" ht="15.75" customHeight="1">
      <c r="D477" s="33"/>
      <c r="F477" s="33"/>
      <c r="H477" s="34"/>
      <c r="I477" s="35"/>
      <c r="K477" s="36"/>
      <c r="L477" s="35"/>
      <c r="N477" s="34"/>
      <c r="O477" s="38"/>
      <c r="Q477" s="39"/>
      <c r="R477" s="38"/>
      <c r="T477" s="39"/>
      <c r="U477" s="38"/>
      <c r="W477" s="39"/>
      <c r="X477" s="38"/>
      <c r="Z477" s="39"/>
      <c r="AA477" s="38"/>
      <c r="AB477" s="40"/>
      <c r="AC477" s="40"/>
      <c r="AD477" s="40"/>
      <c r="AE477" s="40"/>
      <c r="AF477" s="41"/>
      <c r="AG477" s="40"/>
      <c r="AH477" s="40"/>
      <c r="AI477" s="41"/>
      <c r="AJ477" s="41"/>
      <c r="AK477" s="41"/>
      <c r="AL477" s="41"/>
    </row>
    <row r="478" ht="15.75" customHeight="1">
      <c r="D478" s="33"/>
      <c r="F478" s="33"/>
      <c r="H478" s="34"/>
      <c r="I478" s="35"/>
      <c r="K478" s="36"/>
      <c r="L478" s="35"/>
      <c r="N478" s="34"/>
      <c r="O478" s="38"/>
      <c r="Q478" s="39"/>
      <c r="R478" s="38"/>
      <c r="T478" s="39"/>
      <c r="U478" s="38"/>
      <c r="W478" s="39"/>
      <c r="X478" s="38"/>
      <c r="Z478" s="39"/>
      <c r="AA478" s="38"/>
      <c r="AB478" s="40"/>
      <c r="AC478" s="40"/>
      <c r="AD478" s="40"/>
      <c r="AE478" s="40"/>
      <c r="AF478" s="41"/>
      <c r="AG478" s="40"/>
      <c r="AH478" s="40"/>
      <c r="AI478" s="41"/>
      <c r="AJ478" s="41"/>
      <c r="AK478" s="41"/>
      <c r="AL478" s="41"/>
    </row>
    <row r="479" ht="15.75" customHeight="1">
      <c r="D479" s="33"/>
      <c r="F479" s="33"/>
      <c r="H479" s="34"/>
      <c r="I479" s="35"/>
      <c r="K479" s="36"/>
      <c r="L479" s="35"/>
      <c r="N479" s="34"/>
      <c r="O479" s="38"/>
      <c r="Q479" s="39"/>
      <c r="R479" s="38"/>
      <c r="T479" s="39"/>
      <c r="U479" s="38"/>
      <c r="W479" s="39"/>
      <c r="X479" s="38"/>
      <c r="Z479" s="39"/>
      <c r="AA479" s="38"/>
      <c r="AB479" s="40"/>
      <c r="AC479" s="40"/>
      <c r="AD479" s="40"/>
      <c r="AE479" s="40"/>
      <c r="AF479" s="41"/>
      <c r="AG479" s="40"/>
      <c r="AH479" s="40"/>
      <c r="AI479" s="41"/>
      <c r="AJ479" s="41"/>
      <c r="AK479" s="41"/>
      <c r="AL479" s="41"/>
    </row>
    <row r="480" ht="15.75" customHeight="1">
      <c r="D480" s="33"/>
      <c r="F480" s="33"/>
      <c r="H480" s="34"/>
      <c r="I480" s="35"/>
      <c r="K480" s="36"/>
      <c r="L480" s="35"/>
      <c r="N480" s="34"/>
      <c r="O480" s="38"/>
      <c r="Q480" s="39"/>
      <c r="R480" s="38"/>
      <c r="T480" s="39"/>
      <c r="U480" s="38"/>
      <c r="W480" s="39"/>
      <c r="X480" s="38"/>
      <c r="Z480" s="39"/>
      <c r="AA480" s="38"/>
      <c r="AB480" s="40"/>
      <c r="AC480" s="40"/>
      <c r="AD480" s="40"/>
      <c r="AE480" s="40"/>
      <c r="AF480" s="41"/>
      <c r="AG480" s="40"/>
      <c r="AH480" s="40"/>
      <c r="AI480" s="41"/>
      <c r="AJ480" s="41"/>
      <c r="AK480" s="41"/>
      <c r="AL480" s="41"/>
    </row>
    <row r="481" ht="15.75" customHeight="1">
      <c r="D481" s="33"/>
      <c r="F481" s="33"/>
      <c r="H481" s="34"/>
      <c r="I481" s="35"/>
      <c r="K481" s="36"/>
      <c r="L481" s="35"/>
      <c r="N481" s="34"/>
      <c r="O481" s="38"/>
      <c r="Q481" s="39"/>
      <c r="R481" s="38"/>
      <c r="T481" s="39"/>
      <c r="U481" s="38"/>
      <c r="W481" s="39"/>
      <c r="X481" s="38"/>
      <c r="Z481" s="39"/>
      <c r="AA481" s="38"/>
      <c r="AB481" s="40"/>
      <c r="AC481" s="40"/>
      <c r="AD481" s="40"/>
      <c r="AE481" s="40"/>
      <c r="AF481" s="41"/>
      <c r="AG481" s="40"/>
      <c r="AH481" s="40"/>
      <c r="AI481" s="41"/>
      <c r="AJ481" s="41"/>
      <c r="AK481" s="41"/>
      <c r="AL481" s="41"/>
    </row>
    <row r="482" ht="15.75" customHeight="1">
      <c r="D482" s="33"/>
      <c r="F482" s="33"/>
      <c r="H482" s="34"/>
      <c r="I482" s="35"/>
      <c r="K482" s="36"/>
      <c r="L482" s="35"/>
      <c r="N482" s="34"/>
      <c r="O482" s="38"/>
      <c r="Q482" s="39"/>
      <c r="R482" s="38"/>
      <c r="T482" s="39"/>
      <c r="U482" s="38"/>
      <c r="W482" s="39"/>
      <c r="X482" s="38"/>
      <c r="Z482" s="39"/>
      <c r="AA482" s="38"/>
      <c r="AB482" s="40"/>
      <c r="AC482" s="40"/>
      <c r="AD482" s="40"/>
      <c r="AE482" s="40"/>
      <c r="AF482" s="41"/>
      <c r="AG482" s="40"/>
      <c r="AH482" s="40"/>
      <c r="AI482" s="41"/>
      <c r="AJ482" s="41"/>
      <c r="AK482" s="41"/>
      <c r="AL482" s="41"/>
    </row>
    <row r="483" ht="15.75" customHeight="1">
      <c r="D483" s="33"/>
      <c r="F483" s="33"/>
      <c r="H483" s="34"/>
      <c r="I483" s="35"/>
      <c r="K483" s="36"/>
      <c r="L483" s="35"/>
      <c r="N483" s="34"/>
      <c r="O483" s="38"/>
      <c r="Q483" s="39"/>
      <c r="R483" s="38"/>
      <c r="T483" s="39"/>
      <c r="U483" s="38"/>
      <c r="W483" s="39"/>
      <c r="X483" s="38"/>
      <c r="Z483" s="39"/>
      <c r="AA483" s="38"/>
      <c r="AB483" s="40"/>
      <c r="AC483" s="40"/>
      <c r="AD483" s="40"/>
      <c r="AE483" s="40"/>
      <c r="AF483" s="41"/>
      <c r="AG483" s="40"/>
      <c r="AH483" s="40"/>
      <c r="AI483" s="41"/>
      <c r="AJ483" s="41"/>
      <c r="AK483" s="41"/>
      <c r="AL483" s="41"/>
    </row>
    <row r="484" ht="15.75" customHeight="1">
      <c r="D484" s="33"/>
      <c r="F484" s="33"/>
      <c r="H484" s="34"/>
      <c r="I484" s="35"/>
      <c r="K484" s="36"/>
      <c r="L484" s="35"/>
      <c r="N484" s="34"/>
      <c r="O484" s="38"/>
      <c r="Q484" s="39"/>
      <c r="R484" s="38"/>
      <c r="T484" s="39"/>
      <c r="U484" s="38"/>
      <c r="W484" s="39"/>
      <c r="X484" s="38"/>
      <c r="Z484" s="39"/>
      <c r="AA484" s="38"/>
      <c r="AB484" s="40"/>
      <c r="AC484" s="40"/>
      <c r="AD484" s="40"/>
      <c r="AE484" s="40"/>
      <c r="AF484" s="41"/>
      <c r="AG484" s="40"/>
      <c r="AH484" s="40"/>
      <c r="AI484" s="41"/>
      <c r="AJ484" s="41"/>
      <c r="AK484" s="41"/>
      <c r="AL484" s="41"/>
    </row>
    <row r="485" ht="15.75" customHeight="1">
      <c r="D485" s="33"/>
      <c r="F485" s="33"/>
      <c r="H485" s="34"/>
      <c r="I485" s="35"/>
      <c r="K485" s="36"/>
      <c r="L485" s="35"/>
      <c r="N485" s="34"/>
      <c r="O485" s="38"/>
      <c r="Q485" s="39"/>
      <c r="R485" s="38"/>
      <c r="T485" s="39"/>
      <c r="U485" s="38"/>
      <c r="W485" s="39"/>
      <c r="X485" s="38"/>
      <c r="Z485" s="39"/>
      <c r="AA485" s="38"/>
      <c r="AB485" s="40"/>
      <c r="AC485" s="40"/>
      <c r="AD485" s="40"/>
      <c r="AE485" s="40"/>
      <c r="AF485" s="41"/>
      <c r="AG485" s="40"/>
      <c r="AH485" s="40"/>
      <c r="AI485" s="41"/>
      <c r="AJ485" s="41"/>
      <c r="AK485" s="41"/>
      <c r="AL485" s="41"/>
    </row>
    <row r="486" ht="15.75" customHeight="1">
      <c r="D486" s="33"/>
      <c r="F486" s="33"/>
      <c r="H486" s="34"/>
      <c r="I486" s="35"/>
      <c r="K486" s="36"/>
      <c r="L486" s="35"/>
      <c r="N486" s="34"/>
      <c r="O486" s="38"/>
      <c r="Q486" s="39"/>
      <c r="R486" s="38"/>
      <c r="T486" s="39"/>
      <c r="U486" s="38"/>
      <c r="W486" s="39"/>
      <c r="X486" s="38"/>
      <c r="Z486" s="39"/>
      <c r="AA486" s="38"/>
      <c r="AB486" s="40"/>
      <c r="AC486" s="40"/>
      <c r="AD486" s="40"/>
      <c r="AE486" s="40"/>
      <c r="AF486" s="41"/>
      <c r="AG486" s="40"/>
      <c r="AH486" s="40"/>
      <c r="AI486" s="41"/>
      <c r="AJ486" s="41"/>
      <c r="AK486" s="41"/>
      <c r="AL486" s="41"/>
    </row>
    <row r="487" ht="15.75" customHeight="1">
      <c r="D487" s="33"/>
      <c r="F487" s="33"/>
      <c r="H487" s="34"/>
      <c r="I487" s="35"/>
      <c r="K487" s="36"/>
      <c r="L487" s="35"/>
      <c r="N487" s="34"/>
      <c r="O487" s="38"/>
      <c r="Q487" s="39"/>
      <c r="R487" s="38"/>
      <c r="T487" s="39"/>
      <c r="U487" s="38"/>
      <c r="W487" s="39"/>
      <c r="X487" s="38"/>
      <c r="Z487" s="39"/>
      <c r="AA487" s="38"/>
      <c r="AB487" s="40"/>
      <c r="AC487" s="40"/>
      <c r="AD487" s="40"/>
      <c r="AE487" s="40"/>
      <c r="AF487" s="41"/>
      <c r="AG487" s="40"/>
      <c r="AH487" s="40"/>
      <c r="AI487" s="41"/>
      <c r="AJ487" s="41"/>
      <c r="AK487" s="41"/>
      <c r="AL487" s="41"/>
    </row>
    <row r="488" ht="15.75" customHeight="1">
      <c r="D488" s="33"/>
      <c r="F488" s="33"/>
      <c r="H488" s="34"/>
      <c r="I488" s="35"/>
      <c r="K488" s="36"/>
      <c r="L488" s="35"/>
      <c r="N488" s="34"/>
      <c r="O488" s="38"/>
      <c r="Q488" s="39"/>
      <c r="R488" s="38"/>
      <c r="T488" s="39"/>
      <c r="U488" s="38"/>
      <c r="W488" s="39"/>
      <c r="X488" s="38"/>
      <c r="Z488" s="39"/>
      <c r="AA488" s="38"/>
      <c r="AB488" s="40"/>
      <c r="AC488" s="40"/>
      <c r="AD488" s="40"/>
      <c r="AE488" s="40"/>
      <c r="AF488" s="41"/>
      <c r="AG488" s="40"/>
      <c r="AH488" s="40"/>
      <c r="AI488" s="41"/>
      <c r="AJ488" s="41"/>
      <c r="AK488" s="41"/>
      <c r="AL488" s="41"/>
    </row>
    <row r="489" ht="15.75" customHeight="1">
      <c r="D489" s="33"/>
      <c r="F489" s="33"/>
      <c r="H489" s="34"/>
      <c r="I489" s="35"/>
      <c r="K489" s="36"/>
      <c r="L489" s="35"/>
      <c r="N489" s="34"/>
      <c r="O489" s="38"/>
      <c r="Q489" s="39"/>
      <c r="R489" s="38"/>
      <c r="T489" s="39"/>
      <c r="U489" s="38"/>
      <c r="W489" s="39"/>
      <c r="X489" s="38"/>
      <c r="Z489" s="39"/>
      <c r="AA489" s="38"/>
      <c r="AB489" s="40"/>
      <c r="AC489" s="40"/>
      <c r="AD489" s="40"/>
      <c r="AE489" s="40"/>
      <c r="AF489" s="41"/>
      <c r="AG489" s="40"/>
      <c r="AH489" s="40"/>
      <c r="AI489" s="41"/>
      <c r="AJ489" s="41"/>
      <c r="AK489" s="41"/>
      <c r="AL489" s="41"/>
    </row>
    <row r="490" ht="15.75" customHeight="1">
      <c r="D490" s="33"/>
      <c r="F490" s="33"/>
      <c r="H490" s="34"/>
      <c r="I490" s="35"/>
      <c r="K490" s="36"/>
      <c r="L490" s="35"/>
      <c r="N490" s="34"/>
      <c r="O490" s="38"/>
      <c r="Q490" s="39"/>
      <c r="R490" s="38"/>
      <c r="T490" s="39"/>
      <c r="U490" s="38"/>
      <c r="W490" s="39"/>
      <c r="X490" s="38"/>
      <c r="Z490" s="39"/>
      <c r="AA490" s="38"/>
      <c r="AB490" s="40"/>
      <c r="AC490" s="40"/>
      <c r="AD490" s="40"/>
      <c r="AE490" s="40"/>
      <c r="AF490" s="41"/>
      <c r="AG490" s="40"/>
      <c r="AH490" s="40"/>
      <c r="AI490" s="41"/>
      <c r="AJ490" s="41"/>
      <c r="AK490" s="41"/>
      <c r="AL490" s="41"/>
    </row>
    <row r="491" ht="15.75" customHeight="1">
      <c r="D491" s="33"/>
      <c r="F491" s="33"/>
      <c r="H491" s="34"/>
      <c r="I491" s="35"/>
      <c r="K491" s="36"/>
      <c r="L491" s="35"/>
      <c r="N491" s="34"/>
      <c r="O491" s="38"/>
      <c r="Q491" s="39"/>
      <c r="R491" s="38"/>
      <c r="T491" s="39"/>
      <c r="U491" s="38"/>
      <c r="W491" s="39"/>
      <c r="X491" s="38"/>
      <c r="Z491" s="39"/>
      <c r="AA491" s="38"/>
      <c r="AB491" s="40"/>
      <c r="AC491" s="40"/>
      <c r="AD491" s="40"/>
      <c r="AE491" s="40"/>
      <c r="AF491" s="41"/>
      <c r="AG491" s="40"/>
      <c r="AH491" s="40"/>
      <c r="AI491" s="41"/>
      <c r="AJ491" s="41"/>
      <c r="AK491" s="41"/>
      <c r="AL491" s="41"/>
    </row>
    <row r="492" ht="15.75" customHeight="1">
      <c r="D492" s="33"/>
      <c r="F492" s="33"/>
      <c r="H492" s="34"/>
      <c r="I492" s="35"/>
      <c r="K492" s="36"/>
      <c r="L492" s="35"/>
      <c r="N492" s="34"/>
      <c r="O492" s="38"/>
      <c r="Q492" s="39"/>
      <c r="R492" s="38"/>
      <c r="T492" s="39"/>
      <c r="U492" s="38"/>
      <c r="W492" s="39"/>
      <c r="X492" s="38"/>
      <c r="Z492" s="39"/>
      <c r="AA492" s="38"/>
      <c r="AB492" s="40"/>
      <c r="AC492" s="40"/>
      <c r="AD492" s="40"/>
      <c r="AE492" s="40"/>
      <c r="AF492" s="41"/>
      <c r="AG492" s="40"/>
      <c r="AH492" s="40"/>
      <c r="AI492" s="41"/>
      <c r="AJ492" s="41"/>
      <c r="AK492" s="41"/>
      <c r="AL492" s="41"/>
    </row>
    <row r="493" ht="15.75" customHeight="1">
      <c r="D493" s="33"/>
      <c r="F493" s="33"/>
      <c r="H493" s="34"/>
      <c r="I493" s="35"/>
      <c r="K493" s="36"/>
      <c r="L493" s="35"/>
      <c r="N493" s="34"/>
      <c r="O493" s="38"/>
      <c r="Q493" s="39"/>
      <c r="R493" s="38"/>
      <c r="T493" s="39"/>
      <c r="U493" s="38"/>
      <c r="W493" s="39"/>
      <c r="X493" s="38"/>
      <c r="Z493" s="39"/>
      <c r="AA493" s="38"/>
      <c r="AB493" s="40"/>
      <c r="AC493" s="40"/>
      <c r="AD493" s="40"/>
      <c r="AE493" s="40"/>
      <c r="AF493" s="41"/>
      <c r="AG493" s="40"/>
      <c r="AH493" s="40"/>
      <c r="AI493" s="41"/>
      <c r="AJ493" s="41"/>
      <c r="AK493" s="41"/>
      <c r="AL493" s="41"/>
    </row>
    <row r="494" ht="15.75" customHeight="1">
      <c r="D494" s="33"/>
      <c r="F494" s="33"/>
      <c r="H494" s="34"/>
      <c r="I494" s="35"/>
      <c r="K494" s="36"/>
      <c r="L494" s="35"/>
      <c r="N494" s="34"/>
      <c r="O494" s="38"/>
      <c r="Q494" s="39"/>
      <c r="R494" s="38"/>
      <c r="T494" s="39"/>
      <c r="U494" s="38"/>
      <c r="W494" s="39"/>
      <c r="X494" s="38"/>
      <c r="Z494" s="39"/>
      <c r="AA494" s="38"/>
      <c r="AB494" s="40"/>
      <c r="AC494" s="40"/>
      <c r="AD494" s="40"/>
      <c r="AE494" s="40"/>
      <c r="AF494" s="41"/>
      <c r="AG494" s="40"/>
      <c r="AH494" s="40"/>
      <c r="AI494" s="41"/>
      <c r="AJ494" s="41"/>
      <c r="AK494" s="41"/>
      <c r="AL494" s="41"/>
    </row>
    <row r="495" ht="15.75" customHeight="1">
      <c r="D495" s="33"/>
      <c r="F495" s="33"/>
      <c r="H495" s="34"/>
      <c r="I495" s="35"/>
      <c r="K495" s="36"/>
      <c r="L495" s="35"/>
      <c r="N495" s="34"/>
      <c r="O495" s="38"/>
      <c r="Q495" s="39"/>
      <c r="R495" s="38"/>
      <c r="T495" s="39"/>
      <c r="U495" s="38"/>
      <c r="W495" s="39"/>
      <c r="X495" s="38"/>
      <c r="Z495" s="39"/>
      <c r="AA495" s="38"/>
      <c r="AB495" s="40"/>
      <c r="AC495" s="40"/>
      <c r="AD495" s="40"/>
      <c r="AE495" s="40"/>
      <c r="AF495" s="41"/>
      <c r="AG495" s="40"/>
      <c r="AH495" s="40"/>
      <c r="AI495" s="41"/>
      <c r="AJ495" s="41"/>
      <c r="AK495" s="41"/>
      <c r="AL495" s="41"/>
    </row>
    <row r="496" ht="15.75" customHeight="1">
      <c r="D496" s="33"/>
      <c r="F496" s="33"/>
      <c r="H496" s="34"/>
      <c r="I496" s="35"/>
      <c r="K496" s="36"/>
      <c r="L496" s="35"/>
      <c r="N496" s="34"/>
      <c r="O496" s="38"/>
      <c r="Q496" s="39"/>
      <c r="R496" s="38"/>
      <c r="T496" s="39"/>
      <c r="U496" s="38"/>
      <c r="W496" s="39"/>
      <c r="X496" s="38"/>
      <c r="Z496" s="39"/>
      <c r="AA496" s="38"/>
      <c r="AB496" s="40"/>
      <c r="AC496" s="40"/>
      <c r="AD496" s="40"/>
      <c r="AE496" s="40"/>
      <c r="AF496" s="41"/>
      <c r="AG496" s="40"/>
      <c r="AH496" s="40"/>
      <c r="AI496" s="41"/>
      <c r="AJ496" s="41"/>
      <c r="AK496" s="41"/>
      <c r="AL496" s="41"/>
    </row>
    <row r="497" ht="15.75" customHeight="1">
      <c r="D497" s="33"/>
      <c r="F497" s="33"/>
      <c r="H497" s="34"/>
      <c r="I497" s="35"/>
      <c r="K497" s="36"/>
      <c r="L497" s="35"/>
      <c r="N497" s="34"/>
      <c r="O497" s="38"/>
      <c r="Q497" s="39"/>
      <c r="R497" s="38"/>
      <c r="T497" s="39"/>
      <c r="U497" s="38"/>
      <c r="W497" s="39"/>
      <c r="X497" s="38"/>
      <c r="Z497" s="39"/>
      <c r="AA497" s="38"/>
      <c r="AB497" s="40"/>
      <c r="AC497" s="40"/>
      <c r="AD497" s="40"/>
      <c r="AE497" s="40"/>
      <c r="AF497" s="41"/>
      <c r="AG497" s="40"/>
      <c r="AH497" s="40"/>
      <c r="AI497" s="41"/>
      <c r="AJ497" s="41"/>
      <c r="AK497" s="41"/>
      <c r="AL497" s="41"/>
    </row>
    <row r="498" ht="15.75" customHeight="1">
      <c r="D498" s="33"/>
      <c r="F498" s="33"/>
      <c r="H498" s="34"/>
      <c r="I498" s="35"/>
      <c r="K498" s="36"/>
      <c r="L498" s="35"/>
      <c r="N498" s="34"/>
      <c r="O498" s="38"/>
      <c r="Q498" s="39"/>
      <c r="R498" s="38"/>
      <c r="T498" s="39"/>
      <c r="U498" s="38"/>
      <c r="W498" s="39"/>
      <c r="X498" s="38"/>
      <c r="Z498" s="39"/>
      <c r="AA498" s="38"/>
      <c r="AB498" s="40"/>
      <c r="AC498" s="40"/>
      <c r="AD498" s="40"/>
      <c r="AE498" s="40"/>
      <c r="AF498" s="41"/>
      <c r="AG498" s="40"/>
      <c r="AH498" s="40"/>
      <c r="AI498" s="41"/>
      <c r="AJ498" s="41"/>
      <c r="AK498" s="41"/>
      <c r="AL498" s="41"/>
    </row>
    <row r="499" ht="15.75" customHeight="1">
      <c r="D499" s="33"/>
      <c r="F499" s="33"/>
      <c r="H499" s="34"/>
      <c r="I499" s="35"/>
      <c r="K499" s="36"/>
      <c r="L499" s="35"/>
      <c r="N499" s="34"/>
      <c r="O499" s="38"/>
      <c r="Q499" s="39"/>
      <c r="R499" s="38"/>
      <c r="T499" s="39"/>
      <c r="U499" s="38"/>
      <c r="W499" s="39"/>
      <c r="X499" s="38"/>
      <c r="Z499" s="39"/>
      <c r="AA499" s="38"/>
      <c r="AB499" s="40"/>
      <c r="AC499" s="40"/>
      <c r="AD499" s="40"/>
      <c r="AE499" s="40"/>
      <c r="AF499" s="41"/>
      <c r="AG499" s="40"/>
      <c r="AH499" s="40"/>
      <c r="AI499" s="41"/>
      <c r="AJ499" s="41"/>
      <c r="AK499" s="41"/>
      <c r="AL499" s="41"/>
    </row>
    <row r="500" ht="15.75" customHeight="1">
      <c r="D500" s="33"/>
      <c r="F500" s="33"/>
      <c r="H500" s="34"/>
      <c r="I500" s="35"/>
      <c r="K500" s="36"/>
      <c r="L500" s="35"/>
      <c r="N500" s="34"/>
      <c r="O500" s="38"/>
      <c r="Q500" s="39"/>
      <c r="R500" s="38"/>
      <c r="T500" s="39"/>
      <c r="U500" s="38"/>
      <c r="W500" s="39"/>
      <c r="X500" s="38"/>
      <c r="Z500" s="39"/>
      <c r="AA500" s="38"/>
      <c r="AB500" s="40"/>
      <c r="AC500" s="40"/>
      <c r="AD500" s="40"/>
      <c r="AE500" s="40"/>
      <c r="AF500" s="41"/>
      <c r="AG500" s="40"/>
      <c r="AH500" s="40"/>
      <c r="AI500" s="41"/>
      <c r="AJ500" s="41"/>
      <c r="AK500" s="41"/>
      <c r="AL500" s="41"/>
    </row>
    <row r="501" ht="15.75" customHeight="1">
      <c r="D501" s="33"/>
      <c r="F501" s="33"/>
      <c r="H501" s="34"/>
      <c r="I501" s="35"/>
      <c r="K501" s="36"/>
      <c r="L501" s="35"/>
      <c r="N501" s="34"/>
      <c r="O501" s="38"/>
      <c r="Q501" s="39"/>
      <c r="R501" s="38"/>
      <c r="T501" s="39"/>
      <c r="U501" s="38"/>
      <c r="W501" s="39"/>
      <c r="X501" s="38"/>
      <c r="Z501" s="39"/>
      <c r="AA501" s="38"/>
      <c r="AB501" s="40"/>
      <c r="AC501" s="40"/>
      <c r="AD501" s="40"/>
      <c r="AE501" s="40"/>
      <c r="AF501" s="41"/>
      <c r="AG501" s="40"/>
      <c r="AH501" s="40"/>
      <c r="AI501" s="41"/>
      <c r="AJ501" s="41"/>
      <c r="AK501" s="41"/>
      <c r="AL501" s="41"/>
    </row>
    <row r="502" ht="15.75" customHeight="1">
      <c r="D502" s="33"/>
      <c r="F502" s="33"/>
      <c r="H502" s="34"/>
      <c r="I502" s="35"/>
      <c r="K502" s="36"/>
      <c r="L502" s="35"/>
      <c r="N502" s="34"/>
      <c r="O502" s="38"/>
      <c r="Q502" s="39"/>
      <c r="R502" s="38"/>
      <c r="T502" s="39"/>
      <c r="U502" s="38"/>
      <c r="W502" s="39"/>
      <c r="X502" s="38"/>
      <c r="Z502" s="39"/>
      <c r="AA502" s="38"/>
      <c r="AB502" s="40"/>
      <c r="AC502" s="40"/>
      <c r="AD502" s="40"/>
      <c r="AE502" s="40"/>
      <c r="AF502" s="41"/>
      <c r="AG502" s="40"/>
      <c r="AH502" s="40"/>
      <c r="AI502" s="41"/>
      <c r="AJ502" s="41"/>
      <c r="AK502" s="41"/>
      <c r="AL502" s="41"/>
    </row>
    <row r="503" ht="15.75" customHeight="1">
      <c r="D503" s="33"/>
      <c r="F503" s="33"/>
      <c r="H503" s="34"/>
      <c r="I503" s="35"/>
      <c r="K503" s="36"/>
      <c r="L503" s="35"/>
      <c r="N503" s="34"/>
      <c r="O503" s="38"/>
      <c r="Q503" s="39"/>
      <c r="R503" s="38"/>
      <c r="T503" s="39"/>
      <c r="U503" s="38"/>
      <c r="W503" s="39"/>
      <c r="X503" s="38"/>
      <c r="Z503" s="39"/>
      <c r="AA503" s="38"/>
      <c r="AB503" s="40"/>
      <c r="AC503" s="40"/>
      <c r="AD503" s="40"/>
      <c r="AE503" s="40"/>
      <c r="AF503" s="41"/>
      <c r="AG503" s="40"/>
      <c r="AH503" s="40"/>
      <c r="AI503" s="41"/>
      <c r="AJ503" s="41"/>
      <c r="AK503" s="41"/>
      <c r="AL503" s="41"/>
    </row>
    <row r="504" ht="15.75" customHeight="1">
      <c r="D504" s="33"/>
      <c r="F504" s="33"/>
      <c r="H504" s="34"/>
      <c r="I504" s="35"/>
      <c r="K504" s="36"/>
      <c r="L504" s="35"/>
      <c r="N504" s="34"/>
      <c r="O504" s="38"/>
      <c r="Q504" s="39"/>
      <c r="R504" s="38"/>
      <c r="T504" s="39"/>
      <c r="U504" s="38"/>
      <c r="W504" s="39"/>
      <c r="X504" s="38"/>
      <c r="Z504" s="39"/>
      <c r="AA504" s="38"/>
      <c r="AB504" s="40"/>
      <c r="AC504" s="40"/>
      <c r="AD504" s="40"/>
      <c r="AE504" s="40"/>
      <c r="AF504" s="41"/>
      <c r="AG504" s="40"/>
      <c r="AH504" s="40"/>
      <c r="AI504" s="41"/>
      <c r="AJ504" s="41"/>
      <c r="AK504" s="41"/>
      <c r="AL504" s="41"/>
    </row>
    <row r="505" ht="15.75" customHeight="1">
      <c r="D505" s="33"/>
      <c r="F505" s="33"/>
      <c r="H505" s="34"/>
      <c r="I505" s="35"/>
      <c r="K505" s="36"/>
      <c r="L505" s="35"/>
      <c r="N505" s="34"/>
      <c r="O505" s="38"/>
      <c r="Q505" s="39"/>
      <c r="R505" s="38"/>
      <c r="T505" s="39"/>
      <c r="U505" s="38"/>
      <c r="W505" s="39"/>
      <c r="X505" s="38"/>
      <c r="Z505" s="39"/>
      <c r="AA505" s="38"/>
      <c r="AB505" s="40"/>
      <c r="AC505" s="40"/>
      <c r="AD505" s="40"/>
      <c r="AE505" s="40"/>
      <c r="AF505" s="41"/>
      <c r="AG505" s="40"/>
      <c r="AH505" s="40"/>
      <c r="AI505" s="41"/>
      <c r="AJ505" s="41"/>
      <c r="AK505" s="41"/>
      <c r="AL505" s="41"/>
    </row>
    <row r="506" ht="15.75" customHeight="1">
      <c r="D506" s="33"/>
      <c r="F506" s="33"/>
      <c r="H506" s="34"/>
      <c r="I506" s="35"/>
      <c r="K506" s="36"/>
      <c r="L506" s="35"/>
      <c r="N506" s="34"/>
      <c r="O506" s="38"/>
      <c r="Q506" s="39"/>
      <c r="R506" s="38"/>
      <c r="T506" s="39"/>
      <c r="U506" s="38"/>
      <c r="W506" s="39"/>
      <c r="X506" s="38"/>
      <c r="Z506" s="39"/>
      <c r="AA506" s="38"/>
      <c r="AB506" s="40"/>
      <c r="AC506" s="40"/>
      <c r="AD506" s="40"/>
      <c r="AE506" s="40"/>
      <c r="AF506" s="41"/>
      <c r="AG506" s="40"/>
      <c r="AH506" s="40"/>
      <c r="AI506" s="41"/>
      <c r="AJ506" s="41"/>
      <c r="AK506" s="41"/>
      <c r="AL506" s="41"/>
    </row>
    <row r="507" ht="15.75" customHeight="1">
      <c r="D507" s="33"/>
      <c r="F507" s="33"/>
      <c r="H507" s="34"/>
      <c r="I507" s="35"/>
      <c r="K507" s="36"/>
      <c r="L507" s="35"/>
      <c r="N507" s="34"/>
      <c r="O507" s="38"/>
      <c r="Q507" s="39"/>
      <c r="R507" s="38"/>
      <c r="T507" s="39"/>
      <c r="U507" s="38"/>
      <c r="W507" s="39"/>
      <c r="X507" s="38"/>
      <c r="Z507" s="39"/>
      <c r="AA507" s="38"/>
      <c r="AB507" s="40"/>
      <c r="AC507" s="40"/>
      <c r="AD507" s="40"/>
      <c r="AE507" s="40"/>
      <c r="AF507" s="41"/>
      <c r="AG507" s="40"/>
      <c r="AH507" s="40"/>
      <c r="AI507" s="41"/>
      <c r="AJ507" s="41"/>
      <c r="AK507" s="41"/>
      <c r="AL507" s="41"/>
    </row>
    <row r="508" ht="15.75" customHeight="1">
      <c r="D508" s="33"/>
      <c r="F508" s="33"/>
      <c r="H508" s="34"/>
      <c r="I508" s="35"/>
      <c r="K508" s="36"/>
      <c r="L508" s="35"/>
      <c r="N508" s="34"/>
      <c r="O508" s="38"/>
      <c r="Q508" s="39"/>
      <c r="R508" s="38"/>
      <c r="T508" s="39"/>
      <c r="U508" s="38"/>
      <c r="W508" s="39"/>
      <c r="X508" s="38"/>
      <c r="Z508" s="39"/>
      <c r="AA508" s="38"/>
      <c r="AB508" s="40"/>
      <c r="AC508" s="40"/>
      <c r="AD508" s="40"/>
      <c r="AE508" s="40"/>
      <c r="AF508" s="41"/>
      <c r="AG508" s="40"/>
      <c r="AH508" s="40"/>
      <c r="AI508" s="41"/>
      <c r="AJ508" s="41"/>
      <c r="AK508" s="41"/>
      <c r="AL508" s="41"/>
    </row>
    <row r="509" ht="15.75" customHeight="1">
      <c r="D509" s="33"/>
      <c r="F509" s="33"/>
      <c r="H509" s="34"/>
      <c r="I509" s="35"/>
      <c r="K509" s="36"/>
      <c r="L509" s="35"/>
      <c r="N509" s="34"/>
      <c r="O509" s="38"/>
      <c r="Q509" s="39"/>
      <c r="R509" s="38"/>
      <c r="T509" s="39"/>
      <c r="U509" s="38"/>
      <c r="W509" s="39"/>
      <c r="X509" s="38"/>
      <c r="Z509" s="39"/>
      <c r="AA509" s="38"/>
      <c r="AB509" s="40"/>
      <c r="AC509" s="40"/>
      <c r="AD509" s="40"/>
      <c r="AE509" s="40"/>
      <c r="AF509" s="41"/>
      <c r="AG509" s="40"/>
      <c r="AH509" s="40"/>
      <c r="AI509" s="41"/>
      <c r="AJ509" s="41"/>
      <c r="AK509" s="41"/>
      <c r="AL509" s="41"/>
    </row>
    <row r="510" ht="15.75" customHeight="1">
      <c r="D510" s="33"/>
      <c r="F510" s="33"/>
      <c r="H510" s="34"/>
      <c r="I510" s="35"/>
      <c r="K510" s="36"/>
      <c r="L510" s="35"/>
      <c r="N510" s="34"/>
      <c r="O510" s="38"/>
      <c r="Q510" s="39"/>
      <c r="R510" s="38"/>
      <c r="T510" s="39"/>
      <c r="U510" s="38"/>
      <c r="W510" s="39"/>
      <c r="X510" s="38"/>
      <c r="Z510" s="39"/>
      <c r="AA510" s="38"/>
      <c r="AB510" s="40"/>
      <c r="AC510" s="40"/>
      <c r="AD510" s="40"/>
      <c r="AE510" s="40"/>
      <c r="AF510" s="41"/>
      <c r="AG510" s="40"/>
      <c r="AH510" s="40"/>
      <c r="AI510" s="41"/>
      <c r="AJ510" s="41"/>
      <c r="AK510" s="41"/>
      <c r="AL510" s="41"/>
    </row>
    <row r="511" ht="15.75" customHeight="1">
      <c r="D511" s="33"/>
      <c r="F511" s="33"/>
      <c r="H511" s="34"/>
      <c r="I511" s="35"/>
      <c r="K511" s="36"/>
      <c r="L511" s="35"/>
      <c r="N511" s="34"/>
      <c r="O511" s="38"/>
      <c r="Q511" s="39"/>
      <c r="R511" s="38"/>
      <c r="T511" s="39"/>
      <c r="U511" s="38"/>
      <c r="W511" s="39"/>
      <c r="X511" s="38"/>
      <c r="Z511" s="39"/>
      <c r="AA511" s="38"/>
      <c r="AB511" s="40"/>
      <c r="AC511" s="40"/>
      <c r="AD511" s="40"/>
      <c r="AE511" s="40"/>
      <c r="AF511" s="41"/>
      <c r="AG511" s="40"/>
      <c r="AH511" s="40"/>
      <c r="AI511" s="41"/>
      <c r="AJ511" s="41"/>
      <c r="AK511" s="41"/>
      <c r="AL511" s="41"/>
    </row>
    <row r="512" ht="15.75" customHeight="1">
      <c r="D512" s="33"/>
      <c r="F512" s="33"/>
      <c r="H512" s="34"/>
      <c r="I512" s="35"/>
      <c r="K512" s="36"/>
      <c r="L512" s="35"/>
      <c r="N512" s="34"/>
      <c r="O512" s="38"/>
      <c r="Q512" s="39"/>
      <c r="R512" s="38"/>
      <c r="T512" s="39"/>
      <c r="U512" s="38"/>
      <c r="W512" s="39"/>
      <c r="X512" s="38"/>
      <c r="Z512" s="39"/>
      <c r="AA512" s="38"/>
      <c r="AB512" s="40"/>
      <c r="AC512" s="40"/>
      <c r="AD512" s="40"/>
      <c r="AE512" s="40"/>
      <c r="AF512" s="41"/>
      <c r="AG512" s="40"/>
      <c r="AH512" s="40"/>
      <c r="AI512" s="41"/>
      <c r="AJ512" s="41"/>
      <c r="AK512" s="41"/>
      <c r="AL512" s="41"/>
    </row>
    <row r="513" ht="15.75" customHeight="1">
      <c r="D513" s="33"/>
      <c r="F513" s="33"/>
      <c r="H513" s="34"/>
      <c r="I513" s="35"/>
      <c r="K513" s="36"/>
      <c r="L513" s="35"/>
      <c r="N513" s="34"/>
      <c r="O513" s="38"/>
      <c r="Q513" s="39"/>
      <c r="R513" s="38"/>
      <c r="T513" s="39"/>
      <c r="U513" s="38"/>
      <c r="W513" s="39"/>
      <c r="X513" s="38"/>
      <c r="Z513" s="39"/>
      <c r="AA513" s="38"/>
      <c r="AB513" s="40"/>
      <c r="AC513" s="40"/>
      <c r="AD513" s="40"/>
      <c r="AE513" s="40"/>
      <c r="AF513" s="41"/>
      <c r="AG513" s="40"/>
      <c r="AH513" s="40"/>
      <c r="AI513" s="41"/>
      <c r="AJ513" s="41"/>
      <c r="AK513" s="41"/>
      <c r="AL513" s="41"/>
    </row>
    <row r="514" ht="15.75" customHeight="1">
      <c r="D514" s="33"/>
      <c r="F514" s="33"/>
      <c r="H514" s="34"/>
      <c r="I514" s="35"/>
      <c r="K514" s="36"/>
      <c r="L514" s="35"/>
      <c r="N514" s="34"/>
      <c r="O514" s="38"/>
      <c r="Q514" s="39"/>
      <c r="R514" s="38"/>
      <c r="T514" s="39"/>
      <c r="U514" s="38"/>
      <c r="W514" s="39"/>
      <c r="X514" s="38"/>
      <c r="Z514" s="39"/>
      <c r="AA514" s="38"/>
      <c r="AB514" s="40"/>
      <c r="AC514" s="40"/>
      <c r="AD514" s="40"/>
      <c r="AE514" s="40"/>
      <c r="AF514" s="41"/>
      <c r="AG514" s="40"/>
      <c r="AH514" s="40"/>
      <c r="AI514" s="41"/>
      <c r="AJ514" s="41"/>
      <c r="AK514" s="41"/>
      <c r="AL514" s="41"/>
    </row>
    <row r="515" ht="15.75" customHeight="1">
      <c r="D515" s="33"/>
      <c r="F515" s="33"/>
      <c r="H515" s="34"/>
      <c r="I515" s="35"/>
      <c r="K515" s="36"/>
      <c r="L515" s="35"/>
      <c r="N515" s="34"/>
      <c r="O515" s="38"/>
      <c r="Q515" s="39"/>
      <c r="R515" s="38"/>
      <c r="T515" s="39"/>
      <c r="U515" s="38"/>
      <c r="W515" s="39"/>
      <c r="X515" s="38"/>
      <c r="Z515" s="39"/>
      <c r="AA515" s="38"/>
      <c r="AB515" s="40"/>
      <c r="AC515" s="40"/>
      <c r="AD515" s="40"/>
      <c r="AE515" s="40"/>
      <c r="AF515" s="41"/>
      <c r="AG515" s="40"/>
      <c r="AH515" s="40"/>
      <c r="AI515" s="41"/>
      <c r="AJ515" s="41"/>
      <c r="AK515" s="41"/>
      <c r="AL515" s="41"/>
    </row>
    <row r="516" ht="15.75" customHeight="1">
      <c r="D516" s="33"/>
      <c r="F516" s="33"/>
      <c r="H516" s="34"/>
      <c r="I516" s="35"/>
      <c r="K516" s="36"/>
      <c r="L516" s="35"/>
      <c r="N516" s="34"/>
      <c r="O516" s="38"/>
      <c r="Q516" s="39"/>
      <c r="R516" s="38"/>
      <c r="T516" s="39"/>
      <c r="U516" s="38"/>
      <c r="W516" s="39"/>
      <c r="X516" s="38"/>
      <c r="Z516" s="39"/>
      <c r="AA516" s="38"/>
      <c r="AB516" s="40"/>
      <c r="AC516" s="40"/>
      <c r="AD516" s="40"/>
      <c r="AE516" s="40"/>
      <c r="AF516" s="41"/>
      <c r="AG516" s="40"/>
      <c r="AH516" s="40"/>
      <c r="AI516" s="41"/>
      <c r="AJ516" s="41"/>
      <c r="AK516" s="41"/>
      <c r="AL516" s="41"/>
    </row>
    <row r="517" ht="15.75" customHeight="1">
      <c r="D517" s="33"/>
      <c r="F517" s="33"/>
      <c r="H517" s="34"/>
      <c r="I517" s="35"/>
      <c r="K517" s="36"/>
      <c r="L517" s="35"/>
      <c r="N517" s="34"/>
      <c r="O517" s="38"/>
      <c r="Q517" s="39"/>
      <c r="R517" s="38"/>
      <c r="T517" s="39"/>
      <c r="U517" s="38"/>
      <c r="W517" s="39"/>
      <c r="X517" s="38"/>
      <c r="Z517" s="39"/>
      <c r="AA517" s="38"/>
      <c r="AB517" s="40"/>
      <c r="AC517" s="40"/>
      <c r="AD517" s="40"/>
      <c r="AE517" s="40"/>
      <c r="AF517" s="41"/>
      <c r="AG517" s="40"/>
      <c r="AH517" s="40"/>
      <c r="AI517" s="41"/>
      <c r="AJ517" s="41"/>
      <c r="AK517" s="41"/>
      <c r="AL517" s="41"/>
    </row>
    <row r="518" ht="15.75" customHeight="1">
      <c r="D518" s="33"/>
      <c r="F518" s="33"/>
      <c r="H518" s="34"/>
      <c r="I518" s="35"/>
      <c r="K518" s="36"/>
      <c r="L518" s="35"/>
      <c r="N518" s="34"/>
      <c r="O518" s="38"/>
      <c r="Q518" s="39"/>
      <c r="R518" s="38"/>
      <c r="T518" s="39"/>
      <c r="U518" s="38"/>
      <c r="W518" s="39"/>
      <c r="X518" s="38"/>
      <c r="Z518" s="39"/>
      <c r="AA518" s="38"/>
      <c r="AB518" s="40"/>
      <c r="AC518" s="40"/>
      <c r="AD518" s="40"/>
      <c r="AE518" s="40"/>
      <c r="AF518" s="41"/>
      <c r="AG518" s="40"/>
      <c r="AH518" s="40"/>
      <c r="AI518" s="41"/>
      <c r="AJ518" s="41"/>
      <c r="AK518" s="41"/>
      <c r="AL518" s="41"/>
    </row>
    <row r="519" ht="15.75" customHeight="1">
      <c r="D519" s="33"/>
      <c r="F519" s="33"/>
      <c r="H519" s="34"/>
      <c r="I519" s="35"/>
      <c r="K519" s="36"/>
      <c r="L519" s="35"/>
      <c r="N519" s="34"/>
      <c r="O519" s="38"/>
      <c r="Q519" s="39"/>
      <c r="R519" s="38"/>
      <c r="T519" s="39"/>
      <c r="U519" s="38"/>
      <c r="W519" s="39"/>
      <c r="X519" s="38"/>
      <c r="Z519" s="39"/>
      <c r="AA519" s="38"/>
      <c r="AB519" s="40"/>
      <c r="AC519" s="40"/>
      <c r="AD519" s="40"/>
      <c r="AE519" s="40"/>
      <c r="AF519" s="41"/>
      <c r="AG519" s="40"/>
      <c r="AH519" s="40"/>
      <c r="AI519" s="41"/>
      <c r="AJ519" s="41"/>
      <c r="AK519" s="41"/>
      <c r="AL519" s="41"/>
    </row>
    <row r="520" ht="15.75" customHeight="1">
      <c r="D520" s="33"/>
      <c r="F520" s="33"/>
      <c r="H520" s="34"/>
      <c r="I520" s="35"/>
      <c r="K520" s="36"/>
      <c r="L520" s="35"/>
      <c r="N520" s="34"/>
      <c r="O520" s="38"/>
      <c r="Q520" s="39"/>
      <c r="R520" s="38"/>
      <c r="T520" s="39"/>
      <c r="U520" s="38"/>
      <c r="W520" s="39"/>
      <c r="X520" s="38"/>
      <c r="Z520" s="39"/>
      <c r="AA520" s="38"/>
      <c r="AB520" s="40"/>
      <c r="AC520" s="40"/>
      <c r="AD520" s="40"/>
      <c r="AE520" s="40"/>
      <c r="AF520" s="41"/>
      <c r="AG520" s="40"/>
      <c r="AH520" s="40"/>
      <c r="AI520" s="41"/>
      <c r="AJ520" s="41"/>
      <c r="AK520" s="41"/>
      <c r="AL520" s="41"/>
    </row>
    <row r="521" ht="15.75" customHeight="1">
      <c r="D521" s="33"/>
      <c r="F521" s="33"/>
      <c r="H521" s="34"/>
      <c r="I521" s="35"/>
      <c r="K521" s="36"/>
      <c r="L521" s="35"/>
      <c r="N521" s="34"/>
      <c r="O521" s="38"/>
      <c r="Q521" s="39"/>
      <c r="R521" s="38"/>
      <c r="T521" s="39"/>
      <c r="U521" s="38"/>
      <c r="W521" s="39"/>
      <c r="X521" s="38"/>
      <c r="Z521" s="39"/>
      <c r="AA521" s="38"/>
      <c r="AB521" s="40"/>
      <c r="AC521" s="40"/>
      <c r="AD521" s="40"/>
      <c r="AE521" s="40"/>
      <c r="AF521" s="41"/>
      <c r="AG521" s="40"/>
      <c r="AH521" s="40"/>
      <c r="AI521" s="41"/>
      <c r="AJ521" s="41"/>
      <c r="AK521" s="41"/>
      <c r="AL521" s="41"/>
    </row>
    <row r="522" ht="15.75" customHeight="1">
      <c r="D522" s="33"/>
      <c r="F522" s="33"/>
      <c r="H522" s="34"/>
      <c r="I522" s="35"/>
      <c r="K522" s="36"/>
      <c r="L522" s="35"/>
      <c r="N522" s="34"/>
      <c r="O522" s="38"/>
      <c r="Q522" s="39"/>
      <c r="R522" s="38"/>
      <c r="T522" s="39"/>
      <c r="U522" s="38"/>
      <c r="W522" s="39"/>
      <c r="X522" s="38"/>
      <c r="Z522" s="39"/>
      <c r="AA522" s="38"/>
      <c r="AB522" s="40"/>
      <c r="AC522" s="40"/>
      <c r="AD522" s="40"/>
      <c r="AE522" s="40"/>
      <c r="AF522" s="41"/>
      <c r="AG522" s="40"/>
      <c r="AH522" s="40"/>
      <c r="AI522" s="41"/>
      <c r="AJ522" s="41"/>
      <c r="AK522" s="41"/>
      <c r="AL522" s="41"/>
    </row>
    <row r="523" ht="15.75" customHeight="1">
      <c r="D523" s="33"/>
      <c r="F523" s="33"/>
      <c r="H523" s="34"/>
      <c r="I523" s="35"/>
      <c r="K523" s="36"/>
      <c r="L523" s="35"/>
      <c r="N523" s="34"/>
      <c r="O523" s="38"/>
      <c r="Q523" s="39"/>
      <c r="R523" s="38"/>
      <c r="T523" s="39"/>
      <c r="U523" s="38"/>
      <c r="W523" s="39"/>
      <c r="X523" s="38"/>
      <c r="Z523" s="39"/>
      <c r="AA523" s="38"/>
      <c r="AB523" s="40"/>
      <c r="AC523" s="40"/>
      <c r="AD523" s="40"/>
      <c r="AE523" s="40"/>
      <c r="AF523" s="41"/>
      <c r="AG523" s="40"/>
      <c r="AH523" s="40"/>
      <c r="AI523" s="41"/>
      <c r="AJ523" s="41"/>
      <c r="AK523" s="41"/>
      <c r="AL523" s="41"/>
    </row>
    <row r="524" ht="15.75" customHeight="1">
      <c r="D524" s="33"/>
      <c r="F524" s="33"/>
      <c r="H524" s="34"/>
      <c r="I524" s="35"/>
      <c r="K524" s="36"/>
      <c r="L524" s="35"/>
      <c r="N524" s="34"/>
      <c r="O524" s="38"/>
      <c r="Q524" s="39"/>
      <c r="R524" s="38"/>
      <c r="T524" s="39"/>
      <c r="U524" s="38"/>
      <c r="W524" s="39"/>
      <c r="X524" s="38"/>
      <c r="Z524" s="39"/>
      <c r="AA524" s="38"/>
      <c r="AB524" s="40"/>
      <c r="AC524" s="40"/>
      <c r="AD524" s="40"/>
      <c r="AE524" s="40"/>
      <c r="AF524" s="41"/>
      <c r="AG524" s="40"/>
      <c r="AH524" s="40"/>
      <c r="AI524" s="41"/>
      <c r="AJ524" s="41"/>
      <c r="AK524" s="41"/>
      <c r="AL524" s="41"/>
    </row>
    <row r="525" ht="15.75" customHeight="1">
      <c r="D525" s="33"/>
      <c r="F525" s="33"/>
      <c r="H525" s="34"/>
      <c r="I525" s="35"/>
      <c r="K525" s="36"/>
      <c r="L525" s="35"/>
      <c r="N525" s="34"/>
      <c r="O525" s="38"/>
      <c r="Q525" s="39"/>
      <c r="R525" s="38"/>
      <c r="T525" s="39"/>
      <c r="U525" s="38"/>
      <c r="W525" s="39"/>
      <c r="X525" s="38"/>
      <c r="Z525" s="39"/>
      <c r="AA525" s="38"/>
      <c r="AB525" s="40"/>
      <c r="AC525" s="40"/>
      <c r="AD525" s="40"/>
      <c r="AE525" s="40"/>
      <c r="AF525" s="41"/>
      <c r="AG525" s="40"/>
      <c r="AH525" s="40"/>
      <c r="AI525" s="41"/>
      <c r="AJ525" s="41"/>
      <c r="AK525" s="41"/>
      <c r="AL525" s="41"/>
    </row>
    <row r="526" ht="15.75" customHeight="1">
      <c r="D526" s="33"/>
      <c r="F526" s="33"/>
      <c r="H526" s="34"/>
      <c r="I526" s="35"/>
      <c r="K526" s="36"/>
      <c r="L526" s="35"/>
      <c r="N526" s="34"/>
      <c r="O526" s="38"/>
      <c r="Q526" s="39"/>
      <c r="R526" s="38"/>
      <c r="T526" s="39"/>
      <c r="U526" s="38"/>
      <c r="W526" s="39"/>
      <c r="X526" s="38"/>
      <c r="Z526" s="39"/>
      <c r="AA526" s="38"/>
      <c r="AB526" s="40"/>
      <c r="AC526" s="40"/>
      <c r="AD526" s="40"/>
      <c r="AE526" s="40"/>
      <c r="AF526" s="41"/>
      <c r="AG526" s="40"/>
      <c r="AH526" s="40"/>
      <c r="AI526" s="41"/>
      <c r="AJ526" s="41"/>
      <c r="AK526" s="41"/>
      <c r="AL526" s="41"/>
    </row>
    <row r="527" ht="15.75" customHeight="1">
      <c r="D527" s="33"/>
      <c r="F527" s="33"/>
      <c r="H527" s="34"/>
      <c r="I527" s="35"/>
      <c r="K527" s="36"/>
      <c r="L527" s="35"/>
      <c r="N527" s="34"/>
      <c r="O527" s="38"/>
      <c r="Q527" s="39"/>
      <c r="R527" s="38"/>
      <c r="T527" s="39"/>
      <c r="U527" s="38"/>
      <c r="W527" s="39"/>
      <c r="X527" s="38"/>
      <c r="Z527" s="39"/>
      <c r="AA527" s="38"/>
      <c r="AB527" s="40"/>
      <c r="AC527" s="40"/>
      <c r="AD527" s="40"/>
      <c r="AE527" s="40"/>
      <c r="AF527" s="41"/>
      <c r="AG527" s="40"/>
      <c r="AH527" s="40"/>
      <c r="AI527" s="41"/>
      <c r="AJ527" s="41"/>
      <c r="AK527" s="41"/>
      <c r="AL527" s="41"/>
    </row>
    <row r="528" ht="15.75" customHeight="1">
      <c r="D528" s="33"/>
      <c r="F528" s="33"/>
      <c r="H528" s="34"/>
      <c r="I528" s="35"/>
      <c r="K528" s="36"/>
      <c r="L528" s="35"/>
      <c r="N528" s="34"/>
      <c r="O528" s="38"/>
      <c r="Q528" s="39"/>
      <c r="R528" s="38"/>
      <c r="T528" s="39"/>
      <c r="U528" s="38"/>
      <c r="W528" s="39"/>
      <c r="X528" s="38"/>
      <c r="Z528" s="39"/>
      <c r="AA528" s="38"/>
      <c r="AB528" s="40"/>
      <c r="AC528" s="40"/>
      <c r="AD528" s="40"/>
      <c r="AE528" s="40"/>
      <c r="AF528" s="41"/>
      <c r="AG528" s="40"/>
      <c r="AH528" s="40"/>
      <c r="AI528" s="41"/>
      <c r="AJ528" s="41"/>
      <c r="AK528" s="41"/>
      <c r="AL528" s="41"/>
    </row>
    <row r="529" ht="15.75" customHeight="1">
      <c r="D529" s="33"/>
      <c r="F529" s="33"/>
      <c r="H529" s="34"/>
      <c r="I529" s="35"/>
      <c r="K529" s="36"/>
      <c r="L529" s="35"/>
      <c r="N529" s="34"/>
      <c r="O529" s="38"/>
      <c r="Q529" s="39"/>
      <c r="R529" s="38"/>
      <c r="T529" s="39"/>
      <c r="U529" s="38"/>
      <c r="W529" s="39"/>
      <c r="X529" s="38"/>
      <c r="Z529" s="39"/>
      <c r="AA529" s="38"/>
      <c r="AB529" s="40"/>
      <c r="AC529" s="40"/>
      <c r="AD529" s="40"/>
      <c r="AE529" s="40"/>
      <c r="AF529" s="41"/>
      <c r="AG529" s="40"/>
      <c r="AH529" s="40"/>
      <c r="AI529" s="41"/>
      <c r="AJ529" s="41"/>
      <c r="AK529" s="41"/>
      <c r="AL529" s="41"/>
    </row>
    <row r="530" ht="15.75" customHeight="1">
      <c r="D530" s="33"/>
      <c r="F530" s="33"/>
      <c r="H530" s="34"/>
      <c r="I530" s="35"/>
      <c r="K530" s="36"/>
      <c r="L530" s="35"/>
      <c r="N530" s="34"/>
      <c r="O530" s="38"/>
      <c r="Q530" s="39"/>
      <c r="R530" s="38"/>
      <c r="T530" s="39"/>
      <c r="U530" s="38"/>
      <c r="W530" s="39"/>
      <c r="X530" s="38"/>
      <c r="Z530" s="39"/>
      <c r="AA530" s="38"/>
      <c r="AB530" s="40"/>
      <c r="AC530" s="40"/>
      <c r="AD530" s="40"/>
      <c r="AE530" s="40"/>
      <c r="AF530" s="41"/>
      <c r="AG530" s="40"/>
      <c r="AH530" s="40"/>
      <c r="AI530" s="41"/>
      <c r="AJ530" s="41"/>
      <c r="AK530" s="41"/>
      <c r="AL530" s="41"/>
    </row>
    <row r="531" ht="15.75" customHeight="1">
      <c r="D531" s="33"/>
      <c r="F531" s="33"/>
      <c r="H531" s="34"/>
      <c r="I531" s="35"/>
      <c r="K531" s="36"/>
      <c r="L531" s="35"/>
      <c r="N531" s="34"/>
      <c r="O531" s="38"/>
      <c r="Q531" s="39"/>
      <c r="R531" s="38"/>
      <c r="T531" s="39"/>
      <c r="U531" s="38"/>
      <c r="W531" s="39"/>
      <c r="X531" s="38"/>
      <c r="Z531" s="39"/>
      <c r="AA531" s="38"/>
      <c r="AB531" s="40"/>
      <c r="AC531" s="40"/>
      <c r="AD531" s="40"/>
      <c r="AE531" s="40"/>
      <c r="AF531" s="41"/>
      <c r="AG531" s="40"/>
      <c r="AH531" s="40"/>
      <c r="AI531" s="41"/>
      <c r="AJ531" s="41"/>
      <c r="AK531" s="41"/>
      <c r="AL531" s="41"/>
    </row>
    <row r="532" ht="15.75" customHeight="1">
      <c r="D532" s="33"/>
      <c r="F532" s="33"/>
      <c r="H532" s="34"/>
      <c r="I532" s="35"/>
      <c r="K532" s="36"/>
      <c r="L532" s="35"/>
      <c r="N532" s="34"/>
      <c r="O532" s="38"/>
      <c r="Q532" s="39"/>
      <c r="R532" s="38"/>
      <c r="T532" s="39"/>
      <c r="U532" s="38"/>
      <c r="W532" s="39"/>
      <c r="X532" s="38"/>
      <c r="Z532" s="39"/>
      <c r="AA532" s="38"/>
      <c r="AB532" s="40"/>
      <c r="AC532" s="40"/>
      <c r="AD532" s="40"/>
      <c r="AE532" s="40"/>
      <c r="AF532" s="41"/>
      <c r="AG532" s="40"/>
      <c r="AH532" s="40"/>
      <c r="AI532" s="41"/>
      <c r="AJ532" s="41"/>
      <c r="AK532" s="41"/>
      <c r="AL532" s="41"/>
    </row>
    <row r="533" ht="15.75" customHeight="1">
      <c r="D533" s="33"/>
      <c r="F533" s="33"/>
      <c r="H533" s="34"/>
      <c r="I533" s="35"/>
      <c r="K533" s="36"/>
      <c r="L533" s="35"/>
      <c r="N533" s="34"/>
      <c r="O533" s="38"/>
      <c r="Q533" s="39"/>
      <c r="R533" s="38"/>
      <c r="T533" s="39"/>
      <c r="U533" s="38"/>
      <c r="W533" s="39"/>
      <c r="X533" s="38"/>
      <c r="Z533" s="39"/>
      <c r="AA533" s="38"/>
      <c r="AB533" s="40"/>
      <c r="AC533" s="40"/>
      <c r="AD533" s="40"/>
      <c r="AE533" s="40"/>
      <c r="AF533" s="41"/>
      <c r="AG533" s="40"/>
      <c r="AH533" s="40"/>
      <c r="AI533" s="41"/>
      <c r="AJ533" s="41"/>
      <c r="AK533" s="41"/>
      <c r="AL533" s="41"/>
    </row>
    <row r="534" ht="15.75" customHeight="1">
      <c r="D534" s="33"/>
      <c r="F534" s="33"/>
      <c r="H534" s="34"/>
      <c r="I534" s="35"/>
      <c r="K534" s="36"/>
      <c r="L534" s="35"/>
      <c r="N534" s="34"/>
      <c r="O534" s="38"/>
      <c r="Q534" s="39"/>
      <c r="R534" s="38"/>
      <c r="T534" s="39"/>
      <c r="U534" s="38"/>
      <c r="W534" s="39"/>
      <c r="X534" s="38"/>
      <c r="Z534" s="39"/>
      <c r="AA534" s="38"/>
      <c r="AB534" s="40"/>
      <c r="AC534" s="40"/>
      <c r="AD534" s="40"/>
      <c r="AE534" s="40"/>
      <c r="AF534" s="41"/>
      <c r="AG534" s="40"/>
      <c r="AH534" s="40"/>
      <c r="AI534" s="41"/>
      <c r="AJ534" s="41"/>
      <c r="AK534" s="41"/>
      <c r="AL534" s="41"/>
    </row>
    <row r="535" ht="15.75" customHeight="1">
      <c r="D535" s="33"/>
      <c r="F535" s="33"/>
      <c r="H535" s="34"/>
      <c r="I535" s="35"/>
      <c r="K535" s="36"/>
      <c r="L535" s="35"/>
      <c r="N535" s="34"/>
      <c r="O535" s="38"/>
      <c r="Q535" s="39"/>
      <c r="R535" s="38"/>
      <c r="T535" s="39"/>
      <c r="U535" s="38"/>
      <c r="W535" s="39"/>
      <c r="X535" s="38"/>
      <c r="Z535" s="39"/>
      <c r="AA535" s="38"/>
      <c r="AB535" s="40"/>
      <c r="AC535" s="40"/>
      <c r="AD535" s="40"/>
      <c r="AE535" s="40"/>
      <c r="AF535" s="41"/>
      <c r="AG535" s="40"/>
      <c r="AH535" s="40"/>
      <c r="AI535" s="41"/>
      <c r="AJ535" s="41"/>
      <c r="AK535" s="41"/>
      <c r="AL535" s="41"/>
    </row>
    <row r="536" ht="15.75" customHeight="1">
      <c r="D536" s="33"/>
      <c r="F536" s="33"/>
      <c r="H536" s="34"/>
      <c r="I536" s="35"/>
      <c r="K536" s="36"/>
      <c r="L536" s="35"/>
      <c r="N536" s="34"/>
      <c r="O536" s="38"/>
      <c r="Q536" s="39"/>
      <c r="R536" s="38"/>
      <c r="T536" s="39"/>
      <c r="U536" s="38"/>
      <c r="W536" s="39"/>
      <c r="X536" s="38"/>
      <c r="Z536" s="39"/>
      <c r="AA536" s="38"/>
      <c r="AB536" s="40"/>
      <c r="AC536" s="40"/>
      <c r="AD536" s="40"/>
      <c r="AE536" s="40"/>
      <c r="AF536" s="41"/>
      <c r="AG536" s="40"/>
      <c r="AH536" s="40"/>
      <c r="AI536" s="41"/>
      <c r="AJ536" s="41"/>
      <c r="AK536" s="41"/>
      <c r="AL536" s="41"/>
    </row>
    <row r="537" ht="15.75" customHeight="1">
      <c r="D537" s="33"/>
      <c r="F537" s="33"/>
      <c r="H537" s="34"/>
      <c r="I537" s="35"/>
      <c r="K537" s="36"/>
      <c r="L537" s="35"/>
      <c r="N537" s="34"/>
      <c r="O537" s="38"/>
      <c r="Q537" s="39"/>
      <c r="R537" s="38"/>
      <c r="T537" s="39"/>
      <c r="U537" s="38"/>
      <c r="W537" s="39"/>
      <c r="X537" s="38"/>
      <c r="Z537" s="39"/>
      <c r="AA537" s="38"/>
      <c r="AB537" s="40"/>
      <c r="AC537" s="40"/>
      <c r="AD537" s="40"/>
      <c r="AE537" s="40"/>
      <c r="AF537" s="41"/>
      <c r="AG537" s="40"/>
      <c r="AH537" s="40"/>
      <c r="AI537" s="41"/>
      <c r="AJ537" s="41"/>
      <c r="AK537" s="41"/>
      <c r="AL537" s="41"/>
    </row>
    <row r="538" ht="15.75" customHeight="1">
      <c r="D538" s="33"/>
      <c r="F538" s="33"/>
      <c r="H538" s="34"/>
      <c r="I538" s="35"/>
      <c r="K538" s="36"/>
      <c r="L538" s="35"/>
      <c r="N538" s="34"/>
      <c r="O538" s="38"/>
      <c r="Q538" s="39"/>
      <c r="R538" s="38"/>
      <c r="T538" s="39"/>
      <c r="U538" s="38"/>
      <c r="W538" s="39"/>
      <c r="X538" s="38"/>
      <c r="Z538" s="39"/>
      <c r="AA538" s="38"/>
      <c r="AB538" s="40"/>
      <c r="AC538" s="40"/>
      <c r="AD538" s="40"/>
      <c r="AE538" s="40"/>
      <c r="AF538" s="41"/>
      <c r="AG538" s="40"/>
      <c r="AH538" s="40"/>
      <c r="AI538" s="41"/>
      <c r="AJ538" s="41"/>
      <c r="AK538" s="41"/>
      <c r="AL538" s="41"/>
    </row>
    <row r="539" ht="15.75" customHeight="1">
      <c r="D539" s="33"/>
      <c r="F539" s="33"/>
      <c r="H539" s="34"/>
      <c r="I539" s="35"/>
      <c r="K539" s="36"/>
      <c r="L539" s="35"/>
      <c r="N539" s="34"/>
      <c r="O539" s="38"/>
      <c r="Q539" s="39"/>
      <c r="R539" s="38"/>
      <c r="T539" s="39"/>
      <c r="U539" s="38"/>
      <c r="W539" s="39"/>
      <c r="X539" s="38"/>
      <c r="Z539" s="39"/>
      <c r="AA539" s="38"/>
      <c r="AB539" s="40"/>
      <c r="AC539" s="40"/>
      <c r="AD539" s="40"/>
      <c r="AE539" s="40"/>
      <c r="AF539" s="41"/>
      <c r="AG539" s="40"/>
      <c r="AH539" s="40"/>
      <c r="AI539" s="41"/>
      <c r="AJ539" s="41"/>
      <c r="AK539" s="41"/>
      <c r="AL539" s="41"/>
    </row>
    <row r="540" ht="15.75" customHeight="1">
      <c r="D540" s="33"/>
      <c r="F540" s="33"/>
      <c r="H540" s="34"/>
      <c r="I540" s="35"/>
      <c r="K540" s="36"/>
      <c r="L540" s="35"/>
      <c r="N540" s="34"/>
      <c r="O540" s="38"/>
      <c r="Q540" s="39"/>
      <c r="R540" s="38"/>
      <c r="T540" s="39"/>
      <c r="U540" s="38"/>
      <c r="W540" s="39"/>
      <c r="X540" s="38"/>
      <c r="Z540" s="39"/>
      <c r="AA540" s="38"/>
      <c r="AB540" s="40"/>
      <c r="AC540" s="40"/>
      <c r="AD540" s="40"/>
      <c r="AE540" s="40"/>
      <c r="AF540" s="41"/>
      <c r="AG540" s="40"/>
      <c r="AH540" s="40"/>
      <c r="AI540" s="41"/>
      <c r="AJ540" s="41"/>
      <c r="AK540" s="41"/>
      <c r="AL540" s="41"/>
    </row>
    <row r="541" ht="15.75" customHeight="1">
      <c r="D541" s="33"/>
      <c r="F541" s="33"/>
      <c r="H541" s="34"/>
      <c r="I541" s="35"/>
      <c r="K541" s="36"/>
      <c r="L541" s="35"/>
      <c r="N541" s="34"/>
      <c r="O541" s="38"/>
      <c r="Q541" s="39"/>
      <c r="R541" s="38"/>
      <c r="T541" s="39"/>
      <c r="U541" s="38"/>
      <c r="W541" s="39"/>
      <c r="X541" s="38"/>
      <c r="Z541" s="39"/>
      <c r="AA541" s="38"/>
      <c r="AB541" s="40"/>
      <c r="AC541" s="40"/>
      <c r="AD541" s="40"/>
      <c r="AE541" s="40"/>
      <c r="AF541" s="41"/>
      <c r="AG541" s="40"/>
      <c r="AH541" s="40"/>
      <c r="AI541" s="41"/>
      <c r="AJ541" s="41"/>
      <c r="AK541" s="41"/>
      <c r="AL541" s="41"/>
    </row>
    <row r="542" ht="15.75" customHeight="1">
      <c r="D542" s="33"/>
      <c r="F542" s="33"/>
      <c r="H542" s="34"/>
      <c r="I542" s="35"/>
      <c r="K542" s="36"/>
      <c r="L542" s="35"/>
      <c r="N542" s="34"/>
      <c r="O542" s="38"/>
      <c r="Q542" s="39"/>
      <c r="R542" s="38"/>
      <c r="T542" s="39"/>
      <c r="U542" s="38"/>
      <c r="W542" s="39"/>
      <c r="X542" s="38"/>
      <c r="Z542" s="39"/>
      <c r="AA542" s="38"/>
      <c r="AB542" s="40"/>
      <c r="AC542" s="40"/>
      <c r="AD542" s="40"/>
      <c r="AE542" s="40"/>
      <c r="AF542" s="41"/>
      <c r="AG542" s="40"/>
      <c r="AH542" s="40"/>
      <c r="AI542" s="41"/>
      <c r="AJ542" s="41"/>
      <c r="AK542" s="41"/>
      <c r="AL542" s="41"/>
    </row>
    <row r="543" ht="15.75" customHeight="1">
      <c r="D543" s="33"/>
      <c r="F543" s="33"/>
      <c r="H543" s="34"/>
      <c r="I543" s="35"/>
      <c r="K543" s="36"/>
      <c r="L543" s="35"/>
      <c r="N543" s="34"/>
      <c r="O543" s="38"/>
      <c r="Q543" s="39"/>
      <c r="R543" s="38"/>
      <c r="T543" s="39"/>
      <c r="U543" s="38"/>
      <c r="W543" s="39"/>
      <c r="X543" s="38"/>
      <c r="Z543" s="39"/>
      <c r="AA543" s="38"/>
      <c r="AB543" s="40"/>
      <c r="AC543" s="40"/>
      <c r="AD543" s="40"/>
      <c r="AE543" s="40"/>
      <c r="AF543" s="41"/>
      <c r="AG543" s="40"/>
      <c r="AH543" s="40"/>
      <c r="AI543" s="41"/>
      <c r="AJ543" s="41"/>
      <c r="AK543" s="41"/>
      <c r="AL543" s="41"/>
    </row>
    <row r="544" ht="15.75" customHeight="1">
      <c r="D544" s="33"/>
      <c r="F544" s="33"/>
      <c r="H544" s="34"/>
      <c r="I544" s="35"/>
      <c r="K544" s="36"/>
      <c r="L544" s="35"/>
      <c r="N544" s="34"/>
      <c r="O544" s="38"/>
      <c r="Q544" s="39"/>
      <c r="R544" s="38"/>
      <c r="T544" s="39"/>
      <c r="U544" s="38"/>
      <c r="W544" s="39"/>
      <c r="X544" s="38"/>
      <c r="Z544" s="39"/>
      <c r="AA544" s="38"/>
      <c r="AB544" s="40"/>
      <c r="AC544" s="40"/>
      <c r="AD544" s="40"/>
      <c r="AE544" s="40"/>
      <c r="AF544" s="41"/>
      <c r="AG544" s="40"/>
      <c r="AH544" s="40"/>
      <c r="AI544" s="41"/>
      <c r="AJ544" s="41"/>
      <c r="AK544" s="41"/>
      <c r="AL544" s="41"/>
    </row>
    <row r="545" ht="15.75" customHeight="1">
      <c r="D545" s="33"/>
      <c r="F545" s="33"/>
      <c r="H545" s="34"/>
      <c r="I545" s="35"/>
      <c r="K545" s="36"/>
      <c r="L545" s="35"/>
      <c r="N545" s="34"/>
      <c r="O545" s="38"/>
      <c r="Q545" s="39"/>
      <c r="R545" s="38"/>
      <c r="T545" s="39"/>
      <c r="U545" s="38"/>
      <c r="W545" s="39"/>
      <c r="X545" s="38"/>
      <c r="Z545" s="39"/>
      <c r="AA545" s="38"/>
      <c r="AB545" s="40"/>
      <c r="AC545" s="40"/>
      <c r="AD545" s="40"/>
      <c r="AE545" s="40"/>
      <c r="AF545" s="41"/>
      <c r="AG545" s="40"/>
      <c r="AH545" s="40"/>
      <c r="AI545" s="41"/>
      <c r="AJ545" s="41"/>
      <c r="AK545" s="41"/>
      <c r="AL545" s="41"/>
    </row>
    <row r="546" ht="15.75" customHeight="1">
      <c r="D546" s="33"/>
      <c r="F546" s="33"/>
      <c r="H546" s="34"/>
      <c r="I546" s="35"/>
      <c r="K546" s="36"/>
      <c r="L546" s="35"/>
      <c r="N546" s="34"/>
      <c r="O546" s="38"/>
      <c r="Q546" s="39"/>
      <c r="R546" s="38"/>
      <c r="T546" s="39"/>
      <c r="U546" s="38"/>
      <c r="W546" s="39"/>
      <c r="X546" s="38"/>
      <c r="Z546" s="39"/>
      <c r="AA546" s="38"/>
      <c r="AB546" s="40"/>
      <c r="AC546" s="40"/>
      <c r="AD546" s="40"/>
      <c r="AE546" s="40"/>
      <c r="AF546" s="41"/>
      <c r="AG546" s="40"/>
      <c r="AH546" s="40"/>
      <c r="AI546" s="41"/>
      <c r="AJ546" s="41"/>
      <c r="AK546" s="41"/>
      <c r="AL546" s="41"/>
    </row>
    <row r="547" ht="15.75" customHeight="1">
      <c r="D547" s="33"/>
      <c r="F547" s="33"/>
      <c r="H547" s="34"/>
      <c r="I547" s="35"/>
      <c r="K547" s="36"/>
      <c r="L547" s="35"/>
      <c r="N547" s="34"/>
      <c r="O547" s="38"/>
      <c r="Q547" s="39"/>
      <c r="R547" s="38"/>
      <c r="T547" s="39"/>
      <c r="U547" s="38"/>
      <c r="W547" s="39"/>
      <c r="X547" s="38"/>
      <c r="Z547" s="39"/>
      <c r="AA547" s="38"/>
      <c r="AB547" s="40"/>
      <c r="AC547" s="40"/>
      <c r="AD547" s="40"/>
      <c r="AE547" s="40"/>
      <c r="AF547" s="41"/>
      <c r="AG547" s="40"/>
      <c r="AH547" s="40"/>
      <c r="AI547" s="41"/>
      <c r="AJ547" s="41"/>
      <c r="AK547" s="41"/>
      <c r="AL547" s="41"/>
    </row>
    <row r="548" ht="15.75" customHeight="1">
      <c r="D548" s="33"/>
      <c r="F548" s="33"/>
      <c r="H548" s="34"/>
      <c r="I548" s="35"/>
      <c r="K548" s="36"/>
      <c r="L548" s="35"/>
      <c r="N548" s="34"/>
      <c r="O548" s="38"/>
      <c r="Q548" s="39"/>
      <c r="R548" s="38"/>
      <c r="T548" s="39"/>
      <c r="U548" s="38"/>
      <c r="W548" s="39"/>
      <c r="X548" s="38"/>
      <c r="Z548" s="39"/>
      <c r="AA548" s="38"/>
      <c r="AB548" s="40"/>
      <c r="AC548" s="40"/>
      <c r="AD548" s="40"/>
      <c r="AE548" s="40"/>
      <c r="AF548" s="41"/>
      <c r="AG548" s="40"/>
      <c r="AH548" s="40"/>
      <c r="AI548" s="41"/>
      <c r="AJ548" s="41"/>
      <c r="AK548" s="41"/>
      <c r="AL548" s="41"/>
    </row>
    <row r="549" ht="15.75" customHeight="1">
      <c r="D549" s="33"/>
      <c r="F549" s="33"/>
      <c r="H549" s="34"/>
      <c r="I549" s="35"/>
      <c r="K549" s="36"/>
      <c r="L549" s="35"/>
      <c r="N549" s="34"/>
      <c r="O549" s="38"/>
      <c r="Q549" s="39"/>
      <c r="R549" s="38"/>
      <c r="T549" s="39"/>
      <c r="U549" s="38"/>
      <c r="W549" s="39"/>
      <c r="X549" s="38"/>
      <c r="Z549" s="39"/>
      <c r="AA549" s="38"/>
      <c r="AB549" s="40"/>
      <c r="AC549" s="40"/>
      <c r="AD549" s="40"/>
      <c r="AE549" s="40"/>
      <c r="AF549" s="41"/>
      <c r="AG549" s="40"/>
      <c r="AH549" s="40"/>
      <c r="AI549" s="41"/>
      <c r="AJ549" s="41"/>
      <c r="AK549" s="41"/>
      <c r="AL549" s="41"/>
    </row>
    <row r="550" ht="15.75" customHeight="1">
      <c r="D550" s="33"/>
      <c r="F550" s="33"/>
      <c r="H550" s="34"/>
      <c r="I550" s="35"/>
      <c r="K550" s="36"/>
      <c r="L550" s="35"/>
      <c r="N550" s="34"/>
      <c r="O550" s="38"/>
      <c r="Q550" s="39"/>
      <c r="R550" s="38"/>
      <c r="T550" s="39"/>
      <c r="U550" s="38"/>
      <c r="W550" s="39"/>
      <c r="X550" s="38"/>
      <c r="Z550" s="39"/>
      <c r="AA550" s="38"/>
      <c r="AB550" s="40"/>
      <c r="AC550" s="40"/>
      <c r="AD550" s="40"/>
      <c r="AE550" s="40"/>
      <c r="AF550" s="41"/>
      <c r="AG550" s="40"/>
      <c r="AH550" s="40"/>
      <c r="AI550" s="41"/>
      <c r="AJ550" s="41"/>
      <c r="AK550" s="41"/>
      <c r="AL550" s="41"/>
    </row>
    <row r="551" ht="15.75" customHeight="1">
      <c r="D551" s="33"/>
      <c r="F551" s="33"/>
      <c r="H551" s="34"/>
      <c r="I551" s="35"/>
      <c r="K551" s="36"/>
      <c r="L551" s="35"/>
      <c r="N551" s="34"/>
      <c r="O551" s="38"/>
      <c r="Q551" s="39"/>
      <c r="R551" s="38"/>
      <c r="T551" s="39"/>
      <c r="U551" s="38"/>
      <c r="W551" s="39"/>
      <c r="X551" s="38"/>
      <c r="Z551" s="39"/>
      <c r="AA551" s="38"/>
      <c r="AB551" s="40"/>
      <c r="AC551" s="40"/>
      <c r="AD551" s="40"/>
      <c r="AE551" s="40"/>
      <c r="AF551" s="41"/>
      <c r="AG551" s="40"/>
      <c r="AH551" s="40"/>
      <c r="AI551" s="41"/>
      <c r="AJ551" s="41"/>
      <c r="AK551" s="41"/>
      <c r="AL551" s="41"/>
    </row>
    <row r="552" ht="15.75" customHeight="1">
      <c r="D552" s="33"/>
      <c r="F552" s="33"/>
      <c r="H552" s="34"/>
      <c r="I552" s="35"/>
      <c r="K552" s="36"/>
      <c r="L552" s="35"/>
      <c r="N552" s="34"/>
      <c r="O552" s="38"/>
      <c r="Q552" s="39"/>
      <c r="R552" s="38"/>
      <c r="T552" s="39"/>
      <c r="U552" s="38"/>
      <c r="W552" s="39"/>
      <c r="X552" s="38"/>
      <c r="Z552" s="39"/>
      <c r="AA552" s="38"/>
      <c r="AB552" s="40"/>
      <c r="AC552" s="40"/>
      <c r="AD552" s="40"/>
      <c r="AE552" s="40"/>
      <c r="AF552" s="41"/>
      <c r="AG552" s="40"/>
      <c r="AH552" s="40"/>
      <c r="AI552" s="41"/>
      <c r="AJ552" s="41"/>
      <c r="AK552" s="41"/>
      <c r="AL552" s="41"/>
    </row>
    <row r="553" ht="15.75" customHeight="1">
      <c r="D553" s="33"/>
      <c r="F553" s="33"/>
      <c r="H553" s="34"/>
      <c r="I553" s="35"/>
      <c r="K553" s="36"/>
      <c r="L553" s="35"/>
      <c r="N553" s="34"/>
      <c r="O553" s="38"/>
      <c r="Q553" s="39"/>
      <c r="R553" s="38"/>
      <c r="T553" s="39"/>
      <c r="U553" s="38"/>
      <c r="W553" s="39"/>
      <c r="X553" s="38"/>
      <c r="Z553" s="39"/>
      <c r="AA553" s="38"/>
      <c r="AB553" s="40"/>
      <c r="AC553" s="40"/>
      <c r="AD553" s="40"/>
      <c r="AE553" s="40"/>
      <c r="AF553" s="41"/>
      <c r="AG553" s="40"/>
      <c r="AH553" s="40"/>
      <c r="AI553" s="41"/>
      <c r="AJ553" s="41"/>
      <c r="AK553" s="41"/>
      <c r="AL553" s="41"/>
    </row>
    <row r="554" ht="15.75" customHeight="1">
      <c r="D554" s="33"/>
      <c r="F554" s="33"/>
      <c r="H554" s="34"/>
      <c r="I554" s="35"/>
      <c r="K554" s="36"/>
      <c r="L554" s="35"/>
      <c r="N554" s="34"/>
      <c r="O554" s="38"/>
      <c r="Q554" s="39"/>
      <c r="R554" s="38"/>
      <c r="T554" s="39"/>
      <c r="U554" s="38"/>
      <c r="W554" s="39"/>
      <c r="X554" s="38"/>
      <c r="Z554" s="39"/>
      <c r="AA554" s="38"/>
      <c r="AB554" s="40"/>
      <c r="AC554" s="40"/>
      <c r="AD554" s="40"/>
      <c r="AE554" s="40"/>
      <c r="AF554" s="41"/>
      <c r="AG554" s="40"/>
      <c r="AH554" s="40"/>
      <c r="AI554" s="41"/>
      <c r="AJ554" s="41"/>
      <c r="AK554" s="41"/>
      <c r="AL554" s="41"/>
    </row>
    <row r="555" ht="15.75" customHeight="1">
      <c r="D555" s="33"/>
      <c r="F555" s="33"/>
      <c r="H555" s="34"/>
      <c r="I555" s="35"/>
      <c r="K555" s="36"/>
      <c r="L555" s="35"/>
      <c r="N555" s="34"/>
      <c r="O555" s="38"/>
      <c r="Q555" s="39"/>
      <c r="R555" s="38"/>
      <c r="T555" s="39"/>
      <c r="U555" s="38"/>
      <c r="W555" s="39"/>
      <c r="X555" s="38"/>
      <c r="Z555" s="39"/>
      <c r="AA555" s="38"/>
      <c r="AB555" s="40"/>
      <c r="AC555" s="40"/>
      <c r="AD555" s="40"/>
      <c r="AE555" s="40"/>
      <c r="AF555" s="41"/>
      <c r="AG555" s="40"/>
      <c r="AH555" s="40"/>
      <c r="AI555" s="41"/>
      <c r="AJ555" s="41"/>
      <c r="AK555" s="41"/>
      <c r="AL555" s="41"/>
    </row>
    <row r="556" ht="15.75" customHeight="1">
      <c r="D556" s="33"/>
      <c r="F556" s="33"/>
      <c r="H556" s="34"/>
      <c r="I556" s="35"/>
      <c r="K556" s="36"/>
      <c r="L556" s="35"/>
      <c r="N556" s="34"/>
      <c r="O556" s="38"/>
      <c r="Q556" s="39"/>
      <c r="R556" s="38"/>
      <c r="T556" s="39"/>
      <c r="U556" s="38"/>
      <c r="W556" s="39"/>
      <c r="X556" s="38"/>
      <c r="Z556" s="39"/>
      <c r="AA556" s="38"/>
      <c r="AB556" s="40"/>
      <c r="AC556" s="40"/>
      <c r="AD556" s="40"/>
      <c r="AE556" s="40"/>
      <c r="AF556" s="41"/>
      <c r="AG556" s="40"/>
      <c r="AH556" s="40"/>
      <c r="AI556" s="41"/>
      <c r="AJ556" s="41"/>
      <c r="AK556" s="41"/>
      <c r="AL556" s="41"/>
    </row>
    <row r="557" ht="15.75" customHeight="1">
      <c r="D557" s="33"/>
      <c r="F557" s="33"/>
      <c r="H557" s="34"/>
      <c r="I557" s="35"/>
      <c r="K557" s="36"/>
      <c r="L557" s="35"/>
      <c r="N557" s="34"/>
      <c r="O557" s="38"/>
      <c r="Q557" s="39"/>
      <c r="R557" s="38"/>
      <c r="T557" s="39"/>
      <c r="U557" s="38"/>
      <c r="W557" s="39"/>
      <c r="X557" s="38"/>
      <c r="Z557" s="39"/>
      <c r="AA557" s="38"/>
      <c r="AB557" s="40"/>
      <c r="AC557" s="40"/>
      <c r="AD557" s="40"/>
      <c r="AE557" s="40"/>
      <c r="AF557" s="41"/>
      <c r="AG557" s="40"/>
      <c r="AH557" s="40"/>
      <c r="AI557" s="41"/>
      <c r="AJ557" s="41"/>
      <c r="AK557" s="41"/>
      <c r="AL557" s="41"/>
    </row>
    <row r="558" ht="15.75" customHeight="1">
      <c r="D558" s="33"/>
      <c r="F558" s="33"/>
      <c r="H558" s="34"/>
      <c r="I558" s="35"/>
      <c r="K558" s="36"/>
      <c r="L558" s="35"/>
      <c r="N558" s="34"/>
      <c r="O558" s="38"/>
      <c r="Q558" s="39"/>
      <c r="R558" s="38"/>
      <c r="T558" s="39"/>
      <c r="U558" s="38"/>
      <c r="W558" s="39"/>
      <c r="X558" s="38"/>
      <c r="Z558" s="39"/>
      <c r="AA558" s="38"/>
      <c r="AB558" s="40"/>
      <c r="AC558" s="40"/>
      <c r="AD558" s="40"/>
      <c r="AE558" s="40"/>
      <c r="AF558" s="41"/>
      <c r="AG558" s="40"/>
      <c r="AH558" s="40"/>
      <c r="AI558" s="41"/>
      <c r="AJ558" s="41"/>
      <c r="AK558" s="41"/>
      <c r="AL558" s="41"/>
    </row>
    <row r="559" ht="15.75" customHeight="1">
      <c r="D559" s="33"/>
      <c r="F559" s="33"/>
      <c r="H559" s="34"/>
      <c r="I559" s="35"/>
      <c r="K559" s="36"/>
      <c r="L559" s="35"/>
      <c r="N559" s="34"/>
      <c r="O559" s="38"/>
      <c r="Q559" s="39"/>
      <c r="R559" s="38"/>
      <c r="T559" s="39"/>
      <c r="U559" s="38"/>
      <c r="W559" s="39"/>
      <c r="X559" s="38"/>
      <c r="Z559" s="39"/>
      <c r="AA559" s="38"/>
      <c r="AB559" s="40"/>
      <c r="AC559" s="40"/>
      <c r="AD559" s="40"/>
      <c r="AE559" s="40"/>
      <c r="AF559" s="41"/>
      <c r="AG559" s="40"/>
      <c r="AH559" s="40"/>
      <c r="AI559" s="41"/>
      <c r="AJ559" s="41"/>
      <c r="AK559" s="41"/>
      <c r="AL559" s="41"/>
    </row>
    <row r="560" ht="15.75" customHeight="1">
      <c r="D560" s="33"/>
      <c r="F560" s="33"/>
      <c r="H560" s="34"/>
      <c r="I560" s="35"/>
      <c r="K560" s="36"/>
      <c r="L560" s="35"/>
      <c r="N560" s="34"/>
      <c r="O560" s="38"/>
      <c r="Q560" s="39"/>
      <c r="R560" s="38"/>
      <c r="T560" s="39"/>
      <c r="U560" s="38"/>
      <c r="W560" s="39"/>
      <c r="X560" s="38"/>
      <c r="Z560" s="39"/>
      <c r="AA560" s="38"/>
      <c r="AB560" s="40"/>
      <c r="AC560" s="40"/>
      <c r="AD560" s="40"/>
      <c r="AE560" s="40"/>
      <c r="AF560" s="41"/>
      <c r="AG560" s="40"/>
      <c r="AH560" s="40"/>
      <c r="AI560" s="41"/>
      <c r="AJ560" s="41"/>
      <c r="AK560" s="41"/>
      <c r="AL560" s="41"/>
    </row>
    <row r="561" ht="15.75" customHeight="1">
      <c r="D561" s="33"/>
      <c r="F561" s="33"/>
      <c r="H561" s="34"/>
      <c r="I561" s="35"/>
      <c r="K561" s="36"/>
      <c r="L561" s="35"/>
      <c r="N561" s="34"/>
      <c r="O561" s="38"/>
      <c r="Q561" s="39"/>
      <c r="R561" s="38"/>
      <c r="T561" s="39"/>
      <c r="U561" s="38"/>
      <c r="W561" s="39"/>
      <c r="X561" s="38"/>
      <c r="Z561" s="39"/>
      <c r="AA561" s="38"/>
      <c r="AB561" s="40"/>
      <c r="AC561" s="40"/>
      <c r="AD561" s="40"/>
      <c r="AE561" s="40"/>
      <c r="AF561" s="41"/>
      <c r="AG561" s="40"/>
      <c r="AH561" s="40"/>
      <c r="AI561" s="41"/>
      <c r="AJ561" s="41"/>
      <c r="AK561" s="41"/>
      <c r="AL561" s="41"/>
    </row>
    <row r="562" ht="15.75" customHeight="1">
      <c r="D562" s="33"/>
      <c r="F562" s="33"/>
      <c r="H562" s="34"/>
      <c r="I562" s="35"/>
      <c r="K562" s="36"/>
      <c r="L562" s="35"/>
      <c r="N562" s="34"/>
      <c r="O562" s="38"/>
      <c r="Q562" s="39"/>
      <c r="R562" s="38"/>
      <c r="T562" s="39"/>
      <c r="U562" s="38"/>
      <c r="W562" s="39"/>
      <c r="X562" s="38"/>
      <c r="Z562" s="39"/>
      <c r="AA562" s="38"/>
      <c r="AB562" s="40"/>
      <c r="AC562" s="40"/>
      <c r="AD562" s="40"/>
      <c r="AE562" s="40"/>
      <c r="AF562" s="41"/>
      <c r="AG562" s="40"/>
      <c r="AH562" s="40"/>
      <c r="AI562" s="41"/>
      <c r="AJ562" s="41"/>
      <c r="AK562" s="41"/>
      <c r="AL562" s="41"/>
    </row>
    <row r="563" ht="15.75" customHeight="1">
      <c r="D563" s="33"/>
      <c r="F563" s="33"/>
      <c r="H563" s="34"/>
      <c r="I563" s="35"/>
      <c r="K563" s="36"/>
      <c r="L563" s="35"/>
      <c r="N563" s="34"/>
      <c r="O563" s="38"/>
      <c r="Q563" s="39"/>
      <c r="R563" s="38"/>
      <c r="T563" s="39"/>
      <c r="U563" s="38"/>
      <c r="W563" s="39"/>
      <c r="X563" s="38"/>
      <c r="Z563" s="39"/>
      <c r="AA563" s="38"/>
      <c r="AB563" s="40"/>
      <c r="AC563" s="40"/>
      <c r="AD563" s="40"/>
      <c r="AE563" s="40"/>
      <c r="AF563" s="41"/>
      <c r="AG563" s="40"/>
      <c r="AH563" s="40"/>
      <c r="AI563" s="41"/>
      <c r="AJ563" s="41"/>
      <c r="AK563" s="41"/>
      <c r="AL563" s="41"/>
    </row>
    <row r="564" ht="15.75" customHeight="1">
      <c r="D564" s="33"/>
      <c r="F564" s="33"/>
      <c r="H564" s="34"/>
      <c r="I564" s="35"/>
      <c r="K564" s="36"/>
      <c r="L564" s="35"/>
      <c r="N564" s="34"/>
      <c r="O564" s="38"/>
      <c r="Q564" s="39"/>
      <c r="R564" s="38"/>
      <c r="T564" s="39"/>
      <c r="U564" s="38"/>
      <c r="W564" s="39"/>
      <c r="X564" s="38"/>
      <c r="Z564" s="39"/>
      <c r="AA564" s="38"/>
      <c r="AB564" s="40"/>
      <c r="AC564" s="40"/>
      <c r="AD564" s="40"/>
      <c r="AE564" s="40"/>
      <c r="AF564" s="41"/>
      <c r="AG564" s="40"/>
      <c r="AH564" s="40"/>
      <c r="AI564" s="41"/>
      <c r="AJ564" s="41"/>
      <c r="AK564" s="41"/>
      <c r="AL564" s="41"/>
    </row>
    <row r="565" ht="15.75" customHeight="1">
      <c r="D565" s="33"/>
      <c r="F565" s="33"/>
      <c r="H565" s="34"/>
      <c r="I565" s="35"/>
      <c r="K565" s="36"/>
      <c r="L565" s="35"/>
      <c r="N565" s="34"/>
      <c r="O565" s="38"/>
      <c r="Q565" s="39"/>
      <c r="R565" s="38"/>
      <c r="T565" s="39"/>
      <c r="U565" s="38"/>
      <c r="W565" s="39"/>
      <c r="X565" s="38"/>
      <c r="Z565" s="39"/>
      <c r="AA565" s="38"/>
      <c r="AB565" s="40"/>
      <c r="AC565" s="40"/>
      <c r="AD565" s="40"/>
      <c r="AE565" s="40"/>
      <c r="AF565" s="41"/>
      <c r="AG565" s="40"/>
      <c r="AH565" s="40"/>
      <c r="AI565" s="41"/>
      <c r="AJ565" s="41"/>
      <c r="AK565" s="41"/>
      <c r="AL565" s="41"/>
    </row>
    <row r="566" ht="15.75" customHeight="1">
      <c r="D566" s="33"/>
      <c r="F566" s="33"/>
      <c r="H566" s="34"/>
      <c r="I566" s="35"/>
      <c r="K566" s="36"/>
      <c r="L566" s="35"/>
      <c r="N566" s="34"/>
      <c r="O566" s="38"/>
      <c r="Q566" s="39"/>
      <c r="R566" s="38"/>
      <c r="T566" s="39"/>
      <c r="U566" s="38"/>
      <c r="W566" s="39"/>
      <c r="X566" s="38"/>
      <c r="Z566" s="39"/>
      <c r="AA566" s="38"/>
      <c r="AB566" s="40"/>
      <c r="AC566" s="40"/>
      <c r="AD566" s="40"/>
      <c r="AE566" s="40"/>
      <c r="AF566" s="41"/>
      <c r="AG566" s="40"/>
      <c r="AH566" s="40"/>
      <c r="AI566" s="41"/>
      <c r="AJ566" s="41"/>
      <c r="AK566" s="41"/>
      <c r="AL566" s="41"/>
    </row>
    <row r="567" ht="15.75" customHeight="1">
      <c r="D567" s="33"/>
      <c r="F567" s="33"/>
      <c r="H567" s="34"/>
      <c r="I567" s="35"/>
      <c r="K567" s="36"/>
      <c r="L567" s="35"/>
      <c r="N567" s="34"/>
      <c r="O567" s="38"/>
      <c r="Q567" s="39"/>
      <c r="R567" s="38"/>
      <c r="T567" s="39"/>
      <c r="U567" s="38"/>
      <c r="W567" s="39"/>
      <c r="X567" s="38"/>
      <c r="Z567" s="39"/>
      <c r="AA567" s="38"/>
      <c r="AB567" s="40"/>
      <c r="AC567" s="40"/>
      <c r="AD567" s="40"/>
      <c r="AE567" s="40"/>
      <c r="AF567" s="41"/>
      <c r="AG567" s="40"/>
      <c r="AH567" s="40"/>
      <c r="AI567" s="41"/>
      <c r="AJ567" s="41"/>
      <c r="AK567" s="41"/>
      <c r="AL567" s="41"/>
    </row>
    <row r="568" ht="15.75" customHeight="1">
      <c r="D568" s="33"/>
      <c r="F568" s="33"/>
      <c r="H568" s="34"/>
      <c r="I568" s="35"/>
      <c r="K568" s="36"/>
      <c r="L568" s="35"/>
      <c r="N568" s="34"/>
      <c r="O568" s="38"/>
      <c r="Q568" s="39"/>
      <c r="R568" s="38"/>
      <c r="T568" s="39"/>
      <c r="U568" s="38"/>
      <c r="W568" s="39"/>
      <c r="X568" s="38"/>
      <c r="Z568" s="39"/>
      <c r="AA568" s="38"/>
      <c r="AB568" s="40"/>
      <c r="AC568" s="40"/>
      <c r="AD568" s="40"/>
      <c r="AE568" s="40"/>
      <c r="AF568" s="41"/>
      <c r="AG568" s="40"/>
      <c r="AH568" s="40"/>
      <c r="AI568" s="41"/>
      <c r="AJ568" s="41"/>
      <c r="AK568" s="41"/>
      <c r="AL568" s="41"/>
    </row>
    <row r="569" ht="15.75" customHeight="1">
      <c r="D569" s="33"/>
      <c r="F569" s="33"/>
      <c r="H569" s="34"/>
      <c r="I569" s="35"/>
      <c r="K569" s="36"/>
      <c r="L569" s="35"/>
      <c r="N569" s="34"/>
      <c r="O569" s="38"/>
      <c r="Q569" s="39"/>
      <c r="R569" s="38"/>
      <c r="T569" s="39"/>
      <c r="U569" s="38"/>
      <c r="W569" s="39"/>
      <c r="X569" s="38"/>
      <c r="Z569" s="39"/>
      <c r="AA569" s="38"/>
      <c r="AB569" s="40"/>
      <c r="AC569" s="40"/>
      <c r="AD569" s="40"/>
      <c r="AE569" s="40"/>
      <c r="AF569" s="41"/>
      <c r="AG569" s="40"/>
      <c r="AH569" s="40"/>
      <c r="AI569" s="41"/>
      <c r="AJ569" s="41"/>
      <c r="AK569" s="41"/>
      <c r="AL569" s="41"/>
    </row>
    <row r="570" ht="15.75" customHeight="1">
      <c r="D570" s="33"/>
      <c r="F570" s="33"/>
      <c r="H570" s="34"/>
      <c r="I570" s="35"/>
      <c r="K570" s="36"/>
      <c r="L570" s="35"/>
      <c r="N570" s="34"/>
      <c r="O570" s="38"/>
      <c r="Q570" s="39"/>
      <c r="R570" s="38"/>
      <c r="T570" s="39"/>
      <c r="U570" s="38"/>
      <c r="W570" s="39"/>
      <c r="X570" s="38"/>
      <c r="Z570" s="39"/>
      <c r="AA570" s="38"/>
      <c r="AB570" s="40"/>
      <c r="AC570" s="40"/>
      <c r="AD570" s="40"/>
      <c r="AE570" s="40"/>
      <c r="AF570" s="41"/>
      <c r="AG570" s="40"/>
      <c r="AH570" s="40"/>
      <c r="AI570" s="41"/>
      <c r="AJ570" s="41"/>
      <c r="AK570" s="41"/>
      <c r="AL570" s="41"/>
    </row>
    <row r="571" ht="15.75" customHeight="1">
      <c r="D571" s="33"/>
      <c r="F571" s="33"/>
      <c r="H571" s="34"/>
      <c r="I571" s="35"/>
      <c r="K571" s="36"/>
      <c r="L571" s="35"/>
      <c r="N571" s="34"/>
      <c r="O571" s="38"/>
      <c r="Q571" s="39"/>
      <c r="R571" s="38"/>
      <c r="T571" s="39"/>
      <c r="U571" s="38"/>
      <c r="W571" s="39"/>
      <c r="X571" s="38"/>
      <c r="Z571" s="39"/>
      <c r="AA571" s="38"/>
      <c r="AB571" s="40"/>
      <c r="AC571" s="40"/>
      <c r="AD571" s="40"/>
      <c r="AE571" s="40"/>
      <c r="AF571" s="41"/>
      <c r="AG571" s="40"/>
      <c r="AH571" s="40"/>
      <c r="AI571" s="41"/>
      <c r="AJ571" s="41"/>
      <c r="AK571" s="41"/>
      <c r="AL571" s="41"/>
    </row>
    <row r="572" ht="15.75" customHeight="1">
      <c r="D572" s="33"/>
      <c r="F572" s="33"/>
      <c r="H572" s="34"/>
      <c r="I572" s="35"/>
      <c r="K572" s="36"/>
      <c r="L572" s="35"/>
      <c r="N572" s="34"/>
      <c r="O572" s="38"/>
      <c r="Q572" s="39"/>
      <c r="R572" s="38"/>
      <c r="T572" s="39"/>
      <c r="U572" s="38"/>
      <c r="W572" s="39"/>
      <c r="X572" s="38"/>
      <c r="Z572" s="39"/>
      <c r="AA572" s="38"/>
      <c r="AB572" s="40"/>
      <c r="AC572" s="40"/>
      <c r="AD572" s="40"/>
      <c r="AE572" s="40"/>
      <c r="AF572" s="41"/>
      <c r="AG572" s="40"/>
      <c r="AH572" s="40"/>
      <c r="AI572" s="41"/>
      <c r="AJ572" s="41"/>
      <c r="AK572" s="41"/>
      <c r="AL572" s="41"/>
    </row>
    <row r="573" ht="15.75" customHeight="1">
      <c r="D573" s="33"/>
      <c r="F573" s="33"/>
      <c r="H573" s="34"/>
      <c r="I573" s="35"/>
      <c r="K573" s="36"/>
      <c r="L573" s="35"/>
      <c r="N573" s="34"/>
      <c r="O573" s="38"/>
      <c r="Q573" s="39"/>
      <c r="R573" s="38"/>
      <c r="T573" s="39"/>
      <c r="U573" s="38"/>
      <c r="W573" s="39"/>
      <c r="X573" s="38"/>
      <c r="Z573" s="39"/>
      <c r="AA573" s="38"/>
      <c r="AB573" s="40"/>
      <c r="AC573" s="40"/>
      <c r="AD573" s="40"/>
      <c r="AE573" s="40"/>
      <c r="AF573" s="41"/>
      <c r="AG573" s="40"/>
      <c r="AH573" s="40"/>
      <c r="AI573" s="41"/>
      <c r="AJ573" s="41"/>
      <c r="AK573" s="41"/>
      <c r="AL573" s="41"/>
    </row>
    <row r="574" ht="15.75" customHeight="1">
      <c r="D574" s="33"/>
      <c r="F574" s="33"/>
      <c r="H574" s="34"/>
      <c r="I574" s="35"/>
      <c r="K574" s="36"/>
      <c r="L574" s="35"/>
      <c r="N574" s="34"/>
      <c r="O574" s="38"/>
      <c r="Q574" s="39"/>
      <c r="R574" s="38"/>
      <c r="T574" s="39"/>
      <c r="U574" s="38"/>
      <c r="W574" s="39"/>
      <c r="X574" s="38"/>
      <c r="Z574" s="39"/>
      <c r="AA574" s="38"/>
      <c r="AB574" s="40"/>
      <c r="AC574" s="40"/>
      <c r="AD574" s="40"/>
      <c r="AE574" s="40"/>
      <c r="AF574" s="41"/>
      <c r="AG574" s="40"/>
      <c r="AH574" s="40"/>
      <c r="AI574" s="41"/>
      <c r="AJ574" s="41"/>
      <c r="AK574" s="41"/>
      <c r="AL574" s="41"/>
    </row>
    <row r="575" ht="15.75" customHeight="1">
      <c r="D575" s="33"/>
      <c r="F575" s="33"/>
      <c r="H575" s="34"/>
      <c r="I575" s="35"/>
      <c r="K575" s="36"/>
      <c r="L575" s="35"/>
      <c r="N575" s="34"/>
      <c r="O575" s="38"/>
      <c r="Q575" s="39"/>
      <c r="R575" s="38"/>
      <c r="T575" s="39"/>
      <c r="U575" s="38"/>
      <c r="W575" s="39"/>
      <c r="X575" s="38"/>
      <c r="Z575" s="39"/>
      <c r="AA575" s="38"/>
      <c r="AB575" s="40"/>
      <c r="AC575" s="40"/>
      <c r="AD575" s="40"/>
      <c r="AE575" s="40"/>
      <c r="AF575" s="41"/>
      <c r="AG575" s="40"/>
      <c r="AH575" s="40"/>
      <c r="AI575" s="41"/>
      <c r="AJ575" s="41"/>
      <c r="AK575" s="41"/>
      <c r="AL575" s="41"/>
    </row>
    <row r="576" ht="15.75" customHeight="1">
      <c r="D576" s="33"/>
      <c r="F576" s="33"/>
      <c r="H576" s="34"/>
      <c r="I576" s="35"/>
      <c r="K576" s="36"/>
      <c r="L576" s="35"/>
      <c r="N576" s="34"/>
      <c r="O576" s="38"/>
      <c r="Q576" s="39"/>
      <c r="R576" s="38"/>
      <c r="T576" s="39"/>
      <c r="U576" s="38"/>
      <c r="W576" s="39"/>
      <c r="X576" s="38"/>
      <c r="Z576" s="39"/>
      <c r="AA576" s="38"/>
      <c r="AB576" s="40"/>
      <c r="AC576" s="40"/>
      <c r="AD576" s="40"/>
      <c r="AE576" s="40"/>
      <c r="AF576" s="41"/>
      <c r="AG576" s="40"/>
      <c r="AH576" s="40"/>
      <c r="AI576" s="41"/>
      <c r="AJ576" s="41"/>
      <c r="AK576" s="41"/>
      <c r="AL576" s="41"/>
    </row>
    <row r="577" ht="15.75" customHeight="1">
      <c r="D577" s="33"/>
      <c r="F577" s="33"/>
      <c r="H577" s="34"/>
      <c r="I577" s="35"/>
      <c r="K577" s="36"/>
      <c r="L577" s="35"/>
      <c r="N577" s="34"/>
      <c r="O577" s="38"/>
      <c r="Q577" s="39"/>
      <c r="R577" s="38"/>
      <c r="T577" s="39"/>
      <c r="U577" s="38"/>
      <c r="W577" s="39"/>
      <c r="X577" s="38"/>
      <c r="Z577" s="39"/>
      <c r="AA577" s="38"/>
      <c r="AB577" s="40"/>
      <c r="AC577" s="40"/>
      <c r="AD577" s="40"/>
      <c r="AE577" s="40"/>
      <c r="AF577" s="41"/>
      <c r="AG577" s="40"/>
      <c r="AH577" s="40"/>
      <c r="AI577" s="41"/>
      <c r="AJ577" s="41"/>
      <c r="AK577" s="41"/>
      <c r="AL577" s="41"/>
    </row>
    <row r="578" ht="15.75" customHeight="1">
      <c r="D578" s="33"/>
      <c r="F578" s="33"/>
      <c r="H578" s="34"/>
      <c r="I578" s="35"/>
      <c r="K578" s="36"/>
      <c r="L578" s="35"/>
      <c r="N578" s="34"/>
      <c r="O578" s="38"/>
      <c r="Q578" s="39"/>
      <c r="R578" s="38"/>
      <c r="T578" s="39"/>
      <c r="U578" s="38"/>
      <c r="W578" s="39"/>
      <c r="X578" s="38"/>
      <c r="Z578" s="39"/>
      <c r="AA578" s="38"/>
      <c r="AB578" s="40"/>
      <c r="AC578" s="40"/>
      <c r="AD578" s="40"/>
      <c r="AE578" s="40"/>
      <c r="AF578" s="41"/>
      <c r="AG578" s="40"/>
      <c r="AH578" s="40"/>
      <c r="AI578" s="41"/>
      <c r="AJ578" s="41"/>
      <c r="AK578" s="41"/>
      <c r="AL578" s="41"/>
    </row>
    <row r="579" ht="15.75" customHeight="1">
      <c r="D579" s="33"/>
      <c r="F579" s="33"/>
      <c r="H579" s="34"/>
      <c r="I579" s="35"/>
      <c r="K579" s="36"/>
      <c r="L579" s="35"/>
      <c r="N579" s="34"/>
      <c r="O579" s="38"/>
      <c r="Q579" s="39"/>
      <c r="R579" s="38"/>
      <c r="T579" s="39"/>
      <c r="U579" s="38"/>
      <c r="W579" s="39"/>
      <c r="X579" s="38"/>
      <c r="Z579" s="39"/>
      <c r="AA579" s="38"/>
      <c r="AB579" s="40"/>
      <c r="AC579" s="40"/>
      <c r="AD579" s="40"/>
      <c r="AE579" s="40"/>
      <c r="AF579" s="41"/>
      <c r="AG579" s="40"/>
      <c r="AH579" s="40"/>
      <c r="AI579" s="41"/>
      <c r="AJ579" s="41"/>
      <c r="AK579" s="41"/>
      <c r="AL579" s="41"/>
    </row>
    <row r="580" ht="15.75" customHeight="1">
      <c r="D580" s="33"/>
      <c r="F580" s="33"/>
      <c r="H580" s="34"/>
      <c r="I580" s="35"/>
      <c r="K580" s="36"/>
      <c r="L580" s="35"/>
      <c r="N580" s="34"/>
      <c r="O580" s="38"/>
      <c r="Q580" s="39"/>
      <c r="R580" s="38"/>
      <c r="T580" s="39"/>
      <c r="U580" s="38"/>
      <c r="W580" s="39"/>
      <c r="X580" s="38"/>
      <c r="Z580" s="39"/>
      <c r="AA580" s="38"/>
      <c r="AB580" s="40"/>
      <c r="AC580" s="40"/>
      <c r="AD580" s="40"/>
      <c r="AE580" s="40"/>
      <c r="AF580" s="41"/>
      <c r="AG580" s="40"/>
      <c r="AH580" s="40"/>
      <c r="AI580" s="41"/>
      <c r="AJ580" s="41"/>
      <c r="AK580" s="41"/>
      <c r="AL580" s="41"/>
    </row>
    <row r="581" ht="15.75" customHeight="1">
      <c r="D581" s="33"/>
      <c r="F581" s="33"/>
      <c r="H581" s="34"/>
      <c r="I581" s="35"/>
      <c r="K581" s="36"/>
      <c r="L581" s="35"/>
      <c r="N581" s="34"/>
      <c r="O581" s="38"/>
      <c r="Q581" s="39"/>
      <c r="R581" s="38"/>
      <c r="T581" s="39"/>
      <c r="U581" s="38"/>
      <c r="W581" s="39"/>
      <c r="X581" s="38"/>
      <c r="Z581" s="39"/>
      <c r="AA581" s="38"/>
      <c r="AB581" s="40"/>
      <c r="AC581" s="40"/>
      <c r="AD581" s="40"/>
      <c r="AE581" s="40"/>
      <c r="AF581" s="41"/>
      <c r="AG581" s="40"/>
      <c r="AH581" s="40"/>
      <c r="AI581" s="41"/>
      <c r="AJ581" s="41"/>
      <c r="AK581" s="41"/>
      <c r="AL581" s="41"/>
    </row>
    <row r="582" ht="15.75" customHeight="1">
      <c r="D582" s="33"/>
      <c r="F582" s="33"/>
      <c r="H582" s="34"/>
      <c r="I582" s="35"/>
      <c r="K582" s="36"/>
      <c r="L582" s="35"/>
      <c r="N582" s="34"/>
      <c r="O582" s="38"/>
      <c r="Q582" s="39"/>
      <c r="R582" s="38"/>
      <c r="T582" s="39"/>
      <c r="U582" s="38"/>
      <c r="W582" s="39"/>
      <c r="X582" s="38"/>
      <c r="Z582" s="39"/>
      <c r="AA582" s="38"/>
      <c r="AB582" s="40"/>
      <c r="AC582" s="40"/>
      <c r="AD582" s="40"/>
      <c r="AE582" s="40"/>
      <c r="AF582" s="41"/>
      <c r="AG582" s="40"/>
      <c r="AH582" s="40"/>
      <c r="AI582" s="41"/>
      <c r="AJ582" s="41"/>
      <c r="AK582" s="41"/>
      <c r="AL582" s="41"/>
    </row>
    <row r="583" ht="15.75" customHeight="1">
      <c r="D583" s="33"/>
      <c r="F583" s="33"/>
      <c r="H583" s="34"/>
      <c r="I583" s="35"/>
      <c r="K583" s="36"/>
      <c r="L583" s="35"/>
      <c r="N583" s="34"/>
      <c r="O583" s="38"/>
      <c r="Q583" s="39"/>
      <c r="R583" s="38"/>
      <c r="T583" s="39"/>
      <c r="U583" s="38"/>
      <c r="W583" s="39"/>
      <c r="X583" s="38"/>
      <c r="Z583" s="39"/>
      <c r="AA583" s="38"/>
      <c r="AB583" s="40"/>
      <c r="AC583" s="40"/>
      <c r="AD583" s="40"/>
      <c r="AE583" s="40"/>
      <c r="AF583" s="41"/>
      <c r="AG583" s="40"/>
      <c r="AH583" s="40"/>
      <c r="AI583" s="41"/>
      <c r="AJ583" s="41"/>
      <c r="AK583" s="41"/>
      <c r="AL583" s="41"/>
    </row>
    <row r="584" ht="15.75" customHeight="1">
      <c r="D584" s="33"/>
      <c r="F584" s="33"/>
      <c r="H584" s="34"/>
      <c r="I584" s="35"/>
      <c r="K584" s="36"/>
      <c r="L584" s="35"/>
      <c r="N584" s="34"/>
      <c r="O584" s="38"/>
      <c r="Q584" s="39"/>
      <c r="R584" s="38"/>
      <c r="T584" s="39"/>
      <c r="U584" s="38"/>
      <c r="W584" s="39"/>
      <c r="X584" s="38"/>
      <c r="Z584" s="39"/>
      <c r="AA584" s="38"/>
      <c r="AB584" s="40"/>
      <c r="AC584" s="40"/>
      <c r="AD584" s="40"/>
      <c r="AE584" s="40"/>
      <c r="AF584" s="41"/>
      <c r="AG584" s="40"/>
      <c r="AH584" s="40"/>
      <c r="AI584" s="41"/>
      <c r="AJ584" s="41"/>
      <c r="AK584" s="41"/>
      <c r="AL584" s="41"/>
    </row>
    <row r="585" ht="15.75" customHeight="1">
      <c r="D585" s="33"/>
      <c r="F585" s="33"/>
      <c r="H585" s="34"/>
      <c r="I585" s="35"/>
      <c r="K585" s="36"/>
      <c r="L585" s="35"/>
      <c r="N585" s="34"/>
      <c r="O585" s="38"/>
      <c r="Q585" s="39"/>
      <c r="R585" s="38"/>
      <c r="T585" s="39"/>
      <c r="U585" s="38"/>
      <c r="W585" s="39"/>
      <c r="X585" s="38"/>
      <c r="Z585" s="39"/>
      <c r="AA585" s="38"/>
      <c r="AB585" s="40"/>
      <c r="AC585" s="40"/>
      <c r="AD585" s="40"/>
      <c r="AE585" s="40"/>
      <c r="AF585" s="41"/>
      <c r="AG585" s="40"/>
      <c r="AH585" s="40"/>
      <c r="AI585" s="41"/>
      <c r="AJ585" s="41"/>
      <c r="AK585" s="41"/>
      <c r="AL585" s="41"/>
    </row>
    <row r="586" ht="15.75" customHeight="1">
      <c r="D586" s="33"/>
      <c r="F586" s="33"/>
      <c r="H586" s="34"/>
      <c r="I586" s="35"/>
      <c r="K586" s="36"/>
      <c r="L586" s="35"/>
      <c r="N586" s="34"/>
      <c r="O586" s="38"/>
      <c r="Q586" s="39"/>
      <c r="R586" s="38"/>
      <c r="T586" s="39"/>
      <c r="U586" s="38"/>
      <c r="W586" s="39"/>
      <c r="X586" s="38"/>
      <c r="Z586" s="39"/>
      <c r="AA586" s="38"/>
      <c r="AB586" s="40"/>
      <c r="AC586" s="40"/>
      <c r="AD586" s="40"/>
      <c r="AE586" s="40"/>
      <c r="AF586" s="41"/>
      <c r="AG586" s="40"/>
      <c r="AH586" s="40"/>
      <c r="AI586" s="41"/>
      <c r="AJ586" s="41"/>
      <c r="AK586" s="41"/>
      <c r="AL586" s="41"/>
    </row>
    <row r="587" ht="15.75" customHeight="1">
      <c r="D587" s="33"/>
      <c r="F587" s="33"/>
      <c r="H587" s="34"/>
      <c r="I587" s="35"/>
      <c r="K587" s="36"/>
      <c r="L587" s="35"/>
      <c r="N587" s="34"/>
      <c r="O587" s="38"/>
      <c r="Q587" s="39"/>
      <c r="R587" s="38"/>
      <c r="T587" s="39"/>
      <c r="U587" s="38"/>
      <c r="W587" s="39"/>
      <c r="X587" s="38"/>
      <c r="Z587" s="39"/>
      <c r="AA587" s="38"/>
      <c r="AB587" s="40"/>
      <c r="AC587" s="40"/>
      <c r="AD587" s="40"/>
      <c r="AE587" s="40"/>
      <c r="AF587" s="41"/>
      <c r="AG587" s="40"/>
      <c r="AH587" s="40"/>
      <c r="AI587" s="41"/>
      <c r="AJ587" s="41"/>
      <c r="AK587" s="41"/>
      <c r="AL587" s="41"/>
    </row>
    <row r="588" ht="15.75" customHeight="1">
      <c r="D588" s="33"/>
      <c r="F588" s="33"/>
      <c r="H588" s="34"/>
      <c r="I588" s="35"/>
      <c r="K588" s="36"/>
      <c r="L588" s="35"/>
      <c r="N588" s="34"/>
      <c r="O588" s="38"/>
      <c r="Q588" s="39"/>
      <c r="R588" s="38"/>
      <c r="T588" s="39"/>
      <c r="U588" s="38"/>
      <c r="W588" s="39"/>
      <c r="X588" s="38"/>
      <c r="Z588" s="39"/>
      <c r="AA588" s="38"/>
      <c r="AB588" s="40"/>
      <c r="AC588" s="40"/>
      <c r="AD588" s="40"/>
      <c r="AE588" s="40"/>
      <c r="AF588" s="41"/>
      <c r="AG588" s="40"/>
      <c r="AH588" s="40"/>
      <c r="AI588" s="41"/>
      <c r="AJ588" s="41"/>
      <c r="AK588" s="41"/>
      <c r="AL588" s="41"/>
    </row>
    <row r="589" ht="15.75" customHeight="1">
      <c r="D589" s="33"/>
      <c r="F589" s="33"/>
      <c r="H589" s="34"/>
      <c r="I589" s="35"/>
      <c r="K589" s="36"/>
      <c r="L589" s="35"/>
      <c r="N589" s="34"/>
      <c r="O589" s="38"/>
      <c r="Q589" s="39"/>
      <c r="R589" s="38"/>
      <c r="T589" s="39"/>
      <c r="U589" s="38"/>
      <c r="W589" s="39"/>
      <c r="X589" s="38"/>
      <c r="Z589" s="39"/>
      <c r="AA589" s="38"/>
      <c r="AB589" s="40"/>
      <c r="AC589" s="40"/>
      <c r="AD589" s="40"/>
      <c r="AE589" s="40"/>
      <c r="AF589" s="41"/>
      <c r="AG589" s="40"/>
      <c r="AH589" s="40"/>
      <c r="AI589" s="41"/>
      <c r="AJ589" s="41"/>
      <c r="AK589" s="41"/>
      <c r="AL589" s="41"/>
    </row>
    <row r="590" ht="15.75" customHeight="1">
      <c r="D590" s="33"/>
      <c r="F590" s="33"/>
      <c r="H590" s="34"/>
      <c r="I590" s="35"/>
      <c r="K590" s="36"/>
      <c r="L590" s="35"/>
      <c r="N590" s="34"/>
      <c r="O590" s="38"/>
      <c r="Q590" s="39"/>
      <c r="R590" s="38"/>
      <c r="T590" s="39"/>
      <c r="U590" s="38"/>
      <c r="W590" s="39"/>
      <c r="X590" s="38"/>
      <c r="Z590" s="39"/>
      <c r="AA590" s="38"/>
      <c r="AB590" s="40"/>
      <c r="AC590" s="40"/>
      <c r="AD590" s="40"/>
      <c r="AE590" s="40"/>
      <c r="AF590" s="41"/>
      <c r="AG590" s="40"/>
      <c r="AH590" s="40"/>
      <c r="AI590" s="41"/>
      <c r="AJ590" s="41"/>
      <c r="AK590" s="41"/>
      <c r="AL590" s="41"/>
    </row>
    <row r="591" ht="15.75" customHeight="1">
      <c r="D591" s="33"/>
      <c r="F591" s="33"/>
      <c r="H591" s="34"/>
      <c r="I591" s="35"/>
      <c r="K591" s="36"/>
      <c r="L591" s="35"/>
      <c r="N591" s="34"/>
      <c r="O591" s="38"/>
      <c r="Q591" s="39"/>
      <c r="R591" s="38"/>
      <c r="T591" s="39"/>
      <c r="U591" s="38"/>
      <c r="W591" s="39"/>
      <c r="X591" s="38"/>
      <c r="Z591" s="39"/>
      <c r="AA591" s="38"/>
      <c r="AB591" s="40"/>
      <c r="AC591" s="40"/>
      <c r="AD591" s="40"/>
      <c r="AE591" s="40"/>
      <c r="AF591" s="41"/>
      <c r="AG591" s="40"/>
      <c r="AH591" s="40"/>
      <c r="AI591" s="41"/>
      <c r="AJ591" s="41"/>
      <c r="AK591" s="41"/>
      <c r="AL591" s="41"/>
    </row>
    <row r="592" ht="15.75" customHeight="1">
      <c r="D592" s="33"/>
      <c r="F592" s="33"/>
      <c r="H592" s="34"/>
      <c r="I592" s="35"/>
      <c r="K592" s="36"/>
      <c r="L592" s="35"/>
      <c r="N592" s="34"/>
      <c r="O592" s="38"/>
      <c r="Q592" s="39"/>
      <c r="R592" s="38"/>
      <c r="T592" s="39"/>
      <c r="U592" s="38"/>
      <c r="W592" s="39"/>
      <c r="X592" s="38"/>
      <c r="Z592" s="39"/>
      <c r="AA592" s="38"/>
      <c r="AB592" s="40"/>
      <c r="AC592" s="40"/>
      <c r="AD592" s="40"/>
      <c r="AE592" s="40"/>
      <c r="AF592" s="41"/>
      <c r="AG592" s="40"/>
      <c r="AH592" s="40"/>
      <c r="AI592" s="41"/>
      <c r="AJ592" s="41"/>
      <c r="AK592" s="41"/>
      <c r="AL592" s="41"/>
    </row>
    <row r="593" ht="15.75" customHeight="1">
      <c r="D593" s="33"/>
      <c r="F593" s="33"/>
      <c r="H593" s="34"/>
      <c r="I593" s="35"/>
      <c r="K593" s="36"/>
      <c r="L593" s="35"/>
      <c r="N593" s="34"/>
      <c r="O593" s="38"/>
      <c r="Q593" s="39"/>
      <c r="R593" s="38"/>
      <c r="T593" s="39"/>
      <c r="U593" s="38"/>
      <c r="W593" s="39"/>
      <c r="X593" s="38"/>
      <c r="Z593" s="39"/>
      <c r="AA593" s="38"/>
      <c r="AB593" s="40"/>
      <c r="AC593" s="40"/>
      <c r="AD593" s="40"/>
      <c r="AE593" s="40"/>
      <c r="AF593" s="41"/>
      <c r="AG593" s="40"/>
      <c r="AH593" s="40"/>
      <c r="AI593" s="41"/>
      <c r="AJ593" s="41"/>
      <c r="AK593" s="41"/>
      <c r="AL593" s="41"/>
    </row>
    <row r="594" ht="15.75" customHeight="1">
      <c r="D594" s="33"/>
      <c r="F594" s="33"/>
      <c r="H594" s="34"/>
      <c r="I594" s="35"/>
      <c r="K594" s="36"/>
      <c r="L594" s="35"/>
      <c r="N594" s="34"/>
      <c r="O594" s="38"/>
      <c r="Q594" s="39"/>
      <c r="R594" s="38"/>
      <c r="T594" s="39"/>
      <c r="U594" s="38"/>
      <c r="W594" s="39"/>
      <c r="X594" s="38"/>
      <c r="Z594" s="39"/>
      <c r="AA594" s="38"/>
      <c r="AB594" s="40"/>
      <c r="AC594" s="40"/>
      <c r="AD594" s="40"/>
      <c r="AE594" s="40"/>
      <c r="AF594" s="41"/>
      <c r="AG594" s="40"/>
      <c r="AH594" s="40"/>
      <c r="AI594" s="41"/>
      <c r="AJ594" s="41"/>
      <c r="AK594" s="41"/>
      <c r="AL594" s="41"/>
    </row>
    <row r="595" ht="15.75" customHeight="1">
      <c r="D595" s="33"/>
      <c r="F595" s="33"/>
      <c r="H595" s="34"/>
      <c r="I595" s="35"/>
      <c r="K595" s="36"/>
      <c r="L595" s="35"/>
      <c r="N595" s="34"/>
      <c r="O595" s="38"/>
      <c r="Q595" s="39"/>
      <c r="R595" s="38"/>
      <c r="T595" s="39"/>
      <c r="U595" s="38"/>
      <c r="W595" s="39"/>
      <c r="X595" s="38"/>
      <c r="Z595" s="39"/>
      <c r="AA595" s="38"/>
      <c r="AB595" s="40"/>
      <c r="AC595" s="40"/>
      <c r="AD595" s="40"/>
      <c r="AE595" s="40"/>
      <c r="AF595" s="41"/>
      <c r="AG595" s="40"/>
      <c r="AH595" s="40"/>
      <c r="AI595" s="41"/>
      <c r="AJ595" s="41"/>
      <c r="AK595" s="41"/>
      <c r="AL595" s="41"/>
    </row>
    <row r="596" ht="15.75" customHeight="1">
      <c r="D596" s="33"/>
      <c r="F596" s="33"/>
      <c r="H596" s="34"/>
      <c r="I596" s="35"/>
      <c r="K596" s="36"/>
      <c r="L596" s="35"/>
      <c r="N596" s="34"/>
      <c r="O596" s="38"/>
      <c r="Q596" s="39"/>
      <c r="R596" s="38"/>
      <c r="T596" s="39"/>
      <c r="U596" s="38"/>
      <c r="W596" s="39"/>
      <c r="X596" s="38"/>
      <c r="Z596" s="39"/>
      <c r="AA596" s="38"/>
      <c r="AB596" s="40"/>
      <c r="AC596" s="40"/>
      <c r="AD596" s="40"/>
      <c r="AE596" s="40"/>
      <c r="AF596" s="41"/>
      <c r="AG596" s="40"/>
      <c r="AH596" s="40"/>
      <c r="AI596" s="41"/>
      <c r="AJ596" s="41"/>
      <c r="AK596" s="41"/>
      <c r="AL596" s="41"/>
    </row>
    <row r="597" ht="15.75" customHeight="1">
      <c r="D597" s="33"/>
      <c r="F597" s="33"/>
      <c r="H597" s="34"/>
      <c r="I597" s="35"/>
      <c r="K597" s="36"/>
      <c r="L597" s="35"/>
      <c r="N597" s="34"/>
      <c r="O597" s="38"/>
      <c r="Q597" s="39"/>
      <c r="R597" s="38"/>
      <c r="T597" s="39"/>
      <c r="U597" s="38"/>
      <c r="W597" s="39"/>
      <c r="X597" s="38"/>
      <c r="Z597" s="39"/>
      <c r="AA597" s="38"/>
      <c r="AB597" s="40"/>
      <c r="AC597" s="40"/>
      <c r="AD597" s="40"/>
      <c r="AE597" s="40"/>
      <c r="AF597" s="41"/>
      <c r="AG597" s="40"/>
      <c r="AH597" s="40"/>
      <c r="AI597" s="41"/>
      <c r="AJ597" s="41"/>
      <c r="AK597" s="41"/>
      <c r="AL597" s="41"/>
    </row>
    <row r="598" ht="15.75" customHeight="1">
      <c r="D598" s="33"/>
      <c r="F598" s="33"/>
      <c r="H598" s="34"/>
      <c r="I598" s="35"/>
      <c r="K598" s="36"/>
      <c r="L598" s="35"/>
      <c r="N598" s="34"/>
      <c r="O598" s="38"/>
      <c r="Q598" s="39"/>
      <c r="R598" s="38"/>
      <c r="T598" s="39"/>
      <c r="U598" s="38"/>
      <c r="W598" s="39"/>
      <c r="X598" s="38"/>
      <c r="Z598" s="39"/>
      <c r="AA598" s="38"/>
      <c r="AB598" s="40"/>
      <c r="AC598" s="40"/>
      <c r="AD598" s="40"/>
      <c r="AE598" s="40"/>
      <c r="AF598" s="41"/>
      <c r="AG598" s="40"/>
      <c r="AH598" s="40"/>
      <c r="AI598" s="41"/>
      <c r="AJ598" s="41"/>
      <c r="AK598" s="41"/>
      <c r="AL598" s="41"/>
    </row>
    <row r="599" ht="15.75" customHeight="1">
      <c r="D599" s="33"/>
      <c r="F599" s="33"/>
      <c r="H599" s="34"/>
      <c r="I599" s="35"/>
      <c r="K599" s="36"/>
      <c r="L599" s="35"/>
      <c r="N599" s="34"/>
      <c r="O599" s="38"/>
      <c r="Q599" s="39"/>
      <c r="R599" s="38"/>
      <c r="T599" s="39"/>
      <c r="U599" s="38"/>
      <c r="W599" s="39"/>
      <c r="X599" s="38"/>
      <c r="Z599" s="39"/>
      <c r="AA599" s="38"/>
      <c r="AB599" s="40"/>
      <c r="AC599" s="40"/>
      <c r="AD599" s="40"/>
      <c r="AE599" s="40"/>
      <c r="AF599" s="41"/>
      <c r="AG599" s="40"/>
      <c r="AH599" s="40"/>
      <c r="AI599" s="41"/>
      <c r="AJ599" s="41"/>
      <c r="AK599" s="41"/>
      <c r="AL599" s="41"/>
    </row>
    <row r="600" ht="15.75" customHeight="1">
      <c r="D600" s="33"/>
      <c r="F600" s="33"/>
      <c r="H600" s="34"/>
      <c r="I600" s="35"/>
      <c r="K600" s="36"/>
      <c r="L600" s="35"/>
      <c r="N600" s="34"/>
      <c r="O600" s="38"/>
      <c r="Q600" s="39"/>
      <c r="R600" s="38"/>
      <c r="T600" s="39"/>
      <c r="U600" s="38"/>
      <c r="W600" s="39"/>
      <c r="X600" s="38"/>
      <c r="Z600" s="39"/>
      <c r="AA600" s="38"/>
      <c r="AB600" s="40"/>
      <c r="AC600" s="40"/>
      <c r="AD600" s="40"/>
      <c r="AE600" s="40"/>
      <c r="AF600" s="41"/>
      <c r="AG600" s="40"/>
      <c r="AH600" s="40"/>
      <c r="AI600" s="41"/>
      <c r="AJ600" s="41"/>
      <c r="AK600" s="41"/>
      <c r="AL600" s="41"/>
    </row>
    <row r="601" ht="15.75" customHeight="1">
      <c r="D601" s="33"/>
      <c r="F601" s="33"/>
      <c r="H601" s="34"/>
      <c r="I601" s="35"/>
      <c r="K601" s="36"/>
      <c r="L601" s="35"/>
      <c r="N601" s="34"/>
      <c r="O601" s="38"/>
      <c r="Q601" s="39"/>
      <c r="R601" s="38"/>
      <c r="T601" s="39"/>
      <c r="U601" s="38"/>
      <c r="W601" s="39"/>
      <c r="X601" s="38"/>
      <c r="Z601" s="39"/>
      <c r="AA601" s="38"/>
      <c r="AB601" s="40"/>
      <c r="AC601" s="40"/>
      <c r="AD601" s="40"/>
      <c r="AE601" s="40"/>
      <c r="AF601" s="41"/>
      <c r="AG601" s="40"/>
      <c r="AH601" s="40"/>
      <c r="AI601" s="41"/>
      <c r="AJ601" s="41"/>
      <c r="AK601" s="41"/>
      <c r="AL601" s="41"/>
    </row>
    <row r="602" ht="15.75" customHeight="1">
      <c r="D602" s="33"/>
      <c r="F602" s="33"/>
      <c r="H602" s="34"/>
      <c r="I602" s="35"/>
      <c r="K602" s="36"/>
      <c r="L602" s="35"/>
      <c r="N602" s="34"/>
      <c r="O602" s="38"/>
      <c r="Q602" s="39"/>
      <c r="R602" s="38"/>
      <c r="T602" s="39"/>
      <c r="U602" s="38"/>
      <c r="W602" s="39"/>
      <c r="X602" s="38"/>
      <c r="Z602" s="39"/>
      <c r="AA602" s="38"/>
      <c r="AB602" s="40"/>
      <c r="AC602" s="40"/>
      <c r="AD602" s="40"/>
      <c r="AE602" s="40"/>
      <c r="AF602" s="41"/>
      <c r="AG602" s="40"/>
      <c r="AH602" s="40"/>
      <c r="AI602" s="41"/>
      <c r="AJ602" s="41"/>
      <c r="AK602" s="41"/>
      <c r="AL602" s="41"/>
    </row>
    <row r="603" ht="15.75" customHeight="1">
      <c r="D603" s="33"/>
      <c r="F603" s="33"/>
      <c r="H603" s="34"/>
      <c r="I603" s="35"/>
      <c r="K603" s="36"/>
      <c r="L603" s="35"/>
      <c r="N603" s="34"/>
      <c r="O603" s="38"/>
      <c r="Q603" s="39"/>
      <c r="R603" s="38"/>
      <c r="T603" s="39"/>
      <c r="U603" s="38"/>
      <c r="W603" s="39"/>
      <c r="X603" s="38"/>
      <c r="Z603" s="39"/>
      <c r="AA603" s="38"/>
      <c r="AB603" s="40"/>
      <c r="AC603" s="40"/>
      <c r="AD603" s="40"/>
      <c r="AE603" s="40"/>
      <c r="AF603" s="41"/>
      <c r="AG603" s="40"/>
      <c r="AH603" s="40"/>
      <c r="AI603" s="41"/>
      <c r="AJ603" s="41"/>
      <c r="AK603" s="41"/>
      <c r="AL603" s="41"/>
    </row>
    <row r="604" ht="15.75" customHeight="1">
      <c r="D604" s="33"/>
      <c r="F604" s="33"/>
      <c r="H604" s="34"/>
      <c r="I604" s="35"/>
      <c r="K604" s="36"/>
      <c r="L604" s="35"/>
      <c r="N604" s="34"/>
      <c r="O604" s="38"/>
      <c r="Q604" s="39"/>
      <c r="R604" s="38"/>
      <c r="T604" s="39"/>
      <c r="U604" s="38"/>
      <c r="W604" s="39"/>
      <c r="X604" s="38"/>
      <c r="Z604" s="39"/>
      <c r="AA604" s="38"/>
      <c r="AB604" s="40"/>
      <c r="AC604" s="40"/>
      <c r="AD604" s="40"/>
      <c r="AE604" s="40"/>
      <c r="AF604" s="41"/>
      <c r="AG604" s="40"/>
      <c r="AH604" s="40"/>
      <c r="AI604" s="41"/>
      <c r="AJ604" s="41"/>
      <c r="AK604" s="41"/>
      <c r="AL604" s="41"/>
    </row>
    <row r="605" ht="15.75" customHeight="1">
      <c r="D605" s="33"/>
      <c r="F605" s="33"/>
      <c r="H605" s="34"/>
      <c r="I605" s="35"/>
      <c r="K605" s="36"/>
      <c r="L605" s="35"/>
      <c r="N605" s="34"/>
      <c r="O605" s="38"/>
      <c r="Q605" s="39"/>
      <c r="R605" s="38"/>
      <c r="T605" s="39"/>
      <c r="U605" s="38"/>
      <c r="W605" s="39"/>
      <c r="X605" s="38"/>
      <c r="Z605" s="39"/>
      <c r="AA605" s="38"/>
      <c r="AB605" s="40"/>
      <c r="AC605" s="40"/>
      <c r="AD605" s="40"/>
      <c r="AE605" s="40"/>
      <c r="AF605" s="41"/>
      <c r="AG605" s="40"/>
      <c r="AH605" s="40"/>
      <c r="AI605" s="41"/>
      <c r="AJ605" s="41"/>
      <c r="AK605" s="41"/>
      <c r="AL605" s="41"/>
    </row>
    <row r="606" ht="15.75" customHeight="1">
      <c r="D606" s="33"/>
      <c r="F606" s="33"/>
      <c r="H606" s="34"/>
      <c r="I606" s="35"/>
      <c r="K606" s="36"/>
      <c r="L606" s="35"/>
      <c r="N606" s="34"/>
      <c r="O606" s="38"/>
      <c r="Q606" s="39"/>
      <c r="R606" s="38"/>
      <c r="T606" s="39"/>
      <c r="U606" s="38"/>
      <c r="W606" s="39"/>
      <c r="X606" s="38"/>
      <c r="Z606" s="39"/>
      <c r="AA606" s="38"/>
      <c r="AB606" s="40"/>
      <c r="AC606" s="40"/>
      <c r="AD606" s="40"/>
      <c r="AE606" s="40"/>
      <c r="AF606" s="41"/>
      <c r="AG606" s="40"/>
      <c r="AH606" s="40"/>
      <c r="AI606" s="41"/>
      <c r="AJ606" s="41"/>
      <c r="AK606" s="41"/>
      <c r="AL606" s="41"/>
    </row>
    <row r="607" ht="15.75" customHeight="1">
      <c r="D607" s="33"/>
      <c r="F607" s="33"/>
      <c r="H607" s="34"/>
      <c r="I607" s="35"/>
      <c r="K607" s="36"/>
      <c r="L607" s="35"/>
      <c r="N607" s="34"/>
      <c r="O607" s="38"/>
      <c r="Q607" s="39"/>
      <c r="R607" s="38"/>
      <c r="T607" s="39"/>
      <c r="U607" s="38"/>
      <c r="W607" s="39"/>
      <c r="X607" s="38"/>
      <c r="Z607" s="39"/>
      <c r="AA607" s="38"/>
      <c r="AB607" s="40"/>
      <c r="AC607" s="40"/>
      <c r="AD607" s="40"/>
      <c r="AE607" s="40"/>
      <c r="AF607" s="41"/>
      <c r="AG607" s="40"/>
      <c r="AH607" s="40"/>
      <c r="AI607" s="41"/>
      <c r="AJ607" s="41"/>
      <c r="AK607" s="41"/>
      <c r="AL607" s="41"/>
    </row>
    <row r="608" ht="15.75" customHeight="1">
      <c r="D608" s="33"/>
      <c r="F608" s="33"/>
      <c r="H608" s="34"/>
      <c r="I608" s="35"/>
      <c r="K608" s="36"/>
      <c r="L608" s="35"/>
      <c r="N608" s="34"/>
      <c r="O608" s="38"/>
      <c r="Q608" s="39"/>
      <c r="R608" s="38"/>
      <c r="T608" s="39"/>
      <c r="U608" s="38"/>
      <c r="W608" s="39"/>
      <c r="X608" s="38"/>
      <c r="Z608" s="39"/>
      <c r="AA608" s="38"/>
      <c r="AB608" s="40"/>
      <c r="AC608" s="40"/>
      <c r="AD608" s="40"/>
      <c r="AE608" s="40"/>
      <c r="AF608" s="41"/>
      <c r="AG608" s="40"/>
      <c r="AH608" s="40"/>
      <c r="AI608" s="41"/>
      <c r="AJ608" s="41"/>
      <c r="AK608" s="41"/>
      <c r="AL608" s="41"/>
    </row>
    <row r="609" ht="15.75" customHeight="1">
      <c r="D609" s="33"/>
      <c r="F609" s="33"/>
      <c r="H609" s="34"/>
      <c r="I609" s="35"/>
      <c r="K609" s="36"/>
      <c r="L609" s="35"/>
      <c r="N609" s="34"/>
      <c r="O609" s="38"/>
      <c r="Q609" s="39"/>
      <c r="R609" s="38"/>
      <c r="T609" s="39"/>
      <c r="U609" s="38"/>
      <c r="W609" s="39"/>
      <c r="X609" s="38"/>
      <c r="Z609" s="39"/>
      <c r="AA609" s="38"/>
      <c r="AB609" s="40"/>
      <c r="AC609" s="40"/>
      <c r="AD609" s="40"/>
      <c r="AE609" s="40"/>
      <c r="AF609" s="41"/>
      <c r="AG609" s="40"/>
      <c r="AH609" s="40"/>
      <c r="AI609" s="41"/>
      <c r="AJ609" s="41"/>
      <c r="AK609" s="41"/>
      <c r="AL609" s="41"/>
    </row>
    <row r="610" ht="15.75" customHeight="1">
      <c r="D610" s="33"/>
      <c r="F610" s="33"/>
      <c r="H610" s="34"/>
      <c r="I610" s="35"/>
      <c r="K610" s="36"/>
      <c r="L610" s="35"/>
      <c r="N610" s="34"/>
      <c r="O610" s="38"/>
      <c r="Q610" s="39"/>
      <c r="R610" s="38"/>
      <c r="T610" s="39"/>
      <c r="U610" s="38"/>
      <c r="W610" s="39"/>
      <c r="X610" s="38"/>
      <c r="Z610" s="39"/>
      <c r="AA610" s="38"/>
      <c r="AB610" s="40"/>
      <c r="AC610" s="40"/>
      <c r="AD610" s="40"/>
      <c r="AE610" s="40"/>
      <c r="AF610" s="41"/>
      <c r="AG610" s="40"/>
      <c r="AH610" s="40"/>
      <c r="AI610" s="41"/>
      <c r="AJ610" s="41"/>
      <c r="AK610" s="41"/>
      <c r="AL610" s="41"/>
    </row>
    <row r="611" ht="15.75" customHeight="1">
      <c r="D611" s="33"/>
      <c r="F611" s="33"/>
      <c r="H611" s="34"/>
      <c r="I611" s="35"/>
      <c r="K611" s="36"/>
      <c r="L611" s="35"/>
      <c r="N611" s="34"/>
      <c r="O611" s="38"/>
      <c r="Q611" s="39"/>
      <c r="R611" s="38"/>
      <c r="T611" s="39"/>
      <c r="U611" s="38"/>
      <c r="W611" s="39"/>
      <c r="X611" s="38"/>
      <c r="Z611" s="39"/>
      <c r="AA611" s="38"/>
      <c r="AB611" s="40"/>
      <c r="AC611" s="40"/>
      <c r="AD611" s="40"/>
      <c r="AE611" s="40"/>
      <c r="AF611" s="41"/>
      <c r="AG611" s="40"/>
      <c r="AH611" s="40"/>
      <c r="AI611" s="41"/>
      <c r="AJ611" s="41"/>
      <c r="AK611" s="41"/>
      <c r="AL611" s="41"/>
    </row>
    <row r="612" ht="15.75" customHeight="1">
      <c r="D612" s="33"/>
      <c r="F612" s="33"/>
      <c r="H612" s="34"/>
      <c r="I612" s="35"/>
      <c r="K612" s="36"/>
      <c r="L612" s="35"/>
      <c r="N612" s="34"/>
      <c r="O612" s="38"/>
      <c r="Q612" s="39"/>
      <c r="R612" s="38"/>
      <c r="T612" s="39"/>
      <c r="U612" s="38"/>
      <c r="W612" s="39"/>
      <c r="X612" s="38"/>
      <c r="Z612" s="39"/>
      <c r="AA612" s="38"/>
      <c r="AB612" s="40"/>
      <c r="AC612" s="40"/>
      <c r="AD612" s="40"/>
      <c r="AE612" s="40"/>
      <c r="AF612" s="41"/>
      <c r="AG612" s="40"/>
      <c r="AH612" s="40"/>
      <c r="AI612" s="41"/>
      <c r="AJ612" s="41"/>
      <c r="AK612" s="41"/>
      <c r="AL612" s="41"/>
    </row>
    <row r="613" ht="15.75" customHeight="1">
      <c r="D613" s="33"/>
      <c r="F613" s="33"/>
      <c r="H613" s="34"/>
      <c r="I613" s="35"/>
      <c r="K613" s="36"/>
      <c r="L613" s="35"/>
      <c r="N613" s="34"/>
      <c r="O613" s="38"/>
      <c r="Q613" s="39"/>
      <c r="R613" s="38"/>
      <c r="T613" s="39"/>
      <c r="U613" s="38"/>
      <c r="W613" s="39"/>
      <c r="X613" s="38"/>
      <c r="Z613" s="39"/>
      <c r="AA613" s="38"/>
      <c r="AB613" s="40"/>
      <c r="AC613" s="40"/>
      <c r="AD613" s="40"/>
      <c r="AE613" s="40"/>
      <c r="AF613" s="41"/>
      <c r="AG613" s="40"/>
      <c r="AH613" s="40"/>
      <c r="AI613" s="41"/>
      <c r="AJ613" s="41"/>
      <c r="AK613" s="41"/>
      <c r="AL613" s="41"/>
    </row>
    <row r="614" ht="15.75" customHeight="1">
      <c r="D614" s="33"/>
      <c r="F614" s="33"/>
      <c r="H614" s="34"/>
      <c r="I614" s="35"/>
      <c r="K614" s="36"/>
      <c r="L614" s="35"/>
      <c r="N614" s="34"/>
      <c r="O614" s="38"/>
      <c r="Q614" s="39"/>
      <c r="R614" s="38"/>
      <c r="T614" s="39"/>
      <c r="U614" s="38"/>
      <c r="W614" s="39"/>
      <c r="X614" s="38"/>
      <c r="Z614" s="39"/>
      <c r="AA614" s="38"/>
      <c r="AB614" s="40"/>
      <c r="AC614" s="40"/>
      <c r="AD614" s="40"/>
      <c r="AE614" s="40"/>
      <c r="AF614" s="41"/>
      <c r="AG614" s="40"/>
      <c r="AH614" s="40"/>
      <c r="AI614" s="41"/>
      <c r="AJ614" s="41"/>
      <c r="AK614" s="41"/>
      <c r="AL614" s="41"/>
    </row>
    <row r="615" ht="15.75" customHeight="1">
      <c r="D615" s="33"/>
      <c r="F615" s="33"/>
      <c r="H615" s="34"/>
      <c r="I615" s="35"/>
      <c r="K615" s="36"/>
      <c r="L615" s="35"/>
      <c r="N615" s="34"/>
      <c r="O615" s="38"/>
      <c r="Q615" s="39"/>
      <c r="R615" s="38"/>
      <c r="T615" s="39"/>
      <c r="U615" s="38"/>
      <c r="W615" s="39"/>
      <c r="X615" s="38"/>
      <c r="Z615" s="39"/>
      <c r="AA615" s="38"/>
      <c r="AB615" s="40"/>
      <c r="AC615" s="40"/>
      <c r="AD615" s="40"/>
      <c r="AE615" s="40"/>
      <c r="AF615" s="41"/>
      <c r="AG615" s="40"/>
      <c r="AH615" s="40"/>
      <c r="AI615" s="41"/>
      <c r="AJ615" s="41"/>
      <c r="AK615" s="41"/>
      <c r="AL615" s="41"/>
    </row>
    <row r="616" ht="15.75" customHeight="1">
      <c r="D616" s="33"/>
      <c r="F616" s="33"/>
      <c r="H616" s="34"/>
      <c r="I616" s="35"/>
      <c r="K616" s="36"/>
      <c r="L616" s="35"/>
      <c r="N616" s="34"/>
      <c r="O616" s="38"/>
      <c r="Q616" s="39"/>
      <c r="R616" s="38"/>
      <c r="T616" s="39"/>
      <c r="U616" s="38"/>
      <c r="W616" s="39"/>
      <c r="X616" s="38"/>
      <c r="Z616" s="39"/>
      <c r="AA616" s="38"/>
      <c r="AB616" s="40"/>
      <c r="AC616" s="40"/>
      <c r="AD616" s="40"/>
      <c r="AE616" s="40"/>
      <c r="AF616" s="41"/>
      <c r="AG616" s="40"/>
      <c r="AH616" s="40"/>
      <c r="AI616" s="41"/>
      <c r="AJ616" s="41"/>
      <c r="AK616" s="41"/>
      <c r="AL616" s="41"/>
    </row>
    <row r="617" ht="15.75" customHeight="1">
      <c r="D617" s="33"/>
      <c r="F617" s="33"/>
      <c r="H617" s="34"/>
      <c r="I617" s="35"/>
      <c r="K617" s="36"/>
      <c r="L617" s="35"/>
      <c r="N617" s="34"/>
      <c r="O617" s="38"/>
      <c r="Q617" s="39"/>
      <c r="R617" s="38"/>
      <c r="T617" s="39"/>
      <c r="U617" s="38"/>
      <c r="W617" s="39"/>
      <c r="X617" s="38"/>
      <c r="Z617" s="39"/>
      <c r="AA617" s="38"/>
      <c r="AB617" s="40"/>
      <c r="AC617" s="40"/>
      <c r="AD617" s="40"/>
      <c r="AE617" s="40"/>
      <c r="AF617" s="41"/>
      <c r="AG617" s="40"/>
      <c r="AH617" s="40"/>
      <c r="AI617" s="41"/>
      <c r="AJ617" s="41"/>
      <c r="AK617" s="41"/>
      <c r="AL617" s="41"/>
    </row>
    <row r="618" ht="15.75" customHeight="1">
      <c r="D618" s="33"/>
      <c r="F618" s="33"/>
      <c r="H618" s="34"/>
      <c r="I618" s="35"/>
      <c r="K618" s="36"/>
      <c r="L618" s="35"/>
      <c r="N618" s="34"/>
      <c r="O618" s="38"/>
      <c r="Q618" s="39"/>
      <c r="R618" s="38"/>
      <c r="T618" s="39"/>
      <c r="U618" s="38"/>
      <c r="W618" s="39"/>
      <c r="X618" s="38"/>
      <c r="Z618" s="39"/>
      <c r="AA618" s="38"/>
      <c r="AB618" s="40"/>
      <c r="AC618" s="40"/>
      <c r="AD618" s="40"/>
      <c r="AE618" s="40"/>
      <c r="AF618" s="41"/>
      <c r="AG618" s="40"/>
      <c r="AH618" s="40"/>
      <c r="AI618" s="41"/>
      <c r="AJ618" s="41"/>
      <c r="AK618" s="41"/>
      <c r="AL618" s="41"/>
    </row>
    <row r="619" ht="15.75" customHeight="1">
      <c r="D619" s="33"/>
      <c r="F619" s="33"/>
      <c r="H619" s="34"/>
      <c r="I619" s="35"/>
      <c r="K619" s="36"/>
      <c r="L619" s="35"/>
      <c r="N619" s="34"/>
      <c r="O619" s="38"/>
      <c r="Q619" s="39"/>
      <c r="R619" s="38"/>
      <c r="T619" s="39"/>
      <c r="U619" s="38"/>
      <c r="W619" s="39"/>
      <c r="X619" s="38"/>
      <c r="Z619" s="39"/>
      <c r="AA619" s="38"/>
      <c r="AB619" s="40"/>
      <c r="AC619" s="40"/>
      <c r="AD619" s="40"/>
      <c r="AE619" s="40"/>
      <c r="AF619" s="41"/>
      <c r="AG619" s="40"/>
      <c r="AH619" s="40"/>
      <c r="AI619" s="41"/>
      <c r="AJ619" s="41"/>
      <c r="AK619" s="41"/>
      <c r="AL619" s="41"/>
    </row>
    <row r="620" ht="15.75" customHeight="1">
      <c r="D620" s="33"/>
      <c r="F620" s="33"/>
      <c r="H620" s="34"/>
      <c r="I620" s="35"/>
      <c r="K620" s="36"/>
      <c r="L620" s="35"/>
      <c r="N620" s="34"/>
      <c r="O620" s="38"/>
      <c r="Q620" s="39"/>
      <c r="R620" s="38"/>
      <c r="T620" s="39"/>
      <c r="U620" s="38"/>
      <c r="W620" s="39"/>
      <c r="X620" s="38"/>
      <c r="Z620" s="39"/>
      <c r="AA620" s="38"/>
      <c r="AB620" s="40"/>
      <c r="AC620" s="40"/>
      <c r="AD620" s="40"/>
      <c r="AE620" s="40"/>
      <c r="AF620" s="41"/>
      <c r="AG620" s="40"/>
      <c r="AH620" s="40"/>
      <c r="AI620" s="41"/>
      <c r="AJ620" s="41"/>
      <c r="AK620" s="41"/>
      <c r="AL620" s="41"/>
    </row>
    <row r="621" ht="15.75" customHeight="1">
      <c r="D621" s="33"/>
      <c r="F621" s="33"/>
      <c r="H621" s="34"/>
      <c r="I621" s="35"/>
      <c r="K621" s="36"/>
      <c r="L621" s="35"/>
      <c r="N621" s="34"/>
      <c r="O621" s="38"/>
      <c r="Q621" s="39"/>
      <c r="R621" s="38"/>
      <c r="T621" s="39"/>
      <c r="U621" s="38"/>
      <c r="W621" s="39"/>
      <c r="X621" s="38"/>
      <c r="Z621" s="39"/>
      <c r="AA621" s="38"/>
      <c r="AB621" s="40"/>
      <c r="AC621" s="40"/>
      <c r="AD621" s="40"/>
      <c r="AE621" s="40"/>
      <c r="AF621" s="41"/>
      <c r="AG621" s="40"/>
      <c r="AH621" s="40"/>
      <c r="AI621" s="41"/>
      <c r="AJ621" s="41"/>
      <c r="AK621" s="41"/>
      <c r="AL621" s="41"/>
    </row>
    <row r="622" ht="15.75" customHeight="1">
      <c r="D622" s="33"/>
      <c r="F622" s="33"/>
      <c r="H622" s="34"/>
      <c r="I622" s="35"/>
      <c r="K622" s="36"/>
      <c r="L622" s="35"/>
      <c r="N622" s="34"/>
      <c r="O622" s="38"/>
      <c r="Q622" s="39"/>
      <c r="R622" s="38"/>
      <c r="T622" s="39"/>
      <c r="U622" s="38"/>
      <c r="W622" s="39"/>
      <c r="X622" s="38"/>
      <c r="Z622" s="39"/>
      <c r="AA622" s="38"/>
      <c r="AB622" s="40"/>
      <c r="AC622" s="40"/>
      <c r="AD622" s="40"/>
      <c r="AE622" s="40"/>
      <c r="AF622" s="41"/>
      <c r="AG622" s="40"/>
      <c r="AH622" s="40"/>
      <c r="AI622" s="41"/>
      <c r="AJ622" s="41"/>
      <c r="AK622" s="41"/>
      <c r="AL622" s="41"/>
    </row>
    <row r="623" ht="15.75" customHeight="1">
      <c r="D623" s="33"/>
      <c r="F623" s="33"/>
      <c r="H623" s="34"/>
      <c r="I623" s="35"/>
      <c r="K623" s="36"/>
      <c r="L623" s="35"/>
      <c r="N623" s="34"/>
      <c r="O623" s="38"/>
      <c r="Q623" s="39"/>
      <c r="R623" s="38"/>
      <c r="T623" s="39"/>
      <c r="U623" s="38"/>
      <c r="W623" s="39"/>
      <c r="X623" s="38"/>
      <c r="Z623" s="39"/>
      <c r="AA623" s="38"/>
      <c r="AB623" s="40"/>
      <c r="AC623" s="40"/>
      <c r="AD623" s="40"/>
      <c r="AE623" s="40"/>
      <c r="AF623" s="41"/>
      <c r="AG623" s="40"/>
      <c r="AH623" s="40"/>
      <c r="AI623" s="41"/>
      <c r="AJ623" s="41"/>
      <c r="AK623" s="41"/>
      <c r="AL623" s="41"/>
    </row>
    <row r="624" ht="15.75" customHeight="1">
      <c r="D624" s="33"/>
      <c r="F624" s="33"/>
      <c r="H624" s="34"/>
      <c r="I624" s="35"/>
      <c r="K624" s="36"/>
      <c r="L624" s="35"/>
      <c r="N624" s="34"/>
      <c r="O624" s="38"/>
      <c r="Q624" s="39"/>
      <c r="R624" s="38"/>
      <c r="T624" s="39"/>
      <c r="U624" s="38"/>
      <c r="W624" s="39"/>
      <c r="X624" s="38"/>
      <c r="Z624" s="39"/>
      <c r="AA624" s="38"/>
      <c r="AB624" s="40"/>
      <c r="AC624" s="40"/>
      <c r="AD624" s="40"/>
      <c r="AE624" s="40"/>
      <c r="AF624" s="41"/>
      <c r="AG624" s="40"/>
      <c r="AH624" s="40"/>
      <c r="AI624" s="41"/>
      <c r="AJ624" s="41"/>
      <c r="AK624" s="41"/>
      <c r="AL624" s="41"/>
    </row>
    <row r="625" ht="15.75" customHeight="1">
      <c r="D625" s="33"/>
      <c r="F625" s="33"/>
      <c r="H625" s="34"/>
      <c r="I625" s="35"/>
      <c r="K625" s="36"/>
      <c r="L625" s="35"/>
      <c r="N625" s="34"/>
      <c r="O625" s="38"/>
      <c r="Q625" s="39"/>
      <c r="R625" s="38"/>
      <c r="T625" s="39"/>
      <c r="U625" s="38"/>
      <c r="W625" s="39"/>
      <c r="X625" s="38"/>
      <c r="Z625" s="39"/>
      <c r="AA625" s="38"/>
      <c r="AB625" s="40"/>
      <c r="AC625" s="40"/>
      <c r="AD625" s="40"/>
      <c r="AE625" s="40"/>
      <c r="AF625" s="41"/>
      <c r="AG625" s="40"/>
      <c r="AH625" s="40"/>
      <c r="AI625" s="41"/>
      <c r="AJ625" s="41"/>
      <c r="AK625" s="41"/>
      <c r="AL625" s="41"/>
    </row>
    <row r="626" ht="15.75" customHeight="1">
      <c r="D626" s="33"/>
      <c r="F626" s="33"/>
      <c r="H626" s="34"/>
      <c r="I626" s="35"/>
      <c r="K626" s="36"/>
      <c r="L626" s="35"/>
      <c r="N626" s="34"/>
      <c r="O626" s="38"/>
      <c r="Q626" s="39"/>
      <c r="R626" s="38"/>
      <c r="T626" s="39"/>
      <c r="U626" s="38"/>
      <c r="W626" s="39"/>
      <c r="X626" s="38"/>
      <c r="Z626" s="39"/>
      <c r="AA626" s="38"/>
      <c r="AB626" s="40"/>
      <c r="AC626" s="40"/>
      <c r="AD626" s="40"/>
      <c r="AE626" s="40"/>
      <c r="AF626" s="41"/>
      <c r="AG626" s="40"/>
      <c r="AH626" s="40"/>
      <c r="AI626" s="41"/>
      <c r="AJ626" s="41"/>
      <c r="AK626" s="41"/>
      <c r="AL626" s="41"/>
    </row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24.43"/>
    <col customWidth="1" min="10" max="10" width="32.0"/>
  </cols>
  <sheetData>
    <row r="1">
      <c r="A1" s="44" t="s">
        <v>678</v>
      </c>
      <c r="B1" s="5" t="s">
        <v>679</v>
      </c>
      <c r="C1" s="45" t="s">
        <v>680</v>
      </c>
      <c r="D1" s="46" t="s">
        <v>681</v>
      </c>
      <c r="E1" s="47" t="s">
        <v>471</v>
      </c>
      <c r="F1" s="5" t="s">
        <v>682</v>
      </c>
      <c r="G1" s="48" t="s">
        <v>683</v>
      </c>
      <c r="H1" s="45" t="s">
        <v>684</v>
      </c>
      <c r="I1" s="5" t="s">
        <v>685</v>
      </c>
      <c r="J1" s="5" t="s">
        <v>686</v>
      </c>
      <c r="K1" s="5" t="s">
        <v>687</v>
      </c>
      <c r="L1" s="5" t="s">
        <v>688</v>
      </c>
    </row>
    <row r="2">
      <c r="A2" s="13">
        <v>4888708.0</v>
      </c>
      <c r="B2" s="13" t="str">
        <f>VLOOKUP(A2,'KVK II 03.2024'!$A$2:$AJ$500,2,false)</f>
        <v>Ahli</v>
      </c>
      <c r="C2" s="33" t="str">
        <f>VLOOKUP(A2,'Actual scan'!$A$2:$AJ$500,3,false)</f>
        <v>#N/A</v>
      </c>
      <c r="D2" s="49">
        <f>'KVK II 03.2024'!D2-'KVK II 03.2024'!C2</f>
        <v>-667472</v>
      </c>
      <c r="E2" s="50">
        <f>'KVK II 03.2024'!D2/'KVK II 03.2024'!C2</f>
        <v>0.9869853342</v>
      </c>
      <c r="F2" s="33">
        <f>'KVK II 03.2024'!F2-'KVK II 03.2024'!E2</f>
        <v>93826859.25</v>
      </c>
      <c r="G2" s="51">
        <f>'KVK II 03.2024'!F2/'KVK II 03.2024'!E2</f>
        <v>2.125832504</v>
      </c>
      <c r="H2" s="33">
        <f>'KVK II 03.2024'!AH2+'KVK II 03.2024'!AG2</f>
        <v>0</v>
      </c>
      <c r="I2" s="13" t="s">
        <v>689</v>
      </c>
      <c r="J2" s="13" t="s">
        <v>690</v>
      </c>
      <c r="K2" s="13" t="str">
        <f t="shared" ref="K2:L2" si="1">IFS(E2&gt;1, "tak",E2&lt;1, "nie")</f>
        <v>nie</v>
      </c>
      <c r="L2" s="13" t="str">
        <f t="shared" si="1"/>
        <v>tak</v>
      </c>
    </row>
    <row r="3">
      <c r="A3" s="13">
        <v>7260210.0</v>
      </c>
      <c r="B3" s="13" t="str">
        <f>VLOOKUP(A3,'KVK II 03.2024'!$A$2:$AJ$500,2,false)</f>
        <v>ʷʷ Willrock</v>
      </c>
      <c r="C3" s="33">
        <f>VLOOKUP(A3,'Actual scan'!$A$2:$AJ$500,3,false)</f>
        <v>122594218</v>
      </c>
      <c r="D3" s="49">
        <f>'KVK II 03.2024'!D3-'KVK II 03.2024'!C3</f>
        <v>-32544686.6</v>
      </c>
      <c r="E3" s="50">
        <f>'KVK II 03.2024'!D3/'KVK II 03.2024'!C3</f>
        <v>0.3640111948</v>
      </c>
      <c r="F3" s="33">
        <f>'KVK II 03.2024'!F3-'KVK II 03.2024'!E3</f>
        <v>12080224.65</v>
      </c>
      <c r="G3" s="51">
        <f>'KVK II 03.2024'!F3/'KVK II 03.2024'!E3</f>
        <v>1.145275046</v>
      </c>
      <c r="H3" s="33">
        <f>'KVK II 03.2024'!AH3+'KVK II 03.2024'!AG3</f>
        <v>2825593</v>
      </c>
      <c r="I3" s="13" t="s">
        <v>691</v>
      </c>
      <c r="K3" s="13" t="str">
        <f t="shared" ref="K3:L3" si="2">IFS(E3&gt;1, "tak",E3&lt;1, "nie")</f>
        <v>nie</v>
      </c>
      <c r="L3" s="13" t="str">
        <f t="shared" si="2"/>
        <v>tak</v>
      </c>
    </row>
    <row r="4">
      <c r="A4" s="13">
        <v>9255230.0</v>
      </c>
      <c r="B4" s="13" t="str">
        <f>VLOOKUP(A4,'KVK II 03.2024'!$A$2:$AJ$500,2,false)</f>
        <v>Mr NoStres</v>
      </c>
      <c r="C4" s="33">
        <f>VLOOKUP(A4,'Actual scan'!$A$2:$AJ$500,3,false)</f>
        <v>83082795</v>
      </c>
      <c r="D4" s="49">
        <f>'KVK II 03.2024'!D4-'KVK II 03.2024'!C4</f>
        <v>-40143856.8</v>
      </c>
      <c r="E4" s="50">
        <f>'KVK II 03.2024'!D4/'KVK II 03.2024'!C4</f>
        <v>0.1869333633</v>
      </c>
      <c r="F4" s="33">
        <f>'KVK II 03.2024'!F4-'KVK II 03.2024'!E4</f>
        <v>10246317.95</v>
      </c>
      <c r="G4" s="51">
        <f>'KVK II 03.2024'!F4/'KVK II 03.2024'!E4</f>
        <v>1.127709001</v>
      </c>
      <c r="H4" s="33">
        <f>'KVK II 03.2024'!AH4+'KVK II 03.2024'!AG4</f>
        <v>6691551</v>
      </c>
      <c r="I4" s="13" t="s">
        <v>691</v>
      </c>
      <c r="J4" s="13" t="s">
        <v>692</v>
      </c>
      <c r="K4" s="13" t="str">
        <f t="shared" ref="K4:L4" si="3">IFS(E4&gt;1, "tak",E4&lt;1, "nie")</f>
        <v>nie</v>
      </c>
      <c r="L4" s="13" t="str">
        <f t="shared" si="3"/>
        <v>tak</v>
      </c>
    </row>
    <row r="5">
      <c r="A5" s="13">
        <v>2.7848816E7</v>
      </c>
      <c r="B5" s="13" t="str">
        <f>VLOOKUP(A5,'KVK II 03.2024'!$A$2:$AJ$500,2,false)</f>
        <v>JohnShon</v>
      </c>
      <c r="C5" s="33">
        <f>VLOOKUP(A5,'Actual scan'!$A$2:$AJ$500,3,false)</f>
        <v>113025489</v>
      </c>
      <c r="D5" s="49">
        <f>'KVK II 03.2024'!D5-'KVK II 03.2024'!C5</f>
        <v>-32921639.1</v>
      </c>
      <c r="E5" s="50">
        <f>'KVK II 03.2024'!D5/'KVK II 03.2024'!C5</f>
        <v>0.1802154139</v>
      </c>
      <c r="F5" s="33">
        <f>'KVK II 03.2024'!F5-'KVK II 03.2024'!E5</f>
        <v>-30319525.6</v>
      </c>
      <c r="G5" s="51">
        <f>'KVK II 03.2024'!F5/'KVK II 03.2024'!E5</f>
        <v>0.5595896727</v>
      </c>
      <c r="H5" s="33">
        <f>'KVK II 03.2024'!AH5+'KVK II 03.2024'!AG5</f>
        <v>1281038</v>
      </c>
      <c r="I5" s="13" t="s">
        <v>691</v>
      </c>
      <c r="J5" s="13" t="s">
        <v>692</v>
      </c>
      <c r="K5" s="13" t="str">
        <f t="shared" ref="K5:L5" si="4">IFS(E5&gt;1, "tak",E5&lt;1, "nie")</f>
        <v>nie</v>
      </c>
      <c r="L5" s="13" t="str">
        <f t="shared" si="4"/>
        <v>nie</v>
      </c>
    </row>
    <row r="6">
      <c r="A6" s="13">
        <v>1.08157024E8</v>
      </c>
      <c r="B6" s="13" t="str">
        <f>VLOOKUP(A6,'KVK II 03.2024'!$A$2:$AJ$500,2,false)</f>
        <v>ʷʷ Scuter</v>
      </c>
      <c r="C6" s="33">
        <f>VLOOKUP(A6,'Actual scan'!$A$2:$AJ$500,3,false)</f>
        <v>97505877</v>
      </c>
      <c r="D6" s="49">
        <f>'KVK II 03.2024'!D6-'KVK II 03.2024'!C6</f>
        <v>-19887598.3</v>
      </c>
      <c r="E6" s="50">
        <f>'KVK II 03.2024'!D6/'KVK II 03.2024'!C6</f>
        <v>0.3630007107</v>
      </c>
      <c r="F6" s="33">
        <f>'KVK II 03.2024'!F6-'KVK II 03.2024'!E6</f>
        <v>-15597535.55</v>
      </c>
      <c r="G6" s="51">
        <f>'KVK II 03.2024'!F6/'KVK II 03.2024'!E6</f>
        <v>0.7274970815</v>
      </c>
      <c r="H6" s="33">
        <f>'KVK II 03.2024'!AH6+'KVK II 03.2024'!AG6</f>
        <v>0</v>
      </c>
      <c r="I6" s="13" t="s">
        <v>691</v>
      </c>
      <c r="J6" s="13" t="s">
        <v>692</v>
      </c>
      <c r="K6" s="13" t="str">
        <f t="shared" ref="K6:L6" si="5">IFS(E6&gt;1, "tak",E6&lt;1, "nie")</f>
        <v>nie</v>
      </c>
      <c r="L6" s="13" t="str">
        <f t="shared" si="5"/>
        <v>nie</v>
      </c>
    </row>
    <row r="7">
      <c r="A7" s="13">
        <v>4.2592009E7</v>
      </c>
      <c r="B7" s="13" t="str">
        <f>VLOOKUP(A7,'KVK II 03.2024'!$A$2:$AJ$500,2,false)</f>
        <v>ʷʷBabaYaga</v>
      </c>
      <c r="C7" s="33">
        <f>VLOOKUP(A7,'Actual scan'!$A$2:$AJ$500,3,false)</f>
        <v>93316031</v>
      </c>
      <c r="D7" s="49">
        <f>'KVK II 03.2024'!D7-'KVK II 03.2024'!C7</f>
        <v>-20118060.8</v>
      </c>
      <c r="E7" s="50">
        <f>'KVK II 03.2024'!D7/'KVK II 03.2024'!C7</f>
        <v>0.3642465206</v>
      </c>
      <c r="F7" s="33">
        <f>'KVK II 03.2024'!F7-'KVK II 03.2024'!E7</f>
        <v>7394291.2</v>
      </c>
      <c r="G7" s="51">
        <f>'KVK II 03.2024'!F7/'KVK II 03.2024'!E7</f>
        <v>1.127455254</v>
      </c>
      <c r="H7" s="33">
        <f>'KVK II 03.2024'!AH7+'KVK II 03.2024'!AG7</f>
        <v>2462382</v>
      </c>
      <c r="I7" s="13" t="s">
        <v>691</v>
      </c>
      <c r="J7" s="13" t="s">
        <v>692</v>
      </c>
      <c r="K7" s="13" t="str">
        <f t="shared" ref="K7:L7" si="6">IFS(E7&gt;1, "tak",E7&lt;1, "nie")</f>
        <v>nie</v>
      </c>
      <c r="L7" s="13" t="str">
        <f t="shared" si="6"/>
        <v>tak</v>
      </c>
    </row>
    <row r="8">
      <c r="A8" s="13">
        <v>2.257694E7</v>
      </c>
      <c r="B8" s="13" t="str">
        <f>VLOOKUP(A8,'KVK II 03.2024'!$A$2:$AJ$500,2,false)</f>
        <v>ʷʷBlackTom乂</v>
      </c>
      <c r="C8" s="33" t="str">
        <f>VLOOKUP(A8,'Actual scan'!$A$2:$AJ$500,3,false)</f>
        <v>#N/A</v>
      </c>
      <c r="D8" s="49">
        <f>'KVK II 03.2024'!D8-'KVK II 03.2024'!C8</f>
        <v>-14066072.6</v>
      </c>
      <c r="E8" s="50">
        <f>'KVK II 03.2024'!D8/'KVK II 03.2024'!C8</f>
        <v>0.2671936066</v>
      </c>
      <c r="F8" s="33">
        <f>'KVK II 03.2024'!F8-'KVK II 03.2024'!E8</f>
        <v>-31017002.88</v>
      </c>
      <c r="G8" s="51">
        <f>'KVK II 03.2024'!F8/'KVK II 03.2024'!E8</f>
        <v>0.3536374037</v>
      </c>
      <c r="H8" s="33">
        <f>'KVK II 03.2024'!AH8+'KVK II 03.2024'!AG8</f>
        <v>0</v>
      </c>
      <c r="I8" s="13" t="s">
        <v>689</v>
      </c>
      <c r="J8" s="13" t="s">
        <v>693</v>
      </c>
      <c r="K8" s="13" t="str">
        <f t="shared" ref="K8:L8" si="7">IFS(E8&gt;1, "tak",E8&lt;1, "nie")</f>
        <v>nie</v>
      </c>
      <c r="L8" s="13" t="str">
        <f t="shared" si="7"/>
        <v>nie</v>
      </c>
    </row>
    <row r="9">
      <c r="A9" s="13">
        <v>1817457.0</v>
      </c>
      <c r="B9" s="13" t="str">
        <f>VLOOKUP(A9,'KVK II 03.2024'!$A$2:$AJ$500,2,false)</f>
        <v>ʷʷTORQUE</v>
      </c>
      <c r="C9" s="33" t="str">
        <f>VLOOKUP(A9,'Actual scan'!$A$2:$AJ$500,3,false)</f>
        <v>#N/A</v>
      </c>
      <c r="D9" s="49">
        <f>'KVK II 03.2024'!D9-'KVK II 03.2024'!C9</f>
        <v>-10794335.8</v>
      </c>
      <c r="E9" s="50">
        <f>'KVK II 03.2024'!D9/'KVK II 03.2024'!C9</f>
        <v>0.4314085977</v>
      </c>
      <c r="F9" s="33">
        <f>'KVK II 03.2024'!F9-'KVK II 03.2024'!E9</f>
        <v>4348451.5</v>
      </c>
      <c r="G9" s="51">
        <f>'KVK II 03.2024'!F9/'KVK II 03.2024'!E9</f>
        <v>1.091621835</v>
      </c>
      <c r="H9" s="33">
        <f>'KVK II 03.2024'!AH9+'KVK II 03.2024'!AG9</f>
        <v>3096362</v>
      </c>
      <c r="I9" s="13" t="s">
        <v>691</v>
      </c>
      <c r="K9" s="13" t="str">
        <f t="shared" ref="K9:L9" si="8">IFS(E9&gt;1, "tak",E9&lt;1, "nie")</f>
        <v>nie</v>
      </c>
      <c r="L9" s="13" t="str">
        <f t="shared" si="8"/>
        <v>tak</v>
      </c>
    </row>
    <row r="10">
      <c r="A10" s="13">
        <v>8.6179761E7</v>
      </c>
      <c r="B10" s="13" t="str">
        <f>VLOOKUP(A10,'KVK II 03.2024'!$A$2:$AJ$500,2,false)</f>
        <v>ᴾᴸKamilos</v>
      </c>
      <c r="C10" s="33">
        <f>VLOOKUP(A10,'Actual scan'!$A$2:$AJ$500,3,false)</f>
        <v>85056404</v>
      </c>
      <c r="D10" s="49">
        <f>'KVK II 03.2024'!D10-'KVK II 03.2024'!C10</f>
        <v>-6462921.8</v>
      </c>
      <c r="E10" s="50">
        <f>'KVK II 03.2024'!D10/'KVK II 03.2024'!C10</f>
        <v>0.6553867956</v>
      </c>
      <c r="F10" s="33">
        <f>'KVK II 03.2024'!F10-'KVK II 03.2024'!E10</f>
        <v>22521336</v>
      </c>
      <c r="G10" s="51">
        <f>'KVK II 03.2024'!F10/'KVK II 03.2024'!E10</f>
        <v>1.480349291</v>
      </c>
      <c r="H10" s="33">
        <f>'KVK II 03.2024'!AH10+'KVK II 03.2024'!AG10</f>
        <v>3262400</v>
      </c>
      <c r="I10" s="13" t="s">
        <v>691</v>
      </c>
      <c r="J10" s="13"/>
      <c r="K10" s="13" t="str">
        <f t="shared" ref="K10:L10" si="9">IFS(E10&gt;1, "tak",E10&lt;1, "nie")</f>
        <v>nie</v>
      </c>
      <c r="L10" s="13" t="str">
        <f t="shared" si="9"/>
        <v>tak</v>
      </c>
    </row>
    <row r="11">
      <c r="A11" s="13">
        <v>1.2764994E7</v>
      </c>
      <c r="B11" s="13" t="str">
        <f>VLOOKUP(A11,'KVK II 03.2024'!$A$2:$AJ$500,2,false)</f>
        <v>ʷʷORZEŁ 1985</v>
      </c>
      <c r="C11" s="33" t="str">
        <f>VLOOKUP(A11,'Actual scan'!$A$2:$AJ$500,3,false)</f>
        <v>#N/A</v>
      </c>
      <c r="D11" s="49">
        <f>'KVK II 03.2024'!D11-'KVK II 03.2024'!C11</f>
        <v>-15785791.6</v>
      </c>
      <c r="E11" s="50">
        <f>'KVK II 03.2024'!D11/'KVK II 03.2024'!C11</f>
        <v>0.1310335191</v>
      </c>
      <c r="F11" s="33">
        <f>'KVK II 03.2024'!F11-'KVK II 03.2024'!E11</f>
        <v>-24255795.5</v>
      </c>
      <c r="G11" s="51">
        <f>'KVK II 03.2024'!F11/'KVK II 03.2024'!E11</f>
        <v>0.4659127957</v>
      </c>
      <c r="H11" s="33">
        <f>'KVK II 03.2024'!AH11+'KVK II 03.2024'!AG11</f>
        <v>1473528</v>
      </c>
      <c r="I11" s="13" t="s">
        <v>689</v>
      </c>
      <c r="J11" s="13" t="s">
        <v>694</v>
      </c>
      <c r="K11" s="13" t="str">
        <f t="shared" ref="K11:L11" si="10">IFS(E11&gt;1, "tak",E11&lt;1, "nie")</f>
        <v>nie</v>
      </c>
      <c r="L11" s="13" t="str">
        <f t="shared" si="10"/>
        <v>nie</v>
      </c>
    </row>
    <row r="12">
      <c r="A12" s="13">
        <v>8.3496837E7</v>
      </c>
      <c r="B12" s="13" t="str">
        <f>VLOOKUP(A12,'KVK II 03.2024'!$A$2:$AJ$500,2,false)</f>
        <v>ʷʷ Poznaniak</v>
      </c>
      <c r="C12" s="33">
        <f>VLOOKUP(A12,'Actual scan'!$A$2:$AJ$500,3,false)</f>
        <v>86094371</v>
      </c>
      <c r="D12" s="49">
        <f>'KVK II 03.2024'!D12-'KVK II 03.2024'!C12</f>
        <v>-5298066</v>
      </c>
      <c r="E12" s="50">
        <f>'KVK II 03.2024'!D12/'KVK II 03.2024'!C12</f>
        <v>0.7093031863</v>
      </c>
      <c r="F12" s="33">
        <f>'KVK II 03.2024'!F12-'KVK II 03.2024'!E12</f>
        <v>21192233.87</v>
      </c>
      <c r="G12" s="51">
        <f>'KVK II 03.2024'!F12/'KVK II 03.2024'!E12</f>
        <v>1.465114241</v>
      </c>
      <c r="H12" s="33">
        <f>'KVK II 03.2024'!AH12+'KVK II 03.2024'!AG12</f>
        <v>2062191</v>
      </c>
      <c r="I12" s="13" t="s">
        <v>691</v>
      </c>
      <c r="J12" s="13" t="s">
        <v>695</v>
      </c>
      <c r="K12" s="13" t="str">
        <f t="shared" ref="K12:L12" si="11">IFS(E12&gt;1, "tak",E12&lt;1, "nie")</f>
        <v>nie</v>
      </c>
      <c r="L12" s="13" t="str">
        <f t="shared" si="11"/>
        <v>tak</v>
      </c>
    </row>
    <row r="13">
      <c r="A13" s="13">
        <v>1.05720743E8</v>
      </c>
      <c r="B13" s="13" t="str">
        <f>VLOOKUP(A13,'KVK II 03.2024'!$A$2:$AJ$500,2,false)</f>
        <v>ʷʷ D00MRanger</v>
      </c>
      <c r="C13" s="33">
        <f>VLOOKUP(A13,'Actual scan'!$A$2:$AJ$500,3,false)</f>
        <v>85104994</v>
      </c>
      <c r="D13" s="49">
        <f>'KVK II 03.2024'!D13-'KVK II 03.2024'!C13</f>
        <v>-1932631.2</v>
      </c>
      <c r="E13" s="50">
        <f>'KVK II 03.2024'!D13/'KVK II 03.2024'!C13</f>
        <v>0.8937315213</v>
      </c>
      <c r="F13" s="33">
        <f>'KVK II 03.2024'!F13-'KVK II 03.2024'!E13</f>
        <v>33281330</v>
      </c>
      <c r="G13" s="51">
        <f>'KVK II 03.2024'!F13/'KVK II 03.2024'!E13</f>
        <v>1.73200853</v>
      </c>
      <c r="H13" s="33">
        <f>'KVK II 03.2024'!AH13+'KVK II 03.2024'!AG13</f>
        <v>2367400</v>
      </c>
      <c r="I13" s="13" t="s">
        <v>691</v>
      </c>
      <c r="J13" s="13" t="s">
        <v>695</v>
      </c>
      <c r="K13" s="13" t="str">
        <f t="shared" ref="K13:L13" si="12">IFS(E13&gt;1, "tak",E13&lt;1, "nie")</f>
        <v>nie</v>
      </c>
      <c r="L13" s="13" t="str">
        <f t="shared" si="12"/>
        <v>tak</v>
      </c>
    </row>
    <row r="14">
      <c r="A14" s="13">
        <v>1.09522231E8</v>
      </c>
      <c r="B14" s="13" t="str">
        <f>VLOOKUP(A14,'KVK II 03.2024'!$A$2:$AJ$500,2,false)</f>
        <v>ʷʷ Miedziak</v>
      </c>
      <c r="C14" s="33">
        <f>VLOOKUP(A14,'Actual scan'!$A$2:$AJ$500,3,false)</f>
        <v>84898071</v>
      </c>
      <c r="D14" s="49">
        <f>'KVK II 03.2024'!D14-'KVK II 03.2024'!C14</f>
        <v>-158385.8</v>
      </c>
      <c r="E14" s="50">
        <f>'KVK II 03.2024'!D14/'KVK II 03.2024'!C14</f>
        <v>0.9880198236</v>
      </c>
      <c r="F14" s="33">
        <f>'KVK II 03.2024'!F14-'KVK II 03.2024'!E14</f>
        <v>26259749.2</v>
      </c>
      <c r="G14" s="51">
        <f>'KVK II 03.2024'!F14/'KVK II 03.2024'!E14</f>
        <v>1.74484998</v>
      </c>
      <c r="H14" s="33">
        <f>'KVK II 03.2024'!AH14+'KVK II 03.2024'!AG14</f>
        <v>2203858</v>
      </c>
      <c r="I14" s="13" t="s">
        <v>691</v>
      </c>
      <c r="K14" s="13" t="str">
        <f t="shared" ref="K14:L14" si="13">IFS(E14&gt;1, "tak",E14&lt;1, "nie")</f>
        <v>nie</v>
      </c>
      <c r="L14" s="13" t="str">
        <f t="shared" si="13"/>
        <v>tak</v>
      </c>
    </row>
    <row r="15">
      <c r="A15" s="13">
        <v>9.3566316E7</v>
      </c>
      <c r="B15" s="13" t="str">
        <f>VLOOKUP(A15,'KVK II 03.2024'!$A$2:$AJ$500,2,false)</f>
        <v>Jerzy Jarzyna</v>
      </c>
      <c r="C15" s="33">
        <f>VLOOKUP(A15,'Actual scan'!$A$2:$AJ$500,3,false)</f>
        <v>75999965</v>
      </c>
      <c r="D15" s="49">
        <f>'KVK II 03.2024'!D15-'KVK II 03.2024'!C15</f>
        <v>-3744882.6</v>
      </c>
      <c r="E15" s="50">
        <f>'KVK II 03.2024'!D15/'KVK II 03.2024'!C15</f>
        <v>0.7141451432</v>
      </c>
      <c r="F15" s="33">
        <f>'KVK II 03.2024'!F15-'KVK II 03.2024'!E15</f>
        <v>-1223763.6</v>
      </c>
      <c r="G15" s="51">
        <f>'KVK II 03.2024'!F15/'KVK II 03.2024'!E15</f>
        <v>0.9649703202</v>
      </c>
      <c r="H15" s="33">
        <f>'KVK II 03.2024'!AH15+'KVK II 03.2024'!AG15</f>
        <v>926063</v>
      </c>
      <c r="I15" s="13" t="s">
        <v>691</v>
      </c>
      <c r="K15" s="13" t="str">
        <f t="shared" ref="K15:L15" si="14">IFS(E15&gt;1, "tak",E15&lt;1, "nie")</f>
        <v>nie</v>
      </c>
      <c r="L15" s="13" t="str">
        <f t="shared" si="14"/>
        <v>nie</v>
      </c>
    </row>
    <row r="16">
      <c r="A16" s="13">
        <v>1.23614791E8</v>
      </c>
      <c r="B16" s="13" t="str">
        <f>VLOOKUP(A16,'KVK II 03.2024'!$A$2:$AJ$500,2,false)</f>
        <v>ʷʷ SPiDi</v>
      </c>
      <c r="C16" s="33">
        <f>VLOOKUP(A16,'Actual scan'!$A$2:$AJ$500,3,false)</f>
        <v>57132046</v>
      </c>
      <c r="D16" s="49">
        <f>'KVK II 03.2024'!D16-'KVK II 03.2024'!C16</f>
        <v>-3214403.65</v>
      </c>
      <c r="E16" s="50">
        <f>'KVK II 03.2024'!D16/'KVK II 03.2024'!C16</f>
        <v>0.7573891548</v>
      </c>
      <c r="F16" s="33">
        <f>'KVK II 03.2024'!F16-'KVK II 03.2024'!E16</f>
        <v>1201811.6</v>
      </c>
      <c r="G16" s="51">
        <f>'KVK II 03.2024'!F16/'KVK II 03.2024'!E16</f>
        <v>1.034015547</v>
      </c>
      <c r="H16" s="33">
        <f>'KVK II 03.2024'!AH16+'KVK II 03.2024'!AG16</f>
        <v>0</v>
      </c>
      <c r="I16" s="13" t="s">
        <v>691</v>
      </c>
      <c r="J16" s="13" t="s">
        <v>696</v>
      </c>
      <c r="K16" s="13" t="str">
        <f t="shared" ref="K16:L16" si="15">IFS(E16&gt;1, "tak",E16&lt;1, "nie")</f>
        <v>nie</v>
      </c>
      <c r="L16" s="13" t="str">
        <f t="shared" si="15"/>
        <v>tak</v>
      </c>
    </row>
    <row r="17">
      <c r="A17" s="13">
        <v>1.05729955E8</v>
      </c>
      <c r="B17" s="13" t="str">
        <f>VLOOKUP(A17,'KVK II 03.2024'!$A$2:$AJ$500,2,false)</f>
        <v>ʷʷMadJoker666</v>
      </c>
      <c r="C17" s="33" t="str">
        <f>VLOOKUP(A17,'Actual scan'!$A$2:$AJ$500,3,false)</f>
        <v>#N/A</v>
      </c>
      <c r="D17" s="49">
        <f>'KVK II 03.2024'!D17-'KVK II 03.2024'!C17</f>
        <v>-12895040.45</v>
      </c>
      <c r="E17" s="50">
        <f>'KVK II 03.2024'!D17/'KVK II 03.2024'!C17</f>
        <v>0.008119090902</v>
      </c>
      <c r="F17" s="33">
        <f>'KVK II 03.2024'!F17-'KVK II 03.2024'!E17</f>
        <v>-34253959.2</v>
      </c>
      <c r="G17" s="51">
        <f>'KVK II 03.2024'!F17/'KVK II 03.2024'!E17</f>
        <v>0.01195012755</v>
      </c>
      <c r="H17" s="33">
        <f>'KVK II 03.2024'!AH17+'KVK II 03.2024'!AG17</f>
        <v>0</v>
      </c>
      <c r="I17" s="13" t="s">
        <v>689</v>
      </c>
      <c r="J17" s="13" t="s">
        <v>697</v>
      </c>
      <c r="K17" s="13" t="str">
        <f t="shared" ref="K17:L17" si="16">IFS(E17&gt;1, "tak",E17&lt;1, "nie")</f>
        <v>nie</v>
      </c>
      <c r="L17" s="13" t="str">
        <f t="shared" si="16"/>
        <v>nie</v>
      </c>
    </row>
    <row r="18">
      <c r="A18" s="13">
        <v>3.6708028E7</v>
      </c>
      <c r="B18" s="13" t="str">
        <f>VLOOKUP(A18,'KVK II 03.2024'!$A$2:$AJ$500,2,false)</f>
        <v>ˢᴴMrMelik</v>
      </c>
      <c r="C18" s="33">
        <f>VLOOKUP(A18,'Actual scan'!$A$2:$AJ$500,3,false)</f>
        <v>84867011</v>
      </c>
      <c r="D18" s="49">
        <f>'KVK II 03.2024'!D18-'KVK II 03.2024'!C18</f>
        <v>-11873313.35</v>
      </c>
      <c r="E18" s="50">
        <f>'KVK II 03.2024'!D18/'KVK II 03.2024'!C18</f>
        <v>0.07483847297</v>
      </c>
      <c r="F18" s="33">
        <f>'KVK II 03.2024'!F18-'KVK II 03.2024'!E18</f>
        <v>-21763768.28</v>
      </c>
      <c r="G18" s="51">
        <f>'KVK II 03.2024'!F18/'KVK II 03.2024'!E18</f>
        <v>0.3640675363</v>
      </c>
      <c r="H18" s="33">
        <f>'KVK II 03.2024'!AH18+'KVK II 03.2024'!AG18</f>
        <v>665280</v>
      </c>
      <c r="I18" s="13" t="s">
        <v>691</v>
      </c>
      <c r="J18" s="13" t="s">
        <v>698</v>
      </c>
      <c r="K18" s="13" t="str">
        <f t="shared" ref="K18:L18" si="17">IFS(E18&gt;1, "tak",E18&lt;1, "nie")</f>
        <v>nie</v>
      </c>
      <c r="L18" s="13" t="str">
        <f t="shared" si="17"/>
        <v>nie</v>
      </c>
    </row>
    <row r="19">
      <c r="A19" s="13">
        <v>1.09585806E8</v>
      </c>
      <c r="B19" s="13" t="str">
        <f>VLOOKUP(A19,'KVK II 03.2024'!$A$2:$AJ$500,2,false)</f>
        <v>Sebix ᵏᵃᵗ</v>
      </c>
      <c r="C19" s="33">
        <f>VLOOKUP(A19,'Actual scan'!$A$2:$AJ$500,3,false)</f>
        <v>82594723</v>
      </c>
      <c r="D19" s="49">
        <f>'KVK II 03.2024'!D19-'KVK II 03.2024'!C19</f>
        <v>4128645.15</v>
      </c>
      <c r="E19" s="50">
        <f>'KVK II 03.2024'!D19/'KVK II 03.2024'!C19</f>
        <v>1.317389699</v>
      </c>
      <c r="F19" s="33">
        <f>'KVK II 03.2024'!F19-'KVK II 03.2024'!E19</f>
        <v>43718572.4</v>
      </c>
      <c r="G19" s="51">
        <f>'KVK II 03.2024'!F19/'KVK II 03.2024'!E19</f>
        <v>2.26032488</v>
      </c>
      <c r="H19" s="33">
        <f>'KVK II 03.2024'!AH19+'KVK II 03.2024'!AG19</f>
        <v>1227974</v>
      </c>
      <c r="I19" s="13" t="s">
        <v>691</v>
      </c>
      <c r="K19" s="13" t="str">
        <f t="shared" ref="K19:L19" si="18">IFS(E19&gt;1, "tak",E19&lt;1, "nie")</f>
        <v>tak</v>
      </c>
      <c r="L19" s="13" t="str">
        <f t="shared" si="18"/>
        <v>tak</v>
      </c>
    </row>
    <row r="20">
      <c r="A20" s="13">
        <v>3.1942584E7</v>
      </c>
      <c r="B20" s="13" t="str">
        <f>VLOOKUP(A20,'KVK II 03.2024'!$A$2:$AJ$500,2,false)</f>
        <v>ʷʷMrMelik</v>
      </c>
      <c r="C20" s="33">
        <f>VLOOKUP(A20,'Actual scan'!$A$2:$AJ$500,3,false)</f>
        <v>89831157</v>
      </c>
      <c r="D20" s="49">
        <f>'KVK II 03.2024'!D20-'KVK II 03.2024'!C20</f>
        <v>-3872274.05</v>
      </c>
      <c r="E20" s="50">
        <f>'KVK II 03.2024'!D20/'KVK II 03.2024'!C20</f>
        <v>0.6985364924</v>
      </c>
      <c r="F20" s="33">
        <f>'KVK II 03.2024'!F20-'KVK II 03.2024'!E20</f>
        <v>-617044.8</v>
      </c>
      <c r="G20" s="51">
        <f>'KVK II 03.2024'!F20/'KVK II 03.2024'!E20</f>
        <v>0.9819857317</v>
      </c>
      <c r="H20" s="33">
        <f>'KVK II 03.2024'!AH20+'KVK II 03.2024'!AG20</f>
        <v>113344</v>
      </c>
      <c r="I20" s="13" t="s">
        <v>691</v>
      </c>
      <c r="K20" s="13" t="str">
        <f t="shared" ref="K20:L20" si="19">IFS(E20&gt;1, "tak",E20&lt;1, "nie")</f>
        <v>nie</v>
      </c>
      <c r="L20" s="13" t="str">
        <f t="shared" si="19"/>
        <v>nie</v>
      </c>
    </row>
    <row r="21" ht="15.75" customHeight="1">
      <c r="A21" s="6">
        <v>7.8393932E7</v>
      </c>
      <c r="B21" s="13" t="str">
        <f>VLOOKUP(A21,'KVK II 03.2024'!$A$2:$AJ$500,2,false)</f>
        <v>ʷʷ Workoutmen</v>
      </c>
      <c r="C21" s="33">
        <f>VLOOKUP(A21,'Actual scan'!$A$2:$AJ$500,3,false)</f>
        <v>83070085</v>
      </c>
      <c r="D21" s="49">
        <f>'KVK II 03.2024'!D21-'KVK II 03.2024'!C21</f>
        <v>-2677000.05</v>
      </c>
      <c r="E21" s="50">
        <f>'KVK II 03.2024'!D21/'KVK II 03.2024'!C21</f>
        <v>0.7962713596</v>
      </c>
      <c r="F21" s="33">
        <f>'KVK II 03.2024'!F21-'KVK II 03.2024'!E21</f>
        <v>12382247.2</v>
      </c>
      <c r="G21" s="51">
        <f>'KVK II 03.2024'!F21/'KVK II 03.2024'!E21</f>
        <v>1.35337388</v>
      </c>
      <c r="H21" s="33">
        <f>'KVK II 03.2024'!AH21+'KVK II 03.2024'!AG21</f>
        <v>1636788</v>
      </c>
      <c r="I21" s="13" t="s">
        <v>691</v>
      </c>
      <c r="J21" s="13" t="s">
        <v>695</v>
      </c>
      <c r="K21" s="13" t="str">
        <f t="shared" ref="K21:L21" si="20">IFS(E21&gt;1, "tak",E21&lt;1, "nie")</f>
        <v>nie</v>
      </c>
      <c r="L21" s="13" t="str">
        <f t="shared" si="20"/>
        <v>tak</v>
      </c>
    </row>
    <row r="22" ht="15.75" customHeight="1">
      <c r="A22" s="6">
        <v>4.0609318E7</v>
      </c>
      <c r="B22" s="13" t="str">
        <f>VLOOKUP(A22,'KVK II 03.2024'!$A$2:$AJ$500,2,false)</f>
        <v>ʷʷRainbowAc1d</v>
      </c>
      <c r="C22" s="33">
        <f>VLOOKUP(A22,'Actual scan'!$A$2:$AJ$500,3,false)</f>
        <v>97695503</v>
      </c>
      <c r="D22" s="49">
        <f>'KVK II 03.2024'!D22-'KVK II 03.2024'!C22</f>
        <v>-9009583.6</v>
      </c>
      <c r="E22" s="50">
        <f>'KVK II 03.2024'!D22/'KVK II 03.2024'!C22</f>
        <v>0.3009926069</v>
      </c>
      <c r="F22" s="33">
        <f>'KVK II 03.2024'!F22-'KVK II 03.2024'!E22</f>
        <v>-15976613.6</v>
      </c>
      <c r="G22" s="51">
        <f>'KVK II 03.2024'!F22/'KVK II 03.2024'!E22</f>
        <v>0.5351711778</v>
      </c>
      <c r="H22" s="33">
        <f>'KVK II 03.2024'!AH22+'KVK II 03.2024'!AG22</f>
        <v>520257</v>
      </c>
      <c r="I22" s="13" t="s">
        <v>689</v>
      </c>
      <c r="J22" s="13" t="s">
        <v>699</v>
      </c>
      <c r="K22" s="13" t="str">
        <f t="shared" ref="K22:L22" si="21">IFS(E22&gt;1, "tak",E22&lt;1, "nie")</f>
        <v>nie</v>
      </c>
      <c r="L22" s="13" t="str">
        <f t="shared" si="21"/>
        <v>nie</v>
      </c>
    </row>
    <row r="23" ht="15.75" customHeight="1">
      <c r="A23" s="6">
        <v>1.24469216E8</v>
      </c>
      <c r="B23" s="13" t="str">
        <f>VLOOKUP(A23,'KVK II 03.2024'!$A$2:$AJ$500,2,false)</f>
        <v>ʷʷ Dunkan</v>
      </c>
      <c r="C23" s="33" t="str">
        <f>VLOOKUP(A23,'Actual scan'!$A$2:$AJ$500,3,false)</f>
        <v>#N/A</v>
      </c>
      <c r="D23" s="49">
        <f>'KVK II 03.2024'!D23-'KVK II 03.2024'!C23</f>
        <v>-2409736</v>
      </c>
      <c r="E23" s="50">
        <f>'KVK II 03.2024'!D23/'KVK II 03.2024'!C23</f>
        <v>0.8123862613</v>
      </c>
      <c r="F23" s="33">
        <f>'KVK II 03.2024'!F23-'KVK II 03.2024'!E23</f>
        <v>3787210</v>
      </c>
      <c r="G23" s="51">
        <f>'KVK II 03.2024'!F23/'KVK II 03.2024'!E23</f>
        <v>1.110572169</v>
      </c>
      <c r="H23" s="33">
        <f>'KVK II 03.2024'!AH23+'KVK II 03.2024'!AG23</f>
        <v>0</v>
      </c>
      <c r="I23" s="13" t="s">
        <v>691</v>
      </c>
      <c r="J23" s="13" t="s">
        <v>695</v>
      </c>
      <c r="K23" s="13" t="str">
        <f t="shared" ref="K23:L23" si="22">IFS(E23&gt;1, "tak",E23&lt;1, "nie")</f>
        <v>nie</v>
      </c>
      <c r="L23" s="13" t="str">
        <f t="shared" si="22"/>
        <v>tak</v>
      </c>
    </row>
    <row r="24" ht="15.75" customHeight="1">
      <c r="A24" s="6">
        <v>9.192812E7</v>
      </c>
      <c r="B24" s="13" t="str">
        <f>VLOOKUP(A24,'KVK II 03.2024'!$A$2:$AJ$500,2,false)</f>
        <v>火 Baton ツ</v>
      </c>
      <c r="C24" s="33" t="str">
        <f>VLOOKUP(A24,'Actual scan'!$A$2:$AJ$500,3,false)</f>
        <v>#N/A</v>
      </c>
      <c r="D24" s="49">
        <f>'KVK II 03.2024'!D24-'KVK II 03.2024'!C24</f>
        <v>4593444.45</v>
      </c>
      <c r="E24" s="50">
        <f>'KVK II 03.2024'!D24/'KVK II 03.2024'!C24</f>
        <v>1.360107312</v>
      </c>
      <c r="F24" s="33">
        <f>'KVK II 03.2024'!F24-'KVK II 03.2024'!E24</f>
        <v>44752241.2</v>
      </c>
      <c r="G24" s="51">
        <f>'KVK II 03.2024'!F24/'KVK II 03.2024'!E24</f>
        <v>2.315647452</v>
      </c>
      <c r="H24" s="33">
        <f>'KVK II 03.2024'!AH24+'KVK II 03.2024'!AG24</f>
        <v>2171282</v>
      </c>
      <c r="I24" s="13" t="s">
        <v>691</v>
      </c>
      <c r="K24" s="13" t="str">
        <f t="shared" ref="K24:L24" si="23">IFS(E24&gt;1, "tak",E24&lt;1, "nie")</f>
        <v>tak</v>
      </c>
      <c r="L24" s="13" t="str">
        <f t="shared" si="23"/>
        <v>tak</v>
      </c>
    </row>
    <row r="25" ht="15.75" customHeight="1">
      <c r="A25" s="6">
        <v>1.00866421E8</v>
      </c>
      <c r="B25" s="13" t="str">
        <f>VLOOKUP(A25,'KVK II 03.2024'!$A$2:$AJ$500,2,false)</f>
        <v>ʷʷ Rafał7908</v>
      </c>
      <c r="C25" s="33">
        <f>VLOOKUP(A25,'Actual scan'!$A$2:$AJ$500,3,false)</f>
        <v>106533610</v>
      </c>
      <c r="D25" s="49">
        <f>'KVK II 03.2024'!D25-'KVK II 03.2024'!C25</f>
        <v>10413343.9</v>
      </c>
      <c r="E25" s="50">
        <f>'KVK II 03.2024'!D25/'KVK II 03.2024'!C25</f>
        <v>1.780812943</v>
      </c>
      <c r="F25" s="33">
        <f>'KVK II 03.2024'!F25-'KVK II 03.2024'!E25</f>
        <v>68373378.4</v>
      </c>
      <c r="G25" s="51">
        <f>'KVK II 03.2024'!F25/'KVK II 03.2024'!E25</f>
        <v>2.922538738</v>
      </c>
      <c r="H25" s="33">
        <f>'KVK II 03.2024'!AH25+'KVK II 03.2024'!AG25</f>
        <v>2010397</v>
      </c>
      <c r="I25" s="13" t="s">
        <v>691</v>
      </c>
      <c r="K25" s="13" t="str">
        <f t="shared" ref="K25:L25" si="24">IFS(E25&gt;1, "tak",E25&lt;1, "nie")</f>
        <v>tak</v>
      </c>
      <c r="L25" s="13" t="str">
        <f t="shared" si="24"/>
        <v>tak</v>
      </c>
    </row>
    <row r="26" ht="15.75" customHeight="1">
      <c r="A26" s="6">
        <v>1.23733753E8</v>
      </c>
      <c r="B26" s="13" t="str">
        <f>VLOOKUP(A26,'KVK II 03.2024'!$A$2:$AJ$500,2,false)</f>
        <v>Barta07</v>
      </c>
      <c r="C26" s="33" t="str">
        <f>VLOOKUP(A26,'Actual scan'!$A$2:$AJ$500,3,false)</f>
        <v>#N/A</v>
      </c>
      <c r="D26" s="49">
        <f>'KVK II 03.2024'!D26-'KVK II 03.2024'!C26</f>
        <v>-7750614.85</v>
      </c>
      <c r="E26" s="50">
        <f>'KVK II 03.2024'!D26/'KVK II 03.2024'!C26</f>
        <v>0.3938634331</v>
      </c>
      <c r="F26" s="33">
        <f>'KVK II 03.2024'!F26-'KVK II 03.2024'!E26</f>
        <v>-3092953.6</v>
      </c>
      <c r="G26" s="51">
        <f>'KVK II 03.2024'!F26/'KVK II 03.2024'!E26</f>
        <v>0.9092933764</v>
      </c>
      <c r="H26" s="33">
        <f>'KVK II 03.2024'!AH26+'KVK II 03.2024'!AG26</f>
        <v>0</v>
      </c>
      <c r="I26" s="13" t="s">
        <v>689</v>
      </c>
      <c r="J26" s="13" t="s">
        <v>700</v>
      </c>
      <c r="K26" s="13" t="str">
        <f t="shared" ref="K26:L26" si="25">IFS(E26&gt;1, "tak",E26&lt;1, "nie")</f>
        <v>nie</v>
      </c>
      <c r="L26" s="13" t="str">
        <f t="shared" si="25"/>
        <v>nie</v>
      </c>
    </row>
    <row r="27" ht="15.75" customHeight="1">
      <c r="A27" s="6">
        <v>2.2881513E7</v>
      </c>
      <c r="B27" s="13" t="str">
        <f>VLOOKUP(A27,'KVK II 03.2024'!$A$2:$AJ$500,2,false)</f>
        <v>亗 Adio 亗</v>
      </c>
      <c r="C27" s="33">
        <f>VLOOKUP(A27,'Actual scan'!$A$2:$AJ$500,3,false)</f>
        <v>79846226</v>
      </c>
      <c r="D27" s="49">
        <f>'KVK II 03.2024'!D27-'KVK II 03.2024'!C27</f>
        <v>543655.35</v>
      </c>
      <c r="E27" s="50">
        <f>'KVK II 03.2024'!D27/'KVK II 03.2024'!C27</f>
        <v>1.043428402</v>
      </c>
      <c r="F27" s="33">
        <f>'KVK II 03.2024'!F27-'KVK II 03.2024'!E27</f>
        <v>29049115.6</v>
      </c>
      <c r="G27" s="51">
        <f>'KVK II 03.2024'!F27/'KVK II 03.2024'!E27</f>
        <v>1.870190553</v>
      </c>
      <c r="H27" s="33">
        <f>'KVK II 03.2024'!AH27+'KVK II 03.2024'!AG27</f>
        <v>1916607</v>
      </c>
      <c r="I27" s="13" t="s">
        <v>691</v>
      </c>
      <c r="K27" s="13" t="str">
        <f t="shared" ref="K27:L27" si="26">IFS(E27&gt;1, "tak",E27&lt;1, "nie")</f>
        <v>tak</v>
      </c>
      <c r="L27" s="13" t="str">
        <f t="shared" si="26"/>
        <v>tak</v>
      </c>
    </row>
    <row r="28" ht="15.75" customHeight="1">
      <c r="A28" s="6">
        <v>1.39224915E8</v>
      </c>
      <c r="B28" s="13" t="str">
        <f>VLOOKUP(A28,'KVK II 03.2024'!$A$2:$AJ$500,2,false)</f>
        <v>メRoyalKing</v>
      </c>
      <c r="C28" s="33" t="str">
        <f>VLOOKUP(A28,'Actual scan'!$A$2:$AJ$500,3,false)</f>
        <v>#N/A</v>
      </c>
      <c r="D28" s="49">
        <f>'KVK II 03.2024'!D28-'KVK II 03.2024'!C28</f>
        <v>42844938.35</v>
      </c>
      <c r="E28" s="50">
        <f>'KVK II 03.2024'!D28/'KVK II 03.2024'!C28</f>
        <v>4.467724786</v>
      </c>
      <c r="F28" s="33">
        <f>'KVK II 03.2024'!F28-'KVK II 03.2024'!E28</f>
        <v>173035463.6</v>
      </c>
      <c r="G28" s="51">
        <f>'KVK II 03.2024'!F28/'KVK II 03.2024'!E28</f>
        <v>6.251840028</v>
      </c>
      <c r="H28" s="33">
        <f>'KVK II 03.2024'!AH28+'KVK II 03.2024'!AG28</f>
        <v>761612</v>
      </c>
      <c r="I28" s="13" t="s">
        <v>691</v>
      </c>
      <c r="K28" s="13" t="str">
        <f t="shared" ref="K28:L28" si="27">IFS(E28&gt;1, "tak",E28&lt;1, "nie")</f>
        <v>tak</v>
      </c>
      <c r="L28" s="13" t="str">
        <f t="shared" si="27"/>
        <v>tak</v>
      </c>
    </row>
    <row r="29" ht="15.75" customHeight="1">
      <c r="A29" s="6">
        <v>1.12724399E8</v>
      </c>
      <c r="B29" s="13" t="str">
        <f>VLOOKUP(A29,'KVK II 03.2024'!$A$2:$AJ$500,2,false)</f>
        <v>๖ۣۜCycu๛</v>
      </c>
      <c r="C29" s="33">
        <f>VLOOKUP(A29,'Actual scan'!$A$2:$AJ$500,3,false)</f>
        <v>86560003</v>
      </c>
      <c r="D29" s="49">
        <f>'KVK II 03.2024'!D29-'KVK II 03.2024'!C29</f>
        <v>-4011424.1</v>
      </c>
      <c r="E29" s="50">
        <f>'KVK II 03.2024'!D29/'KVK II 03.2024'!C29</f>
        <v>0.6931312133</v>
      </c>
      <c r="F29" s="33">
        <f>'KVK II 03.2024'!F29-'KVK II 03.2024'!E29</f>
        <v>17866792.4</v>
      </c>
      <c r="G29" s="51">
        <f>'KVK II 03.2024'!F29/'KVK II 03.2024'!E29</f>
        <v>1.512544994</v>
      </c>
      <c r="H29" s="33">
        <f>'KVK II 03.2024'!AH29+'KVK II 03.2024'!AG29</f>
        <v>2005738</v>
      </c>
      <c r="I29" s="13" t="s">
        <v>691</v>
      </c>
      <c r="J29" s="13" t="s">
        <v>695</v>
      </c>
      <c r="K29" s="13" t="str">
        <f t="shared" ref="K29:L29" si="28">IFS(E29&gt;1, "tak",E29&lt;1, "nie")</f>
        <v>nie</v>
      </c>
      <c r="L29" s="13" t="str">
        <f t="shared" si="28"/>
        <v>tak</v>
      </c>
    </row>
    <row r="30" ht="15.75" customHeight="1">
      <c r="A30" s="6">
        <v>2.303274E7</v>
      </c>
      <c r="B30" s="13" t="str">
        <f>VLOOKUP(A30,'KVK II 03.2024'!$A$2:$AJ$500,2,false)</f>
        <v>STREPTO</v>
      </c>
      <c r="C30" s="33" t="str">
        <f>VLOOKUP(A30,'Actual scan'!$A$2:$AJ$500,3,false)</f>
        <v>#N/A</v>
      </c>
      <c r="D30" s="49">
        <f>'KVK II 03.2024'!D30-'KVK II 03.2024'!C30</f>
        <v>-10979842.05</v>
      </c>
      <c r="E30" s="50">
        <f>'KVK II 03.2024'!D30/'KVK II 03.2024'!C30</f>
        <v>0.1093847053</v>
      </c>
      <c r="F30" s="33">
        <f>'KVK II 03.2024'!F30-'KVK II 03.2024'!E30</f>
        <v>-28383624.8</v>
      </c>
      <c r="G30" s="51">
        <f>'KVK II 03.2024'!F30/'KVK II 03.2024'!E30</f>
        <v>0.1366374995</v>
      </c>
      <c r="H30" s="33">
        <f>'KVK II 03.2024'!AH30+'KVK II 03.2024'!AG30</f>
        <v>0</v>
      </c>
      <c r="I30" s="13" t="s">
        <v>689</v>
      </c>
      <c r="J30" s="13" t="s">
        <v>701</v>
      </c>
      <c r="K30" s="13" t="str">
        <f t="shared" ref="K30:L30" si="29">IFS(E30&gt;1, "tak",E30&lt;1, "nie")</f>
        <v>nie</v>
      </c>
      <c r="L30" s="13" t="str">
        <f t="shared" si="29"/>
        <v>nie</v>
      </c>
    </row>
    <row r="31" ht="15.75" customHeight="1">
      <c r="A31" s="6">
        <v>1.24244625E8</v>
      </c>
      <c r="B31" s="13" t="str">
        <f>VLOOKUP(A31,'KVK II 03.2024'!$A$2:$AJ$500,2,false)</f>
        <v>ʷʷ Łukasz</v>
      </c>
      <c r="C31" s="33">
        <f>VLOOKUP(A31,'Actual scan'!$A$2:$AJ$500,3,false)</f>
        <v>79709997</v>
      </c>
      <c r="D31" s="49">
        <f>'KVK II 03.2024'!D31-'KVK II 03.2024'!C31</f>
        <v>2884944.65</v>
      </c>
      <c r="E31" s="50">
        <f>'KVK II 03.2024'!D31/'KVK II 03.2024'!C31</f>
        <v>1.236647265</v>
      </c>
      <c r="F31" s="33">
        <f>'KVK II 03.2024'!F31-'KVK II 03.2024'!E31</f>
        <v>37867844.4</v>
      </c>
      <c r="G31" s="51">
        <f>'KVK II 03.2024'!F31/'KVK II 03.2024'!E31</f>
        <v>2.164838876</v>
      </c>
      <c r="H31" s="33">
        <f>'KVK II 03.2024'!AH31+'KVK II 03.2024'!AG31</f>
        <v>2081488</v>
      </c>
      <c r="I31" s="13" t="s">
        <v>691</v>
      </c>
      <c r="K31" s="13" t="str">
        <f t="shared" ref="K31:L31" si="30">IFS(E31&gt;1, "tak",E31&lt;1, "nie")</f>
        <v>tak</v>
      </c>
      <c r="L31" s="13" t="str">
        <f t="shared" si="30"/>
        <v>tak</v>
      </c>
    </row>
    <row r="32" ht="15.75" customHeight="1">
      <c r="A32" s="6">
        <v>8.6707945E7</v>
      </c>
      <c r="B32" s="13" t="str">
        <f>VLOOKUP(A32,'KVK II 03.2024'!$A$2:$AJ$500,2,false)</f>
        <v>ʷʷ Ludimā</v>
      </c>
      <c r="C32" s="33">
        <f>VLOOKUP(A32,'Actual scan'!$A$2:$AJ$500,3,false)</f>
        <v>53396026</v>
      </c>
      <c r="D32" s="49">
        <f>'KVK II 03.2024'!D32-'KVK II 03.2024'!C32</f>
        <v>-10699695.65</v>
      </c>
      <c r="E32" s="50">
        <f>'KVK II 03.2024'!D32/'KVK II 03.2024'!C32</f>
        <v>0.1369603791</v>
      </c>
      <c r="F32" s="33">
        <f>'KVK II 03.2024'!F32-'KVK II 03.2024'!E32</f>
        <v>-21086120.4</v>
      </c>
      <c r="G32" s="51">
        <f>'KVK II 03.2024'!F32/'KVK II 03.2024'!E32</f>
        <v>0.3621959697</v>
      </c>
      <c r="H32" s="33">
        <f>'KVK II 03.2024'!AH32+'KVK II 03.2024'!AG32</f>
        <v>624494</v>
      </c>
      <c r="I32" s="13" t="s">
        <v>689</v>
      </c>
      <c r="K32" s="13" t="str">
        <f t="shared" ref="K32:L32" si="31">IFS(E32&gt;1, "tak",E32&lt;1, "nie")</f>
        <v>nie</v>
      </c>
      <c r="L32" s="13" t="str">
        <f t="shared" si="31"/>
        <v>nie</v>
      </c>
    </row>
    <row r="33" ht="15.75" customHeight="1">
      <c r="A33" s="6">
        <v>1.12758021E8</v>
      </c>
      <c r="B33" s="13" t="str">
        <f>VLOOKUP(A33,'KVK II 03.2024'!$A$2:$AJ$500,2,false)</f>
        <v>stadion</v>
      </c>
      <c r="C33" s="33">
        <f>VLOOKUP(A33,'Actual scan'!$A$2:$AJ$500,3,false)</f>
        <v>77912461</v>
      </c>
      <c r="D33" s="49">
        <f>'KVK II 03.2024'!D33-'KVK II 03.2024'!C33</f>
        <v>8426477.25</v>
      </c>
      <c r="E33" s="50">
        <f>'KVK II 03.2024'!D33/'KVK II 03.2024'!C33</f>
        <v>1.659506949</v>
      </c>
      <c r="F33" s="33">
        <f>'KVK II 03.2024'!F33-'KVK II 03.2024'!E33</f>
        <v>61748382</v>
      </c>
      <c r="G33" s="51">
        <f>'KVK II 03.2024'!F33/'KVK II 03.2024'!E33</f>
        <v>2.812300345</v>
      </c>
      <c r="H33" s="33">
        <f>'KVK II 03.2024'!AH33+'KVK II 03.2024'!AG33</f>
        <v>2049151</v>
      </c>
      <c r="I33" s="13" t="s">
        <v>691</v>
      </c>
      <c r="K33" s="13" t="str">
        <f t="shared" ref="K33:L33" si="32">IFS(E33&gt;1, "tak",E33&lt;1, "nie")</f>
        <v>tak</v>
      </c>
      <c r="L33" s="13" t="str">
        <f t="shared" si="32"/>
        <v>tak</v>
      </c>
    </row>
    <row r="34" ht="15.75" customHeight="1">
      <c r="A34" s="6">
        <v>1.8295558E7</v>
      </c>
      <c r="B34" s="13" t="str">
        <f>VLOOKUP(A34,'KVK II 03.2024'!$A$2:$AJ$500,2,false)</f>
        <v>KARAĐORĐE</v>
      </c>
      <c r="C34" s="33" t="str">
        <f>VLOOKUP(A34,'Actual scan'!$A$2:$AJ$500,3,false)</f>
        <v>#N/A</v>
      </c>
      <c r="D34" s="49">
        <f>'KVK II 03.2024'!D34-'KVK II 03.2024'!C34</f>
        <v>-11365084.55</v>
      </c>
      <c r="E34" s="50">
        <f>'KVK II 03.2024'!D34/'KVK II 03.2024'!C34</f>
        <v>0.06055572258</v>
      </c>
      <c r="F34" s="33">
        <f>'KVK II 03.2024'!F34-'KVK II 03.2024'!E34</f>
        <v>-29614346.8</v>
      </c>
      <c r="G34" s="51">
        <f>'KVK II 03.2024'!F34/'KVK II 03.2024'!E34</f>
        <v>0.08202304253</v>
      </c>
      <c r="H34" s="33">
        <f>'KVK II 03.2024'!AH34+'KVK II 03.2024'!AG34</f>
        <v>0</v>
      </c>
      <c r="I34" s="13" t="s">
        <v>689</v>
      </c>
      <c r="J34" s="13" t="s">
        <v>701</v>
      </c>
      <c r="K34" s="13" t="str">
        <f t="shared" ref="K34:L34" si="33">IFS(E34&gt;1, "tak",E34&lt;1, "nie")</f>
        <v>nie</v>
      </c>
      <c r="L34" s="13" t="str">
        <f t="shared" si="33"/>
        <v>nie</v>
      </c>
    </row>
    <row r="35" ht="15.75" customHeight="1">
      <c r="A35" s="6">
        <v>2.1704129E7</v>
      </c>
      <c r="B35" s="13" t="str">
        <f>VLOOKUP(A35,'KVK II 03.2024'!$A$2:$AJ$500,2,false)</f>
        <v>Redrin</v>
      </c>
      <c r="C35" s="33">
        <f>VLOOKUP(A35,'Actual scan'!$A$2:$AJ$500,3,false)</f>
        <v>73769592</v>
      </c>
      <c r="D35" s="49">
        <f>'KVK II 03.2024'!D35-'KVK II 03.2024'!C35</f>
        <v>-5945431.3</v>
      </c>
      <c r="E35" s="50">
        <f>'KVK II 03.2024'!D35/'KVK II 03.2024'!C35</f>
        <v>0.2563118749</v>
      </c>
      <c r="F35" s="33">
        <f>'KVK II 03.2024'!F35-'KVK II 03.2024'!E35</f>
        <v>2122197.95</v>
      </c>
      <c r="G35" s="51">
        <f>'KVK II 03.2024'!F35/'KVK II 03.2024'!E35</f>
        <v>1.075844716</v>
      </c>
      <c r="H35" s="33">
        <f>'KVK II 03.2024'!AH35+'KVK II 03.2024'!AG35</f>
        <v>2365094</v>
      </c>
      <c r="I35" s="13" t="s">
        <v>691</v>
      </c>
      <c r="J35" s="13" t="s">
        <v>702</v>
      </c>
      <c r="K35" s="13" t="str">
        <f t="shared" ref="K35:L35" si="34">IFS(E35&gt;1, "tak",E35&lt;1, "nie")</f>
        <v>nie</v>
      </c>
      <c r="L35" s="13" t="str">
        <f t="shared" si="34"/>
        <v>tak</v>
      </c>
    </row>
    <row r="36" ht="15.75" customHeight="1">
      <c r="A36" s="6">
        <v>9.3295965E7</v>
      </c>
      <c r="B36" s="13" t="str">
        <f>VLOOKUP(A36,'KVK II 03.2024'!$A$2:$AJ$500,2,false)</f>
        <v>Borkoś Pl</v>
      </c>
      <c r="C36" s="33">
        <f>VLOOKUP(A36,'Actual scan'!$A$2:$AJ$500,3,false)</f>
        <v>78514507</v>
      </c>
      <c r="D36" s="49">
        <f>'KVK II 03.2024'!D36-'KVK II 03.2024'!C36</f>
        <v>-7237569.35</v>
      </c>
      <c r="E36" s="50">
        <f>'KVK II 03.2024'!D36/'KVK II 03.2024'!C36</f>
        <v>0.4101408237</v>
      </c>
      <c r="F36" s="33">
        <f>'KVK II 03.2024'!F36-'KVK II 03.2024'!E36</f>
        <v>5687656.4</v>
      </c>
      <c r="G36" s="51">
        <f>'KVK II 03.2024'!F36/'KVK II 03.2024'!E36</f>
        <v>1.173828195</v>
      </c>
      <c r="H36" s="33">
        <f>'KVK II 03.2024'!AH36+'KVK II 03.2024'!AG36</f>
        <v>2084541</v>
      </c>
      <c r="I36" s="13" t="s">
        <v>691</v>
      </c>
      <c r="J36" s="13" t="s">
        <v>702</v>
      </c>
      <c r="K36" s="13" t="str">
        <f t="shared" ref="K36:L36" si="35">IFS(E36&gt;1, "tak",E36&lt;1, "nie")</f>
        <v>nie</v>
      </c>
      <c r="L36" s="13" t="str">
        <f t="shared" si="35"/>
        <v>tak</v>
      </c>
    </row>
    <row r="37" ht="15.75" customHeight="1">
      <c r="A37" s="6">
        <v>1.10299425E8</v>
      </c>
      <c r="B37" s="13" t="str">
        <f>VLOOKUP(A37,'KVK II 03.2024'!$A$2:$AJ$500,2,false)</f>
        <v>ʷʷRajkoś99</v>
      </c>
      <c r="C37" s="33">
        <f>VLOOKUP(A37,'Actual scan'!$A$2:$AJ$500,3,false)</f>
        <v>77261783</v>
      </c>
      <c r="D37" s="49">
        <f>'KVK II 03.2024'!D37-'KVK II 03.2024'!C37</f>
        <v>-3818946.9</v>
      </c>
      <c r="E37" s="50">
        <f>'KVK II 03.2024'!D37/'KVK II 03.2024'!C37</f>
        <v>0.6844706046</v>
      </c>
      <c r="F37" s="33">
        <f>'KVK II 03.2024'!F37-'KVK II 03.2024'!E37</f>
        <v>9659755.6</v>
      </c>
      <c r="G37" s="51">
        <f>'KVK II 03.2024'!F37/'KVK II 03.2024'!E37</f>
        <v>1.299290969</v>
      </c>
      <c r="H37" s="33">
        <f>'KVK II 03.2024'!AH37+'KVK II 03.2024'!AG37</f>
        <v>2087702</v>
      </c>
      <c r="I37" s="13" t="s">
        <v>691</v>
      </c>
      <c r="J37" s="13" t="s">
        <v>695</v>
      </c>
      <c r="K37" s="13" t="str">
        <f t="shared" ref="K37:L37" si="36">IFS(E37&gt;1, "tak",E37&lt;1, "nie")</f>
        <v>nie</v>
      </c>
      <c r="L37" s="13" t="str">
        <f t="shared" si="36"/>
        <v>tak</v>
      </c>
    </row>
    <row r="38" ht="15.75" customHeight="1">
      <c r="A38" s="6">
        <v>1.09391776E8</v>
      </c>
      <c r="B38" s="13" t="str">
        <f>VLOOKUP(A38,'KVK II 03.2024'!$A$2:$AJ$500,2,false)</f>
        <v>ᵂᵂ Gurdziol</v>
      </c>
      <c r="C38" s="33">
        <f>VLOOKUP(A38,'Actual scan'!$A$2:$AJ$500,3,false)</f>
        <v>88846915</v>
      </c>
      <c r="D38" s="49">
        <f>'KVK II 03.2024'!D38-'KVK II 03.2024'!C38</f>
        <v>-8941762.7</v>
      </c>
      <c r="E38" s="50">
        <f>'KVK II 03.2024'!D38/'KVK II 03.2024'!C38</f>
        <v>0.2767333529</v>
      </c>
      <c r="F38" s="33">
        <f>'KVK II 03.2024'!F38-'KVK II 03.2024'!E38</f>
        <v>-13087959.2</v>
      </c>
      <c r="G38" s="51">
        <f>'KVK II 03.2024'!F38/'KVK II 03.2024'!E38</f>
        <v>0.603010977</v>
      </c>
      <c r="H38" s="33">
        <f>'KVK II 03.2024'!AH38+'KVK II 03.2024'!AG38</f>
        <v>743048</v>
      </c>
      <c r="I38" s="13" t="s">
        <v>689</v>
      </c>
      <c r="J38" s="13" t="s">
        <v>703</v>
      </c>
      <c r="K38" s="13" t="str">
        <f t="shared" ref="K38:L38" si="37">IFS(E38&gt;1, "tak",E38&lt;1, "nie")</f>
        <v>nie</v>
      </c>
      <c r="L38" s="13" t="str">
        <f t="shared" si="37"/>
        <v>nie</v>
      </c>
    </row>
    <row r="39" ht="15.75" customHeight="1">
      <c r="A39" s="6">
        <v>1.11707137E8</v>
      </c>
      <c r="B39" s="13" t="str">
        <f>VLOOKUP(A39,'KVK II 03.2024'!$A$2:$AJ$500,2,false)</f>
        <v>Kuncki</v>
      </c>
      <c r="C39" s="33">
        <f>VLOOKUP(A39,'Actual scan'!$A$2:$AJ$500,3,false)</f>
        <v>78298445</v>
      </c>
      <c r="D39" s="49">
        <f>'KVK II 03.2024'!D39-'KVK II 03.2024'!C39</f>
        <v>-4545303.5</v>
      </c>
      <c r="E39" s="50">
        <f>'KVK II 03.2024'!D39/'KVK II 03.2024'!C39</f>
        <v>0.6282688738</v>
      </c>
      <c r="F39" s="33">
        <f>'KVK II 03.2024'!F39-'KVK II 03.2024'!E39</f>
        <v>12269558</v>
      </c>
      <c r="G39" s="51">
        <f>'KVK II 03.2024'!F39/'KVK II 03.2024'!E39</f>
        <v>1.376293075</v>
      </c>
      <c r="H39" s="33">
        <f>'KVK II 03.2024'!AH39+'KVK II 03.2024'!AG39</f>
        <v>2356777</v>
      </c>
      <c r="I39" s="13" t="s">
        <v>691</v>
      </c>
      <c r="J39" s="13" t="s">
        <v>695</v>
      </c>
      <c r="K39" s="13" t="str">
        <f t="shared" ref="K39:L39" si="38">IFS(E39&gt;1, "tak",E39&lt;1, "nie")</f>
        <v>nie</v>
      </c>
      <c r="L39" s="13" t="str">
        <f t="shared" si="38"/>
        <v>tak</v>
      </c>
    </row>
    <row r="40" ht="15.75" customHeight="1">
      <c r="A40" s="6">
        <v>1.15970538E8</v>
      </c>
      <c r="B40" s="13" t="str">
        <f>VLOOKUP(A40,'KVK II 03.2024'!$A$2:$AJ$500,2,false)</f>
        <v>MariOx</v>
      </c>
      <c r="C40" s="33">
        <f>VLOOKUP(A40,'Actual scan'!$A$2:$AJ$500,3,false)</f>
        <v>74784301</v>
      </c>
      <c r="D40" s="49">
        <f>'KVK II 03.2024'!D40-'KVK II 03.2024'!C40</f>
        <v>-7077607.35</v>
      </c>
      <c r="E40" s="50">
        <f>'KVK II 03.2024'!D40/'KVK II 03.2024'!C40</f>
        <v>0.427021527</v>
      </c>
      <c r="F40" s="33">
        <f>'KVK II 03.2024'!F40-'KVK II 03.2024'!E40</f>
        <v>-5067541.6</v>
      </c>
      <c r="G40" s="51">
        <f>'KVK II 03.2024'!F40/'KVK II 03.2024'!E40</f>
        <v>0.8461560469</v>
      </c>
      <c r="H40" s="33">
        <f>'KVK II 03.2024'!AH40+'KVK II 03.2024'!AG40</f>
        <v>1098000</v>
      </c>
      <c r="I40" s="13" t="s">
        <v>689</v>
      </c>
      <c r="K40" s="13" t="str">
        <f t="shared" ref="K40:L40" si="39">IFS(E40&gt;1, "tak",E40&lt;1, "nie")</f>
        <v>nie</v>
      </c>
      <c r="L40" s="13" t="str">
        <f t="shared" si="39"/>
        <v>nie</v>
      </c>
    </row>
    <row r="41" ht="15.75" customHeight="1">
      <c r="A41" s="6">
        <v>2.3003155E7</v>
      </c>
      <c r="B41" s="13" t="str">
        <f>VLOOKUP(A41,'KVK II 03.2024'!$A$2:$AJ$500,2,false)</f>
        <v>ʷʷ ArisWolf</v>
      </c>
      <c r="C41" s="33">
        <f>VLOOKUP(A41,'Actual scan'!$A$2:$AJ$500,3,false)</f>
        <v>80536439</v>
      </c>
      <c r="D41" s="49">
        <f>'KVK II 03.2024'!D41-'KVK II 03.2024'!C41</f>
        <v>-7420169.05</v>
      </c>
      <c r="E41" s="50">
        <f>'KVK II 03.2024'!D41/'KVK II 03.2024'!C41</f>
        <v>0.3907121338</v>
      </c>
      <c r="F41" s="33">
        <f>'KVK II 03.2024'!F41-'KVK II 03.2024'!E41</f>
        <v>-9139230.8</v>
      </c>
      <c r="G41" s="51">
        <f>'KVK II 03.2024'!F41/'KVK II 03.2024'!E41</f>
        <v>0.7185834449</v>
      </c>
      <c r="H41" s="33">
        <f>'KVK II 03.2024'!AH41+'KVK II 03.2024'!AG41</f>
        <v>826000</v>
      </c>
      <c r="I41" s="13" t="s">
        <v>689</v>
      </c>
      <c r="J41" s="13" t="s">
        <v>704</v>
      </c>
      <c r="K41" s="13" t="str">
        <f t="shared" ref="K41:L41" si="40">IFS(E41&gt;1, "tak",E41&lt;1, "nie")</f>
        <v>nie</v>
      </c>
      <c r="L41" s="13" t="str">
        <f t="shared" si="40"/>
        <v>nie</v>
      </c>
    </row>
    <row r="42" ht="15.75" customHeight="1">
      <c r="A42" s="6">
        <v>1.12074968E8</v>
      </c>
      <c r="B42" s="13" t="str">
        <f>VLOOKUP(A42,'KVK II 03.2024'!$A$2:$AJ$500,2,false)</f>
        <v>ʷʷ Medi</v>
      </c>
      <c r="C42" s="33">
        <f>VLOOKUP(A42,'Actual scan'!$A$2:$AJ$500,3,false)</f>
        <v>80605671</v>
      </c>
      <c r="D42" s="49">
        <f>'KVK II 03.2024'!D42-'KVK II 03.2024'!C42</f>
        <v>-717162.85</v>
      </c>
      <c r="E42" s="50">
        <f>'KVK II 03.2024'!D42/'KVK II 03.2024'!C42</f>
        <v>0.9415399702</v>
      </c>
      <c r="F42" s="33">
        <f>'KVK II 03.2024'!F42-'KVK II 03.2024'!E42</f>
        <v>22383170.4</v>
      </c>
      <c r="G42" s="51">
        <f>'KVK II 03.2024'!F42/'KVK II 03.2024'!E42</f>
        <v>1.684217404</v>
      </c>
      <c r="H42" s="33">
        <f>'KVK II 03.2024'!AH42+'KVK II 03.2024'!AG42</f>
        <v>1489215</v>
      </c>
      <c r="I42" s="13" t="s">
        <v>691</v>
      </c>
      <c r="K42" s="13" t="str">
        <f t="shared" ref="K42:L42" si="41">IFS(E42&gt;1, "tak",E42&lt;1, "nie")</f>
        <v>nie</v>
      </c>
      <c r="L42" s="13" t="str">
        <f t="shared" si="41"/>
        <v>tak</v>
      </c>
    </row>
    <row r="43" ht="15.75" customHeight="1">
      <c r="A43" s="6">
        <v>2.3043676E7</v>
      </c>
      <c r="B43" s="13" t="str">
        <f>VLOOKUP(A43,'KVK II 03.2024'!$A$2:$AJ$500,2,false)</f>
        <v>Zeka 982 ʸᵘ</v>
      </c>
      <c r="C43" s="33">
        <f>VLOOKUP(A43,'Actual scan'!$A$2:$AJ$500,3,false)</f>
        <v>79873369</v>
      </c>
      <c r="D43" s="49">
        <f>'KVK II 03.2024'!D43-'KVK II 03.2024'!C43</f>
        <v>2425554.25</v>
      </c>
      <c r="E43" s="50">
        <f>'KVK II 03.2024'!D43/'KVK II 03.2024'!C43</f>
        <v>1.199812927</v>
      </c>
      <c r="F43" s="33">
        <f>'KVK II 03.2024'!F43-'KVK II 03.2024'!E43</f>
        <v>34924326</v>
      </c>
      <c r="G43" s="51">
        <f>'KVK II 03.2024'!F43/'KVK II 03.2024'!E43</f>
        <v>2.078876891</v>
      </c>
      <c r="H43" s="33">
        <f>'KVK II 03.2024'!AH43+'KVK II 03.2024'!AG43</f>
        <v>2587079</v>
      </c>
      <c r="I43" s="13" t="s">
        <v>691</v>
      </c>
      <c r="K43" s="13" t="str">
        <f t="shared" ref="K43:L43" si="42">IFS(E43&gt;1, "tak",E43&lt;1, "nie")</f>
        <v>tak</v>
      </c>
      <c r="L43" s="13" t="str">
        <f t="shared" si="42"/>
        <v>tak</v>
      </c>
    </row>
    <row r="44" ht="15.75" customHeight="1">
      <c r="A44" s="6">
        <v>2.9337568E7</v>
      </c>
      <c r="B44" s="13" t="str">
        <f>VLOOKUP(A44,'KVK II 03.2024'!$A$2:$AJ$500,2,false)</f>
        <v>ㅡArkenㅡ</v>
      </c>
      <c r="C44" s="33">
        <f>VLOOKUP(A44,'Actual scan'!$A$2:$AJ$500,3,false)</f>
        <v>80250022</v>
      </c>
      <c r="D44" s="49">
        <f>'KVK II 03.2024'!D44-'KVK II 03.2024'!C44</f>
        <v>10556096.8</v>
      </c>
      <c r="E44" s="50">
        <f>'KVK II 03.2024'!D44/'KVK II 03.2024'!C44</f>
        <v>2.326092969</v>
      </c>
      <c r="F44" s="33">
        <f>'KVK II 03.2024'!F44-'KVK II 03.2024'!E44</f>
        <v>46909832.8</v>
      </c>
      <c r="G44" s="51">
        <f>'KVK II 03.2024'!F44/'KVK II 03.2024'!E44</f>
        <v>2.683706734</v>
      </c>
      <c r="H44" s="33">
        <f>'KVK II 03.2024'!AH44+'KVK II 03.2024'!AG44</f>
        <v>859535</v>
      </c>
      <c r="I44" s="13" t="s">
        <v>691</v>
      </c>
      <c r="K44" s="13" t="str">
        <f t="shared" ref="K44:L44" si="43">IFS(E44&gt;1, "tak",E44&lt;1, "nie")</f>
        <v>tak</v>
      </c>
      <c r="L44" s="13" t="str">
        <f t="shared" si="43"/>
        <v>tak</v>
      </c>
    </row>
    <row r="45" ht="15.75" customHeight="1">
      <c r="A45" s="6">
        <v>8.5335247E7</v>
      </c>
      <c r="B45" s="13" t="str">
        <f>VLOOKUP(A45,'KVK II 03.2024'!$A$2:$AJ$500,2,false)</f>
        <v>TWARDY</v>
      </c>
      <c r="C45" s="33">
        <f>VLOOKUP(A45,'Actual scan'!$A$2:$AJ$500,3,false)</f>
        <v>80151529</v>
      </c>
      <c r="D45" s="49">
        <f>'KVK II 03.2024'!D45-'KVK II 03.2024'!C45</f>
        <v>-5496141.05</v>
      </c>
      <c r="E45" s="50">
        <f>'KVK II 03.2024'!D45/'KVK II 03.2024'!C45</f>
        <v>0.5429565324</v>
      </c>
      <c r="F45" s="33">
        <f>'KVK II 03.2024'!F45-'KVK II 03.2024'!E45</f>
        <v>229607.2</v>
      </c>
      <c r="G45" s="51">
        <f>'KVK II 03.2024'!F45/'KVK II 03.2024'!E45</f>
        <v>1.007160056</v>
      </c>
      <c r="H45" s="33">
        <f>'KVK II 03.2024'!AH45+'KVK II 03.2024'!AG45</f>
        <v>1151238</v>
      </c>
      <c r="I45" s="13" t="s">
        <v>691</v>
      </c>
      <c r="J45" s="13" t="s">
        <v>695</v>
      </c>
      <c r="K45" s="13" t="str">
        <f t="shared" ref="K45:L45" si="44">IFS(E45&gt;1, "tak",E45&lt;1, "nie")</f>
        <v>nie</v>
      </c>
      <c r="L45" s="13" t="str">
        <f t="shared" si="44"/>
        <v>tak</v>
      </c>
    </row>
    <row r="46" ht="15.75" customHeight="1">
      <c r="A46" s="6">
        <v>6.8570144E7</v>
      </c>
      <c r="B46" s="13" t="str">
        <f>VLOOKUP(A46,'KVK II 03.2024'!$A$2:$AJ$500,2,false)</f>
        <v>ʷʷ Fake Key</v>
      </c>
      <c r="C46" s="33" t="str">
        <f>VLOOKUP(A46,'Actual scan'!$A$2:$AJ$500,3,false)</f>
        <v>#N/A</v>
      </c>
      <c r="D46" s="49">
        <f>'KVK II 03.2024'!D46-'KVK II 03.2024'!C46</f>
        <v>-2874000</v>
      </c>
      <c r="E46" s="50">
        <f>'KVK II 03.2024'!D46/'KVK II 03.2024'!C46</f>
        <v>0.6388079607</v>
      </c>
      <c r="F46" s="33">
        <f>'KVK II 03.2024'!F46-'KVK II 03.2024'!E46</f>
        <v>-7978938.201</v>
      </c>
      <c r="G46" s="51">
        <f>'KVK II 03.2024'!F46/'KVK II 03.2024'!E46</f>
        <v>0.7134974689</v>
      </c>
      <c r="H46" s="33">
        <f>'KVK II 03.2024'!AH46+'KVK II 03.2024'!AG46</f>
        <v>0</v>
      </c>
      <c r="I46" s="13" t="s">
        <v>689</v>
      </c>
      <c r="J46" s="13" t="s">
        <v>705</v>
      </c>
      <c r="K46" s="13" t="str">
        <f t="shared" ref="K46:L46" si="45">IFS(E46&gt;1, "tak",E46&lt;1, "nie")</f>
        <v>nie</v>
      </c>
      <c r="L46" s="13" t="str">
        <f t="shared" si="45"/>
        <v>nie</v>
      </c>
    </row>
    <row r="47" ht="15.75" customHeight="1">
      <c r="A47" s="6">
        <v>9.9635254E7</v>
      </c>
      <c r="B47" s="13" t="str">
        <f>VLOOKUP(A47,'KVK II 03.2024'!$A$2:$AJ$500,2,false)</f>
        <v>ʷʷ Asyres</v>
      </c>
      <c r="C47" s="33">
        <f>VLOOKUP(A47,'Actual scan'!$A$2:$AJ$500,3,false)</f>
        <v>79976204</v>
      </c>
      <c r="D47" s="49">
        <f>'KVK II 03.2024'!D47-'KVK II 03.2024'!C47</f>
        <v>1497121.9</v>
      </c>
      <c r="E47" s="50">
        <f>'KVK II 03.2024'!D47/'KVK II 03.2024'!C47</f>
        <v>1.18910463</v>
      </c>
      <c r="F47" s="33">
        <f>'KVK II 03.2024'!F47-'KVK II 03.2024'!E47</f>
        <v>8754236.15</v>
      </c>
      <c r="G47" s="51">
        <f>'KVK II 03.2024'!F47/'KVK II 03.2024'!E47</f>
        <v>1.315933161</v>
      </c>
      <c r="H47" s="33">
        <f>'KVK II 03.2024'!AH47+'KVK II 03.2024'!AG47</f>
        <v>413969</v>
      </c>
      <c r="I47" s="13" t="s">
        <v>691</v>
      </c>
      <c r="K47" s="13" t="str">
        <f t="shared" ref="K47:L47" si="46">IFS(E47&gt;1, "tak",E47&lt;1, "nie")</f>
        <v>tak</v>
      </c>
      <c r="L47" s="13" t="str">
        <f t="shared" si="46"/>
        <v>tak</v>
      </c>
    </row>
    <row r="48" ht="15.75" customHeight="1">
      <c r="A48" s="6">
        <v>1.08086644E8</v>
      </c>
      <c r="B48" s="13" t="str">
        <f>VLOOKUP(A48,'KVK II 03.2024'!$A$2:$AJ$500,2,false)</f>
        <v>ʷʷ Raku2005</v>
      </c>
      <c r="C48" s="33">
        <f>VLOOKUP(A48,'Actual scan'!$A$2:$AJ$500,3,false)</f>
        <v>75334525</v>
      </c>
      <c r="D48" s="49">
        <f>'KVK II 03.2024'!D48-'KVK II 03.2024'!C48</f>
        <v>-1082137.3</v>
      </c>
      <c r="E48" s="50">
        <f>'KVK II 03.2024'!D48/'KVK II 03.2024'!C48</f>
        <v>0.8615358084</v>
      </c>
      <c r="F48" s="33">
        <f>'KVK II 03.2024'!F48-'KVK II 03.2024'!E48</f>
        <v>14238067.95</v>
      </c>
      <c r="G48" s="51">
        <f>'KVK II 03.2024'!F48/'KVK II 03.2024'!E48</f>
        <v>1.520520843</v>
      </c>
      <c r="H48" s="33">
        <f>'KVK II 03.2024'!AH48+'KVK II 03.2024'!AG48</f>
        <v>2069855</v>
      </c>
      <c r="I48" s="13" t="s">
        <v>691</v>
      </c>
      <c r="K48" s="13" t="str">
        <f t="shared" ref="K48:L48" si="47">IFS(E48&gt;1, "tak",E48&lt;1, "nie")</f>
        <v>nie</v>
      </c>
      <c r="L48" s="13" t="str">
        <f t="shared" si="47"/>
        <v>tak</v>
      </c>
    </row>
    <row r="49" ht="15.75" customHeight="1">
      <c r="A49" s="6">
        <v>1.20348725E8</v>
      </c>
      <c r="B49" s="13" t="str">
        <f>VLOOKUP(A49,'KVK II 03.2024'!$A$2:$AJ$500,2,false)</f>
        <v>Szani</v>
      </c>
      <c r="C49" s="33" t="str">
        <f>VLOOKUP(A49,'Actual scan'!$A$2:$AJ$500,3,false)</f>
        <v>#N/A</v>
      </c>
      <c r="D49" s="49">
        <f>'KVK II 03.2024'!D49-'KVK II 03.2024'!C49</f>
        <v>-5263881.6</v>
      </c>
      <c r="E49" s="50">
        <f>'KVK II 03.2024'!D49/'KVK II 03.2024'!C49</f>
        <v>0.3213727052</v>
      </c>
      <c r="F49" s="33">
        <f>'KVK II 03.2024'!F49-'KVK II 03.2024'!E49</f>
        <v>-18102646.1</v>
      </c>
      <c r="G49" s="51">
        <f>'KVK II 03.2024'!F49/'KVK II 03.2024'!E49</f>
        <v>0.3331944162</v>
      </c>
      <c r="H49" s="33">
        <f>'KVK II 03.2024'!AH49+'KVK II 03.2024'!AG49</f>
        <v>0</v>
      </c>
      <c r="I49" s="13" t="s">
        <v>689</v>
      </c>
      <c r="K49" s="13" t="str">
        <f t="shared" ref="K49:L49" si="48">IFS(E49&gt;1, "tak",E49&lt;1, "nie")</f>
        <v>nie</v>
      </c>
      <c r="L49" s="13" t="str">
        <f t="shared" si="48"/>
        <v>nie</v>
      </c>
    </row>
    <row r="50" ht="15.75" customHeight="1">
      <c r="A50" s="6">
        <v>1.12159068E8</v>
      </c>
      <c r="B50" s="13" t="str">
        <f>VLOOKUP(A50,'KVK II 03.2024'!$A$2:$AJ$500,2,false)</f>
        <v>ʷʷ Bezpalcy</v>
      </c>
      <c r="C50" s="33">
        <f>VLOOKUP(A50,'Actual scan'!$A$2:$AJ$500,3,false)</f>
        <v>75065370</v>
      </c>
      <c r="D50" s="49">
        <f>'KVK II 03.2024'!D50-'KVK II 03.2024'!C50</f>
        <v>9829434.9</v>
      </c>
      <c r="E50" s="50">
        <f>'KVK II 03.2024'!D50/'KVK II 03.2024'!C50</f>
        <v>2.230126437</v>
      </c>
      <c r="F50" s="33">
        <f>'KVK II 03.2024'!F50-'KVK II 03.2024'!E50</f>
        <v>54056724.15</v>
      </c>
      <c r="G50" s="51">
        <f>'KVK II 03.2024'!F50/'KVK II 03.2024'!E50</f>
        <v>2.932871048</v>
      </c>
      <c r="H50" s="33">
        <f>'KVK II 03.2024'!AH50+'KVK II 03.2024'!AG50</f>
        <v>2197329</v>
      </c>
      <c r="I50" s="13" t="s">
        <v>691</v>
      </c>
      <c r="K50" s="13" t="str">
        <f t="shared" ref="K50:L50" si="49">IFS(E50&gt;1, "tak",E50&lt;1, "nie")</f>
        <v>tak</v>
      </c>
      <c r="L50" s="13" t="str">
        <f t="shared" si="49"/>
        <v>tak</v>
      </c>
    </row>
    <row r="51" ht="15.75" customHeight="1">
      <c r="A51" s="6">
        <v>9.194585E7</v>
      </c>
      <c r="B51" s="13" t="str">
        <f>VLOOKUP(A51,'KVK II 03.2024'!$A$2:$AJ$500,2,false)</f>
        <v>ʷʷ baśka</v>
      </c>
      <c r="C51" s="33">
        <f>VLOOKUP(A51,'Actual scan'!$A$2:$AJ$500,3,false)</f>
        <v>79140675</v>
      </c>
      <c r="D51" s="49">
        <f>'KVK II 03.2024'!D51-'KVK II 03.2024'!C51</f>
        <v>-5511593.6</v>
      </c>
      <c r="E51" s="50">
        <f>'KVK II 03.2024'!D51/'KVK II 03.2024'!C51</f>
        <v>0.2968790097</v>
      </c>
      <c r="F51" s="33">
        <f>'KVK II 03.2024'!F51-'KVK II 03.2024'!E51</f>
        <v>-18878060.6</v>
      </c>
      <c r="G51" s="51">
        <f>'KVK II 03.2024'!F51/'KVK II 03.2024'!E51</f>
        <v>0.3119148146</v>
      </c>
      <c r="H51" s="33">
        <f>'KVK II 03.2024'!AH51+'KVK II 03.2024'!AG51</f>
        <v>0</v>
      </c>
      <c r="I51" s="13" t="s">
        <v>691</v>
      </c>
      <c r="J51" s="13" t="s">
        <v>706</v>
      </c>
      <c r="K51" s="13" t="str">
        <f t="shared" ref="K51:L51" si="50">IFS(E51&gt;1, "tak",E51&lt;1, "nie")</f>
        <v>nie</v>
      </c>
      <c r="L51" s="13" t="str">
        <f t="shared" si="50"/>
        <v>nie</v>
      </c>
    </row>
    <row r="52" ht="15.75" customHeight="1">
      <c r="A52" s="6">
        <v>2.2881932E7</v>
      </c>
      <c r="B52" s="13" t="str">
        <f>VLOOKUP(A52,'KVK II 03.2024'!$A$2:$AJ$500,2,false)</f>
        <v>ʷʷKULT KAZ</v>
      </c>
      <c r="C52" s="33">
        <f>VLOOKUP(A52,'Actual scan'!$A$2:$AJ$500,3,false)</f>
        <v>70535847</v>
      </c>
      <c r="D52" s="49">
        <f>'KVK II 03.2024'!D52-'KVK II 03.2024'!C52</f>
        <v>2267523.5</v>
      </c>
      <c r="E52" s="50">
        <f>'KVK II 03.2024'!D52/'KVK II 03.2024'!C52</f>
        <v>1.291666358</v>
      </c>
      <c r="F52" s="33">
        <f>'KVK II 03.2024'!F52-'KVK II 03.2024'!E52</f>
        <v>26462985.31</v>
      </c>
      <c r="G52" s="51">
        <f>'KVK II 03.2024'!F52/'KVK II 03.2024'!E52</f>
        <v>1.972535211</v>
      </c>
      <c r="H52" s="33">
        <f>'KVK II 03.2024'!AH52+'KVK II 03.2024'!AG52</f>
        <v>2225221</v>
      </c>
      <c r="I52" s="13" t="s">
        <v>691</v>
      </c>
      <c r="K52" s="13" t="str">
        <f t="shared" ref="K52:L52" si="51">IFS(E52&gt;1, "tak",E52&lt;1, "nie")</f>
        <v>tak</v>
      </c>
      <c r="L52" s="13" t="str">
        <f t="shared" si="51"/>
        <v>tak</v>
      </c>
    </row>
    <row r="53" ht="15.75" customHeight="1">
      <c r="A53" s="6">
        <v>1.20729155E8</v>
      </c>
      <c r="B53" s="13" t="str">
        <f>VLOOKUP(A53,'KVK II 03.2024'!$A$2:$AJ$500,2,false)</f>
        <v>ᴬᵂ Linku</v>
      </c>
      <c r="C53" s="33" t="str">
        <f>VLOOKUP(A53,'Actual scan'!$A$2:$AJ$500,3,false)</f>
        <v>#N/A</v>
      </c>
      <c r="D53" s="49">
        <f>'KVK II 03.2024'!D53-'KVK II 03.2024'!C53</f>
        <v>-2625277.6</v>
      </c>
      <c r="E53" s="50">
        <f>'KVK II 03.2024'!D53/'KVK II 03.2024'!C53</f>
        <v>0.6594254465</v>
      </c>
      <c r="F53" s="33">
        <f>'KVK II 03.2024'!F53-'KVK II 03.2024'!E53</f>
        <v>5494562.9</v>
      </c>
      <c r="G53" s="51">
        <f>'KVK II 03.2024'!F53/'KVK II 03.2024'!E53</f>
        <v>1.203658278</v>
      </c>
      <c r="H53" s="33">
        <f>'KVK II 03.2024'!AH53+'KVK II 03.2024'!AG53</f>
        <v>1580397</v>
      </c>
      <c r="I53" s="13" t="s">
        <v>691</v>
      </c>
      <c r="J53" s="13" t="s">
        <v>695</v>
      </c>
      <c r="K53" s="13" t="str">
        <f t="shared" ref="K53:L53" si="52">IFS(E53&gt;1, "tak",E53&lt;1, "nie")</f>
        <v>nie</v>
      </c>
      <c r="L53" s="13" t="str">
        <f t="shared" si="52"/>
        <v>tak</v>
      </c>
    </row>
    <row r="54" ht="15.75" customHeight="1">
      <c r="A54" s="6">
        <v>1.07452121E8</v>
      </c>
      <c r="B54" s="13" t="str">
        <f>VLOOKUP(A54,'KVK II 03.2024'!$A$2:$AJ$500,2,false)</f>
        <v>Farmioso</v>
      </c>
      <c r="C54" s="33">
        <f>VLOOKUP(A54,'Actual scan'!$A$2:$AJ$500,3,false)</f>
        <v>75378773</v>
      </c>
      <c r="D54" s="49">
        <f>'KVK II 03.2024'!D54-'KVK II 03.2024'!C54</f>
        <v>-3375961.4</v>
      </c>
      <c r="E54" s="50">
        <f>'KVK II 03.2024'!D54/'KVK II 03.2024'!C54</f>
        <v>0.5675284947</v>
      </c>
      <c r="F54" s="33">
        <f>'KVK II 03.2024'!F54-'KVK II 03.2024'!E54</f>
        <v>38750927.1</v>
      </c>
      <c r="G54" s="51">
        <f>'KVK II 03.2024'!F54/'KVK II 03.2024'!E54</f>
        <v>2.418319515</v>
      </c>
      <c r="H54" s="33">
        <f>'KVK II 03.2024'!AH54+'KVK II 03.2024'!AG54</f>
        <v>5314712</v>
      </c>
      <c r="I54" s="13" t="s">
        <v>691</v>
      </c>
      <c r="J54" s="13" t="s">
        <v>707</v>
      </c>
      <c r="K54" s="13" t="str">
        <f t="shared" ref="K54:L54" si="53">IFS(E54&gt;1, "tak",E54&lt;1, "nie")</f>
        <v>nie</v>
      </c>
      <c r="L54" s="13" t="str">
        <f t="shared" si="53"/>
        <v>tak</v>
      </c>
    </row>
    <row r="55" ht="15.75" customHeight="1">
      <c r="A55" s="6">
        <v>9.3314941E7</v>
      </c>
      <c r="B55" s="13" t="str">
        <f>VLOOKUP(A55,'KVK II 03.2024'!$A$2:$AJ$500,2,false)</f>
        <v>ʷʷMCJ89亗</v>
      </c>
      <c r="C55" s="33">
        <f>VLOOKUP(A55,'Actual scan'!$A$2:$AJ$500,3,false)</f>
        <v>81175874</v>
      </c>
      <c r="D55" s="49">
        <f>'KVK II 03.2024'!D55-'KVK II 03.2024'!C55</f>
        <v>-3669476.2</v>
      </c>
      <c r="E55" s="50">
        <f>'KVK II 03.2024'!D55/'KVK II 03.2024'!C55</f>
        <v>0.5383825423</v>
      </c>
      <c r="F55" s="33">
        <f>'KVK II 03.2024'!F55-'KVK II 03.2024'!E55</f>
        <v>-6484255.2</v>
      </c>
      <c r="G55" s="51">
        <f>'KVK II 03.2024'!F55/'KVK II 03.2024'!E55</f>
        <v>0.7669386787</v>
      </c>
      <c r="H55" s="33">
        <f>'KVK II 03.2024'!AH55+'KVK II 03.2024'!AG55</f>
        <v>660097</v>
      </c>
      <c r="I55" s="13" t="s">
        <v>691</v>
      </c>
      <c r="J55" s="13" t="s">
        <v>708</v>
      </c>
      <c r="K55" s="13" t="str">
        <f t="shared" ref="K55:L55" si="54">IFS(E55&gt;1, "tak",E55&lt;1, "nie")</f>
        <v>nie</v>
      </c>
      <c r="L55" s="13" t="str">
        <f t="shared" si="54"/>
        <v>nie</v>
      </c>
    </row>
    <row r="56" ht="15.75" customHeight="1">
      <c r="A56" s="6">
        <v>8.6786816E7</v>
      </c>
      <c r="B56" s="13" t="str">
        <f>VLOOKUP(A56,'KVK II 03.2024'!$A$2:$AJ$500,2,false)</f>
        <v>King Dariusz 77</v>
      </c>
      <c r="C56" s="33" t="str">
        <f>VLOOKUP(A56,'Actual scan'!$A$2:$AJ$500,3,false)</f>
        <v>#N/A</v>
      </c>
      <c r="D56" s="49">
        <f>'KVK II 03.2024'!D56-'KVK II 03.2024'!C56</f>
        <v>-4843140.3</v>
      </c>
      <c r="E56" s="50">
        <f>'KVK II 03.2024'!D56/'KVK II 03.2024'!C56</f>
        <v>0.3858265712</v>
      </c>
      <c r="F56" s="33">
        <f>'KVK II 03.2024'!F56-'KVK II 03.2024'!E56</f>
        <v>-17155059.55</v>
      </c>
      <c r="G56" s="51">
        <f>'KVK II 03.2024'!F56/'KVK II 03.2024'!E56</f>
        <v>0.3784326997</v>
      </c>
      <c r="H56" s="33">
        <f>'KVK II 03.2024'!AH56+'KVK II 03.2024'!AG56</f>
        <v>0</v>
      </c>
      <c r="I56" s="13" t="s">
        <v>689</v>
      </c>
      <c r="K56" s="13" t="str">
        <f t="shared" ref="K56:L56" si="55">IFS(E56&gt;1, "tak",E56&lt;1, "nie")</f>
        <v>nie</v>
      </c>
      <c r="L56" s="13" t="str">
        <f t="shared" si="55"/>
        <v>nie</v>
      </c>
    </row>
    <row r="57" ht="15.75" customHeight="1">
      <c r="A57" s="6">
        <v>1.12065568E8</v>
      </c>
      <c r="B57" s="13" t="str">
        <f>VLOOKUP(A57,'KVK II 03.2024'!$A$2:$AJ$500,2,false)</f>
        <v>ˢᴴKamil92joz</v>
      </c>
      <c r="C57" s="33">
        <f>VLOOKUP(A57,'Actual scan'!$A$2:$AJ$500,3,false)</f>
        <v>59426794</v>
      </c>
      <c r="D57" s="49">
        <f>'KVK II 03.2024'!D57-'KVK II 03.2024'!C57</f>
        <v>-6694580.8</v>
      </c>
      <c r="E57" s="50">
        <f>'KVK II 03.2024'!D57/'KVK II 03.2024'!C57</f>
        <v>0.136293209</v>
      </c>
      <c r="F57" s="33">
        <f>'KVK II 03.2024'!F57-'KVK II 03.2024'!E57</f>
        <v>-22965751.5</v>
      </c>
      <c r="G57" s="51">
        <f>'KVK II 03.2024'!F57/'KVK II 03.2024'!E57</f>
        <v>0.1534442506</v>
      </c>
      <c r="H57" s="33">
        <f>'KVK II 03.2024'!AH57+'KVK II 03.2024'!AG57</f>
        <v>0</v>
      </c>
      <c r="I57" s="13" t="s">
        <v>689</v>
      </c>
      <c r="K57" s="13" t="str">
        <f t="shared" ref="K57:L57" si="56">IFS(E57&gt;1, "tak",E57&lt;1, "nie")</f>
        <v>nie</v>
      </c>
      <c r="L57" s="13" t="str">
        <f t="shared" si="56"/>
        <v>nie</v>
      </c>
    </row>
    <row r="58" ht="15.75" customHeight="1">
      <c r="A58" s="6">
        <v>1.26902412E8</v>
      </c>
      <c r="B58" s="13" t="str">
        <f>VLOOKUP(A58,'KVK II 03.2024'!$A$2:$AJ$500,2,false)</f>
        <v>ˢᴴByeBye0</v>
      </c>
      <c r="C58" s="33">
        <f>VLOOKUP(A58,'Actual scan'!$A$2:$AJ$500,3,false)</f>
        <v>80800713</v>
      </c>
      <c r="D58" s="49">
        <f>'KVK II 03.2024'!D58-'KVK II 03.2024'!C58</f>
        <v>2314536.2</v>
      </c>
      <c r="E58" s="50">
        <f>'KVK II 03.2024'!D58/'KVK II 03.2024'!C58</f>
        <v>1.297273407</v>
      </c>
      <c r="F58" s="33">
        <f>'KVK II 03.2024'!F58-'KVK II 03.2024'!E58</f>
        <v>23546790.7</v>
      </c>
      <c r="G58" s="51">
        <f>'KVK II 03.2024'!F58/'KVK II 03.2024'!E58</f>
        <v>1.864083598</v>
      </c>
      <c r="H58" s="33">
        <f>'KVK II 03.2024'!AH58+'KVK II 03.2024'!AG58</f>
        <v>1865322</v>
      </c>
      <c r="I58" s="13" t="s">
        <v>691</v>
      </c>
      <c r="K58" s="13" t="str">
        <f t="shared" ref="K58:L58" si="57">IFS(E58&gt;1, "tak",E58&lt;1, "nie")</f>
        <v>tak</v>
      </c>
      <c r="L58" s="13" t="str">
        <f t="shared" si="57"/>
        <v>tak</v>
      </c>
    </row>
    <row r="59" ht="15.75" customHeight="1">
      <c r="A59" s="6">
        <v>8.6145814E7</v>
      </c>
      <c r="B59" s="13" t="str">
        <f>VLOOKUP(A59,'KVK II 03.2024'!$A$2:$AJ$500,2,false)</f>
        <v>ʷʷ Uranus</v>
      </c>
      <c r="C59" s="33">
        <f>VLOOKUP(A59,'Actual scan'!$A$2:$AJ$500,3,false)</f>
        <v>63175454</v>
      </c>
      <c r="D59" s="49">
        <f>'KVK II 03.2024'!D59-'KVK II 03.2024'!C59</f>
        <v>-7046125.5</v>
      </c>
      <c r="E59" s="50">
        <f>'KVK II 03.2024'!D59/'KVK II 03.2024'!C59</f>
        <v>0.07473222898</v>
      </c>
      <c r="F59" s="33">
        <f>'KVK II 03.2024'!F59-'KVK II 03.2024'!E59</f>
        <v>-24742175.75</v>
      </c>
      <c r="G59" s="51">
        <f>'KVK II 03.2024'!F59/'KVK II 03.2024'!E59</f>
        <v>0.07170309185</v>
      </c>
      <c r="H59" s="33">
        <f>'KVK II 03.2024'!AH59+'KVK II 03.2024'!AG59</f>
        <v>0</v>
      </c>
      <c r="I59" s="13" t="s">
        <v>689</v>
      </c>
      <c r="K59" s="13" t="str">
        <f t="shared" ref="K59:L59" si="58">IFS(E59&gt;1, "tak",E59&lt;1, "nie")</f>
        <v>nie</v>
      </c>
      <c r="L59" s="13" t="str">
        <f t="shared" si="58"/>
        <v>nie</v>
      </c>
    </row>
    <row r="60" ht="15.75" customHeight="1">
      <c r="A60" s="6">
        <v>129947.0</v>
      </c>
      <c r="B60" s="13" t="str">
        <f>VLOOKUP(A60,'KVK II 03.2024'!$A$2:$AJ$500,2,false)</f>
        <v>MEGARD</v>
      </c>
      <c r="C60" s="33">
        <f>VLOOKUP(A60,'Actual scan'!$A$2:$AJ$500,3,false)</f>
        <v>73960817</v>
      </c>
      <c r="D60" s="49">
        <f>'KVK II 03.2024'!D60-'KVK II 03.2024'!C60</f>
        <v>-2874084.4</v>
      </c>
      <c r="E60" s="50">
        <f>'KVK II 03.2024'!D60/'KVK II 03.2024'!C60</f>
        <v>0.6230154952</v>
      </c>
      <c r="F60" s="33">
        <f>'KVK II 03.2024'!F60-'KVK II 03.2024'!E60</f>
        <v>1191611.645</v>
      </c>
      <c r="G60" s="51">
        <f>'KVK II 03.2024'!F60/'KVK II 03.2024'!E60</f>
        <v>1.044657116</v>
      </c>
      <c r="H60" s="33">
        <f>'KVK II 03.2024'!AH60+'KVK II 03.2024'!AG60</f>
        <v>1544015</v>
      </c>
      <c r="I60" s="13" t="s">
        <v>691</v>
      </c>
      <c r="J60" s="13" t="s">
        <v>695</v>
      </c>
      <c r="K60" s="13" t="str">
        <f t="shared" ref="K60:L60" si="59">IFS(E60&gt;1, "tak",E60&lt;1, "nie")</f>
        <v>nie</v>
      </c>
      <c r="L60" s="13" t="str">
        <f t="shared" si="59"/>
        <v>tak</v>
      </c>
    </row>
    <row r="61" ht="15.75" customHeight="1">
      <c r="A61" s="6">
        <v>1.24965714E8</v>
      </c>
      <c r="B61" s="13" t="str">
        <f>VLOOKUP(A61,'KVK II 03.2024'!$A$2:$AJ$500,2,false)</f>
        <v>ʷʷ亗Elluz亗</v>
      </c>
      <c r="C61" s="33">
        <f>VLOOKUP(A61,'Actual scan'!$A$2:$AJ$500,3,false)</f>
        <v>74653924</v>
      </c>
      <c r="D61" s="49">
        <f>'KVK II 03.2024'!D61-'KVK II 03.2024'!C61</f>
        <v>2355328.2</v>
      </c>
      <c r="E61" s="50">
        <f>'KVK II 03.2024'!D61/'KVK II 03.2024'!C61</f>
        <v>1.306556793</v>
      </c>
      <c r="F61" s="33">
        <f>'KVK II 03.2024'!F61-'KVK II 03.2024'!E61</f>
        <v>25874436.2</v>
      </c>
      <c r="G61" s="51">
        <f>'KVK II 03.2024'!F61/'KVK II 03.2024'!E61</f>
        <v>1.962193377</v>
      </c>
      <c r="H61" s="33">
        <f>'KVK II 03.2024'!AH61+'KVK II 03.2024'!AG61</f>
        <v>2441038</v>
      </c>
      <c r="I61" s="13" t="s">
        <v>691</v>
      </c>
      <c r="K61" s="13" t="str">
        <f t="shared" ref="K61:L61" si="60">IFS(E61&gt;1, "tak",E61&lt;1, "nie")</f>
        <v>tak</v>
      </c>
      <c r="L61" s="13" t="str">
        <f t="shared" si="60"/>
        <v>tak</v>
      </c>
    </row>
    <row r="62" ht="15.75" customHeight="1">
      <c r="A62" s="6">
        <v>1.24977874E8</v>
      </c>
      <c r="B62" s="13" t="str">
        <f>VLOOKUP(A62,'KVK II 03.2024'!$A$2:$AJ$500,2,false)</f>
        <v>ʷʷSzyszunia99</v>
      </c>
      <c r="C62" s="33">
        <f>VLOOKUP(A62,'Actual scan'!$A$2:$AJ$500,3,false)</f>
        <v>79221062</v>
      </c>
      <c r="D62" s="49">
        <f>'KVK II 03.2024'!D62-'KVK II 03.2024'!C62</f>
        <v>-2398822.8</v>
      </c>
      <c r="E62" s="50">
        <f>'KVK II 03.2024'!D62/'KVK II 03.2024'!C62</f>
        <v>0.6914960752</v>
      </c>
      <c r="F62" s="33">
        <f>'KVK II 03.2024'!F62-'KVK II 03.2024'!E62</f>
        <v>-3449061.3</v>
      </c>
      <c r="G62" s="51">
        <f>'KVK II 03.2024'!F62/'KVK II 03.2024'!E62</f>
        <v>0.8732653429</v>
      </c>
      <c r="H62" s="33">
        <f>'KVK II 03.2024'!AH62+'KVK II 03.2024'!AG62</f>
        <v>1059295</v>
      </c>
      <c r="I62" s="13" t="s">
        <v>691</v>
      </c>
      <c r="J62" s="13" t="s">
        <v>705</v>
      </c>
      <c r="K62" s="13" t="str">
        <f t="shared" ref="K62:L62" si="61">IFS(E62&gt;1, "tak",E62&lt;1, "nie")</f>
        <v>nie</v>
      </c>
      <c r="L62" s="13" t="str">
        <f t="shared" si="61"/>
        <v>nie</v>
      </c>
    </row>
    <row r="63" ht="15.75" customHeight="1">
      <c r="A63" s="6">
        <v>1.23784874E8</v>
      </c>
      <c r="B63" s="13" t="str">
        <f>VLOOKUP(A63,'KVK II 03.2024'!$A$2:$AJ$500,2,false)</f>
        <v>TʀᴏᴊᴀN</v>
      </c>
      <c r="C63" s="33">
        <f>VLOOKUP(A63,'Actual scan'!$A$2:$AJ$500,3,false)</f>
        <v>76689126</v>
      </c>
      <c r="D63" s="49">
        <f>'KVK II 03.2024'!D63-'KVK II 03.2024'!C63</f>
        <v>-4089907.4</v>
      </c>
      <c r="E63" s="50">
        <f>'KVK II 03.2024'!D63/'KVK II 03.2024'!C63</f>
        <v>0.6636633675</v>
      </c>
      <c r="F63" s="33">
        <f>'KVK II 03.2024'!F63-'KVK II 03.2024'!E63</f>
        <v>8820663.6</v>
      </c>
      <c r="G63" s="51">
        <f>'KVK II 03.2024'!F63/'KVK II 03.2024'!E63</f>
        <v>1.272015232</v>
      </c>
      <c r="H63" s="33">
        <f>'KVK II 03.2024'!AH63+'KVK II 03.2024'!AG63</f>
        <v>1241662</v>
      </c>
      <c r="I63" s="13" t="s">
        <v>691</v>
      </c>
      <c r="K63" s="13" t="str">
        <f t="shared" ref="K63:L63" si="62">IFS(E63&gt;1, "tak",E63&lt;1, "nie")</f>
        <v>nie</v>
      </c>
      <c r="L63" s="13" t="str">
        <f t="shared" si="62"/>
        <v>tak</v>
      </c>
    </row>
    <row r="64" ht="15.75" customHeight="1">
      <c r="A64" s="6">
        <v>8.1408009E7</v>
      </c>
      <c r="B64" s="13" t="str">
        <f>VLOOKUP(A64,'KVK II 03.2024'!$A$2:$AJ$500,2,false)</f>
        <v>ʷʷ MADA</v>
      </c>
      <c r="C64" s="33">
        <f>VLOOKUP(A64,'Actual scan'!$A$2:$AJ$500,3,false)</f>
        <v>73022360</v>
      </c>
      <c r="D64" s="49">
        <f>'KVK II 03.2024'!D64-'KVK II 03.2024'!C64</f>
        <v>-2170591.1</v>
      </c>
      <c r="E64" s="50">
        <f>'KVK II 03.2024'!D64/'KVK II 03.2024'!C64</f>
        <v>0.7135272963</v>
      </c>
      <c r="F64" s="33">
        <f>'KVK II 03.2024'!F64-'KVK II 03.2024'!E64</f>
        <v>5911575.65</v>
      </c>
      <c r="G64" s="51">
        <f>'KVK II 03.2024'!F64/'KVK II 03.2024'!E64</f>
        <v>1.222915587</v>
      </c>
      <c r="H64" s="33">
        <f>'KVK II 03.2024'!AH64+'KVK II 03.2024'!AG64</f>
        <v>1891805</v>
      </c>
      <c r="I64" s="13" t="s">
        <v>691</v>
      </c>
      <c r="J64" s="13" t="s">
        <v>695</v>
      </c>
      <c r="K64" s="13" t="str">
        <f t="shared" ref="K64:L64" si="63">IFS(E64&gt;1, "tak",E64&lt;1, "nie")</f>
        <v>nie</v>
      </c>
      <c r="L64" s="13" t="str">
        <f t="shared" si="63"/>
        <v>tak</v>
      </c>
    </row>
    <row r="65" ht="15.75" customHeight="1">
      <c r="A65" s="6">
        <v>1.23313785E8</v>
      </c>
      <c r="B65" s="13" t="str">
        <f>VLOOKUP(A65,'KVK II 03.2024'!$A$2:$AJ$500,2,false)</f>
        <v>ʷʷDigitalHell</v>
      </c>
      <c r="C65" s="33">
        <f>VLOOKUP(A65,'Actual scan'!$A$2:$AJ$500,3,false)</f>
        <v>84662685</v>
      </c>
      <c r="D65" s="49">
        <f>'KVK II 03.2024'!D65-'KVK II 03.2024'!C65</f>
        <v>630931.2</v>
      </c>
      <c r="E65" s="50">
        <f>'KVK II 03.2024'!D65/'KVK II 03.2024'!C65</f>
        <v>1.081263304</v>
      </c>
      <c r="F65" s="33">
        <f>'KVK II 03.2024'!F65-'KVK II 03.2024'!E65</f>
        <v>5384866.7</v>
      </c>
      <c r="G65" s="51">
        <f>'KVK II 03.2024'!F65/'KVK II 03.2024'!E65</f>
        <v>1.198161547</v>
      </c>
      <c r="H65" s="33">
        <f>'KVK II 03.2024'!AH65+'KVK II 03.2024'!AG65</f>
        <v>659246</v>
      </c>
      <c r="I65" s="13" t="s">
        <v>691</v>
      </c>
      <c r="K65" s="13" t="str">
        <f t="shared" ref="K65:L65" si="64">IFS(E65&gt;1, "tak",E65&lt;1, "nie")</f>
        <v>tak</v>
      </c>
      <c r="L65" s="13" t="str">
        <f t="shared" si="64"/>
        <v>tak</v>
      </c>
    </row>
    <row r="66" ht="15.75" customHeight="1">
      <c r="A66" s="6">
        <v>8.9203496E7</v>
      </c>
      <c r="B66" s="13" t="str">
        <f>VLOOKUP(A66,'KVK II 03.2024'!$A$2:$AJ$500,2,false)</f>
        <v>ʷʷ applebite</v>
      </c>
      <c r="C66" s="33">
        <f>VLOOKUP(A66,'Actual scan'!$A$2:$AJ$500,3,false)</f>
        <v>55165959</v>
      </c>
      <c r="D66" s="49">
        <f>'KVK II 03.2024'!D66-'KVK II 03.2024'!C66</f>
        <v>-5736771.7</v>
      </c>
      <c r="E66" s="50">
        <f>'KVK II 03.2024'!D66/'KVK II 03.2024'!C66</f>
        <v>0.2456216602</v>
      </c>
      <c r="F66" s="33">
        <f>'KVK II 03.2024'!F66-'KVK II 03.2024'!E66</f>
        <v>-19663101.45</v>
      </c>
      <c r="G66" s="51">
        <f>'KVK II 03.2024'!F66/'KVK II 03.2024'!E66</f>
        <v>0.2612361793</v>
      </c>
      <c r="H66" s="33">
        <f>'KVK II 03.2024'!AH66+'KVK II 03.2024'!AG66</f>
        <v>0</v>
      </c>
      <c r="I66" s="13" t="s">
        <v>689</v>
      </c>
      <c r="K66" s="13" t="str">
        <f t="shared" ref="K66:L66" si="65">IFS(E66&gt;1, "tak",E66&lt;1, "nie")</f>
        <v>nie</v>
      </c>
      <c r="L66" s="13" t="str">
        <f t="shared" si="65"/>
        <v>nie</v>
      </c>
    </row>
    <row r="67" ht="15.75" customHeight="1">
      <c r="A67" s="6">
        <v>1.11309403E8</v>
      </c>
      <c r="B67" s="13" t="str">
        <f>VLOOKUP(A67,'KVK II 03.2024'!$A$2:$AJ$500,2,false)</f>
        <v>メGDAPaczeK 亗</v>
      </c>
      <c r="C67" s="33">
        <f>VLOOKUP(A67,'Actual scan'!$A$2:$AJ$500,3,false)</f>
        <v>74431633</v>
      </c>
      <c r="D67" s="49">
        <f>'KVK II 03.2024'!D67-'KVK II 03.2024'!C67</f>
        <v>3291664.2</v>
      </c>
      <c r="E67" s="50">
        <f>'KVK II 03.2024'!D67/'KVK II 03.2024'!C67</f>
        <v>1.434211592</v>
      </c>
      <c r="F67" s="33">
        <f>'KVK II 03.2024'!F67-'KVK II 03.2024'!E67</f>
        <v>26239428.7</v>
      </c>
      <c r="G67" s="51">
        <f>'KVK II 03.2024'!F67/'KVK II 03.2024'!E67</f>
        <v>1.988945184</v>
      </c>
      <c r="H67" s="33">
        <f>'KVK II 03.2024'!AH67+'KVK II 03.2024'!AG67</f>
        <v>1481213</v>
      </c>
      <c r="I67" s="13" t="s">
        <v>691</v>
      </c>
      <c r="K67" s="13" t="str">
        <f t="shared" ref="K67:L67" si="66">IFS(E67&gt;1, "tak",E67&lt;1, "nie")</f>
        <v>tak</v>
      </c>
      <c r="L67" s="13" t="str">
        <f t="shared" si="66"/>
        <v>tak</v>
      </c>
    </row>
    <row r="68" ht="15.75" customHeight="1">
      <c r="A68" s="6">
        <v>1.19713536E8</v>
      </c>
      <c r="B68" s="13" t="str">
        <f>VLOOKUP(A68,'KVK II 03.2024'!$A$2:$AJ$500,2,false)</f>
        <v>1GA۞PRIMEᴾᴸ</v>
      </c>
      <c r="C68" s="33">
        <f>VLOOKUP(A68,'Actual scan'!$A$2:$AJ$500,3,false)</f>
        <v>75587816</v>
      </c>
      <c r="D68" s="49">
        <f>'KVK II 03.2024'!D68-'KVK II 03.2024'!C68</f>
        <v>4634519.5</v>
      </c>
      <c r="E68" s="50">
        <f>'KVK II 03.2024'!D68/'KVK II 03.2024'!C68</f>
        <v>1.630650993</v>
      </c>
      <c r="F68" s="33">
        <f>'KVK II 03.2024'!F68-'KVK II 03.2024'!E68</f>
        <v>25955165.25</v>
      </c>
      <c r="G68" s="51">
        <f>'KVK II 03.2024'!F68/'KVK II 03.2024'!E68</f>
        <v>2.00911375</v>
      </c>
      <c r="H68" s="33">
        <f>'KVK II 03.2024'!AH68+'KVK II 03.2024'!AG68</f>
        <v>737029</v>
      </c>
      <c r="I68" s="13" t="s">
        <v>691</v>
      </c>
      <c r="K68" s="13" t="str">
        <f t="shared" ref="K68:L68" si="67">IFS(E68&gt;1, "tak",E68&lt;1, "nie")</f>
        <v>tak</v>
      </c>
      <c r="L68" s="13" t="str">
        <f t="shared" si="67"/>
        <v>tak</v>
      </c>
    </row>
    <row r="69" ht="15.75" customHeight="1">
      <c r="A69" s="6">
        <v>1.12859657E8</v>
      </c>
      <c r="B69" s="13" t="str">
        <f>VLOOKUP(A69,'KVK II 03.2024'!$A$2:$AJ$500,2,false)</f>
        <v>乂 JÄGER 乂</v>
      </c>
      <c r="C69" s="33" t="str">
        <f>VLOOKUP(A69,'Actual scan'!$A$2:$AJ$500,3,false)</f>
        <v>#N/A</v>
      </c>
      <c r="D69" s="49">
        <f>'KVK II 03.2024'!D69-'KVK II 03.2024'!C69</f>
        <v>-7369857.8</v>
      </c>
      <c r="E69" s="50">
        <f>'KVK II 03.2024'!D69/'KVK II 03.2024'!C69</f>
        <v>0</v>
      </c>
      <c r="F69" s="33">
        <f>'KVK II 03.2024'!F69-'KVK II 03.2024'!E69</f>
        <v>-25494502.3</v>
      </c>
      <c r="G69" s="51">
        <f>'KVK II 03.2024'!F69/'KVK II 03.2024'!E69</f>
        <v>0.01163038529</v>
      </c>
      <c r="H69" s="33">
        <f>'KVK II 03.2024'!AH69+'KVK II 03.2024'!AG69</f>
        <v>0</v>
      </c>
      <c r="I69" s="13" t="s">
        <v>689</v>
      </c>
      <c r="K69" s="13" t="str">
        <f t="shared" ref="K69:L69" si="68">IFS(E69&gt;1, "tak",E69&lt;1, "nie")</f>
        <v>nie</v>
      </c>
      <c r="L69" s="13" t="str">
        <f t="shared" si="68"/>
        <v>nie</v>
      </c>
    </row>
    <row r="70" ht="15.75" customHeight="1">
      <c r="A70" s="6">
        <v>7.1885615E7</v>
      </c>
      <c r="B70" s="13" t="str">
        <f>VLOOKUP(A70,'KVK II 03.2024'!$A$2:$AJ$500,2,false)</f>
        <v>ᵂᵂANDKAC</v>
      </c>
      <c r="C70" s="33">
        <f>VLOOKUP(A70,'Actual scan'!$A$2:$AJ$500,3,false)</f>
        <v>73344202</v>
      </c>
      <c r="D70" s="49">
        <f>'KVK II 03.2024'!D70-'KVK II 03.2024'!C70</f>
        <v>-2442845.2</v>
      </c>
      <c r="E70" s="50">
        <f>'KVK II 03.2024'!D70/'KVK II 03.2024'!C70</f>
        <v>0.6688417492</v>
      </c>
      <c r="F70" s="33">
        <f>'KVK II 03.2024'!F70-'KVK II 03.2024'!E70</f>
        <v>4691368.301</v>
      </c>
      <c r="G70" s="51">
        <f>'KVK II 03.2024'!F70/'KVK II 03.2024'!E70</f>
        <v>1.181706774</v>
      </c>
      <c r="H70" s="33">
        <f>'KVK II 03.2024'!AH70+'KVK II 03.2024'!AG70</f>
        <v>1833628</v>
      </c>
      <c r="I70" s="13" t="s">
        <v>691</v>
      </c>
      <c r="J70" s="13" t="s">
        <v>695</v>
      </c>
      <c r="K70" s="13" t="str">
        <f t="shared" ref="K70:L70" si="69">IFS(E70&gt;1, "tak",E70&lt;1, "nie")</f>
        <v>nie</v>
      </c>
      <c r="L70" s="13" t="str">
        <f t="shared" si="69"/>
        <v>tak</v>
      </c>
    </row>
    <row r="71" ht="15.75" customHeight="1">
      <c r="A71" s="6">
        <v>9.1962637E7</v>
      </c>
      <c r="B71" s="13" t="str">
        <f>VLOOKUP(A71,'KVK II 03.2024'!$A$2:$AJ$500,2,false)</f>
        <v>KoLiD</v>
      </c>
      <c r="C71" s="33">
        <f>VLOOKUP(A71,'Actual scan'!$A$2:$AJ$500,3,false)</f>
        <v>70904572</v>
      </c>
      <c r="D71" s="49">
        <f>'KVK II 03.2024'!D71-'KVK II 03.2024'!C71</f>
        <v>620805.6</v>
      </c>
      <c r="E71" s="50">
        <f>'KVK II 03.2024'!D71/'KVK II 03.2024'!C71</f>
        <v>1.083718419</v>
      </c>
      <c r="F71" s="33">
        <f>'KVK II 03.2024'!F71-'KVK II 03.2024'!E71</f>
        <v>14974246.6</v>
      </c>
      <c r="G71" s="51">
        <f>'KVK II 03.2024'!F71/'KVK II 03.2024'!E71</f>
        <v>1.576955517</v>
      </c>
      <c r="H71" s="33">
        <f>'KVK II 03.2024'!AH71+'KVK II 03.2024'!AG71</f>
        <v>1946412</v>
      </c>
      <c r="I71" s="13" t="s">
        <v>691</v>
      </c>
      <c r="K71" s="13" t="str">
        <f t="shared" ref="K71:L71" si="70">IFS(E71&gt;1, "tak",E71&lt;1, "nie")</f>
        <v>tak</v>
      </c>
      <c r="L71" s="13" t="str">
        <f t="shared" si="70"/>
        <v>tak</v>
      </c>
    </row>
    <row r="72" ht="15.75" customHeight="1">
      <c r="A72" s="6">
        <v>1.29964669E8</v>
      </c>
      <c r="B72" s="13" t="str">
        <f>VLOOKUP(A72,'KVK II 03.2024'!$A$2:$AJ$500,2,false)</f>
        <v>Fat Hulk</v>
      </c>
      <c r="C72" s="33">
        <f>VLOOKUP(A72,'Actual scan'!$A$2:$AJ$500,3,false)</f>
        <v>99070205</v>
      </c>
      <c r="D72" s="49">
        <f>'KVK II 03.2024'!D72-'KVK II 03.2024'!C72</f>
        <v>17691387.2</v>
      </c>
      <c r="E72" s="50">
        <f>'KVK II 03.2024'!D72/'KVK II 03.2024'!C72</f>
        <v>3.390883149</v>
      </c>
      <c r="F72" s="33">
        <f>'KVK II 03.2024'!F72-'KVK II 03.2024'!E72</f>
        <v>67919151.48</v>
      </c>
      <c r="G72" s="51">
        <f>'KVK II 03.2024'!F72/'KVK II 03.2024'!E72</f>
        <v>3.622531242</v>
      </c>
      <c r="H72" s="33">
        <f>'KVK II 03.2024'!AH72+'KVK II 03.2024'!AG72</f>
        <v>1081680</v>
      </c>
      <c r="I72" s="13" t="s">
        <v>691</v>
      </c>
      <c r="K72" s="13" t="str">
        <f t="shared" ref="K72:L72" si="71">IFS(E72&gt;1, "tak",E72&lt;1, "nie")</f>
        <v>tak</v>
      </c>
      <c r="L72" s="13" t="str">
        <f t="shared" si="71"/>
        <v>tak</v>
      </c>
    </row>
    <row r="73" ht="15.75" customHeight="1">
      <c r="A73" s="6">
        <v>6.8867987E7</v>
      </c>
      <c r="B73" s="13" t="str">
        <f>VLOOKUP(A73,'KVK II 03.2024'!$A$2:$AJ$500,2,false)</f>
        <v>ʷʷ Miniu</v>
      </c>
      <c r="C73" s="33" t="str">
        <f>VLOOKUP(A73,'Actual scan'!$A$2:$AJ$500,3,false)</f>
        <v>#N/A</v>
      </c>
      <c r="D73" s="49">
        <f>'KVK II 03.2024'!D73-'KVK II 03.2024'!C73</f>
        <v>-3843541</v>
      </c>
      <c r="E73" s="50">
        <f>'KVK II 03.2024'!D73/'KVK II 03.2024'!C73</f>
        <v>0.4893666234</v>
      </c>
      <c r="F73" s="33">
        <f>'KVK II 03.2024'!F73-'KVK II 03.2024'!E73</f>
        <v>-12971562.5</v>
      </c>
      <c r="G73" s="51">
        <f>'KVK II 03.2024'!F73/'KVK II 03.2024'!E73</f>
        <v>0.5076182719</v>
      </c>
      <c r="H73" s="33">
        <f>'KVK II 03.2024'!AH73+'KVK II 03.2024'!AG73</f>
        <v>0</v>
      </c>
      <c r="I73" s="13" t="s">
        <v>689</v>
      </c>
      <c r="J73" s="13" t="s">
        <v>700</v>
      </c>
      <c r="K73" s="13" t="str">
        <f t="shared" ref="K73:L73" si="72">IFS(E73&gt;1, "tak",E73&lt;1, "nie")</f>
        <v>nie</v>
      </c>
      <c r="L73" s="13" t="str">
        <f t="shared" si="72"/>
        <v>nie</v>
      </c>
    </row>
    <row r="74" ht="15.75" customHeight="1">
      <c r="A74" s="6">
        <v>1.11930447E8</v>
      </c>
      <c r="B74" s="13" t="str">
        <f>VLOOKUP(A74,'KVK II 03.2024'!$A$2:$AJ$500,2,false)</f>
        <v>ʷʷ亗Fab亗</v>
      </c>
      <c r="C74" s="33">
        <f>VLOOKUP(A74,'Actual scan'!$A$2:$AJ$500,3,false)</f>
        <v>68295903</v>
      </c>
      <c r="D74" s="49">
        <f>'KVK II 03.2024'!D74-'KVK II 03.2024'!C74</f>
        <v>1254447.3</v>
      </c>
      <c r="E74" s="50">
        <f>'KVK II 03.2024'!D74/'KVK II 03.2024'!C74</f>
        <v>1.170567357</v>
      </c>
      <c r="F74" s="33">
        <f>'KVK II 03.2024'!F74-'KVK II 03.2024'!E74</f>
        <v>24631003.55</v>
      </c>
      <c r="G74" s="51">
        <f>'KVK II 03.2024'!F74/'KVK II 03.2024'!E74</f>
        <v>1.956880186</v>
      </c>
      <c r="H74" s="33">
        <f>'KVK II 03.2024'!AH74+'KVK II 03.2024'!AG74</f>
        <v>2454405</v>
      </c>
      <c r="I74" s="13" t="s">
        <v>691</v>
      </c>
      <c r="K74" s="13" t="str">
        <f t="shared" ref="K74:L74" si="73">IFS(E74&gt;1, "tak",E74&lt;1, "nie")</f>
        <v>tak</v>
      </c>
      <c r="L74" s="13" t="str">
        <f t="shared" si="73"/>
        <v>tak</v>
      </c>
    </row>
    <row r="75" ht="15.75" customHeight="1">
      <c r="A75" s="6">
        <v>1.9805411E7</v>
      </c>
      <c r="B75" s="13" t="str">
        <f>VLOOKUP(A75,'KVK II 03.2024'!$A$2:$AJ$500,2,false)</f>
        <v>Hun Atilla</v>
      </c>
      <c r="C75" s="33" t="str">
        <f>VLOOKUP(A75,'Actual scan'!$A$2:$AJ$500,3,false)</f>
        <v>#N/A</v>
      </c>
      <c r="D75" s="49">
        <f>'KVK II 03.2024'!D75-'KVK II 03.2024'!C75</f>
        <v>-3498017.9</v>
      </c>
      <c r="E75" s="50">
        <f>'KVK II 03.2024'!D75/'KVK II 03.2024'!C75</f>
        <v>0.5296322185</v>
      </c>
      <c r="F75" s="33">
        <f>'KVK II 03.2024'!F75-'KVK II 03.2024'!E75</f>
        <v>-11801051.65</v>
      </c>
      <c r="G75" s="51">
        <f>'KVK II 03.2024'!F75/'KVK II 03.2024'!E75</f>
        <v>0.5466138954</v>
      </c>
      <c r="H75" s="33">
        <f>'KVK II 03.2024'!AH75+'KVK II 03.2024'!AG75</f>
        <v>0</v>
      </c>
      <c r="I75" s="13" t="s">
        <v>691</v>
      </c>
      <c r="J75" s="13" t="s">
        <v>709</v>
      </c>
      <c r="K75" s="13" t="str">
        <f t="shared" ref="K75:L75" si="74">IFS(E75&gt;1, "tak",E75&lt;1, "nie")</f>
        <v>nie</v>
      </c>
      <c r="L75" s="13" t="str">
        <f t="shared" si="74"/>
        <v>nie</v>
      </c>
    </row>
    <row r="76" ht="15.75" customHeight="1">
      <c r="A76" s="6">
        <v>5.7211811E7</v>
      </c>
      <c r="B76" s="13" t="str">
        <f>VLOOKUP(A76,'KVK II 03.2024'!$A$2:$AJ$500,2,false)</f>
        <v>信乱</v>
      </c>
      <c r="C76" s="33" t="str">
        <f>VLOOKUP(A76,'Actual scan'!$A$2:$AJ$500,3,false)</f>
        <v>#N/A</v>
      </c>
      <c r="D76" s="49">
        <f>'KVK II 03.2024'!D76-'KVK II 03.2024'!C76</f>
        <v>1181204.6</v>
      </c>
      <c r="E76" s="50">
        <f>'KVK II 03.2024'!D76/'KVK II 03.2024'!C76</f>
        <v>1.160590596</v>
      </c>
      <c r="F76" s="33">
        <f>'KVK II 03.2024'!F76-'KVK II 03.2024'!E76</f>
        <v>4808126.46</v>
      </c>
      <c r="G76" s="51">
        <f>'KVK II 03.2024'!F76/'KVK II 03.2024'!E76</f>
        <v>1.18676815</v>
      </c>
      <c r="H76" s="33">
        <f>'KVK II 03.2024'!AH76+'KVK II 03.2024'!AG76</f>
        <v>0</v>
      </c>
      <c r="I76" s="13" t="s">
        <v>691</v>
      </c>
      <c r="K76" s="13" t="str">
        <f t="shared" ref="K76:L76" si="75">IFS(E76&gt;1, "tak",E76&lt;1, "nie")</f>
        <v>tak</v>
      </c>
      <c r="L76" s="13" t="str">
        <f t="shared" si="75"/>
        <v>tak</v>
      </c>
    </row>
    <row r="77" ht="15.75" customHeight="1">
      <c r="A77" s="6">
        <v>1.24845422E8</v>
      </c>
      <c r="B77" s="13" t="str">
        <f>VLOOKUP(A77,'KVK II 03.2024'!$A$2:$AJ$500,2,false)</f>
        <v>Susek76</v>
      </c>
      <c r="C77" s="33">
        <f>VLOOKUP(A77,'Actual scan'!$A$2:$AJ$500,3,false)</f>
        <v>77456543</v>
      </c>
      <c r="D77" s="49">
        <f>'KVK II 03.2024'!D77-'KVK II 03.2024'!C77</f>
        <v>233967</v>
      </c>
      <c r="E77" s="50">
        <f>'KVK II 03.2024'!D77/'KVK II 03.2024'!C77</f>
        <v>1.031286552</v>
      </c>
      <c r="F77" s="33">
        <f>'KVK II 03.2024'!F77-'KVK II 03.2024'!E77</f>
        <v>16027054.5</v>
      </c>
      <c r="G77" s="51">
        <f>'KVK II 03.2024'!F77/'KVK II 03.2024'!E77</f>
        <v>1.612334555</v>
      </c>
      <c r="H77" s="33">
        <f>'KVK II 03.2024'!AH77+'KVK II 03.2024'!AG77</f>
        <v>1594034</v>
      </c>
      <c r="I77" s="13" t="s">
        <v>691</v>
      </c>
      <c r="K77" s="13" t="str">
        <f t="shared" ref="K77:L77" si="76">IFS(E77&gt;1, "tak",E77&lt;1, "nie")</f>
        <v>tak</v>
      </c>
      <c r="L77" s="13" t="str">
        <f t="shared" si="76"/>
        <v>tak</v>
      </c>
    </row>
    <row r="78" ht="15.75" customHeight="1">
      <c r="A78" s="6">
        <v>1.1827646E8</v>
      </c>
      <c r="B78" s="13" t="str">
        <f>VLOOKUP(A78,'KVK II 03.2024'!$A$2:$AJ$500,2,false)</f>
        <v>ˢᴴCieniuPL</v>
      </c>
      <c r="C78" s="33">
        <f>VLOOKUP(A78,'Actual scan'!$A$2:$AJ$500,3,false)</f>
        <v>68564922</v>
      </c>
      <c r="D78" s="49">
        <f>'KVK II 03.2024'!D78-'KVK II 03.2024'!C78</f>
        <v>-1493498.5</v>
      </c>
      <c r="E78" s="50">
        <f>'KVK II 03.2024'!D78/'KVK II 03.2024'!C78</f>
        <v>0.7983685318</v>
      </c>
      <c r="F78" s="33">
        <f>'KVK II 03.2024'!F78-'KVK II 03.2024'!E78</f>
        <v>4722915.25</v>
      </c>
      <c r="G78" s="51">
        <f>'KVK II 03.2024'!F78/'KVK II 03.2024'!E78</f>
        <v>1.182177874</v>
      </c>
      <c r="H78" s="33">
        <f>'KVK II 03.2024'!AH78+'KVK II 03.2024'!AG78</f>
        <v>1292502</v>
      </c>
      <c r="I78" s="13" t="s">
        <v>691</v>
      </c>
      <c r="K78" s="13" t="str">
        <f t="shared" ref="K78:L78" si="77">IFS(E78&gt;1, "tak",E78&lt;1, "nie")</f>
        <v>nie</v>
      </c>
      <c r="L78" s="13" t="str">
        <f t="shared" si="77"/>
        <v>tak</v>
      </c>
    </row>
    <row r="79" ht="15.75" customHeight="1">
      <c r="A79" s="6">
        <v>1.24331838E8</v>
      </c>
      <c r="B79" s="13" t="str">
        <f>VLOOKUP(A79,'KVK II 03.2024'!$A$2:$AJ$500,2,false)</f>
        <v>ˢᴴmirda</v>
      </c>
      <c r="C79" s="33">
        <f>VLOOKUP(A79,'Actual scan'!$A$2:$AJ$500,3,false)</f>
        <v>72812913</v>
      </c>
      <c r="D79" s="49">
        <f>'KVK II 03.2024'!D79-'KVK II 03.2024'!C79</f>
        <v>-4350256</v>
      </c>
      <c r="E79" s="50">
        <f>'KVK II 03.2024'!D79/'KVK II 03.2024'!C79</f>
        <v>0.4067616465</v>
      </c>
      <c r="F79" s="33">
        <f>'KVK II 03.2024'!F79-'KVK II 03.2024'!E79</f>
        <v>-444590.6914</v>
      </c>
      <c r="G79" s="51">
        <f>'KVK II 03.2024'!F79/'KVK II 03.2024'!E79</f>
        <v>0.9826776533</v>
      </c>
      <c r="H79" s="33">
        <f>'KVK II 03.2024'!AH79+'KVK II 03.2024'!AG79</f>
        <v>1448787</v>
      </c>
      <c r="I79" s="13" t="s">
        <v>691</v>
      </c>
      <c r="J79" s="13" t="s">
        <v>695</v>
      </c>
      <c r="K79" s="13" t="str">
        <f t="shared" ref="K79:L79" si="78">IFS(E79&gt;1, "tak",E79&lt;1, "nie")</f>
        <v>nie</v>
      </c>
      <c r="L79" s="13" t="str">
        <f t="shared" si="78"/>
        <v>nie</v>
      </c>
    </row>
    <row r="80" ht="15.75" customHeight="1">
      <c r="A80" s="6">
        <v>8.2637804E7</v>
      </c>
      <c r="B80" s="13" t="str">
        <f>VLOOKUP(A80,'KVK II 03.2024'!$A$2:$AJ$500,2,false)</f>
        <v>WillieWhale</v>
      </c>
      <c r="C80" s="33" t="str">
        <f>VLOOKUP(A80,'Actual scan'!$A$2:$AJ$500,3,false)</f>
        <v>#N/A</v>
      </c>
      <c r="D80" s="49">
        <f>'KVK II 03.2024'!D80-'KVK II 03.2024'!C80</f>
        <v>-4221898.7</v>
      </c>
      <c r="E80" s="50">
        <f>'KVK II 03.2024'!D80/'KVK II 03.2024'!C80</f>
        <v>0.4284661446</v>
      </c>
      <c r="F80" s="33">
        <f>'KVK II 03.2024'!F80-'KVK II 03.2024'!E80</f>
        <v>-7864927.95</v>
      </c>
      <c r="G80" s="51">
        <f>'KVK II 03.2024'!F80/'KVK II 03.2024'!E80</f>
        <v>0.6957988463</v>
      </c>
      <c r="H80" s="33">
        <f>'KVK II 03.2024'!AH80+'KVK II 03.2024'!AG80</f>
        <v>1139748</v>
      </c>
      <c r="I80" s="13" t="s">
        <v>691</v>
      </c>
      <c r="J80" s="13" t="s">
        <v>695</v>
      </c>
      <c r="K80" s="13" t="str">
        <f t="shared" ref="K80:L80" si="79">IFS(E80&gt;1, "tak",E80&lt;1, "nie")</f>
        <v>nie</v>
      </c>
      <c r="L80" s="13" t="str">
        <f t="shared" si="79"/>
        <v>nie</v>
      </c>
    </row>
    <row r="81" ht="15.75" customHeight="1">
      <c r="A81" s="6">
        <v>1.7342475E7</v>
      </c>
      <c r="B81" s="13" t="str">
        <f>VLOOKUP(A81,'KVK II 03.2024'!$A$2:$AJ$500,2,false)</f>
        <v>stenz</v>
      </c>
      <c r="C81" s="33">
        <f>VLOOKUP(A81,'Actual scan'!$A$2:$AJ$500,3,false)</f>
        <v>67884496</v>
      </c>
      <c r="D81" s="49">
        <f>'KVK II 03.2024'!D81-'KVK II 03.2024'!C81</f>
        <v>-4311332.6</v>
      </c>
      <c r="E81" s="50">
        <f>'KVK II 03.2024'!D81/'KVK II 03.2024'!C81</f>
        <v>0.4199311355</v>
      </c>
      <c r="F81" s="33">
        <f>'KVK II 03.2024'!F81-'KVK II 03.2024'!E81</f>
        <v>-695621.6672</v>
      </c>
      <c r="G81" s="51">
        <f>'KVK II 03.2024'!F81/'KVK II 03.2024'!E81</f>
        <v>0.9732592808</v>
      </c>
      <c r="H81" s="33">
        <f>'KVK II 03.2024'!AH81+'KVK II 03.2024'!AG81</f>
        <v>1413879</v>
      </c>
      <c r="I81" s="13" t="s">
        <v>691</v>
      </c>
      <c r="J81" s="13" t="s">
        <v>702</v>
      </c>
      <c r="K81" s="13" t="str">
        <f t="shared" ref="K81:L81" si="80">IFS(E81&gt;1, "tak",E81&lt;1, "nie")</f>
        <v>nie</v>
      </c>
      <c r="L81" s="13" t="str">
        <f t="shared" si="80"/>
        <v>nie</v>
      </c>
    </row>
    <row r="82" ht="15.75" customHeight="1">
      <c r="A82" s="6">
        <v>1.11798858E8</v>
      </c>
      <c r="B82" s="13" t="str">
        <f>VLOOKUP(A82,'KVK II 03.2024'!$A$2:$AJ$500,2,false)</f>
        <v>Szczyllobuza</v>
      </c>
      <c r="C82" s="33">
        <f>VLOOKUP(A82,'Actual scan'!$A$2:$AJ$500,3,false)</f>
        <v>69731829</v>
      </c>
      <c r="D82" s="49">
        <f>'KVK II 03.2024'!D82-'KVK II 03.2024'!C82</f>
        <v>-5558950</v>
      </c>
      <c r="E82" s="50">
        <f>'KVK II 03.2024'!D82/'KVK II 03.2024'!C82</f>
        <v>0.2416156093</v>
      </c>
      <c r="F82" s="33">
        <f>'KVK II 03.2024'!F82-'KVK II 03.2024'!E82</f>
        <v>-29011</v>
      </c>
      <c r="G82" s="51">
        <f>'KVK II 03.2024'!F82/'KVK II 03.2024'!E82</f>
        <v>0.9988691858</v>
      </c>
      <c r="H82" s="33">
        <f>'KVK II 03.2024'!AH82+'KVK II 03.2024'!AG82</f>
        <v>1968592</v>
      </c>
      <c r="I82" s="13" t="s">
        <v>691</v>
      </c>
      <c r="J82" s="13" t="s">
        <v>702</v>
      </c>
      <c r="K82" s="13" t="str">
        <f t="shared" ref="K82:L82" si="81">IFS(E82&gt;1, "tak",E82&lt;1, "nie")</f>
        <v>nie</v>
      </c>
      <c r="L82" s="13" t="str">
        <f t="shared" si="81"/>
        <v>nie</v>
      </c>
    </row>
    <row r="83" ht="15.75" customHeight="1">
      <c r="A83" s="6">
        <v>1.24330555E8</v>
      </c>
      <c r="B83" s="13" t="str">
        <f>VLOOKUP(A83,'KVK II 03.2024'!$A$2:$AJ$500,2,false)</f>
        <v>ʷʷ Wiszi</v>
      </c>
      <c r="C83" s="33">
        <f>VLOOKUP(A83,'Actual scan'!$A$2:$AJ$500,3,false)</f>
        <v>72094913</v>
      </c>
      <c r="D83" s="49">
        <f>'KVK II 03.2024'!D83-'KVK II 03.2024'!C83</f>
        <v>5925619.3</v>
      </c>
      <c r="E83" s="50">
        <f>'KVK II 03.2024'!D83/'KVK II 03.2024'!C83</f>
        <v>1.801750643</v>
      </c>
      <c r="F83" s="33">
        <f>'KVK II 03.2024'!F83-'KVK II 03.2024'!E83</f>
        <v>31074726.55</v>
      </c>
      <c r="G83" s="51">
        <f>'KVK II 03.2024'!F83/'KVK II 03.2024'!E83</f>
        <v>2.201281647</v>
      </c>
      <c r="H83" s="33">
        <f>'KVK II 03.2024'!AH83+'KVK II 03.2024'!AG83</f>
        <v>1402960</v>
      </c>
      <c r="I83" s="13" t="s">
        <v>691</v>
      </c>
      <c r="K83" s="13" t="str">
        <f t="shared" ref="K83:L83" si="82">IFS(E83&gt;1, "tak",E83&lt;1, "nie")</f>
        <v>tak</v>
      </c>
      <c r="L83" s="13" t="str">
        <f t="shared" si="82"/>
        <v>tak</v>
      </c>
    </row>
    <row r="84" ht="15.75" customHeight="1">
      <c r="A84" s="6">
        <v>1.20856535E8</v>
      </c>
      <c r="B84" s="13" t="str">
        <f>VLOOKUP(A84,'KVK II 03.2024'!$A$2:$AJ$500,2,false)</f>
        <v>ĐəmønKillər</v>
      </c>
      <c r="C84" s="33">
        <f>VLOOKUP(A84,'Actual scan'!$A$2:$AJ$500,3,false)</f>
        <v>56255234</v>
      </c>
      <c r="D84" s="49">
        <f>'KVK II 03.2024'!D84-'KVK II 03.2024'!C84</f>
        <v>-7201313.2</v>
      </c>
      <c r="E84" s="50">
        <f>'KVK II 03.2024'!D84/'KVK II 03.2024'!C84</f>
        <v>0</v>
      </c>
      <c r="F84" s="33">
        <f>'KVK II 03.2024'!F84-'KVK II 03.2024'!E84</f>
        <v>-25204596.2</v>
      </c>
      <c r="G84" s="51">
        <f>'KVK II 03.2024'!F84/'KVK II 03.2024'!E84</f>
        <v>0</v>
      </c>
      <c r="H84" s="33">
        <f>'KVK II 03.2024'!AH84+'KVK II 03.2024'!AG84</f>
        <v>0</v>
      </c>
      <c r="I84" s="13" t="s">
        <v>689</v>
      </c>
      <c r="K84" s="13" t="str">
        <f t="shared" ref="K84:L84" si="83">IFS(E84&gt;1, "tak",E84&lt;1, "nie")</f>
        <v>nie</v>
      </c>
      <c r="L84" s="13" t="str">
        <f t="shared" si="83"/>
        <v>nie</v>
      </c>
    </row>
    <row r="85" ht="15.75" customHeight="1">
      <c r="A85" s="6">
        <v>1.23839765E8</v>
      </c>
      <c r="B85" s="13" t="str">
        <f>VLOOKUP(A85,'KVK II 03.2024'!$A$2:$AJ$500,2,false)</f>
        <v>ʳˢpapi87</v>
      </c>
      <c r="C85" s="33" t="str">
        <f>VLOOKUP(A85,'Actual scan'!$A$2:$AJ$500,3,false)</f>
        <v>#N/A</v>
      </c>
      <c r="D85" s="49">
        <f>'KVK II 03.2024'!D85-'KVK II 03.2024'!C85</f>
        <v>3239848.1</v>
      </c>
      <c r="E85" s="50">
        <f>'KVK II 03.2024'!D85/'KVK II 03.2024'!C85</f>
        <v>1.435064184</v>
      </c>
      <c r="F85" s="33">
        <f>'KVK II 03.2024'!F85-'KVK II 03.2024'!E85</f>
        <v>28285744.35</v>
      </c>
      <c r="G85" s="51">
        <f>'KVK II 03.2024'!F85/'KVK II 03.2024'!E85</f>
        <v>2.085246141</v>
      </c>
      <c r="H85" s="33">
        <f>'KVK II 03.2024'!AH85+'KVK II 03.2024'!AG85</f>
        <v>2637800</v>
      </c>
      <c r="I85" s="13" t="s">
        <v>691</v>
      </c>
      <c r="K85" s="13" t="str">
        <f t="shared" ref="K85:L85" si="84">IFS(E85&gt;1, "tak",E85&lt;1, "nie")</f>
        <v>tak</v>
      </c>
      <c r="L85" s="13" t="str">
        <f t="shared" si="84"/>
        <v>tak</v>
      </c>
    </row>
    <row r="86" ht="15.75" customHeight="1">
      <c r="A86" s="6">
        <v>9.6306775E7</v>
      </c>
      <c r="B86" s="13" t="str">
        <f>VLOOKUP(A86,'KVK II 03.2024'!$A$2:$AJ$500,2,false)</f>
        <v>ʷʷ Maxik</v>
      </c>
      <c r="C86" s="33">
        <f>VLOOKUP(A86,'Actual scan'!$A$2:$AJ$500,3,false)</f>
        <v>73978361</v>
      </c>
      <c r="D86" s="49">
        <f>'KVK II 03.2024'!D86-'KVK II 03.2024'!C86</f>
        <v>-3952107</v>
      </c>
      <c r="E86" s="50">
        <f>'KVK II 03.2024'!D86/'KVK II 03.2024'!C86</f>
        <v>0.4531495216</v>
      </c>
      <c r="F86" s="33">
        <f>'KVK II 03.2024'!F86-'KVK II 03.2024'!E86</f>
        <v>-4280629</v>
      </c>
      <c r="G86" s="51">
        <f>'KVK II 03.2024'!F86/'KVK II 03.2024'!E86</f>
        <v>0.8307691845</v>
      </c>
      <c r="H86" s="33">
        <f>'KVK II 03.2024'!AH86+'KVK II 03.2024'!AG86</f>
        <v>1039862</v>
      </c>
      <c r="I86" s="13" t="s">
        <v>691</v>
      </c>
      <c r="J86" s="13" t="s">
        <v>702</v>
      </c>
      <c r="K86" s="13" t="str">
        <f t="shared" ref="K86:L86" si="85">IFS(E86&gt;1, "tak",E86&lt;1, "nie")</f>
        <v>nie</v>
      </c>
      <c r="L86" s="13" t="str">
        <f t="shared" si="85"/>
        <v>nie</v>
      </c>
    </row>
    <row r="87" ht="15.75" customHeight="1">
      <c r="A87" s="6">
        <v>1.12342114E8</v>
      </c>
      <c r="B87" s="13" t="str">
        <f>VLOOKUP(A87,'KVK II 03.2024'!$A$2:$AJ$500,2,false)</f>
        <v>ʷʷ Piotr kkk</v>
      </c>
      <c r="C87" s="33">
        <f>VLOOKUP(A87,'Actual scan'!$A$2:$AJ$500,3,false)</f>
        <v>53824048</v>
      </c>
      <c r="D87" s="49">
        <f>'KVK II 03.2024'!D87-'KVK II 03.2024'!C87</f>
        <v>-3178471.7</v>
      </c>
      <c r="E87" s="50">
        <f>'KVK II 03.2024'!D87/'KVK II 03.2024'!C87</f>
        <v>0.5659201734</v>
      </c>
      <c r="F87" s="33">
        <f>'KVK II 03.2024'!F87-'KVK II 03.2024'!E87</f>
        <v>-11929994.45</v>
      </c>
      <c r="G87" s="51">
        <f>'KVK II 03.2024'!F87/'KVK II 03.2024'!E87</f>
        <v>0.5344959635</v>
      </c>
      <c r="H87" s="33">
        <f>'KVK II 03.2024'!AH87+'KVK II 03.2024'!AG87</f>
        <v>0</v>
      </c>
      <c r="I87" s="13" t="s">
        <v>689</v>
      </c>
      <c r="K87" s="13" t="str">
        <f t="shared" ref="K87:L87" si="86">IFS(E87&gt;1, "tak",E87&lt;1, "nie")</f>
        <v>nie</v>
      </c>
      <c r="L87" s="13" t="str">
        <f t="shared" si="86"/>
        <v>nie</v>
      </c>
    </row>
    <row r="88" ht="15.75" customHeight="1">
      <c r="A88" s="6">
        <v>1.26694799E8</v>
      </c>
      <c r="B88" s="13" t="str">
        <f>VLOOKUP(A88,'KVK II 03.2024'!$A$2:$AJ$500,2,false)</f>
        <v>ʷʷ Kmicic777</v>
      </c>
      <c r="C88" s="33">
        <f>VLOOKUP(A88,'Actual scan'!$A$2:$AJ$500,3,false)</f>
        <v>74641172</v>
      </c>
      <c r="D88" s="49">
        <f>'KVK II 03.2024'!D88-'KVK II 03.2024'!C88</f>
        <v>11937214.5</v>
      </c>
      <c r="E88" s="50">
        <f>'KVK II 03.2024'!D88/'KVK II 03.2024'!C88</f>
        <v>2.629725832</v>
      </c>
      <c r="F88" s="33">
        <f>'KVK II 03.2024'!F88-'KVK II 03.2024'!E88</f>
        <v>43661854.25</v>
      </c>
      <c r="G88" s="51">
        <f>'KVK II 03.2024'!F88/'KVK II 03.2024'!E88</f>
        <v>2.703121701</v>
      </c>
      <c r="H88" s="33">
        <f>'KVK II 03.2024'!AH88+'KVK II 03.2024'!AG88</f>
        <v>0</v>
      </c>
      <c r="I88" s="13" t="s">
        <v>691</v>
      </c>
      <c r="K88" s="13" t="str">
        <f t="shared" ref="K88:L88" si="87">IFS(E88&gt;1, "tak",E88&lt;1, "nie")</f>
        <v>tak</v>
      </c>
      <c r="L88" s="13" t="str">
        <f t="shared" si="87"/>
        <v>tak</v>
      </c>
    </row>
    <row r="89" ht="15.75" customHeight="1">
      <c r="A89" s="6">
        <v>1.23889793E8</v>
      </c>
      <c r="B89" s="13" t="str">
        <f>VLOOKUP(A89,'KVK II 03.2024'!$A$2:$AJ$500,2,false)</f>
        <v>ʷʷ śląski</v>
      </c>
      <c r="C89" s="33">
        <f>VLOOKUP(A89,'Actual scan'!$A$2:$AJ$500,3,false)</f>
        <v>77351734</v>
      </c>
      <c r="D89" s="49">
        <f>'KVK II 03.2024'!D89-'KVK II 03.2024'!C89</f>
        <v>4353083.4</v>
      </c>
      <c r="E89" s="50">
        <f>'KVK II 03.2024'!D89/'KVK II 03.2024'!C89</f>
        <v>1.580029878</v>
      </c>
      <c r="F89" s="33">
        <f>'KVK II 03.2024'!F89-'KVK II 03.2024'!E89</f>
        <v>28926444.4</v>
      </c>
      <c r="G89" s="51">
        <f>'KVK II 03.2024'!F89/'KVK II 03.2024'!E89</f>
        <v>2.101235966</v>
      </c>
      <c r="H89" s="33">
        <f>'KVK II 03.2024'!AH89+'KVK II 03.2024'!AG89</f>
        <v>1234476</v>
      </c>
      <c r="I89" s="13" t="s">
        <v>691</v>
      </c>
      <c r="K89" s="13" t="str">
        <f t="shared" ref="K89:L89" si="88">IFS(E89&gt;1, "tak",E89&lt;1, "nie")</f>
        <v>tak</v>
      </c>
      <c r="L89" s="13" t="str">
        <f t="shared" si="88"/>
        <v>tak</v>
      </c>
    </row>
    <row r="90" ht="15.75" customHeight="1">
      <c r="A90" s="6">
        <v>8.7085675E7</v>
      </c>
      <c r="B90" s="13" t="str">
        <f>VLOOKUP(A90,'KVK II 03.2024'!$A$2:$AJ$500,2,false)</f>
        <v>ʷʷKarlus</v>
      </c>
      <c r="C90" s="33">
        <f>VLOOKUP(A90,'Actual scan'!$A$2:$AJ$500,3,false)</f>
        <v>64970761</v>
      </c>
      <c r="D90" s="49">
        <f>'KVK II 03.2024'!D90-'KVK II 03.2024'!C90</f>
        <v>3594283.2</v>
      </c>
      <c r="E90" s="50">
        <f>'KVK II 03.2024'!D90/'KVK II 03.2024'!C90</f>
        <v>1.495243379</v>
      </c>
      <c r="F90" s="33">
        <f>'KVK II 03.2024'!F90-'KVK II 03.2024'!E90</f>
        <v>11905786.25</v>
      </c>
      <c r="G90" s="51">
        <f>'KVK II 03.2024'!F90/'KVK II 03.2024'!E90</f>
        <v>1.468701585</v>
      </c>
      <c r="H90" s="33">
        <f>'KVK II 03.2024'!AH90+'KVK II 03.2024'!AG90</f>
        <v>0</v>
      </c>
      <c r="I90" s="13" t="s">
        <v>691</v>
      </c>
      <c r="K90" s="13" t="str">
        <f t="shared" ref="K90:L90" si="89">IFS(E90&gt;1, "tak",E90&lt;1, "nie")</f>
        <v>tak</v>
      </c>
      <c r="L90" s="13" t="str">
        <f t="shared" si="89"/>
        <v>tak</v>
      </c>
    </row>
    <row r="91" ht="15.75" customHeight="1">
      <c r="A91" s="6">
        <v>1.1021815E8</v>
      </c>
      <c r="B91" s="13" t="str">
        <f>VLOOKUP(A91,'KVK II 03.2024'!$A$2:$AJ$500,2,false)</f>
        <v>ʷʷ redzi1xx</v>
      </c>
      <c r="C91" s="33">
        <f>VLOOKUP(A91,'Actual scan'!$A$2:$AJ$500,3,false)</f>
        <v>73480005</v>
      </c>
      <c r="D91" s="49">
        <f>'KVK II 03.2024'!D91-'KVK II 03.2024'!C91</f>
        <v>-4817232.3</v>
      </c>
      <c r="E91" s="50">
        <f>'KVK II 03.2024'!D91/'KVK II 03.2024'!C91</f>
        <v>0.3795066854</v>
      </c>
      <c r="F91" s="33">
        <f>'KVK II 03.2024'!F91-'KVK II 03.2024'!E91</f>
        <v>-3203277.05</v>
      </c>
      <c r="G91" s="51">
        <f>'KVK II 03.2024'!F91/'KVK II 03.2024'!E91</f>
        <v>0.882112984</v>
      </c>
      <c r="H91" s="33">
        <f>'KVK II 03.2024'!AH91+'KVK II 03.2024'!AG91</f>
        <v>1891478</v>
      </c>
      <c r="I91" s="13" t="s">
        <v>691</v>
      </c>
      <c r="J91" s="13" t="s">
        <v>702</v>
      </c>
      <c r="K91" s="13" t="str">
        <f t="shared" ref="K91:L91" si="90">IFS(E91&gt;1, "tak",E91&lt;1, "nie")</f>
        <v>nie</v>
      </c>
      <c r="L91" s="13" t="str">
        <f t="shared" si="90"/>
        <v>nie</v>
      </c>
    </row>
    <row r="92" ht="15.75" customHeight="1">
      <c r="A92" s="6">
        <v>9.3128077E7</v>
      </c>
      <c r="B92" s="13" t="str">
        <f>VLOOKUP(A92,'KVK II 03.2024'!$A$2:$AJ$500,2,false)</f>
        <v>ʷʷ Krystek</v>
      </c>
      <c r="C92" s="33" t="str">
        <f>VLOOKUP(A92,'Actual scan'!$A$2:$AJ$500,3,false)</f>
        <v>#N/A</v>
      </c>
      <c r="D92" s="49">
        <f>'KVK II 03.2024'!D92-'KVK II 03.2024'!C92</f>
        <v>-4842520.7</v>
      </c>
      <c r="E92" s="50">
        <f>'KVK II 03.2024'!D92/'KVK II 03.2024'!C92</f>
        <v>0.3274932219</v>
      </c>
      <c r="F92" s="33">
        <f>'KVK II 03.2024'!F92-'KVK II 03.2024'!E92</f>
        <v>-16620135.95</v>
      </c>
      <c r="G92" s="51">
        <f>'KVK II 03.2024'!F92/'KVK II 03.2024'!E92</f>
        <v>0.340535066</v>
      </c>
      <c r="H92" s="33">
        <f>'KVK II 03.2024'!AH92+'KVK II 03.2024'!AG92</f>
        <v>0</v>
      </c>
      <c r="I92" s="13" t="s">
        <v>689</v>
      </c>
      <c r="K92" s="13" t="str">
        <f t="shared" ref="K92:L92" si="91">IFS(E92&gt;1, "tak",E92&lt;1, "nie")</f>
        <v>nie</v>
      </c>
      <c r="L92" s="13" t="str">
        <f t="shared" si="91"/>
        <v>nie</v>
      </c>
    </row>
    <row r="93" ht="15.75" customHeight="1">
      <c r="A93" s="6">
        <v>4.0699002E7</v>
      </c>
      <c r="B93" s="13" t="str">
        <f>VLOOKUP(A93,'KVK II 03.2024'!$A$2:$AJ$500,2,false)</f>
        <v>ˢᴴRaKo</v>
      </c>
      <c r="C93" s="33">
        <f>VLOOKUP(A93,'Actual scan'!$A$2:$AJ$500,3,false)</f>
        <v>66927721</v>
      </c>
      <c r="D93" s="49">
        <f>'KVK II 03.2024'!D93-'KVK II 03.2024'!C93</f>
        <v>-5345521.8</v>
      </c>
      <c r="E93" s="50">
        <f>'KVK II 03.2024'!D93/'KVK II 03.2024'!C93</f>
        <v>0.2481632149</v>
      </c>
      <c r="F93" s="33">
        <f>'KVK II 03.2024'!F93-'KVK II 03.2024'!E93</f>
        <v>-4957162.3</v>
      </c>
      <c r="G93" s="51">
        <f>'KVK II 03.2024'!F93/'KVK II 03.2024'!E93</f>
        <v>0.8007957685</v>
      </c>
      <c r="H93" s="33">
        <f>'KVK II 03.2024'!AH93+'KVK II 03.2024'!AG93</f>
        <v>2535000</v>
      </c>
      <c r="I93" s="13" t="s">
        <v>691</v>
      </c>
      <c r="J93" s="13" t="s">
        <v>702</v>
      </c>
      <c r="K93" s="13" t="str">
        <f t="shared" ref="K93:L93" si="92">IFS(E93&gt;1, "tak",E93&lt;1, "nie")</f>
        <v>nie</v>
      </c>
      <c r="L93" s="13" t="str">
        <f t="shared" si="92"/>
        <v>nie</v>
      </c>
    </row>
    <row r="94" ht="15.75" customHeight="1">
      <c r="A94" s="6">
        <v>1.12665082E8</v>
      </c>
      <c r="B94" s="13" t="str">
        <f>VLOOKUP(A94,'KVK II 03.2024'!$A$2:$AJ$500,2,false)</f>
        <v>Sz3ff</v>
      </c>
      <c r="C94" s="33">
        <f>VLOOKUP(A94,'Actual scan'!$A$2:$AJ$500,3,false)</f>
        <v>54646838</v>
      </c>
      <c r="D94" s="49">
        <f>'KVK II 03.2024'!D94-'KVK II 03.2024'!C94</f>
        <v>-6365394.6</v>
      </c>
      <c r="E94" s="50">
        <f>'KVK II 03.2024'!D94/'KVK II 03.2024'!C94</f>
        <v>0.1017390665</v>
      </c>
      <c r="F94" s="33">
        <f>'KVK II 03.2024'!F94-'KVK II 03.2024'!E94</f>
        <v>-22552249.6</v>
      </c>
      <c r="G94" s="51">
        <f>'KVK II 03.2024'!F94/'KVK II 03.2024'!E94</f>
        <v>0.09071713755</v>
      </c>
      <c r="H94" s="33">
        <f>'KVK II 03.2024'!AH94+'KVK II 03.2024'!AG94</f>
        <v>0</v>
      </c>
      <c r="I94" s="13" t="s">
        <v>689</v>
      </c>
      <c r="K94" s="13" t="str">
        <f t="shared" ref="K94:L94" si="93">IFS(E94&gt;1, "tak",E94&lt;1, "nie")</f>
        <v>nie</v>
      </c>
      <c r="L94" s="13" t="str">
        <f t="shared" si="93"/>
        <v>nie</v>
      </c>
    </row>
    <row r="95" ht="15.75" customHeight="1">
      <c r="A95" s="6">
        <v>8.3624843E7</v>
      </c>
      <c r="B95" s="13" t="str">
        <f>VLOOKUP(A95,'KVK II 03.2024'!$A$2:$AJ$500,2,false)</f>
        <v>PatrykTiR</v>
      </c>
      <c r="C95" s="33">
        <f>VLOOKUP(A95,'Actual scan'!$A$2:$AJ$500,3,false)</f>
        <v>61286342</v>
      </c>
      <c r="D95" s="49">
        <f>'KVK II 03.2024'!D95-'KVK II 03.2024'!C95</f>
        <v>11798845.5</v>
      </c>
      <c r="E95" s="50">
        <f>'KVK II 03.2024'!D95/'KVK II 03.2024'!C95</f>
        <v>2.558289322</v>
      </c>
      <c r="F95" s="33">
        <f>'KVK II 03.2024'!F95-'KVK II 03.2024'!E95</f>
        <v>47963730.75</v>
      </c>
      <c r="G95" s="51">
        <f>'KVK II 03.2024'!F95/'KVK II 03.2024'!E95</f>
        <v>2.809895468</v>
      </c>
      <c r="H95" s="33">
        <f>'KVK II 03.2024'!AH95+'KVK II 03.2024'!AG95</f>
        <v>1749333</v>
      </c>
      <c r="I95" s="13" t="s">
        <v>691</v>
      </c>
      <c r="K95" s="13" t="str">
        <f t="shared" ref="K95:L95" si="94">IFS(E95&gt;1, "tak",E95&lt;1, "nie")</f>
        <v>tak</v>
      </c>
      <c r="L95" s="13" t="str">
        <f t="shared" si="94"/>
        <v>tak</v>
      </c>
    </row>
    <row r="96" ht="15.75" customHeight="1">
      <c r="A96" s="6">
        <v>1.12275513E8</v>
      </c>
      <c r="B96" s="13" t="str">
        <f>VLOOKUP(A96,'KVK II 03.2024'!$A$2:$AJ$500,2,false)</f>
        <v>ʷʷ Onigiri</v>
      </c>
      <c r="C96" s="33" t="str">
        <f>VLOOKUP(A96,'Actual scan'!$A$2:$AJ$500,3,false)</f>
        <v>#N/A</v>
      </c>
      <c r="D96" s="49">
        <f>'KVK II 03.2024'!D96-'KVK II 03.2024'!C96</f>
        <v>-4301926.9</v>
      </c>
      <c r="E96" s="50">
        <f>'KVK II 03.2024'!D96/'KVK II 03.2024'!C96</f>
        <v>0.3991186701</v>
      </c>
      <c r="F96" s="33">
        <f>'KVK II 03.2024'!F96-'KVK II 03.2024'!E96</f>
        <v>-3649668.65</v>
      </c>
      <c r="G96" s="51">
        <f>'KVK II 03.2024'!F96/'KVK II 03.2024'!E96</f>
        <v>0.854349803</v>
      </c>
      <c r="H96" s="33">
        <f>'KVK II 03.2024'!AH96+'KVK II 03.2024'!AG96</f>
        <v>1870173</v>
      </c>
      <c r="I96" s="13" t="s">
        <v>691</v>
      </c>
      <c r="J96" s="13" t="s">
        <v>702</v>
      </c>
      <c r="K96" s="13" t="str">
        <f t="shared" ref="K96:L96" si="95">IFS(E96&gt;1, "tak",E96&lt;1, "nie")</f>
        <v>nie</v>
      </c>
      <c r="L96" s="13" t="str">
        <f t="shared" si="95"/>
        <v>nie</v>
      </c>
    </row>
    <row r="97" ht="15.75" customHeight="1">
      <c r="A97" s="6">
        <v>1.10195565E8</v>
      </c>
      <c r="B97" s="13" t="str">
        <f>VLOOKUP(A97,'KVK II 03.2024'!$A$2:$AJ$500,2,false)</f>
        <v>ʷʷGodfather</v>
      </c>
      <c r="C97" s="33" t="str">
        <f>VLOOKUP(A97,'Actual scan'!$A$2:$AJ$500,3,false)</f>
        <v>#N/A</v>
      </c>
      <c r="D97" s="49">
        <f>'KVK II 03.2024'!D97-'KVK II 03.2024'!C97</f>
        <v>-5565404.5</v>
      </c>
      <c r="E97" s="50">
        <f>'KVK II 03.2024'!D97/'KVK II 03.2024'!C97</f>
        <v>0.2208621706</v>
      </c>
      <c r="F97" s="33">
        <f>'KVK II 03.2024'!F97-'KVK II 03.2024'!E97</f>
        <v>-8133041.25</v>
      </c>
      <c r="G97" s="51">
        <f>'KVK II 03.2024'!F97/'KVK II 03.2024'!E97</f>
        <v>0.6746861998</v>
      </c>
      <c r="H97" s="33">
        <f>'KVK II 03.2024'!AH97+'KVK II 03.2024'!AG97</f>
        <v>1828582</v>
      </c>
      <c r="I97" s="13" t="s">
        <v>689</v>
      </c>
      <c r="J97" s="13"/>
      <c r="K97" s="13" t="str">
        <f t="shared" ref="K97:L97" si="96">IFS(E97&gt;1, "tak",E97&lt;1, "nie")</f>
        <v>nie</v>
      </c>
      <c r="L97" s="13" t="str">
        <f t="shared" si="96"/>
        <v>nie</v>
      </c>
    </row>
    <row r="98" ht="15.75" customHeight="1">
      <c r="A98" s="6">
        <v>1.12831933E8</v>
      </c>
      <c r="B98" s="13" t="str">
        <f>VLOOKUP(A98,'KVK II 03.2024'!$A$2:$AJ$500,2,false)</f>
        <v>ʷʷ HUBAL PL</v>
      </c>
      <c r="C98" s="33" t="str">
        <f>VLOOKUP(A98,'Actual scan'!$A$2:$AJ$500,3,false)</f>
        <v>#N/A</v>
      </c>
      <c r="D98" s="49">
        <f>'KVK II 03.2024'!D98-'KVK II 03.2024'!C98</f>
        <v>-3788331.1</v>
      </c>
      <c r="E98" s="50">
        <f>'KVK II 03.2024'!D98/'KVK II 03.2024'!C98</f>
        <v>0.4671608857</v>
      </c>
      <c r="F98" s="33">
        <f>'KVK II 03.2024'!F98-'KVK II 03.2024'!E98</f>
        <v>-2619595.85</v>
      </c>
      <c r="G98" s="51">
        <f>'KVK II 03.2024'!F98/'KVK II 03.2024'!E98</f>
        <v>0.8947276258</v>
      </c>
      <c r="H98" s="33">
        <f>'KVK II 03.2024'!AH98+'KVK II 03.2024'!AG98</f>
        <v>1597103</v>
      </c>
      <c r="I98" s="13" t="s">
        <v>689</v>
      </c>
      <c r="J98" s="13"/>
      <c r="K98" s="13" t="str">
        <f t="shared" ref="K98:L98" si="97">IFS(E98&gt;1, "tak",E98&lt;1, "nie")</f>
        <v>nie</v>
      </c>
      <c r="L98" s="13" t="str">
        <f t="shared" si="97"/>
        <v>nie</v>
      </c>
    </row>
    <row r="99" ht="15.75" customHeight="1">
      <c r="A99" s="6">
        <v>9.9837273E7</v>
      </c>
      <c r="B99" s="13" t="str">
        <f>VLOOKUP(A99,'KVK II 03.2024'!$A$2:$AJ$500,2,false)</f>
        <v>ʷʷ Koba</v>
      </c>
      <c r="C99" s="33">
        <f>VLOOKUP(A99,'Actual scan'!$A$2:$AJ$500,3,false)</f>
        <v>68151537</v>
      </c>
      <c r="D99" s="49">
        <f>'KVK II 03.2024'!D99-'KVK II 03.2024'!C99</f>
        <v>886315.7</v>
      </c>
      <c r="E99" s="50">
        <f>'KVK II 03.2024'!D99/'KVK II 03.2024'!C99</f>
        <v>1.123998629</v>
      </c>
      <c r="F99" s="33">
        <f>'KVK II 03.2024'!F99-'KVK II 03.2024'!E99</f>
        <v>15286323.95</v>
      </c>
      <c r="G99" s="51">
        <f>'KVK II 03.2024'!F99/'KVK II 03.2024'!E99</f>
        <v>1.611031296</v>
      </c>
      <c r="H99" s="33">
        <f>'KVK II 03.2024'!AH99+'KVK II 03.2024'!AG99</f>
        <v>1637545</v>
      </c>
      <c r="I99" s="13" t="s">
        <v>691</v>
      </c>
      <c r="K99" s="13" t="str">
        <f t="shared" ref="K99:L99" si="98">IFS(E99&gt;1, "tak",E99&lt;1, "nie")</f>
        <v>tak</v>
      </c>
      <c r="L99" s="13" t="str">
        <f t="shared" si="98"/>
        <v>tak</v>
      </c>
    </row>
    <row r="100" ht="15.75" customHeight="1">
      <c r="A100" s="6">
        <v>1.11987301E8</v>
      </c>
      <c r="B100" s="13" t="str">
        <f>VLOOKUP(A100,'KVK II 03.2024'!$A$2:$AJ$500,2,false)</f>
        <v>ʷʷAcid Burn</v>
      </c>
      <c r="C100" s="33">
        <f>VLOOKUP(A100,'Actual scan'!$A$2:$AJ$500,3,false)</f>
        <v>67760999</v>
      </c>
      <c r="D100" s="49">
        <f>'KVK II 03.2024'!D100-'KVK II 03.2024'!C100</f>
        <v>-2227082.9</v>
      </c>
      <c r="E100" s="50">
        <f>'KVK II 03.2024'!D100/'KVK II 03.2024'!C100</f>
        <v>0.6938720567</v>
      </c>
      <c r="F100" s="33">
        <f>'KVK II 03.2024'!F100-'KVK II 03.2024'!E100</f>
        <v>10124091.85</v>
      </c>
      <c r="G100" s="51">
        <f>'KVK II 03.2024'!F100/'KVK II 03.2024'!E100</f>
        <v>1.39760755</v>
      </c>
      <c r="H100" s="33">
        <f>'KVK II 03.2024'!AH100+'KVK II 03.2024'!AG100</f>
        <v>2092059</v>
      </c>
      <c r="I100" s="13" t="s">
        <v>691</v>
      </c>
      <c r="K100" s="13" t="str">
        <f t="shared" ref="K100:L100" si="99">IFS(E100&gt;1, "tak",E100&lt;1, "nie")</f>
        <v>nie</v>
      </c>
      <c r="L100" s="13" t="str">
        <f t="shared" si="99"/>
        <v>tak</v>
      </c>
    </row>
    <row r="101" ht="15.75" customHeight="1">
      <c r="A101" s="6">
        <v>1.10268284E8</v>
      </c>
      <c r="B101" s="13" t="str">
        <f>VLOOKUP(A101,'KVK II 03.2024'!$A$2:$AJ$500,2,false)</f>
        <v>ʷʷ Amira</v>
      </c>
      <c r="C101" s="33">
        <f>VLOOKUP(A101,'Actual scan'!$A$2:$AJ$500,3,false)</f>
        <v>68206328</v>
      </c>
      <c r="D101" s="49">
        <f>'KVK II 03.2024'!D101-'KVK II 03.2024'!C101</f>
        <v>-1981702.3</v>
      </c>
      <c r="E101" s="50">
        <f>'KVK II 03.2024'!D101/'KVK II 03.2024'!C101</f>
        <v>0.7227189413</v>
      </c>
      <c r="F101" s="33">
        <f>'KVK II 03.2024'!F101-'KVK II 03.2024'!E101</f>
        <v>9260070.95</v>
      </c>
      <c r="G101" s="51">
        <f>'KVK II 03.2024'!F101/'KVK II 03.2024'!E101</f>
        <v>1.370192879</v>
      </c>
      <c r="H101" s="33">
        <f>'KVK II 03.2024'!AH101+'KVK II 03.2024'!AG101</f>
        <v>1868385</v>
      </c>
      <c r="I101" s="13" t="s">
        <v>691</v>
      </c>
      <c r="K101" s="13" t="str">
        <f t="shared" ref="K101:L101" si="100">IFS(E101&gt;1, "tak",E101&lt;1, "nie")</f>
        <v>nie</v>
      </c>
      <c r="L101" s="13" t="str">
        <f t="shared" si="100"/>
        <v>tak</v>
      </c>
    </row>
    <row r="102" ht="15.75" customHeight="1">
      <c r="A102" s="6">
        <v>9.8503035E7</v>
      </c>
      <c r="B102" s="13" t="str">
        <f>VLOOKUP(A102,'KVK II 03.2024'!$A$2:$AJ$500,2,false)</f>
        <v>ʷʷ Tomi</v>
      </c>
      <c r="C102" s="33">
        <f>VLOOKUP(A102,'Actual scan'!$A$2:$AJ$500,3,false)</f>
        <v>69832934</v>
      </c>
      <c r="D102" s="49">
        <f>'KVK II 03.2024'!D102-'KVK II 03.2024'!C102</f>
        <v>-1267531.8</v>
      </c>
      <c r="E102" s="50">
        <f>'KVK II 03.2024'!D102/'KVK II 03.2024'!C102</f>
        <v>0.8231304612</v>
      </c>
      <c r="F102" s="33">
        <f>'KVK II 03.2024'!F102-'KVK II 03.2024'!E102</f>
        <v>5456752.01</v>
      </c>
      <c r="G102" s="51">
        <f>'KVK II 03.2024'!F102/'KVK II 03.2024'!E102</f>
        <v>1.217550634</v>
      </c>
      <c r="H102" s="33">
        <f>'KVK II 03.2024'!AH102+'KVK II 03.2024'!AG102</f>
        <v>886677</v>
      </c>
      <c r="I102" s="13" t="s">
        <v>691</v>
      </c>
      <c r="K102" s="13" t="str">
        <f t="shared" ref="K102:L102" si="101">IFS(E102&gt;1, "tak",E102&lt;1, "nie")</f>
        <v>nie</v>
      </c>
      <c r="L102" s="13" t="str">
        <f t="shared" si="101"/>
        <v>tak</v>
      </c>
    </row>
    <row r="103" ht="15.75" customHeight="1">
      <c r="A103" s="6">
        <v>1.17120004E8</v>
      </c>
      <c r="B103" s="13" t="str">
        <f>VLOOKUP(A103,'KVK II 03.2024'!$A$2:$AJ$500,2,false)</f>
        <v>Nowy Ład</v>
      </c>
      <c r="C103" s="33">
        <f>VLOOKUP(A103,'Actual scan'!$A$2:$AJ$500,3,false)</f>
        <v>74795651</v>
      </c>
      <c r="D103" s="49">
        <f>'KVK II 03.2024'!D103-'KVK II 03.2024'!C103</f>
        <v>1243524.8</v>
      </c>
      <c r="E103" s="50">
        <f>'KVK II 03.2024'!D103/'KVK II 03.2024'!C103</f>
        <v>1.172763602</v>
      </c>
      <c r="F103" s="33">
        <f>'KVK II 03.2024'!F103-'KVK II 03.2024'!E103</f>
        <v>14249453.3</v>
      </c>
      <c r="G103" s="51">
        <f>'KVK II 03.2024'!F103/'KVK II 03.2024'!E103</f>
        <v>1.565624168</v>
      </c>
      <c r="H103" s="33">
        <f>'KVK II 03.2024'!AH103+'KVK II 03.2024'!AG103</f>
        <v>937471</v>
      </c>
      <c r="I103" s="13" t="s">
        <v>691</v>
      </c>
      <c r="K103" s="13" t="str">
        <f t="shared" ref="K103:L103" si="102">IFS(E103&gt;1, "tak",E103&lt;1, "nie")</f>
        <v>tak</v>
      </c>
      <c r="L103" s="13" t="str">
        <f t="shared" si="102"/>
        <v>tak</v>
      </c>
    </row>
    <row r="104" ht="15.75" customHeight="1">
      <c r="A104" s="6">
        <v>2.9787382E7</v>
      </c>
      <c r="B104" s="13" t="str">
        <f>VLOOKUP(A104,'KVK II 03.2024'!$A$2:$AJ$500,2,false)</f>
        <v>ʷʷ Michu</v>
      </c>
      <c r="C104" s="33" t="str">
        <f>VLOOKUP(A104,'Actual scan'!$A$2:$AJ$500,3,false)</f>
        <v>#N/A</v>
      </c>
      <c r="D104" s="49">
        <f>'KVK II 03.2024'!D104-'KVK II 03.2024'!C104</f>
        <v>-3037281.1</v>
      </c>
      <c r="E104" s="50">
        <f>'KVK II 03.2024'!D104/'KVK II 03.2024'!C104</f>
        <v>0.5875994386</v>
      </c>
      <c r="F104" s="33">
        <f>'KVK II 03.2024'!F104-'KVK II 03.2024'!E104</f>
        <v>-8736621.732</v>
      </c>
      <c r="G104" s="51">
        <f>'KVK II 03.2024'!F104/'KVK II 03.2024'!E104</f>
        <v>0.6610702055</v>
      </c>
      <c r="H104" s="33">
        <f>'KVK II 03.2024'!AH104+'KVK II 03.2024'!AG104</f>
        <v>0</v>
      </c>
      <c r="I104" s="13" t="s">
        <v>689</v>
      </c>
      <c r="K104" s="13" t="str">
        <f t="shared" ref="K104:L104" si="103">IFS(E104&gt;1, "tak",E104&lt;1, "nie")</f>
        <v>nie</v>
      </c>
      <c r="L104" s="13" t="str">
        <f t="shared" si="103"/>
        <v>nie</v>
      </c>
    </row>
    <row r="105" ht="15.75" customHeight="1">
      <c r="A105" s="6">
        <v>8.5565058E7</v>
      </c>
      <c r="B105" s="13" t="str">
        <f>VLOOKUP(A105,'KVK II 03.2024'!$A$2:$AJ$500,2,false)</f>
        <v>ʷʷ Marcines</v>
      </c>
      <c r="C105" s="33">
        <f>VLOOKUP(A105,'Actual scan'!$A$2:$AJ$500,3,false)</f>
        <v>69646246</v>
      </c>
      <c r="D105" s="49">
        <f>'KVK II 03.2024'!D105-'KVK II 03.2024'!C105</f>
        <v>-40860.8</v>
      </c>
      <c r="E105" s="50">
        <f>'KVK II 03.2024'!D105/'KVK II 03.2024'!C105</f>
        <v>0.9942040882</v>
      </c>
      <c r="F105" s="33">
        <f>'KVK II 03.2024'!F105-'KVK II 03.2024'!E105</f>
        <v>10336743.05</v>
      </c>
      <c r="G105" s="51">
        <f>'KVK II 03.2024'!F105/'KVK II 03.2024'!E105</f>
        <v>1.418919499</v>
      </c>
      <c r="H105" s="33">
        <f>'KVK II 03.2024'!AH105+'KVK II 03.2024'!AG105</f>
        <v>1401231</v>
      </c>
      <c r="I105" s="13" t="s">
        <v>691</v>
      </c>
      <c r="K105" s="13" t="str">
        <f t="shared" ref="K105:L105" si="104">IFS(E105&gt;1, "tak",E105&lt;1, "nie")</f>
        <v>nie</v>
      </c>
      <c r="L105" s="13" t="str">
        <f t="shared" si="104"/>
        <v>tak</v>
      </c>
    </row>
    <row r="106" ht="15.75" customHeight="1">
      <c r="A106" s="6">
        <v>9.1726782E7</v>
      </c>
      <c r="B106" s="13" t="str">
        <f>VLOOKUP(A106,'KVK II 03.2024'!$A$2:$AJ$500,2,false)</f>
        <v>ʷʷ dawidok</v>
      </c>
      <c r="C106" s="33" t="str">
        <f>VLOOKUP(A106,'Actual scan'!$A$2:$AJ$500,3,false)</f>
        <v>#N/A</v>
      </c>
      <c r="D106" s="49">
        <f>'KVK II 03.2024'!D106-'KVK II 03.2024'!C106</f>
        <v>-806806.4</v>
      </c>
      <c r="E106" s="50">
        <f>'KVK II 03.2024'!D106/'KVK II 03.2024'!C106</f>
        <v>0.895010356</v>
      </c>
      <c r="F106" s="33">
        <f>'KVK II 03.2024'!F106-'KVK II 03.2024'!E106</f>
        <v>8050592.6</v>
      </c>
      <c r="G106" s="51">
        <f>'KVK II 03.2024'!F106/'KVK II 03.2024'!E106</f>
        <v>1.299320825</v>
      </c>
      <c r="H106" s="33">
        <f>'KVK II 03.2024'!AH106+'KVK II 03.2024'!AG106</f>
        <v>1226718</v>
      </c>
      <c r="I106" s="13" t="s">
        <v>691</v>
      </c>
      <c r="K106" s="13" t="str">
        <f t="shared" ref="K106:L106" si="105">IFS(E106&gt;1, "tak",E106&lt;1, "nie")</f>
        <v>nie</v>
      </c>
      <c r="L106" s="13" t="str">
        <f t="shared" si="105"/>
        <v>tak</v>
      </c>
    </row>
    <row r="107" ht="15.75" customHeight="1">
      <c r="A107" s="6">
        <v>4.1167338E7</v>
      </c>
      <c r="B107" s="13" t="str">
        <f>VLOOKUP(A107,'KVK II 03.2024'!$A$2:$AJ$500,2,false)</f>
        <v>ʷʷMaciejkkka</v>
      </c>
      <c r="C107" s="33">
        <f>VLOOKUP(A107,'Actual scan'!$A$2:$AJ$500,3,false)</f>
        <v>71570407</v>
      </c>
      <c r="D107" s="49">
        <f>'KVK II 03.2024'!D107-'KVK II 03.2024'!C107</f>
        <v>2311453.29</v>
      </c>
      <c r="E107" s="50">
        <f>'KVK II 03.2024'!D107/'KVK II 03.2024'!C107</f>
        <v>1.473398605</v>
      </c>
      <c r="F107" s="33">
        <f>'KVK II 03.2024'!F107-'KVK II 03.2024'!E107</f>
        <v>5201436.1</v>
      </c>
      <c r="G107" s="51">
        <f>'KVK II 03.2024'!F107/'KVK II 03.2024'!E107</f>
        <v>1.248566104</v>
      </c>
      <c r="H107" s="33">
        <f>'KVK II 03.2024'!AH107+'KVK II 03.2024'!AG107</f>
        <v>0</v>
      </c>
      <c r="I107" s="13" t="s">
        <v>691</v>
      </c>
      <c r="K107" s="13" t="str">
        <f t="shared" ref="K107:L107" si="106">IFS(E107&gt;1, "tak",E107&lt;1, "nie")</f>
        <v>tak</v>
      </c>
      <c r="L107" s="13" t="str">
        <f t="shared" si="106"/>
        <v>tak</v>
      </c>
    </row>
    <row r="108" ht="15.75" customHeight="1">
      <c r="A108" s="6">
        <v>1.15616613E8</v>
      </c>
      <c r="B108" s="13" t="str">
        <f>VLOOKUP(A108,'KVK II 03.2024'!$A$2:$AJ$500,2,false)</f>
        <v>ˢᴴRockmansa</v>
      </c>
      <c r="C108" s="33">
        <f>VLOOKUP(A108,'Actual scan'!$A$2:$AJ$500,3,false)</f>
        <v>57851711</v>
      </c>
      <c r="D108" s="49">
        <f>'KVK II 03.2024'!D108-'KVK II 03.2024'!C108</f>
        <v>-5869184.3</v>
      </c>
      <c r="E108" s="50">
        <f>'KVK II 03.2024'!D108/'KVK II 03.2024'!C108</f>
        <v>0.1669072775</v>
      </c>
      <c r="F108" s="33">
        <f>'KVK II 03.2024'!F108-'KVK II 03.2024'!E108</f>
        <v>-10032779.55</v>
      </c>
      <c r="G108" s="51">
        <f>'KVK II 03.2024'!F108/'KVK II 03.2024'!E108</f>
        <v>0.5931176803</v>
      </c>
      <c r="H108" s="33">
        <f>'KVK II 03.2024'!AH108+'KVK II 03.2024'!AG108</f>
        <v>1332469</v>
      </c>
      <c r="I108" s="13" t="s">
        <v>689</v>
      </c>
      <c r="K108" s="13" t="str">
        <f t="shared" ref="K108:L108" si="107">IFS(E108&gt;1, "tak",E108&lt;1, "nie")</f>
        <v>nie</v>
      </c>
      <c r="L108" s="13" t="str">
        <f t="shared" si="107"/>
        <v>nie</v>
      </c>
    </row>
    <row r="109" ht="15.75" customHeight="1">
      <c r="A109" s="6">
        <v>8.7054587E7</v>
      </c>
      <c r="B109" s="13" t="str">
        <f>VLOOKUP(A109,'KVK II 03.2024'!$A$2:$AJ$500,2,false)</f>
        <v>ʷʷ Falghar</v>
      </c>
      <c r="C109" s="33">
        <f>VLOOKUP(A109,'Actual scan'!$A$2:$AJ$500,3,false)</f>
        <v>70366920</v>
      </c>
      <c r="D109" s="49">
        <f>'KVK II 03.2024'!D109-'KVK II 03.2024'!C109</f>
        <v>3581436.1</v>
      </c>
      <c r="E109" s="50">
        <f>'KVK II 03.2024'!D109/'KVK II 03.2024'!C109</f>
        <v>1.731399857</v>
      </c>
      <c r="F109" s="33">
        <f>'KVK II 03.2024'!F109-'KVK II 03.2024'!E109</f>
        <v>14604025</v>
      </c>
      <c r="G109" s="51">
        <f>'KVK II 03.2024'!F109/'KVK II 03.2024'!E109</f>
        <v>1.69590029</v>
      </c>
      <c r="H109" s="33">
        <f>'KVK II 03.2024'!AH109+'KVK II 03.2024'!AG109</f>
        <v>1002311</v>
      </c>
      <c r="I109" s="13" t="s">
        <v>691</v>
      </c>
      <c r="K109" s="13" t="str">
        <f t="shared" ref="K109:L109" si="108">IFS(E109&gt;1, "tak",E109&lt;1, "nie")</f>
        <v>tak</v>
      </c>
      <c r="L109" s="13" t="str">
        <f t="shared" si="108"/>
        <v>tak</v>
      </c>
    </row>
    <row r="110" ht="15.75" customHeight="1">
      <c r="A110" s="6">
        <v>1.16667216E8</v>
      </c>
      <c r="B110" s="13" t="str">
        <f>VLOOKUP(A110,'KVK II 03.2024'!$A$2:$AJ$500,2,false)</f>
        <v>ninek2121</v>
      </c>
      <c r="C110" s="33">
        <f>VLOOKUP(A110,'Actual scan'!$A$2:$AJ$500,3,false)</f>
        <v>65136634</v>
      </c>
      <c r="D110" s="49">
        <f>'KVK II 03.2024'!D110-'KVK II 03.2024'!C110</f>
        <v>-2559683.6</v>
      </c>
      <c r="E110" s="50">
        <f>'KVK II 03.2024'!D110/'KVK II 03.2024'!C110</f>
        <v>0.6370328212</v>
      </c>
      <c r="F110" s="33">
        <f>'KVK II 03.2024'!F110-'KVK II 03.2024'!E110</f>
        <v>-4177074.6</v>
      </c>
      <c r="G110" s="51">
        <f>'KVK II 03.2024'!F110/'KVK II 03.2024'!E110</f>
        <v>0.8307669206</v>
      </c>
      <c r="H110" s="33">
        <f>'KVK II 03.2024'!AH110+'KVK II 03.2024'!AG110</f>
        <v>686932</v>
      </c>
      <c r="I110" s="13" t="s">
        <v>689</v>
      </c>
      <c r="K110" s="13" t="str">
        <f t="shared" ref="K110:L110" si="109">IFS(E110&gt;1, "tak",E110&lt;1, "nie")</f>
        <v>nie</v>
      </c>
      <c r="L110" s="13" t="str">
        <f t="shared" si="109"/>
        <v>nie</v>
      </c>
    </row>
    <row r="111" ht="15.75" customHeight="1">
      <c r="A111" s="6">
        <v>1.09956535E8</v>
      </c>
      <c r="B111" s="13" t="str">
        <f>VLOOKUP(A111,'KVK II 03.2024'!$A$2:$AJ$500,2,false)</f>
        <v>Adiwoo</v>
      </c>
      <c r="C111" s="33">
        <f>VLOOKUP(A111,'Actual scan'!$A$2:$AJ$500,3,false)</f>
        <v>74851140</v>
      </c>
      <c r="D111" s="49">
        <f>'KVK II 03.2024'!D111-'KVK II 03.2024'!C111</f>
        <v>-668223</v>
      </c>
      <c r="E111" s="50">
        <f>'KVK II 03.2024'!D111/'KVK II 03.2024'!C111</f>
        <v>0.9073884226</v>
      </c>
      <c r="F111" s="33">
        <f>'KVK II 03.2024'!F111-'KVK II 03.2024'!E111</f>
        <v>6093174.5</v>
      </c>
      <c r="G111" s="51">
        <f>'KVK II 03.2024'!F111/'KVK II 03.2024'!E111</f>
        <v>1.241278949</v>
      </c>
      <c r="H111" s="33">
        <f>'KVK II 03.2024'!AH111+'KVK II 03.2024'!AG111</f>
        <v>854416</v>
      </c>
      <c r="I111" s="13" t="s">
        <v>691</v>
      </c>
      <c r="K111" s="13" t="str">
        <f t="shared" ref="K111:L111" si="110">IFS(E111&gt;1, "tak",E111&lt;1, "nie")</f>
        <v>nie</v>
      </c>
      <c r="L111" s="13" t="str">
        <f t="shared" si="110"/>
        <v>tak</v>
      </c>
    </row>
    <row r="112" ht="15.75" customHeight="1">
      <c r="A112" s="6">
        <v>8.599454E7</v>
      </c>
      <c r="B112" s="13" t="str">
        <f>VLOOKUP(A112,'KVK II 03.2024'!$A$2:$AJ$500,2,false)</f>
        <v>ʷʷㄴZuㄱ</v>
      </c>
      <c r="C112" s="33">
        <f>VLOOKUP(A112,'Actual scan'!$A$2:$AJ$500,3,false)</f>
        <v>69605443</v>
      </c>
      <c r="D112" s="49">
        <f>'KVK II 03.2024'!D112-'KVK II 03.2024'!C112</f>
        <v>1938314.4</v>
      </c>
      <c r="E112" s="50">
        <f>'KVK II 03.2024'!D112/'KVK II 03.2024'!C112</f>
        <v>1.271629854</v>
      </c>
      <c r="F112" s="33">
        <f>'KVK II 03.2024'!F112-'KVK II 03.2024'!E112</f>
        <v>23873097.11</v>
      </c>
      <c r="G112" s="51">
        <f>'KVK II 03.2024'!F112/'KVK II 03.2024'!E112</f>
        <v>1.955859361</v>
      </c>
      <c r="H112" s="33">
        <f>'KVK II 03.2024'!AH112+'KVK II 03.2024'!AG112</f>
        <v>2309761</v>
      </c>
      <c r="I112" s="13" t="s">
        <v>691</v>
      </c>
      <c r="K112" s="13" t="str">
        <f t="shared" ref="K112:L112" si="111">IFS(E112&gt;1, "tak",E112&lt;1, "nie")</f>
        <v>tak</v>
      </c>
      <c r="L112" s="13" t="str">
        <f t="shared" si="111"/>
        <v>tak</v>
      </c>
    </row>
    <row r="113" ht="15.75" customHeight="1">
      <c r="A113" s="6">
        <v>1.25943194E8</v>
      </c>
      <c r="B113" s="13" t="str">
        <f>VLOOKUP(A113,'KVK II 03.2024'!$A$2:$AJ$500,2,false)</f>
        <v>CSA7</v>
      </c>
      <c r="C113" s="33">
        <f>VLOOKUP(A113,'Actual scan'!$A$2:$AJ$500,3,false)</f>
        <v>70749304</v>
      </c>
      <c r="D113" s="49">
        <f>'KVK II 03.2024'!D113-'KVK II 03.2024'!C113</f>
        <v>2513110.1</v>
      </c>
      <c r="E113" s="50">
        <f>'KVK II 03.2024'!D113/'KVK II 03.2024'!C113</f>
        <v>1.513209753</v>
      </c>
      <c r="F113" s="33">
        <f>'KVK II 03.2024'!F113-'KVK II 03.2024'!E113</f>
        <v>13787729</v>
      </c>
      <c r="G113" s="51">
        <f>'KVK II 03.2024'!F113/'KVK II 03.2024'!E113</f>
        <v>1.65698115</v>
      </c>
      <c r="H113" s="33">
        <f>'KVK II 03.2024'!AH113+'KVK II 03.2024'!AG113</f>
        <v>1499603</v>
      </c>
      <c r="I113" s="13" t="s">
        <v>691</v>
      </c>
      <c r="K113" s="13" t="str">
        <f t="shared" ref="K113:L113" si="112">IFS(E113&gt;1, "tak",E113&lt;1, "nie")</f>
        <v>tak</v>
      </c>
      <c r="L113" s="13" t="str">
        <f t="shared" si="112"/>
        <v>tak</v>
      </c>
    </row>
    <row r="114" ht="15.75" customHeight="1">
      <c r="A114" s="6">
        <v>8.4808785E7</v>
      </c>
      <c r="B114" s="13" t="str">
        <f>VLOOKUP(A114,'KVK II 03.2024'!$A$2:$AJ$500,2,false)</f>
        <v>SzaKal</v>
      </c>
      <c r="C114" s="33">
        <f>VLOOKUP(A114,'Actual scan'!$A$2:$AJ$500,3,false)</f>
        <v>69157934</v>
      </c>
      <c r="D114" s="49">
        <f>'KVK II 03.2024'!D114-'KVK II 03.2024'!C114</f>
        <v>2016106.5</v>
      </c>
      <c r="E114" s="50">
        <f>'KVK II 03.2024'!D114/'KVK II 03.2024'!C114</f>
        <v>1.283166454</v>
      </c>
      <c r="F114" s="33">
        <f>'KVK II 03.2024'!F114-'KVK II 03.2024'!E114</f>
        <v>23014883.75</v>
      </c>
      <c r="G114" s="51">
        <f>'KVK II 03.2024'!F114/'KVK II 03.2024'!E114</f>
        <v>1.923568418</v>
      </c>
      <c r="H114" s="33">
        <f>'KVK II 03.2024'!AH114+'KVK II 03.2024'!AG114</f>
        <v>1786052</v>
      </c>
      <c r="I114" s="13" t="s">
        <v>691</v>
      </c>
      <c r="K114" s="13" t="str">
        <f t="shared" ref="K114:L114" si="113">IFS(E114&gt;1, "tak",E114&lt;1, "nie")</f>
        <v>tak</v>
      </c>
      <c r="L114" s="13" t="str">
        <f t="shared" si="113"/>
        <v>tak</v>
      </c>
    </row>
    <row r="115" ht="15.75" customHeight="1">
      <c r="A115" s="6">
        <v>8.6528164E7</v>
      </c>
      <c r="B115" s="13" t="str">
        <f>VLOOKUP(A115,'KVK II 03.2024'!$A$2:$AJ$500,2,false)</f>
        <v>ʷʷpesteQ</v>
      </c>
      <c r="C115" s="33">
        <f>VLOOKUP(A115,'Actual scan'!$A$2:$AJ$500,3,false)</f>
        <v>65005293</v>
      </c>
      <c r="D115" s="49">
        <f>'KVK II 03.2024'!D115-'KVK II 03.2024'!C115</f>
        <v>-2450270.2</v>
      </c>
      <c r="E115" s="50">
        <f>'KVK II 03.2024'!D115/'KVK II 03.2024'!C115</f>
        <v>0.656122274</v>
      </c>
      <c r="F115" s="33">
        <f>'KVK II 03.2024'!F115-'KVK II 03.2024'!E115</f>
        <v>6938974.8</v>
      </c>
      <c r="G115" s="51">
        <f>'KVK II 03.2024'!F115/'KVK II 03.2024'!E115</f>
        <v>1.278238571</v>
      </c>
      <c r="H115" s="33">
        <f>'KVK II 03.2024'!AH115+'KVK II 03.2024'!AG115</f>
        <v>1660717</v>
      </c>
      <c r="I115" s="13" t="s">
        <v>691</v>
      </c>
      <c r="K115" s="13" t="str">
        <f t="shared" ref="K115:L115" si="114">IFS(E115&gt;1, "tak",E115&lt;1, "nie")</f>
        <v>nie</v>
      </c>
      <c r="L115" s="13" t="str">
        <f t="shared" si="114"/>
        <v>tak</v>
      </c>
    </row>
    <row r="116" ht="15.75" customHeight="1">
      <c r="A116" s="6">
        <v>3.1492227E7</v>
      </c>
      <c r="B116" s="13" t="str">
        <f>VLOOKUP(A116,'KVK II 03.2024'!$A$2:$AJ$500,2,false)</f>
        <v>TahoeGirl</v>
      </c>
      <c r="C116" s="33" t="str">
        <f>VLOOKUP(A116,'Actual scan'!$A$2:$AJ$500,3,false)</f>
        <v>#N/A</v>
      </c>
      <c r="D116" s="49">
        <f>'KVK II 03.2024'!D116-'KVK II 03.2024'!C116</f>
        <v>-4234068.66</v>
      </c>
      <c r="E116" s="50">
        <f>'KVK II 03.2024'!D116/'KVK II 03.2024'!C116</f>
        <v>0.1279668352</v>
      </c>
      <c r="F116" s="33">
        <f>'KVK II 03.2024'!F116-'KVK II 03.2024'!E116</f>
        <v>-18837531.36</v>
      </c>
      <c r="G116" s="51">
        <f>'KVK II 03.2024'!F116/'KVK II 03.2024'!E116</f>
        <v>0.09473468783</v>
      </c>
      <c r="H116" s="33">
        <f>'KVK II 03.2024'!AH116+'KVK II 03.2024'!AG116</f>
        <v>0</v>
      </c>
      <c r="I116" s="13" t="s">
        <v>689</v>
      </c>
      <c r="K116" s="13" t="str">
        <f t="shared" ref="K116:L116" si="115">IFS(E116&gt;1, "tak",E116&lt;1, "nie")</f>
        <v>nie</v>
      </c>
      <c r="L116" s="13" t="str">
        <f t="shared" si="115"/>
        <v>nie</v>
      </c>
    </row>
    <row r="117" ht="15.75" customHeight="1">
      <c r="A117" s="6">
        <v>1.11956793E8</v>
      </c>
      <c r="B117" s="13" t="str">
        <f>VLOOKUP(A117,'KVK II 03.2024'!$A$2:$AJ$500,2,false)</f>
        <v>ʷʷ Gamling2</v>
      </c>
      <c r="C117" s="33">
        <f>VLOOKUP(A117,'Actual scan'!$A$2:$AJ$500,3,false)</f>
        <v>70309546</v>
      </c>
      <c r="D117" s="49">
        <f>'KVK II 03.2024'!D117-'KVK II 03.2024'!C117</f>
        <v>-153313.4</v>
      </c>
      <c r="E117" s="50">
        <f>'KVK II 03.2024'!D117/'KVK II 03.2024'!C117</f>
        <v>0.9786376838</v>
      </c>
      <c r="F117" s="33">
        <f>'KVK II 03.2024'!F117-'KVK II 03.2024'!E117</f>
        <v>15633312.1</v>
      </c>
      <c r="G117" s="51">
        <f>'KVK II 03.2024'!F117/'KVK II 03.2024'!E117</f>
        <v>1.622373623</v>
      </c>
      <c r="H117" s="33">
        <f>'KVK II 03.2024'!AH117+'KVK II 03.2024'!AG117</f>
        <v>2099402</v>
      </c>
      <c r="I117" s="13" t="s">
        <v>691</v>
      </c>
      <c r="K117" s="13" t="str">
        <f t="shared" ref="K117:L117" si="116">IFS(E117&gt;1, "tak",E117&lt;1, "nie")</f>
        <v>nie</v>
      </c>
      <c r="L117" s="13" t="str">
        <f t="shared" si="116"/>
        <v>tak</v>
      </c>
    </row>
    <row r="118" ht="15.75" customHeight="1">
      <c r="A118" s="6">
        <v>1.5696944E7</v>
      </c>
      <c r="B118" s="13" t="str">
        <f>VLOOKUP(A118,'KVK II 03.2024'!$A$2:$AJ$500,2,false)</f>
        <v>Aleksandar MKD</v>
      </c>
      <c r="C118" s="33">
        <f>VLOOKUP(A118,'Actual scan'!$A$2:$AJ$500,3,false)</f>
        <v>56997252</v>
      </c>
      <c r="D118" s="49">
        <f>'KVK II 03.2024'!D118-'KVK II 03.2024'!C118</f>
        <v>-3722271.1</v>
      </c>
      <c r="E118" s="50">
        <f>'KVK II 03.2024'!D118/'KVK II 03.2024'!C118</f>
        <v>0.4757176423</v>
      </c>
      <c r="F118" s="33">
        <f>'KVK II 03.2024'!F118-'KVK II 03.2024'!E118</f>
        <v>-12999859.77</v>
      </c>
      <c r="G118" s="51">
        <f>'KVK II 03.2024'!F118/'KVK II 03.2024'!E118</f>
        <v>0.4768480283</v>
      </c>
      <c r="H118" s="33">
        <v>0.0</v>
      </c>
      <c r="I118" s="13" t="s">
        <v>689</v>
      </c>
      <c r="K118" s="13" t="str">
        <f t="shared" ref="K118:L118" si="117">IFS(E118&gt;1, "tak",E118&lt;1, "nie")</f>
        <v>nie</v>
      </c>
      <c r="L118" s="13" t="str">
        <f t="shared" si="117"/>
        <v>nie</v>
      </c>
    </row>
    <row r="119" ht="15.75" customHeight="1">
      <c r="A119" s="6">
        <v>6.190805E7</v>
      </c>
      <c r="B119" s="13" t="str">
        <f>VLOOKUP(A119,'KVK II 03.2024'!$A$2:$AJ$500,2,false)</f>
        <v>ʷʷTOFFU</v>
      </c>
      <c r="C119" s="33">
        <f>VLOOKUP(A119,'Actual scan'!$A$2:$AJ$500,3,false)</f>
        <v>70850136</v>
      </c>
      <c r="D119" s="49">
        <f>'KVK II 03.2024'!D119-'KVK II 03.2024'!C119</f>
        <v>-1533838.8</v>
      </c>
      <c r="E119" s="50">
        <f>'KVK II 03.2024'!D119/'KVK II 03.2024'!C119</f>
        <v>0.7855574034</v>
      </c>
      <c r="F119" s="33">
        <f>'KVK II 03.2024'!F119-'KVK II 03.2024'!E119</f>
        <v>2821571.7</v>
      </c>
      <c r="G119" s="51">
        <f>'KVK II 03.2024'!F119/'KVK II 03.2024'!E119</f>
        <v>1.112707907</v>
      </c>
      <c r="H119" s="33">
        <f>'KVK II 03.2024'!AH119+'KVK II 03.2024'!AG119</f>
        <v>881900</v>
      </c>
      <c r="I119" s="13" t="s">
        <v>691</v>
      </c>
      <c r="K119" s="13" t="str">
        <f t="shared" ref="K119:L119" si="118">IFS(E119&gt;1, "tak",E119&lt;1, "nie")</f>
        <v>nie</v>
      </c>
      <c r="L119" s="13" t="str">
        <f t="shared" si="118"/>
        <v>tak</v>
      </c>
    </row>
    <row r="120" ht="15.75" customHeight="1">
      <c r="A120" s="6">
        <v>1.10002847E8</v>
      </c>
      <c r="B120" s="13" t="str">
        <f>VLOOKUP(A120,'KVK II 03.2024'!$A$2:$AJ$500,2,false)</f>
        <v>lil puppy</v>
      </c>
      <c r="C120" s="33">
        <f>VLOOKUP(A120,'Actual scan'!$A$2:$AJ$500,3,false)</f>
        <v>69974503</v>
      </c>
      <c r="D120" s="49">
        <f>'KVK II 03.2024'!D120-'KVK II 03.2024'!C120</f>
        <v>1456247.05</v>
      </c>
      <c r="E120" s="50">
        <f>'KVK II 03.2024'!D120/'KVK II 03.2024'!C120</f>
        <v>1.30095354</v>
      </c>
      <c r="F120" s="33">
        <f>'KVK II 03.2024'!F120-'KVK II 03.2024'!E120</f>
        <v>12873926.5</v>
      </c>
      <c r="G120" s="51">
        <f>'KVK II 03.2024'!F120/'KVK II 03.2024'!E120</f>
        <v>1.620800714</v>
      </c>
      <c r="H120" s="33">
        <f>'KVK II 03.2024'!AH120+'KVK II 03.2024'!AG120</f>
        <v>1534435</v>
      </c>
      <c r="I120" s="13" t="s">
        <v>691</v>
      </c>
      <c r="K120" s="13" t="str">
        <f t="shared" ref="K120:L120" si="119">IFS(E120&gt;1, "tak",E120&lt;1, "nie")</f>
        <v>tak</v>
      </c>
      <c r="L120" s="13" t="str">
        <f t="shared" si="119"/>
        <v>tak</v>
      </c>
    </row>
    <row r="121" ht="15.75" customHeight="1">
      <c r="A121" s="13">
        <v>1.20390244E8</v>
      </c>
      <c r="B121" s="13" t="str">
        <f>VLOOKUP(A121,'KVK II 03.2024'!$A$2:$AJ$500,2,false)</f>
        <v>Krychaj</v>
      </c>
      <c r="C121" s="33">
        <f>VLOOKUP(A121,'Actual scan'!$A$2:$AJ$500,3,false)</f>
        <v>69493030</v>
      </c>
      <c r="D121" s="49">
        <f>'KVK II 03.2024'!D121-'KVK II 03.2024'!C121</f>
        <v>2879570.84</v>
      </c>
      <c r="E121" s="50">
        <f>'KVK II 03.2024'!D121/'KVK II 03.2024'!C121</f>
        <v>1.595362252</v>
      </c>
      <c r="F121" s="20">
        <f>'KVK II 03.2024'!F121-'KVK II 03.2024'!E121</f>
        <v>13708025.6</v>
      </c>
      <c r="G121" s="51">
        <f>'KVK II 03.2024'!F121/'KVK II 03.2024'!E121</f>
        <v>1.661310199</v>
      </c>
      <c r="H121" s="33">
        <f>'KVK II 03.2024'!AH121+'KVK II 03.2024'!AG121</f>
        <v>1112451</v>
      </c>
      <c r="I121" s="13" t="s">
        <v>691</v>
      </c>
      <c r="K121" s="13" t="str">
        <f t="shared" ref="K121:L121" si="120">IFS(E121&gt;1, "tak",E121&lt;1, "nie")</f>
        <v>tak</v>
      </c>
      <c r="L121" s="13" t="str">
        <f t="shared" si="120"/>
        <v>tak</v>
      </c>
    </row>
    <row r="122" ht="15.75" customHeight="1">
      <c r="A122" s="6">
        <v>751893.0</v>
      </c>
      <c r="B122" s="13" t="str">
        <f>VLOOKUP(A122,'KVK II 03.2024'!$A$2:$AJ$500,2,false)</f>
        <v>Little Pav</v>
      </c>
      <c r="C122" s="33" t="str">
        <f>VLOOKUP(A122,'Actual scan'!$A$2:$AJ$500,3,false)</f>
        <v>#N/A</v>
      </c>
      <c r="D122" s="49">
        <f>'KVK II 03.2024'!D122-'KVK II 03.2024'!C122</f>
        <v>-4438522.36</v>
      </c>
      <c r="E122" s="50">
        <f>'KVK II 03.2024'!D122/'KVK II 03.2024'!C122</f>
        <v>0.07403606106</v>
      </c>
      <c r="F122" s="33">
        <f>'KVK II 03.2024'!F122-'KVK II 03.2024'!E122</f>
        <v>-19367188.4</v>
      </c>
      <c r="G122" s="51">
        <f>'KVK II 03.2024'!F122/'KVK II 03.2024'!E122</f>
        <v>0.05724460967</v>
      </c>
      <c r="H122" s="33">
        <f>'KVK II 03.2024'!AH122+'KVK II 03.2024'!AG122</f>
        <v>0</v>
      </c>
      <c r="I122" s="13" t="s">
        <v>689</v>
      </c>
      <c r="K122" s="13" t="str">
        <f t="shared" ref="K122:L122" si="121">IFS(E122&gt;1, "tak",E122&lt;1, "nie")</f>
        <v>nie</v>
      </c>
      <c r="L122" s="13" t="str">
        <f t="shared" si="121"/>
        <v>nie</v>
      </c>
    </row>
    <row r="123" ht="15.75" customHeight="1">
      <c r="A123" s="6">
        <v>1.2438648E8</v>
      </c>
      <c r="B123" s="13" t="str">
        <f>VLOOKUP(A123,'KVK II 03.2024'!$A$2:$AJ$500,2,false)</f>
        <v>boollet</v>
      </c>
      <c r="C123" s="33" t="str">
        <f>VLOOKUP(A123,'Actual scan'!$A$2:$AJ$500,3,false)</f>
        <v>#N/A</v>
      </c>
      <c r="D123" s="49">
        <f>'KVK II 03.2024'!D123-'KVK II 03.2024'!C123</f>
        <v>-4796775.48</v>
      </c>
      <c r="E123" s="50">
        <f>'KVK II 03.2024'!D123/'KVK II 03.2024'!C123</f>
        <v>0</v>
      </c>
      <c r="F123" s="33">
        <f>'KVK II 03.2024'!F123-'KVK II 03.2024'!E123</f>
        <v>-20557609.2</v>
      </c>
      <c r="G123" s="51">
        <f>'KVK II 03.2024'!F123/'KVK II 03.2024'!E123</f>
        <v>0</v>
      </c>
      <c r="H123" s="33">
        <f>'KVK II 03.2024'!AH123+'KVK II 03.2024'!AG123</f>
        <v>0</v>
      </c>
      <c r="I123" s="13" t="s">
        <v>689</v>
      </c>
      <c r="K123" s="13" t="str">
        <f t="shared" ref="K123:L123" si="122">IFS(E123&gt;1, "tak",E123&lt;1, "nie")</f>
        <v>nie</v>
      </c>
      <c r="L123" s="13" t="str">
        <f t="shared" si="122"/>
        <v>nie</v>
      </c>
    </row>
    <row r="124" ht="15.75" customHeight="1">
      <c r="A124" s="6">
        <v>1.23765437E8</v>
      </c>
      <c r="B124" s="13" t="str">
        <f>VLOOKUP(A124,'KVK II 03.2024'!$A$2:$AJ$500,2,false)</f>
        <v>ʷʷ Miki</v>
      </c>
      <c r="C124" s="33">
        <f>VLOOKUP(A124,'Actual scan'!$A$2:$AJ$500,3,false)</f>
        <v>69753989</v>
      </c>
      <c r="D124" s="49">
        <f>'KVK II 03.2024'!D124-'KVK II 03.2024'!C124</f>
        <v>8977074.78</v>
      </c>
      <c r="E124" s="50">
        <f>'KVK II 03.2024'!D124/'KVK II 03.2024'!C124</f>
        <v>2.873789492</v>
      </c>
      <c r="F124" s="33">
        <f>'KVK II 03.2024'!F124-'KVK II 03.2024'!E124</f>
        <v>30254704.2</v>
      </c>
      <c r="G124" s="51">
        <f>'KVK II 03.2024'!F124/'KVK II 03.2024'!E124</f>
        <v>2.473518703</v>
      </c>
      <c r="H124" s="33">
        <f>'KVK II 03.2024'!AH124+'KVK II 03.2024'!AG124</f>
        <v>1285365</v>
      </c>
      <c r="I124" s="13" t="s">
        <v>691</v>
      </c>
      <c r="K124" s="13" t="str">
        <f t="shared" ref="K124:L124" si="123">IFS(E124&gt;1, "tak",E124&lt;1, "nie")</f>
        <v>tak</v>
      </c>
      <c r="L124" s="13" t="str">
        <f t="shared" si="123"/>
        <v>tak</v>
      </c>
    </row>
    <row r="125" ht="15.75" customHeight="1">
      <c r="A125" s="6">
        <v>1.17910813E8</v>
      </c>
      <c r="B125" s="13" t="str">
        <f>VLOOKUP(A125,'KVK II 03.2024'!$A$2:$AJ$500,2,false)</f>
        <v>Golociak</v>
      </c>
      <c r="C125" s="33">
        <f>VLOOKUP(A125,'Actual scan'!$A$2:$AJ$500,3,false)</f>
        <v>72249975</v>
      </c>
      <c r="D125" s="49">
        <f>'KVK II 03.2024'!D125-'KVK II 03.2024'!C125</f>
        <v>-4145705</v>
      </c>
      <c r="E125" s="50">
        <f>'KVK II 03.2024'!D125/'KVK II 03.2024'!C125</f>
        <v>0.4119976058</v>
      </c>
      <c r="F125" s="33">
        <f>'KVK II 03.2024'!F125-'KVK II 03.2024'!E125</f>
        <v>-10448369</v>
      </c>
      <c r="G125" s="51">
        <f>'KVK II 03.2024'!F125/'KVK II 03.2024'!E125</f>
        <v>0.5765899553</v>
      </c>
      <c r="H125" s="33">
        <f>'KVK II 03.2024'!AH125+'KVK II 03.2024'!AG125</f>
        <v>381600</v>
      </c>
      <c r="I125" s="13" t="s">
        <v>691</v>
      </c>
      <c r="J125" s="13" t="s">
        <v>710</v>
      </c>
      <c r="K125" s="13" t="str">
        <f t="shared" ref="K125:L125" si="124">IFS(E125&gt;1, "tak",E125&lt;1, "nie")</f>
        <v>nie</v>
      </c>
      <c r="L125" s="13" t="str">
        <f t="shared" si="124"/>
        <v>nie</v>
      </c>
    </row>
    <row r="126" ht="15.75" customHeight="1">
      <c r="A126" s="6">
        <v>1.12186585E8</v>
      </c>
      <c r="B126" s="13" t="str">
        <f>VLOOKUP(A126,'KVK II 03.2024'!$A$2:$AJ$500,2,false)</f>
        <v>ʷʷDark I</v>
      </c>
      <c r="C126" s="33">
        <f>VLOOKUP(A126,'Actual scan'!$A$2:$AJ$500,3,false)</f>
        <v>68407985</v>
      </c>
      <c r="D126" s="49">
        <f>'KVK II 03.2024'!D126-'KVK II 03.2024'!C126</f>
        <v>732733.64</v>
      </c>
      <c r="E126" s="50">
        <f>'KVK II 03.2024'!D126/'KVK II 03.2024'!C126</f>
        <v>1.150959629</v>
      </c>
      <c r="F126" s="33">
        <f>'KVK II 03.2024'!F126-'KVK II 03.2024'!E126</f>
        <v>9379523.6</v>
      </c>
      <c r="G126" s="51">
        <f>'KVK II 03.2024'!F126/'KVK II 03.2024'!E126</f>
        <v>1.450891716</v>
      </c>
      <c r="H126" s="33">
        <f>'KVK II 03.2024'!AH126+'KVK II 03.2024'!AG126</f>
        <v>1368493</v>
      </c>
      <c r="I126" s="13" t="s">
        <v>691</v>
      </c>
      <c r="K126" s="13" t="str">
        <f t="shared" ref="K126:L126" si="125">IFS(E126&gt;1, "tak",E126&lt;1, "nie")</f>
        <v>tak</v>
      </c>
      <c r="L126" s="13" t="str">
        <f t="shared" si="125"/>
        <v>tak</v>
      </c>
    </row>
    <row r="127" ht="15.75" customHeight="1">
      <c r="A127" s="6">
        <v>1.12515014E8</v>
      </c>
      <c r="B127" s="13" t="str">
        <f>VLOOKUP(A127,'KVK II 03.2024'!$A$2:$AJ$500,2,false)</f>
        <v>ʷʷ Tysia13</v>
      </c>
      <c r="C127" s="33">
        <f>VLOOKUP(A127,'Actual scan'!$A$2:$AJ$500,3,false)</f>
        <v>69107180</v>
      </c>
      <c r="D127" s="49">
        <f>'KVK II 03.2024'!D127-'KVK II 03.2024'!C127</f>
        <v>-1309240.44</v>
      </c>
      <c r="E127" s="50">
        <f>'KVK II 03.2024'!D127/'KVK II 03.2024'!C127</f>
        <v>0.7284204813</v>
      </c>
      <c r="F127" s="33">
        <f>'KVK II 03.2024'!F127-'KVK II 03.2024'!E127</f>
        <v>465322.4</v>
      </c>
      <c r="G127" s="51">
        <f>'KVK II 03.2024'!F127/'KVK II 03.2024'!E127</f>
        <v>1.022522072</v>
      </c>
      <c r="H127" s="33">
        <f>'KVK II 03.2024'!AH127+'KVK II 03.2024'!AG127</f>
        <v>1113827</v>
      </c>
      <c r="I127" s="13" t="s">
        <v>691</v>
      </c>
      <c r="K127" s="13" t="str">
        <f t="shared" ref="K127:L127" si="126">IFS(E127&gt;1, "tak",E127&lt;1, "nie")</f>
        <v>nie</v>
      </c>
      <c r="L127" s="13" t="str">
        <f t="shared" si="126"/>
        <v>tak</v>
      </c>
    </row>
    <row r="128" ht="15.75" customHeight="1">
      <c r="A128" s="6">
        <v>1.11677428E8</v>
      </c>
      <c r="B128" s="13" t="str">
        <f>VLOOKUP(A128,'KVK II 03.2024'!$A$2:$AJ$500,2,false)</f>
        <v>ʷʷcorado85</v>
      </c>
      <c r="C128" s="33">
        <f>VLOOKUP(A128,'Actual scan'!$A$2:$AJ$500,3,false)</f>
        <v>69055776</v>
      </c>
      <c r="D128" s="49">
        <f>'KVK II 03.2024'!D128-'KVK II 03.2024'!C128</f>
        <v>-2008358.54</v>
      </c>
      <c r="E128" s="50">
        <f>'KVK II 03.2024'!D128/'KVK II 03.2024'!C128</f>
        <v>0.5865785688</v>
      </c>
      <c r="F128" s="33">
        <f>'KVK II 03.2024'!F128-'KVK II 03.2024'!E128</f>
        <v>17251.4</v>
      </c>
      <c r="G128" s="51">
        <f>'KVK II 03.2024'!F128/'KVK II 03.2024'!E128</f>
        <v>1.000828615</v>
      </c>
      <c r="H128" s="33">
        <f>'KVK II 03.2024'!AH128+'KVK II 03.2024'!AG128</f>
        <v>1526933</v>
      </c>
      <c r="I128" s="13" t="s">
        <v>689</v>
      </c>
      <c r="K128" s="13" t="str">
        <f t="shared" ref="K128:L128" si="127">IFS(E128&gt;1, "tak",E128&lt;1, "nie")</f>
        <v>nie</v>
      </c>
      <c r="L128" s="13" t="str">
        <f t="shared" si="127"/>
        <v>tak</v>
      </c>
    </row>
    <row r="129" ht="15.75" customHeight="1">
      <c r="A129" s="6">
        <v>8.7116195E7</v>
      </c>
      <c r="B129" s="13" t="str">
        <f>VLOOKUP(A129,'KVK II 03.2024'!$A$2:$AJ$500,2,false)</f>
        <v>ʷʷ乂GoH</v>
      </c>
      <c r="C129" s="33">
        <f>VLOOKUP(A129,'Actual scan'!$A$2:$AJ$500,3,false)</f>
        <v>65009423</v>
      </c>
      <c r="D129" s="49">
        <f>'KVK II 03.2024'!D129-'KVK II 03.2024'!C129</f>
        <v>8148525.93</v>
      </c>
      <c r="E129" s="50">
        <f>'KVK II 03.2024'!D129/'KVK II 03.2024'!C129</f>
        <v>2.692724975</v>
      </c>
      <c r="F129" s="33">
        <f>'KVK II 03.2024'!F129-'KVK II 03.2024'!E129</f>
        <v>38363897.7</v>
      </c>
      <c r="G129" s="51">
        <f>'KVK II 03.2024'!F129/'KVK II 03.2024'!E129</f>
        <v>2.859545715</v>
      </c>
      <c r="H129" s="33">
        <f>'KVK II 03.2024'!AH129+'KVK II 03.2024'!AG129</f>
        <v>1520444</v>
      </c>
      <c r="I129" s="13" t="s">
        <v>691</v>
      </c>
      <c r="K129" s="13" t="str">
        <f t="shared" ref="K129:L129" si="128">IFS(E129&gt;1, "tak",E129&lt;1, "nie")</f>
        <v>tak</v>
      </c>
      <c r="L129" s="13" t="str">
        <f t="shared" si="128"/>
        <v>tak</v>
      </c>
    </row>
    <row r="130" ht="15.75" customHeight="1">
      <c r="A130" s="6">
        <v>1.11910441E8</v>
      </c>
      <c r="B130" s="13" t="str">
        <f>VLOOKUP(A130,'KVK II 03.2024'!$A$2:$AJ$500,2,false)</f>
        <v>ʷʷ Nest ツ</v>
      </c>
      <c r="C130" s="33">
        <f>VLOOKUP(A130,'Actual scan'!$A$2:$AJ$500,3,false)</f>
        <v>69540521</v>
      </c>
      <c r="D130" s="49">
        <f>'KVK II 03.2024'!D130-'KVK II 03.2024'!C130</f>
        <v>23441739.16</v>
      </c>
      <c r="E130" s="50">
        <f>'KVK II 03.2024'!D130/'KVK II 03.2024'!C130</f>
        <v>5.853480879</v>
      </c>
      <c r="F130" s="33">
        <f>'KVK II 03.2024'!F130-'KVK II 03.2024'!E130</f>
        <v>90085406.4</v>
      </c>
      <c r="G130" s="51">
        <f>'KVK II 03.2024'!F130/'KVK II 03.2024'!E130</f>
        <v>5.352058468</v>
      </c>
      <c r="H130" s="33">
        <f>'KVK II 03.2024'!AH130+'KVK II 03.2024'!AG130</f>
        <v>1654110</v>
      </c>
      <c r="I130" s="13" t="s">
        <v>691</v>
      </c>
      <c r="K130" s="13" t="str">
        <f t="shared" ref="K130:L130" si="129">IFS(E130&gt;1, "tak",E130&lt;1, "nie")</f>
        <v>tak</v>
      </c>
      <c r="L130" s="13" t="str">
        <f t="shared" si="129"/>
        <v>tak</v>
      </c>
    </row>
    <row r="131" ht="15.75" customHeight="1">
      <c r="A131" s="6">
        <v>1.14562077E8</v>
      </c>
      <c r="B131" s="13" t="str">
        <f>VLOOKUP(A131,'KVK II 03.2024'!$A$2:$AJ$500,2,false)</f>
        <v>ʷʷ Kępa</v>
      </c>
      <c r="C131" s="33">
        <f>VLOOKUP(A131,'Actual scan'!$A$2:$AJ$500,3,false)</f>
        <v>72593668</v>
      </c>
      <c r="D131" s="49">
        <f>'KVK II 03.2024'!D131-'KVK II 03.2024'!C131</f>
        <v>3178585.81</v>
      </c>
      <c r="E131" s="50">
        <f>'KVK II 03.2024'!D131/'KVK II 03.2024'!C131</f>
        <v>1.660880286</v>
      </c>
      <c r="F131" s="33">
        <f>'KVK II 03.2024'!F131-'KVK II 03.2024'!E131</f>
        <v>18050240.43</v>
      </c>
      <c r="G131" s="51">
        <f>'KVK II 03.2024'!F131/'KVK II 03.2024'!E131</f>
        <v>1.875686457</v>
      </c>
      <c r="H131" s="33">
        <f>'KVK II 03.2024'!AH131+'KVK II 03.2024'!AG131</f>
        <v>1437760</v>
      </c>
      <c r="I131" s="13" t="s">
        <v>691</v>
      </c>
      <c r="K131" s="13" t="str">
        <f t="shared" ref="K131:L131" si="130">IFS(E131&gt;1, "tak",E131&lt;1, "nie")</f>
        <v>tak</v>
      </c>
      <c r="L131" s="13" t="str">
        <f t="shared" si="130"/>
        <v>tak</v>
      </c>
    </row>
    <row r="132" ht="15.75" customHeight="1">
      <c r="A132" s="6">
        <v>8.5939152E7</v>
      </c>
      <c r="B132" s="13" t="str">
        <f>VLOOKUP(A132,'KVK II 03.2024'!$A$2:$AJ$500,2,false)</f>
        <v>CeZaＲ亗</v>
      </c>
      <c r="C132" s="33">
        <f>VLOOKUP(A132,'Actual scan'!$A$2:$AJ$500,3,false)</f>
        <v>66829826</v>
      </c>
      <c r="D132" s="49">
        <f>'KVK II 03.2024'!D132-'KVK II 03.2024'!C132</f>
        <v>-316338.55</v>
      </c>
      <c r="E132" s="50">
        <f>'KVK II 03.2024'!D132/'KVK II 03.2024'!C132</f>
        <v>0.9342849641</v>
      </c>
      <c r="F132" s="33">
        <f>'KVK II 03.2024'!F132-'KVK II 03.2024'!E132</f>
        <v>5227912.5</v>
      </c>
      <c r="G132" s="51">
        <f>'KVK II 03.2024'!F132/'KVK II 03.2024'!E132</f>
        <v>1.253406485</v>
      </c>
      <c r="H132" s="33">
        <f>'KVK II 03.2024'!AH132+'KVK II 03.2024'!AG132</f>
        <v>1927472</v>
      </c>
      <c r="I132" s="13" t="s">
        <v>691</v>
      </c>
      <c r="K132" s="13" t="str">
        <f t="shared" ref="K132:L132" si="131">IFS(E132&gt;1, "tak",E132&lt;1, "nie")</f>
        <v>nie</v>
      </c>
      <c r="L132" s="13" t="str">
        <f t="shared" si="131"/>
        <v>tak</v>
      </c>
    </row>
    <row r="133" ht="15.75" customHeight="1">
      <c r="A133" s="6">
        <v>1.105295501E9</v>
      </c>
      <c r="B133" s="13" t="str">
        <f>VLOOKUP(A133,'KVK II 03.2024'!$A$2:$AJ$500,2,false)</f>
        <v>lukaS</v>
      </c>
      <c r="C133" s="33" t="str">
        <f>VLOOKUP(A133,'Actual scan'!$A$2:$AJ$500,3,false)</f>
        <v>#N/A</v>
      </c>
      <c r="D133" s="49">
        <f>'KVK II 03.2024'!D133-'KVK II 03.2024'!C133</f>
        <v>-3094819.66</v>
      </c>
      <c r="E133" s="50">
        <f>'KVK II 03.2024'!D133/'KVK II 03.2024'!C133</f>
        <v>0.3398364012</v>
      </c>
      <c r="F133" s="33">
        <f>'KVK II 03.2024'!F133-'KVK II 03.2024'!E133</f>
        <v>-15219597.4</v>
      </c>
      <c r="G133" s="51">
        <f>'KVK II 03.2024'!F133/'KVK II 03.2024'!E133</f>
        <v>0.2424763845</v>
      </c>
      <c r="H133" s="33">
        <f>'KVK II 03.2024'!AH133+'KVK II 03.2024'!AG133</f>
        <v>0</v>
      </c>
      <c r="I133" s="13" t="s">
        <v>689</v>
      </c>
      <c r="K133" s="13" t="str">
        <f t="shared" ref="K133:L133" si="132">IFS(E133&gt;1, "tak",E133&lt;1, "nie")</f>
        <v>nie</v>
      </c>
      <c r="L133" s="13" t="str">
        <f t="shared" si="132"/>
        <v>nie</v>
      </c>
    </row>
    <row r="134" ht="15.75" customHeight="1">
      <c r="A134" s="6">
        <v>1.24658899E8</v>
      </c>
      <c r="B134" s="13" t="str">
        <f>VLOOKUP(A134,'KVK II 03.2024'!$A$2:$AJ$500,2,false)</f>
        <v>ᴶᵃᶜᵒ</v>
      </c>
      <c r="C134" s="33" t="str">
        <f>VLOOKUP(A134,'Actual scan'!$A$2:$AJ$500,3,false)</f>
        <v>#N/A</v>
      </c>
      <c r="D134" s="49">
        <f>'KVK II 03.2024'!D134-'KVK II 03.2024'!C134</f>
        <v>4995029.72</v>
      </c>
      <c r="E134" s="50">
        <f>'KVK II 03.2024'!D134/'KVK II 03.2024'!C134</f>
        <v>2.030596344</v>
      </c>
      <c r="F134" s="33">
        <f>'KVK II 03.2024'!F134-'KVK II 03.2024'!E134</f>
        <v>24681622.8</v>
      </c>
      <c r="G134" s="51">
        <f>'KVK II 03.2024'!F134/'KVK II 03.2024'!E134</f>
        <v>2.188231379</v>
      </c>
      <c r="H134" s="33">
        <f>'KVK II 03.2024'!AH134+'KVK II 03.2024'!AG134</f>
        <v>1193121</v>
      </c>
      <c r="I134" s="13" t="s">
        <v>691</v>
      </c>
      <c r="K134" s="13" t="str">
        <f t="shared" ref="K134:L134" si="133">IFS(E134&gt;1, "tak",E134&lt;1, "nie")</f>
        <v>tak</v>
      </c>
      <c r="L134" s="13" t="str">
        <f t="shared" si="133"/>
        <v>tak</v>
      </c>
    </row>
    <row r="135" ht="15.75" customHeight="1">
      <c r="A135" s="6">
        <v>7.6599086E7</v>
      </c>
      <c r="B135" s="13" t="str">
        <f>VLOOKUP(A135,'KVK II 03.2024'!$A$2:$AJ$500,2,false)</f>
        <v>CarollaWin</v>
      </c>
      <c r="C135" s="33">
        <f>VLOOKUP(A135,'Actual scan'!$A$2:$AJ$500,3,false)</f>
        <v>53617976</v>
      </c>
      <c r="D135" s="49">
        <f>'KVK II 03.2024'!D135-'KVK II 03.2024'!C135</f>
        <v>-3570226.94</v>
      </c>
      <c r="E135" s="50">
        <f>'KVK II 03.2024'!D135/'KVK II 03.2024'!C135</f>
        <v>0.251460872</v>
      </c>
      <c r="F135" s="33">
        <f>'KVK II 03.2024'!F135-'KVK II 03.2024'!E135</f>
        <v>-9359022.6</v>
      </c>
      <c r="G135" s="51">
        <f>'KVK II 03.2024'!F135/'KVK II 03.2024'!E135</f>
        <v>0.5421471041</v>
      </c>
      <c r="H135" s="33">
        <f>'KVK II 03.2024'!AH135+'KVK II 03.2024'!AG135</f>
        <v>911788</v>
      </c>
      <c r="I135" s="13" t="s">
        <v>689</v>
      </c>
      <c r="K135" s="13" t="str">
        <f t="shared" ref="K135:L135" si="134">IFS(E135&gt;1, "tak",E135&lt;1, "nie")</f>
        <v>nie</v>
      </c>
      <c r="L135" s="13" t="str">
        <f t="shared" si="134"/>
        <v>nie</v>
      </c>
    </row>
    <row r="136" ht="15.75" customHeight="1">
      <c r="A136" s="6">
        <v>8.7641071E7</v>
      </c>
      <c r="B136" s="13" t="str">
        <f>VLOOKUP(A136,'KVK II 03.2024'!$A$2:$AJ$500,2,false)</f>
        <v>AgusPL</v>
      </c>
      <c r="C136" s="33">
        <f>VLOOKUP(A136,'Actual scan'!$A$2:$AJ$500,3,false)</f>
        <v>69020877</v>
      </c>
      <c r="D136" s="49">
        <f>'KVK II 03.2024'!D136-'KVK II 03.2024'!C136</f>
        <v>-3065649.99</v>
      </c>
      <c r="E136" s="50">
        <f>'KVK II 03.2024'!D136/'KVK II 03.2024'!C136</f>
        <v>0.3613585749</v>
      </c>
      <c r="F136" s="33">
        <f>'KVK II 03.2024'!F136-'KVK II 03.2024'!E136</f>
        <v>-3485947.1</v>
      </c>
      <c r="G136" s="51">
        <f>'KVK II 03.2024'!F136/'KVK II 03.2024'!E136</f>
        <v>0.8305536986</v>
      </c>
      <c r="H136" s="33">
        <f>'KVK II 03.2024'!AH136+'KVK II 03.2024'!AG136</f>
        <v>1616507</v>
      </c>
      <c r="I136" s="13" t="s">
        <v>691</v>
      </c>
      <c r="J136" s="13" t="s">
        <v>702</v>
      </c>
      <c r="K136" s="13" t="str">
        <f t="shared" ref="K136:L136" si="135">IFS(E136&gt;1, "tak",E136&lt;1, "nie")</f>
        <v>nie</v>
      </c>
      <c r="L136" s="13" t="str">
        <f t="shared" si="135"/>
        <v>nie</v>
      </c>
    </row>
    <row r="137" ht="15.75" customHeight="1">
      <c r="A137" s="6">
        <v>5.0600792E7</v>
      </c>
      <c r="B137" s="13" t="str">
        <f>VLOOKUP(A137,'KVK II 03.2024'!$A$2:$AJ$500,2,false)</f>
        <v>LeOniX</v>
      </c>
      <c r="C137" s="33">
        <f>VLOOKUP(A137,'Actual scan'!$A$2:$AJ$500,3,false)</f>
        <v>57648313</v>
      </c>
      <c r="D137" s="49">
        <f>'KVK II 03.2024'!D137-'KVK II 03.2024'!C137</f>
        <v>-4219113.67</v>
      </c>
      <c r="E137" s="50">
        <f>'KVK II 03.2024'!D137/'KVK II 03.2024'!C137</f>
        <v>0.1303691746</v>
      </c>
      <c r="F137" s="33">
        <f>'KVK II 03.2024'!F137-'KVK II 03.2024'!E137</f>
        <v>-18449948.3</v>
      </c>
      <c r="G137" s="51">
        <f>'KVK II 03.2024'!F137/'KVK II 03.2024'!E137</f>
        <v>0.112669033</v>
      </c>
      <c r="H137" s="33">
        <f>'KVK II 03.2024'!AH137+'KVK II 03.2024'!AG137</f>
        <v>0</v>
      </c>
      <c r="I137" s="13" t="s">
        <v>689</v>
      </c>
      <c r="K137" s="13" t="str">
        <f t="shared" ref="K137:L137" si="136">IFS(E137&gt;1, "tak",E137&lt;1, "nie")</f>
        <v>nie</v>
      </c>
      <c r="L137" s="13" t="str">
        <f t="shared" si="136"/>
        <v>nie</v>
      </c>
    </row>
    <row r="138" ht="15.75" customHeight="1">
      <c r="A138" s="6">
        <v>1.10293377E8</v>
      </c>
      <c r="B138" s="13" t="str">
        <f>VLOOKUP(A138,'KVK II 03.2024'!$A$2:$AJ$500,2,false)</f>
        <v>Tosteer</v>
      </c>
      <c r="C138" s="33">
        <f>VLOOKUP(A138,'Actual scan'!$A$2:$AJ$500,3,false)</f>
        <v>69891773</v>
      </c>
      <c r="D138" s="49">
        <f>'KVK II 03.2024'!D138-'KVK II 03.2024'!C138</f>
        <v>27323889.37</v>
      </c>
      <c r="E138" s="50">
        <f>'KVK II 03.2024'!D138/'KVK II 03.2024'!C138</f>
        <v>6.65495558</v>
      </c>
      <c r="F138" s="33">
        <f>'KVK II 03.2024'!F138-'KVK II 03.2024'!E138</f>
        <v>103400917.4</v>
      </c>
      <c r="G138" s="51">
        <f>'KVK II 03.2024'!F138/'KVK II 03.2024'!E138</f>
        <v>5.993302269</v>
      </c>
      <c r="H138" s="33">
        <f>'KVK II 03.2024'!AH138+'KVK II 03.2024'!AG138</f>
        <v>1172604</v>
      </c>
      <c r="I138" s="13" t="s">
        <v>691</v>
      </c>
      <c r="K138" s="13" t="str">
        <f t="shared" ref="K138:L138" si="137">IFS(E138&gt;1, "tak",E138&lt;1, "nie")</f>
        <v>tak</v>
      </c>
      <c r="L138" s="13" t="str">
        <f t="shared" si="137"/>
        <v>tak</v>
      </c>
    </row>
    <row r="139" ht="15.75" customHeight="1">
      <c r="A139" s="6">
        <v>1.32223E7</v>
      </c>
      <c r="B139" s="13" t="str">
        <f>VLOOKUP(A139,'KVK II 03.2024'!$A$2:$AJ$500,2,false)</f>
        <v>Devo S</v>
      </c>
      <c r="C139" s="33" t="str">
        <f>VLOOKUP(A139,'Actual scan'!$A$2:$AJ$500,3,false)</f>
        <v>#N/A</v>
      </c>
      <c r="D139" s="49">
        <f>'KVK II 03.2024'!D139-'KVK II 03.2024'!C139</f>
        <v>-2263904.47</v>
      </c>
      <c r="E139" s="50">
        <f>'KVK II 03.2024'!D139/'KVK II 03.2024'!C139</f>
        <v>0.5237294892</v>
      </c>
      <c r="F139" s="33">
        <f>'KVK II 03.2024'!F139-'KVK II 03.2024'!E139</f>
        <v>-10111907.76</v>
      </c>
      <c r="G139" s="51">
        <f>'KVK II 03.2024'!F139/'KVK II 03.2024'!E139</f>
        <v>0.503630052</v>
      </c>
      <c r="H139" s="33">
        <f>'KVK II 03.2024'!AH139+'KVK II 03.2024'!AG139</f>
        <v>0</v>
      </c>
      <c r="I139" s="13" t="s">
        <v>689</v>
      </c>
      <c r="K139" s="13" t="str">
        <f t="shared" ref="K139:L139" si="138">IFS(E139&gt;1, "tak",E139&lt;1, "nie")</f>
        <v>nie</v>
      </c>
      <c r="L139" s="13" t="str">
        <f t="shared" si="138"/>
        <v>nie</v>
      </c>
    </row>
    <row r="140" ht="15.75" customHeight="1">
      <c r="A140" s="6">
        <v>1.12195368E8</v>
      </c>
      <c r="B140" s="13" t="str">
        <f>VLOOKUP(A140,'KVK II 03.2024'!$A$2:$AJ$500,2,false)</f>
        <v>Scourer</v>
      </c>
      <c r="C140" s="33">
        <f>VLOOKUP(A140,'Actual scan'!$A$2:$AJ$500,3,false)</f>
        <v>66157003</v>
      </c>
      <c r="D140" s="49">
        <f>'KVK II 03.2024'!D140-'KVK II 03.2024'!C140</f>
        <v>2142257.39</v>
      </c>
      <c r="E140" s="50">
        <f>'KVK II 03.2024'!D140/'KVK II 03.2024'!C140</f>
        <v>1.455457792</v>
      </c>
      <c r="F140" s="33">
        <f>'KVK II 03.2024'!F140-'KVK II 03.2024'!E140</f>
        <v>10953975.1</v>
      </c>
      <c r="G140" s="51">
        <f>'KVK II 03.2024'!F140/'KVK II 03.2024'!E140</f>
        <v>1.543406741</v>
      </c>
      <c r="H140" s="33">
        <f>'KVK II 03.2024'!AH140+'KVK II 03.2024'!AG140</f>
        <v>1202296</v>
      </c>
      <c r="I140" s="13" t="s">
        <v>691</v>
      </c>
      <c r="K140" s="13" t="str">
        <f t="shared" ref="K140:L140" si="139">IFS(E140&gt;1, "tak",E140&lt;1, "nie")</f>
        <v>tak</v>
      </c>
      <c r="L140" s="13" t="str">
        <f t="shared" si="139"/>
        <v>tak</v>
      </c>
    </row>
    <row r="141" ht="15.75" customHeight="1">
      <c r="A141" s="6">
        <v>1.61173E7</v>
      </c>
      <c r="B141" s="13" t="str">
        <f>VLOOKUP(A141,'KVK II 03.2024'!$A$2:$AJ$500,2,false)</f>
        <v>Efk</v>
      </c>
      <c r="C141" s="33">
        <f>VLOOKUP(A141,'Actual scan'!$A$2:$AJ$500,3,false)</f>
        <v>80347170</v>
      </c>
      <c r="D141" s="49">
        <f>'KVK II 03.2024'!D141-'KVK II 03.2024'!C141</f>
        <v>20933914.68</v>
      </c>
      <c r="E141" s="50">
        <f>'KVK II 03.2024'!D141/'KVK II 03.2024'!C141</f>
        <v>5.344187335</v>
      </c>
      <c r="F141" s="33">
        <f>'KVK II 03.2024'!F141-'KVK II 03.2024'!E141</f>
        <v>70044565.64</v>
      </c>
      <c r="G141" s="51">
        <f>'KVK II 03.2024'!F141/'KVK II 03.2024'!E141</f>
        <v>4.391636709</v>
      </c>
      <c r="H141" s="33">
        <f>'KVK II 03.2024'!AH141+'KVK II 03.2024'!AG141</f>
        <v>0</v>
      </c>
      <c r="I141" s="13" t="s">
        <v>691</v>
      </c>
      <c r="K141" s="13" t="str">
        <f t="shared" ref="K141:L141" si="140">IFS(E141&gt;1, "tak",E141&lt;1, "nie")</f>
        <v>tak</v>
      </c>
      <c r="L141" s="13" t="str">
        <f t="shared" si="140"/>
        <v>tak</v>
      </c>
    </row>
    <row r="142" ht="15.75" customHeight="1">
      <c r="A142" s="6">
        <v>1.24366114E8</v>
      </c>
      <c r="B142" s="13" t="str">
        <f>VLOOKUP(A142,'KVK II 03.2024'!$A$2:$AJ$500,2,false)</f>
        <v>ˢᴴDziedziej</v>
      </c>
      <c r="C142" s="33">
        <f>VLOOKUP(A142,'Actual scan'!$A$2:$AJ$500,3,false)</f>
        <v>68803392</v>
      </c>
      <c r="D142" s="49">
        <f>'KVK II 03.2024'!D142-'KVK II 03.2024'!C142</f>
        <v>-733231.34</v>
      </c>
      <c r="E142" s="50">
        <f>'KVK II 03.2024'!D142/'KVK II 03.2024'!C142</f>
        <v>0.8445882066</v>
      </c>
      <c r="F142" s="33">
        <f>'KVK II 03.2024'!F142-'KVK II 03.2024'!E142</f>
        <v>3689265.4</v>
      </c>
      <c r="G142" s="51">
        <f>'KVK II 03.2024'!F142/'KVK II 03.2024'!E142</f>
        <v>1.182456625</v>
      </c>
      <c r="H142" s="33">
        <f>'KVK II 03.2024'!AH142+'KVK II 03.2024'!AG142</f>
        <v>1411745</v>
      </c>
      <c r="I142" s="13" t="s">
        <v>691</v>
      </c>
      <c r="K142" s="13" t="str">
        <f t="shared" ref="K142:L142" si="141">IFS(E142&gt;1, "tak",E142&lt;1, "nie")</f>
        <v>nie</v>
      </c>
      <c r="L142" s="13" t="str">
        <f t="shared" si="141"/>
        <v>tak</v>
      </c>
    </row>
    <row r="143" ht="15.75" customHeight="1">
      <c r="A143" s="6">
        <v>6.9444462E7</v>
      </c>
      <c r="B143" s="13" t="str">
        <f>VLOOKUP(A143,'KVK II 03.2024'!$A$2:$AJ$500,2,false)</f>
        <v>NALDÃO</v>
      </c>
      <c r="C143" s="33">
        <f>VLOOKUP(A143,'Actual scan'!$A$2:$AJ$500,3,false)</f>
        <v>58264512</v>
      </c>
      <c r="D143" s="49">
        <f>'KVK II 03.2024'!D143-'KVK II 03.2024'!C143</f>
        <v>-3516637.59</v>
      </c>
      <c r="E143" s="50">
        <f>'KVK II 03.2024'!D143/'KVK II 03.2024'!C143</f>
        <v>0.2453160247</v>
      </c>
      <c r="F143" s="33">
        <f>'KVK II 03.2024'!F143-'KVK II 03.2024'!E143</f>
        <v>-10878104.81</v>
      </c>
      <c r="G143" s="51">
        <f>'KVK II 03.2024'!F143/'KVK II 03.2024'!E143</f>
        <v>0.4552872528</v>
      </c>
      <c r="H143" s="33">
        <f>'KVK II 03.2024'!AH143+'KVK II 03.2024'!AG143</f>
        <v>531817</v>
      </c>
      <c r="I143" s="13" t="s">
        <v>689</v>
      </c>
      <c r="K143" s="13" t="str">
        <f t="shared" ref="K143:L143" si="142">IFS(E143&gt;1, "tak",E143&lt;1, "nie")</f>
        <v>nie</v>
      </c>
      <c r="L143" s="13" t="str">
        <f t="shared" si="142"/>
        <v>nie</v>
      </c>
    </row>
    <row r="144" ht="15.75" customHeight="1">
      <c r="A144" s="6">
        <v>6.069421E7</v>
      </c>
      <c r="B144" s="13" t="str">
        <f>VLOOKUP(A144,'KVK II 03.2024'!$A$2:$AJ$500,2,false)</f>
        <v>Pera kojot 982</v>
      </c>
      <c r="C144" s="33">
        <f>VLOOKUP(A144,'Actual scan'!$A$2:$AJ$500,3,false)</f>
        <v>59272813</v>
      </c>
      <c r="D144" s="49">
        <f>'KVK II 03.2024'!D144-'KVK II 03.2024'!C144</f>
        <v>-2311629.97</v>
      </c>
      <c r="E144" s="50">
        <f>'KVK II 03.2024'!D144/'KVK II 03.2024'!C144</f>
        <v>0.5010553581</v>
      </c>
      <c r="F144" s="33">
        <f>'KVK II 03.2024'!F144-'KVK II 03.2024'!E144</f>
        <v>-10443729.19</v>
      </c>
      <c r="G144" s="51">
        <f>'KVK II 03.2024'!F144/'KVK II 03.2024'!E144</f>
        <v>0.4740233871</v>
      </c>
      <c r="H144" s="33">
        <f>'KVK II 03.2024'!AH144+'KVK II 03.2024'!AG144</f>
        <v>0</v>
      </c>
      <c r="I144" s="13" t="s">
        <v>689</v>
      </c>
      <c r="K144" s="13" t="str">
        <f t="shared" ref="K144:L144" si="143">IFS(E144&gt;1, "tak",E144&lt;1, "nie")</f>
        <v>nie</v>
      </c>
      <c r="L144" s="13" t="str">
        <f t="shared" si="143"/>
        <v>nie</v>
      </c>
    </row>
    <row r="145" ht="15.75" customHeight="1">
      <c r="A145" s="6">
        <v>8.5989252E7</v>
      </c>
      <c r="B145" s="13" t="str">
        <f>VLOOKUP(A145,'KVK II 03.2024'!$A$2:$AJ$500,2,false)</f>
        <v>ʷʷㄴŻółwikㄱ</v>
      </c>
      <c r="C145" s="33">
        <f>VLOOKUP(A145,'Actual scan'!$A$2:$AJ$500,3,false)</f>
        <v>68719771</v>
      </c>
      <c r="D145" s="49">
        <f>'KVK II 03.2024'!D145-'KVK II 03.2024'!C145</f>
        <v>566483.21</v>
      </c>
      <c r="E145" s="50">
        <f>'KVK II 03.2024'!D145/'KVK II 03.2024'!C145</f>
        <v>1.118398114</v>
      </c>
      <c r="F145" s="33">
        <f>'KVK II 03.2024'!F145-'KVK II 03.2024'!E145</f>
        <v>12968670.9</v>
      </c>
      <c r="G145" s="51">
        <f>'KVK II 03.2024'!F145/'KVK II 03.2024'!E145</f>
        <v>1.632455533</v>
      </c>
      <c r="H145" s="33">
        <f>'KVK II 03.2024'!AH145+'KVK II 03.2024'!AG145</f>
        <v>1803557</v>
      </c>
      <c r="I145" s="13" t="s">
        <v>691</v>
      </c>
      <c r="K145" s="13" t="str">
        <f t="shared" ref="K145:L145" si="144">IFS(E145&gt;1, "tak",E145&lt;1, "nie")</f>
        <v>tak</v>
      </c>
      <c r="L145" s="13" t="str">
        <f t="shared" si="144"/>
        <v>tak</v>
      </c>
    </row>
    <row r="146" ht="15.75" customHeight="1">
      <c r="A146" s="6">
        <v>1.10926617E8</v>
      </c>
      <c r="B146" s="13" t="str">
        <f>VLOOKUP(A146,'KVK II 03.2024'!$A$2:$AJ$500,2,false)</f>
        <v>Daro87</v>
      </c>
      <c r="C146" s="33">
        <f>VLOOKUP(A146,'Actual scan'!$A$2:$AJ$500,3,false)</f>
        <v>64529141</v>
      </c>
      <c r="D146" s="49">
        <f>'KVK II 03.2024'!D146-'KVK II 03.2024'!C146</f>
        <v>-1135441.25</v>
      </c>
      <c r="E146" s="50">
        <f>'KVK II 03.2024'!D146/'KVK II 03.2024'!C146</f>
        <v>0.7587437986</v>
      </c>
      <c r="F146" s="33">
        <f>'KVK II 03.2024'!F146-'KVK II 03.2024'!E146</f>
        <v>-7953969.433</v>
      </c>
      <c r="G146" s="51">
        <f>'KVK II 03.2024'!F146/'KVK II 03.2024'!E146</f>
        <v>0.6056566508</v>
      </c>
      <c r="H146" s="33">
        <f>'KVK II 03.2024'!AH146+'KVK II 03.2024'!AG146</f>
        <v>0</v>
      </c>
      <c r="I146" s="13" t="s">
        <v>691</v>
      </c>
      <c r="J146" s="13" t="s">
        <v>711</v>
      </c>
      <c r="K146" s="13" t="str">
        <f t="shared" ref="K146:L146" si="145">IFS(E146&gt;1, "tak",E146&lt;1, "nie")</f>
        <v>nie</v>
      </c>
      <c r="L146" s="13" t="str">
        <f t="shared" si="145"/>
        <v>nie</v>
      </c>
    </row>
    <row r="147" ht="15.75" customHeight="1">
      <c r="A147" s="6">
        <v>1.22691013E8</v>
      </c>
      <c r="B147" s="13" t="str">
        <f>VLOOKUP(A147,'KVK II 03.2024'!$A$2:$AJ$500,2,false)</f>
        <v>ʷʷMarikejro</v>
      </c>
      <c r="C147" s="33">
        <f>VLOOKUP(A147,'Actual scan'!$A$2:$AJ$500,3,false)</f>
        <v>65637456</v>
      </c>
      <c r="D147" s="49">
        <f>'KVK II 03.2024'!D147-'KVK II 03.2024'!C147</f>
        <v>7501884.36</v>
      </c>
      <c r="E147" s="50">
        <f>'KVK II 03.2024'!D147/'KVK II 03.2024'!C147</f>
        <v>2.570033401</v>
      </c>
      <c r="F147" s="33">
        <f>'KVK II 03.2024'!F147-'KVK II 03.2024'!E147</f>
        <v>33612036.4</v>
      </c>
      <c r="G147" s="51">
        <f>'KVK II 03.2024'!F147/'KVK II 03.2024'!E147</f>
        <v>2.641383778</v>
      </c>
      <c r="H147" s="33">
        <f>'KVK II 03.2024'!AH147+'KVK II 03.2024'!AG147</f>
        <v>1669096</v>
      </c>
      <c r="I147" s="13" t="s">
        <v>691</v>
      </c>
      <c r="K147" s="13" t="str">
        <f t="shared" ref="K147:L147" si="146">IFS(E147&gt;1, "tak",E147&lt;1, "nie")</f>
        <v>tak</v>
      </c>
      <c r="L147" s="13" t="str">
        <f t="shared" si="146"/>
        <v>tak</v>
      </c>
    </row>
    <row r="148" ht="15.75" customHeight="1">
      <c r="A148" s="6">
        <v>1.24370875E8</v>
      </c>
      <c r="B148" s="13" t="str">
        <f>VLOOKUP(A148,'KVK II 03.2024'!$A$2:$AJ$500,2,false)</f>
        <v>Hoài vũ 1</v>
      </c>
      <c r="C148" s="33" t="str">
        <f>VLOOKUP(A148,'Actual scan'!$A$2:$AJ$500,3,false)</f>
        <v>#N/A</v>
      </c>
      <c r="D148" s="49">
        <f>'KVK II 03.2024'!D148-'KVK II 03.2024'!C148</f>
        <v>-1712360.82</v>
      </c>
      <c r="E148" s="50">
        <f>'KVK II 03.2024'!D148/'KVK II 03.2024'!C148</f>
        <v>0.6220651359</v>
      </c>
      <c r="F148" s="33">
        <f>'KVK II 03.2024'!F148-'KVK II 03.2024'!E148</f>
        <v>-10109579.2</v>
      </c>
      <c r="G148" s="51">
        <f>'KVK II 03.2024'!F148/'KVK II 03.2024'!E148</f>
        <v>0.4793671839</v>
      </c>
      <c r="H148" s="33">
        <f>'KVK II 03.2024'!AH148+'KVK II 03.2024'!AG148</f>
        <v>0</v>
      </c>
      <c r="I148" s="13" t="s">
        <v>689</v>
      </c>
      <c r="K148" s="13" t="str">
        <f t="shared" ref="K148:L148" si="147">IFS(E148&gt;1, "tak",E148&lt;1, "nie")</f>
        <v>nie</v>
      </c>
      <c r="L148" s="13" t="str">
        <f t="shared" si="147"/>
        <v>nie</v>
      </c>
    </row>
    <row r="149" ht="15.75" customHeight="1">
      <c r="A149" s="6">
        <v>1.09383444E8</v>
      </c>
      <c r="B149" s="13" t="str">
        <f>VLOOKUP(A149,'KVK II 03.2024'!$A$2:$AJ$500,2,false)</f>
        <v>ʷʷ Entropy</v>
      </c>
      <c r="C149" s="33">
        <f>VLOOKUP(A149,'Actual scan'!$A$2:$AJ$500,3,false)</f>
        <v>67670072</v>
      </c>
      <c r="D149" s="49">
        <f>'KVK II 03.2024'!D149-'KVK II 03.2024'!C149</f>
        <v>4703360.04</v>
      </c>
      <c r="E149" s="50">
        <f>'KVK II 03.2024'!D149/'KVK II 03.2024'!C149</f>
        <v>2.014544228</v>
      </c>
      <c r="F149" s="33">
        <f>'KVK II 03.2024'!F149-'KVK II 03.2024'!E149</f>
        <v>11913485.6</v>
      </c>
      <c r="G149" s="51">
        <f>'KVK II 03.2024'!F149/'KVK II 03.2024'!E149</f>
        <v>1.599623146</v>
      </c>
      <c r="H149" s="33">
        <f>'KVK II 03.2024'!AH149+'KVK II 03.2024'!AG149</f>
        <v>0</v>
      </c>
      <c r="I149" s="13" t="s">
        <v>691</v>
      </c>
      <c r="K149" s="13" t="str">
        <f t="shared" ref="K149:L149" si="148">IFS(E149&gt;1, "tak",E149&lt;1, "nie")</f>
        <v>tak</v>
      </c>
      <c r="L149" s="13" t="str">
        <f t="shared" si="148"/>
        <v>tak</v>
      </c>
    </row>
    <row r="150" ht="15.75" customHeight="1">
      <c r="A150" s="6">
        <v>1.10291102E8</v>
      </c>
      <c r="B150" s="13" t="str">
        <f>VLOOKUP(A150,'KVK II 03.2024'!$A$2:$AJ$500,2,false)</f>
        <v>ʷʷ Zakopanê</v>
      </c>
      <c r="C150" s="33">
        <f>VLOOKUP(A150,'Actual scan'!$A$2:$AJ$500,3,false)</f>
        <v>66764889</v>
      </c>
      <c r="D150" s="49">
        <f>'KVK II 03.2024'!D150-'KVK II 03.2024'!C150</f>
        <v>1771699.83</v>
      </c>
      <c r="E150" s="50">
        <f>'KVK II 03.2024'!D150/'KVK II 03.2024'!C150</f>
        <v>1.367443503</v>
      </c>
      <c r="F150" s="33">
        <f>'KVK II 03.2024'!F150-'KVK II 03.2024'!E150</f>
        <v>11863230.7</v>
      </c>
      <c r="G150" s="51">
        <f>'KVK II 03.2024'!F150/'KVK II 03.2024'!E150</f>
        <v>1.574090276</v>
      </c>
      <c r="H150" s="33">
        <f>'KVK II 03.2024'!AH150+'KVK II 03.2024'!AG150</f>
        <v>1812500</v>
      </c>
      <c r="I150" s="13" t="s">
        <v>691</v>
      </c>
      <c r="K150" s="13" t="str">
        <f t="shared" ref="K150:L150" si="149">IFS(E150&gt;1, "tak",E150&lt;1, "nie")</f>
        <v>tak</v>
      </c>
      <c r="L150" s="13" t="str">
        <f t="shared" si="149"/>
        <v>tak</v>
      </c>
    </row>
    <row r="151" ht="15.75" customHeight="1">
      <c r="A151" s="6">
        <v>1.11810081E8</v>
      </c>
      <c r="B151" s="13" t="str">
        <f>VLOOKUP(A151,'KVK II 03.2024'!$A$2:$AJ$500,2,false)</f>
        <v>MatiMat1</v>
      </c>
      <c r="C151" s="33" t="str">
        <f>VLOOKUP(A151,'Actual scan'!$A$2:$AJ$500,3,false)</f>
        <v>#N/A</v>
      </c>
      <c r="D151" s="49">
        <f>'KVK II 03.2024'!D151-'KVK II 03.2024'!C151</f>
        <v>-4539136.05</v>
      </c>
      <c r="E151" s="50">
        <f>'KVK II 03.2024'!D151/'KVK II 03.2024'!C151</f>
        <v>0.01353646455</v>
      </c>
      <c r="F151" s="33">
        <f>'KVK II 03.2024'!F151-'KVK II 03.2024'!E151</f>
        <v>-18183267.88</v>
      </c>
      <c r="G151" s="51">
        <f>'KVK II 03.2024'!F151/'KVK II 03.2024'!E151</f>
        <v>0.07794557066</v>
      </c>
      <c r="H151" s="33">
        <f>'KVK II 03.2024'!AH151+'KVK II 03.2024'!AG151</f>
        <v>0</v>
      </c>
      <c r="I151" s="13" t="s">
        <v>689</v>
      </c>
      <c r="J151" s="13" t="s">
        <v>700</v>
      </c>
      <c r="K151" s="13" t="str">
        <f t="shared" ref="K151:L151" si="150">IFS(E151&gt;1, "tak",E151&lt;1, "nie")</f>
        <v>nie</v>
      </c>
      <c r="L151" s="13" t="str">
        <f t="shared" si="150"/>
        <v>nie</v>
      </c>
    </row>
    <row r="152" ht="15.75" customHeight="1">
      <c r="A152" s="6">
        <v>1.19821268E8</v>
      </c>
      <c r="B152" s="13" t="str">
        <f>VLOOKUP(A152,'KVK II 03.2024'!$A$2:$AJ$500,2,false)</f>
        <v>ʷʷStonoga</v>
      </c>
      <c r="C152" s="33">
        <f>VLOOKUP(A152,'Actual scan'!$A$2:$AJ$500,3,false)</f>
        <v>69004191</v>
      </c>
      <c r="D152" s="49">
        <f>'KVK II 03.2024'!D152-'KVK II 03.2024'!C152</f>
        <v>5650078.28</v>
      </c>
      <c r="E152" s="50">
        <f>'KVK II 03.2024'!D152/'KVK II 03.2024'!C152</f>
        <v>2.199965046</v>
      </c>
      <c r="F152" s="33">
        <f>'KVK II 03.2024'!F152-'KVK II 03.2024'!E152</f>
        <v>24362359.2</v>
      </c>
      <c r="G152" s="51">
        <f>'KVK II 03.2024'!F152/'KVK II 03.2024'!E152</f>
        <v>2.20728626</v>
      </c>
      <c r="H152" s="33">
        <f>'KVK II 03.2024'!AH152+'KVK II 03.2024'!AG152</f>
        <v>1304687</v>
      </c>
      <c r="I152" s="13" t="s">
        <v>691</v>
      </c>
      <c r="K152" s="13" t="str">
        <f t="shared" ref="K152:L152" si="151">IFS(E152&gt;1, "tak",E152&lt;1, "nie")</f>
        <v>tak</v>
      </c>
      <c r="L152" s="13" t="str">
        <f t="shared" si="151"/>
        <v>tak</v>
      </c>
    </row>
    <row r="153" ht="15.75" customHeight="1">
      <c r="A153" s="6">
        <v>7.7111465E7</v>
      </c>
      <c r="B153" s="13" t="str">
        <f>VLOOKUP(A153,'KVK II 03.2024'!$A$2:$AJ$500,2,false)</f>
        <v>ʷʷPatrykVolvo</v>
      </c>
      <c r="C153" s="33">
        <f>VLOOKUP(A153,'Actual scan'!$A$2:$AJ$500,3,false)</f>
        <v>67982041</v>
      </c>
      <c r="D153" s="49">
        <f>'KVK II 03.2024'!D153-'KVK II 03.2024'!C153</f>
        <v>3964100.42</v>
      </c>
      <c r="E153" s="50">
        <f>'KVK II 03.2024'!D153/'KVK II 03.2024'!C153</f>
        <v>1.861993028</v>
      </c>
      <c r="F153" s="33">
        <f>'KVK II 03.2024'!F153-'KVK II 03.2024'!E153</f>
        <v>20195407.8</v>
      </c>
      <c r="G153" s="51">
        <f>'KVK II 03.2024'!F153/'KVK II 03.2024'!E153</f>
        <v>2.02468061</v>
      </c>
      <c r="H153" s="33">
        <f>'KVK II 03.2024'!AH153+'KVK II 03.2024'!AG153</f>
        <v>717868</v>
      </c>
      <c r="I153" s="13" t="s">
        <v>691</v>
      </c>
      <c r="K153" s="13" t="str">
        <f t="shared" ref="K153:L153" si="152">IFS(E153&gt;1, "tak",E153&lt;1, "nie")</f>
        <v>tak</v>
      </c>
      <c r="L153" s="13" t="str">
        <f t="shared" si="152"/>
        <v>tak</v>
      </c>
    </row>
    <row r="154" ht="15.75" customHeight="1">
      <c r="A154" s="6">
        <v>1.1050589E8</v>
      </c>
      <c r="B154" s="13" t="str">
        <f>VLOOKUP(A154,'KVK II 03.2024'!$A$2:$AJ$500,2,false)</f>
        <v>ʷʷ Kirinek</v>
      </c>
      <c r="C154" s="33">
        <f>VLOOKUP(A154,'Actual scan'!$A$2:$AJ$500,3,false)</f>
        <v>67722933</v>
      </c>
      <c r="D154" s="49">
        <f>'KVK II 03.2024'!D154-'KVK II 03.2024'!C154</f>
        <v>1255886.56</v>
      </c>
      <c r="E154" s="50">
        <f>'KVK II 03.2024'!D154/'KVK II 03.2024'!C154</f>
        <v>1.265209525</v>
      </c>
      <c r="F154" s="33">
        <f>'KVK II 03.2024'!F154-'KVK II 03.2024'!E154</f>
        <v>12760774.4</v>
      </c>
      <c r="G154" s="51">
        <f>'KVK II 03.2024'!F154/'KVK II 03.2024'!E154</f>
        <v>1.628771025</v>
      </c>
      <c r="H154" s="33">
        <f>'KVK II 03.2024'!AH154+'KVK II 03.2024'!AG154</f>
        <v>1875905</v>
      </c>
      <c r="I154" s="13" t="s">
        <v>691</v>
      </c>
      <c r="K154" s="13" t="str">
        <f t="shared" ref="K154:L154" si="153">IFS(E154&gt;1, "tak",E154&lt;1, "nie")</f>
        <v>tak</v>
      </c>
      <c r="L154" s="13" t="str">
        <f t="shared" si="153"/>
        <v>tak</v>
      </c>
    </row>
    <row r="155" ht="15.75" customHeight="1">
      <c r="A155" s="6">
        <v>1.12065132E8</v>
      </c>
      <c r="B155" s="13" t="str">
        <f>VLOOKUP(A155,'KVK II 03.2024'!$A$2:$AJ$500,2,false)</f>
        <v>ʷʷ wojownik11</v>
      </c>
      <c r="C155" s="33" t="str">
        <f>VLOOKUP(A155,'Actual scan'!$A$2:$AJ$500,3,false)</f>
        <v>#N/A</v>
      </c>
      <c r="D155" s="49">
        <f>'KVK II 03.2024'!D155-'KVK II 03.2024'!C155</f>
        <v>-1250648.61</v>
      </c>
      <c r="E155" s="50">
        <f>'KVK II 03.2024'!D155/'KVK II 03.2024'!C155</f>
        <v>0.7331082261</v>
      </c>
      <c r="F155" s="33">
        <f>'KVK II 03.2024'!F155-'KVK II 03.2024'!E155</f>
        <v>-9033306.9</v>
      </c>
      <c r="G155" s="51">
        <f>'KVK II 03.2024'!F155/'KVK II 03.2024'!E155</f>
        <v>0.5501958748</v>
      </c>
      <c r="H155" s="33">
        <f>'KVK II 03.2024'!AH155+'KVK II 03.2024'!AG155</f>
        <v>554689</v>
      </c>
      <c r="I155" s="13" t="s">
        <v>689</v>
      </c>
      <c r="J155" s="13" t="s">
        <v>712</v>
      </c>
      <c r="K155" s="13" t="str">
        <f t="shared" ref="K155:L155" si="154">IFS(E155&gt;1, "tak",E155&lt;1, "nie")</f>
        <v>nie</v>
      </c>
      <c r="L155" s="13" t="str">
        <f t="shared" si="154"/>
        <v>nie</v>
      </c>
    </row>
    <row r="156" ht="15.75" customHeight="1">
      <c r="A156" s="6">
        <v>1902157.0</v>
      </c>
      <c r="B156" s="13" t="str">
        <f>VLOOKUP(A156,'KVK II 03.2024'!$A$2:$AJ$500,2,false)</f>
        <v>korrado</v>
      </c>
      <c r="C156" s="33" t="str">
        <f>VLOOKUP(A156,'Actual scan'!$A$2:$AJ$500,3,false)</f>
        <v>#N/A</v>
      </c>
      <c r="D156" s="49">
        <f>'KVK II 03.2024'!D156-'KVK II 03.2024'!C156</f>
        <v>-2607054.4</v>
      </c>
      <c r="E156" s="50">
        <f>'KVK II 03.2024'!D156/'KVK II 03.2024'!C156</f>
        <v>0.4497783478</v>
      </c>
      <c r="F156" s="33">
        <f>'KVK II 03.2024'!F156-'KVK II 03.2024'!E156</f>
        <v>-4270386</v>
      </c>
      <c r="G156" s="51">
        <f>'KVK II 03.2024'!F156/'KVK II 03.2024'!E156</f>
        <v>0.7897037632</v>
      </c>
      <c r="H156" s="33">
        <f>'KVK II 03.2024'!AH156+'KVK II 03.2024'!AG156</f>
        <v>944576</v>
      </c>
      <c r="I156" s="13" t="s">
        <v>689</v>
      </c>
      <c r="K156" s="13" t="str">
        <f t="shared" ref="K156:L156" si="155">IFS(E156&gt;1, "tak",E156&lt;1, "nie")</f>
        <v>nie</v>
      </c>
      <c r="L156" s="13" t="str">
        <f t="shared" si="155"/>
        <v>nie</v>
      </c>
    </row>
    <row r="157" ht="15.75" customHeight="1">
      <c r="A157" s="6">
        <v>1.24531366E8</v>
      </c>
      <c r="B157" s="13" t="str">
        <f>VLOOKUP(A157,'KVK II 03.2024'!$A$2:$AJ$500,2,false)</f>
        <v>ʷʷMichas96</v>
      </c>
      <c r="C157" s="33">
        <f>VLOOKUP(A157,'Actual scan'!$A$2:$AJ$500,3,false)</f>
        <v>64874812</v>
      </c>
      <c r="D157" s="49">
        <f>'KVK II 03.2024'!D157-'KVK II 03.2024'!C157</f>
        <v>6275338.2</v>
      </c>
      <c r="E157" s="50">
        <f>'KVK II 03.2024'!D157/'KVK II 03.2024'!C157</f>
        <v>1.895572894</v>
      </c>
      <c r="F157" s="33">
        <f>'KVK II 03.2024'!F157-'KVK II 03.2024'!E157</f>
        <v>37913961.7</v>
      </c>
      <c r="G157" s="51">
        <f>'KVK II 03.2024'!F157/'KVK II 03.2024'!E157</f>
        <v>2.545948161</v>
      </c>
      <c r="H157" s="33">
        <f>'KVK II 03.2024'!AH157+'KVK II 03.2024'!AG157</f>
        <v>1614034</v>
      </c>
      <c r="I157" s="13" t="s">
        <v>691</v>
      </c>
      <c r="K157" s="13" t="str">
        <f t="shared" ref="K157:L157" si="156">IFS(E157&gt;1, "tak",E157&lt;1, "nie")</f>
        <v>tak</v>
      </c>
      <c r="L157" s="13" t="str">
        <f t="shared" si="156"/>
        <v>tak</v>
      </c>
    </row>
    <row r="158" ht="15.75" customHeight="1">
      <c r="A158" s="6">
        <v>1.09537272E8</v>
      </c>
      <c r="B158" s="13" t="str">
        <f>VLOOKUP(A158,'KVK II 03.2024'!$A$2:$AJ$500,2,false)</f>
        <v>ʷʷMrMelikV1</v>
      </c>
      <c r="C158" s="33">
        <f>VLOOKUP(A158,'Actual scan'!$A$2:$AJ$500,3,false)</f>
        <v>69940875</v>
      </c>
      <c r="D158" s="49">
        <f>'KVK II 03.2024'!D158-'KVK II 03.2024'!C158</f>
        <v>-1043985.1</v>
      </c>
      <c r="E158" s="50">
        <f>'KVK II 03.2024'!D158/'KVK II 03.2024'!C158</f>
        <v>0.7701709616</v>
      </c>
      <c r="F158" s="33">
        <f>'KVK II 03.2024'!F158-'KVK II 03.2024'!E158</f>
        <v>-5727235</v>
      </c>
      <c r="G158" s="51">
        <f>'KVK II 03.2024'!F158/'KVK II 03.2024'!E158</f>
        <v>0.7058069638</v>
      </c>
      <c r="H158" s="33">
        <f>'KVK II 03.2024'!AH158+'KVK II 03.2024'!AG158</f>
        <v>122586</v>
      </c>
      <c r="I158" s="13" t="s">
        <v>691</v>
      </c>
      <c r="K158" s="13" t="str">
        <f t="shared" ref="K158:L158" si="157">IFS(E158&gt;1, "tak",E158&lt;1, "nie")</f>
        <v>nie</v>
      </c>
      <c r="L158" s="13" t="str">
        <f t="shared" si="157"/>
        <v>nie</v>
      </c>
    </row>
    <row r="159" ht="15.75" customHeight="1">
      <c r="A159" s="6">
        <v>1.17347852E8</v>
      </c>
      <c r="B159" s="13" t="str">
        <f>VLOOKUP(A159,'KVK II 03.2024'!$A$2:$AJ$500,2,false)</f>
        <v>syzyfklon</v>
      </c>
      <c r="C159" s="33">
        <f>VLOOKUP(A159,'Actual scan'!$A$2:$AJ$500,3,false)</f>
        <v>61338402</v>
      </c>
      <c r="D159" s="49">
        <f>'KVK II 03.2024'!D159-'KVK II 03.2024'!C159</f>
        <v>-2051588.98</v>
      </c>
      <c r="E159" s="50">
        <f>'KVK II 03.2024'!D159/'KVK II 03.2024'!C159</f>
        <v>0.5533480486</v>
      </c>
      <c r="F159" s="33">
        <f>'KVK II 03.2024'!F159-'KVK II 03.2024'!E159</f>
        <v>3157193.8</v>
      </c>
      <c r="G159" s="51">
        <f>'KVK II 03.2024'!F159/'KVK II 03.2024'!E159</f>
        <v>1.160382473</v>
      </c>
      <c r="H159" s="33">
        <f>'KVK II 03.2024'!AH159+'KVK II 03.2024'!AG159</f>
        <v>1877000</v>
      </c>
      <c r="I159" s="13" t="s">
        <v>691</v>
      </c>
      <c r="K159" s="13" t="str">
        <f t="shared" ref="K159:L159" si="158">IFS(E159&gt;1, "tak",E159&lt;1, "nie")</f>
        <v>nie</v>
      </c>
      <c r="L159" s="13" t="str">
        <f t="shared" si="158"/>
        <v>tak</v>
      </c>
    </row>
    <row r="160" ht="15.75" customHeight="1">
      <c r="A160" s="6">
        <v>1.14598851E8</v>
      </c>
      <c r="B160" s="13" t="str">
        <f>VLOOKUP(A160,'KVK II 03.2024'!$A$2:$AJ$500,2,false)</f>
        <v>ᵂᵂXJjoke</v>
      </c>
      <c r="C160" s="33">
        <f>VLOOKUP(A160,'Actual scan'!$A$2:$AJ$500,3,false)</f>
        <v>72707989</v>
      </c>
      <c r="D160" s="49">
        <f>'KVK II 03.2024'!D160-'KVK II 03.2024'!C160</f>
        <v>-3708903.72</v>
      </c>
      <c r="E160" s="50">
        <f>'KVK II 03.2024'!D160/'KVK II 03.2024'!C160</f>
        <v>0.2075496172</v>
      </c>
      <c r="F160" s="33">
        <f>'KVK II 03.2024'!F160-'KVK II 03.2024'!E160</f>
        <v>-16580956.8</v>
      </c>
      <c r="G160" s="51">
        <f>'KVK II 03.2024'!F160/'KVK II 03.2024'!E160</f>
        <v>0.1733667063</v>
      </c>
      <c r="H160" s="33">
        <f>'KVK II 03.2024'!AH160+'KVK II 03.2024'!AG160</f>
        <v>0</v>
      </c>
      <c r="I160" s="13" t="s">
        <v>689</v>
      </c>
      <c r="K160" s="13" t="str">
        <f t="shared" ref="K160:L160" si="159">IFS(E160&gt;1, "tak",E160&lt;1, "nie")</f>
        <v>nie</v>
      </c>
      <c r="L160" s="13" t="str">
        <f t="shared" si="159"/>
        <v>nie</v>
      </c>
    </row>
    <row r="161" ht="15.75" customHeight="1">
      <c r="A161" s="6">
        <v>1.1270062E8</v>
      </c>
      <c r="B161" s="13" t="str">
        <f>VLOOKUP(A161,'KVK II 03.2024'!$A$2:$AJ$500,2,false)</f>
        <v>ᴾᴸNemesis</v>
      </c>
      <c r="C161" s="33">
        <f>VLOOKUP(A161,'Actual scan'!$A$2:$AJ$500,3,false)</f>
        <v>65023818</v>
      </c>
      <c r="D161" s="49">
        <f>'KVK II 03.2024'!D161-'KVK II 03.2024'!C161</f>
        <v>14545477.46</v>
      </c>
      <c r="E161" s="50">
        <f>'KVK II 03.2024'!D161/'KVK II 03.2024'!C161</f>
        <v>4.141065341</v>
      </c>
      <c r="F161" s="33">
        <f>'KVK II 03.2024'!F161-'KVK II 03.2024'!E161</f>
        <v>55903921.4</v>
      </c>
      <c r="G161" s="51">
        <f>'KVK II 03.2024'!F161/'KVK II 03.2024'!E161</f>
        <v>3.816878059</v>
      </c>
      <c r="H161" s="33">
        <f>'KVK II 03.2024'!AH161+'KVK II 03.2024'!AG161</f>
        <v>884375</v>
      </c>
      <c r="I161" s="13" t="s">
        <v>691</v>
      </c>
      <c r="K161" s="13" t="str">
        <f t="shared" ref="K161:L161" si="160">IFS(E161&gt;1, "tak",E161&lt;1, "nie")</f>
        <v>tak</v>
      </c>
      <c r="L161" s="13" t="str">
        <f t="shared" si="160"/>
        <v>tak</v>
      </c>
    </row>
    <row r="162" ht="15.75" customHeight="1">
      <c r="A162" s="6">
        <v>1.1528264E8</v>
      </c>
      <c r="B162" s="13" t="str">
        <f>VLOOKUP(A162,'KVK II 03.2024'!$A$2:$AJ$500,2,false)</f>
        <v>ʷʷ Fiv3rS</v>
      </c>
      <c r="C162" s="33">
        <f>VLOOKUP(A162,'Actual scan'!$A$2:$AJ$500,3,false)</f>
        <v>71002915</v>
      </c>
      <c r="D162" s="49">
        <f>'KVK II 03.2024'!D162-'KVK II 03.2024'!C162</f>
        <v>3400566.71</v>
      </c>
      <c r="E162" s="50">
        <f>'KVK II 03.2024'!D162/'KVK II 03.2024'!C162</f>
        <v>1.735320898</v>
      </c>
      <c r="F162" s="33">
        <f>'KVK II 03.2024'!F162-'KVK II 03.2024'!E162</f>
        <v>17178497.9</v>
      </c>
      <c r="G162" s="51">
        <f>'KVK II 03.2024'!F162/'KVK II 03.2024'!E162</f>
        <v>1.866737489</v>
      </c>
      <c r="H162" s="33">
        <f>'KVK II 03.2024'!AH162+'KVK II 03.2024'!AG162</f>
        <v>1697121</v>
      </c>
      <c r="I162" s="13" t="s">
        <v>691</v>
      </c>
      <c r="K162" s="13" t="str">
        <f t="shared" ref="K162:L162" si="161">IFS(E162&gt;1, "tak",E162&lt;1, "nie")</f>
        <v>tak</v>
      </c>
      <c r="L162" s="13" t="str">
        <f t="shared" si="161"/>
        <v>tak</v>
      </c>
    </row>
    <row r="163" ht="15.75" customHeight="1">
      <c r="A163" s="6">
        <v>1.09427298E8</v>
      </c>
      <c r="B163" s="13" t="str">
        <f>VLOOKUP(A163,'KVK II 03.2024'!$A$2:$AJ$500,2,false)</f>
        <v>Sebix ᵃˡᵗ</v>
      </c>
      <c r="C163" s="33">
        <f>VLOOKUP(A163,'Actual scan'!$A$2:$AJ$500,3,false)</f>
        <v>69215955</v>
      </c>
      <c r="D163" s="49">
        <f>'KVK II 03.2024'!D163-'KVK II 03.2024'!C163</f>
        <v>-3838573.37</v>
      </c>
      <c r="E163" s="50">
        <f>'KVK II 03.2024'!D163/'KVK II 03.2024'!C163</f>
        <v>0.166629637</v>
      </c>
      <c r="F163" s="33">
        <f>'KVK II 03.2024'!F163-'KVK II 03.2024'!E163</f>
        <v>-1771360.9</v>
      </c>
      <c r="G163" s="51">
        <f>'KVK II 03.2024'!F163/'KVK II 03.2024'!E163</f>
        <v>0.9102670295</v>
      </c>
      <c r="H163" s="33">
        <f>'KVK II 03.2024'!AH163+'KVK II 03.2024'!AG163</f>
        <v>148371</v>
      </c>
      <c r="I163" s="13" t="s">
        <v>691</v>
      </c>
      <c r="K163" s="13" t="str">
        <f t="shared" ref="K163:L163" si="162">IFS(E163&gt;1, "tak",E163&lt;1, "nie")</f>
        <v>nie</v>
      </c>
      <c r="L163" s="13" t="str">
        <f t="shared" si="162"/>
        <v>nie</v>
      </c>
    </row>
    <row r="164" ht="15.75" customHeight="1">
      <c r="A164" s="6">
        <v>1.24116182E8</v>
      </c>
      <c r="B164" s="13" t="str">
        <f>VLOOKUP(A164,'KVK II 03.2024'!$A$2:$AJ$500,2,false)</f>
        <v>ʷʷ cichy</v>
      </c>
      <c r="C164" s="33">
        <f>VLOOKUP(A164,'Actual scan'!$A$2:$AJ$500,3,false)</f>
        <v>70826112</v>
      </c>
      <c r="D164" s="49">
        <f>'KVK II 03.2024'!D164-'KVK II 03.2024'!C164</f>
        <v>14442738.02</v>
      </c>
      <c r="E164" s="50">
        <f>'KVK II 03.2024'!D164/'KVK II 03.2024'!C164</f>
        <v>4.125342301</v>
      </c>
      <c r="F164" s="33">
        <f>'KVK II 03.2024'!F164-'KVK II 03.2024'!E164</f>
        <v>58585489.8</v>
      </c>
      <c r="G164" s="51">
        <f>'KVK II 03.2024'!F164/'KVK II 03.2024'!E164</f>
        <v>3.958114001</v>
      </c>
      <c r="H164" s="33">
        <f>'KVK II 03.2024'!AH164+'KVK II 03.2024'!AG164</f>
        <v>1451264</v>
      </c>
      <c r="I164" s="13" t="s">
        <v>691</v>
      </c>
      <c r="K164" s="13" t="str">
        <f t="shared" ref="K164:L164" si="163">IFS(E164&gt;1, "tak",E164&lt;1, "nie")</f>
        <v>tak</v>
      </c>
      <c r="L164" s="13" t="str">
        <f t="shared" si="163"/>
        <v>tak</v>
      </c>
    </row>
    <row r="165" ht="15.75" customHeight="1">
      <c r="A165" s="6">
        <v>1.24489096E8</v>
      </c>
      <c r="B165" s="13" t="str">
        <f>VLOOKUP(A165,'KVK II 03.2024'!$A$2:$AJ$500,2,false)</f>
        <v>ʜꜱ Ridali</v>
      </c>
      <c r="C165" s="33">
        <f>VLOOKUP(A165,'Actual scan'!$A$2:$AJ$500,3,false)</f>
        <v>64785284</v>
      </c>
      <c r="D165" s="49">
        <f>'KVK II 03.2024'!D165-'KVK II 03.2024'!C165</f>
        <v>-1113114.39</v>
      </c>
      <c r="E165" s="50">
        <f>'KVK II 03.2024'!D165/'KVK II 03.2024'!C165</f>
        <v>0.763186267</v>
      </c>
      <c r="F165" s="33">
        <f>'KVK II 03.2024'!F165-'KVK II 03.2024'!E165</f>
        <v>7567910.9</v>
      </c>
      <c r="G165" s="51">
        <f>'KVK II 03.2024'!F165/'KVK II 03.2024'!E165</f>
        <v>1.375681563</v>
      </c>
      <c r="H165" s="33">
        <f>'KVK II 03.2024'!AH165+'KVK II 03.2024'!AG165</f>
        <v>2495777</v>
      </c>
      <c r="I165" s="13" t="s">
        <v>691</v>
      </c>
      <c r="K165" s="13" t="str">
        <f t="shared" ref="K165:L165" si="164">IFS(E165&gt;1, "tak",E165&lt;1, "nie")</f>
        <v>nie</v>
      </c>
      <c r="L165" s="13" t="str">
        <f t="shared" si="164"/>
        <v>tak</v>
      </c>
    </row>
    <row r="166" ht="15.75" customHeight="1">
      <c r="A166" s="6">
        <v>1.236837E8</v>
      </c>
      <c r="B166" s="13" t="str">
        <f>VLOOKUP(A166,'KVK II 03.2024'!$A$2:$AJ$500,2,false)</f>
        <v>ʷʷ Chudzinx</v>
      </c>
      <c r="C166" s="33">
        <f>VLOOKUP(A166,'Actual scan'!$A$2:$AJ$500,3,false)</f>
        <v>51884714</v>
      </c>
      <c r="D166" s="49">
        <f>'KVK II 03.2024'!D166-'KVK II 03.2024'!C166</f>
        <v>-185875.07</v>
      </c>
      <c r="E166" s="50">
        <f>'KVK II 03.2024'!D166/'KVK II 03.2024'!C166</f>
        <v>0.9585648018</v>
      </c>
      <c r="F166" s="33">
        <f>'KVK II 03.2024'!F166-'KVK II 03.2024'!E166</f>
        <v>2167261.7</v>
      </c>
      <c r="G166" s="51">
        <f>'KVK II 03.2024'!F166/'KVK II 03.2024'!E166</f>
        <v>1.112729198</v>
      </c>
      <c r="H166" s="33">
        <f>'KVK II 03.2024'!AH166+'KVK II 03.2024'!AG166</f>
        <v>1075358</v>
      </c>
      <c r="I166" s="13" t="s">
        <v>691</v>
      </c>
      <c r="K166" s="13" t="str">
        <f t="shared" ref="K166:L166" si="165">IFS(E166&gt;1, "tak",E166&lt;1, "nie")</f>
        <v>nie</v>
      </c>
      <c r="L166" s="13" t="str">
        <f t="shared" si="165"/>
        <v>tak</v>
      </c>
    </row>
    <row r="167" ht="15.75" customHeight="1">
      <c r="A167" s="6">
        <v>1.27482727E8</v>
      </c>
      <c r="B167" s="13" t="str">
        <f>VLOOKUP(A167,'KVK II 03.2024'!$A$2:$AJ$500,2,false)</f>
        <v>乂Morbius</v>
      </c>
      <c r="C167" s="33" t="str">
        <f>VLOOKUP(A167,'Actual scan'!$A$2:$AJ$500,3,false)</f>
        <v>#N/A</v>
      </c>
      <c r="D167" s="49">
        <f>'KVK II 03.2024'!D167-'KVK II 03.2024'!C167</f>
        <v>6616664.56</v>
      </c>
      <c r="E167" s="50">
        <f>'KVK II 03.2024'!D167/'KVK II 03.2024'!C167</f>
        <v>2.413082761</v>
      </c>
      <c r="F167" s="33">
        <f>'KVK II 03.2024'!F167-'KVK II 03.2024'!E167</f>
        <v>30889292.4</v>
      </c>
      <c r="G167" s="51">
        <f>'KVK II 03.2024'!F167/'KVK II 03.2024'!E167</f>
        <v>2.5392644</v>
      </c>
      <c r="H167" s="33">
        <f>'KVK II 03.2024'!AH167+'KVK II 03.2024'!AG167</f>
        <v>1166730</v>
      </c>
      <c r="I167" s="13" t="s">
        <v>691</v>
      </c>
      <c r="K167" s="13" t="str">
        <f t="shared" ref="K167:L167" si="166">IFS(E167&gt;1, "tak",E167&lt;1, "nie")</f>
        <v>tak</v>
      </c>
      <c r="L167" s="13" t="str">
        <f t="shared" si="166"/>
        <v>tak</v>
      </c>
    </row>
    <row r="168" ht="15.75" customHeight="1">
      <c r="A168" s="6">
        <v>1.09371976E8</v>
      </c>
      <c r="B168" s="13" t="str">
        <f>VLOOKUP(A168,'KVK II 03.2024'!$A$2:$AJ$500,2,false)</f>
        <v>ʷʷ Derdevil</v>
      </c>
      <c r="C168" s="33" t="str">
        <f>VLOOKUP(A168,'Actual scan'!$A$2:$AJ$500,3,false)</f>
        <v>#N/A</v>
      </c>
      <c r="D168" s="49">
        <f>'KVK II 03.2024'!D168-'KVK II 03.2024'!C168</f>
        <v>-2691370.36</v>
      </c>
      <c r="E168" s="50">
        <f>'KVK II 03.2024'!D168/'KVK II 03.2024'!C168</f>
        <v>0.3984096722</v>
      </c>
      <c r="F168" s="33">
        <f>'KVK II 03.2024'!F168-'KVK II 03.2024'!E168</f>
        <v>-13015688.4</v>
      </c>
      <c r="G168" s="51">
        <f>'KVK II 03.2024'!F168/'KVK II 03.2024'!E168</f>
        <v>0.3211539299</v>
      </c>
      <c r="H168" s="33">
        <f>'KVK II 03.2024'!AH168+'KVK II 03.2024'!AG168</f>
        <v>0</v>
      </c>
      <c r="I168" s="13" t="s">
        <v>689</v>
      </c>
      <c r="K168" s="13" t="str">
        <f t="shared" ref="K168:L168" si="167">IFS(E168&gt;1, "tak",E168&lt;1, "nie")</f>
        <v>nie</v>
      </c>
      <c r="L168" s="13" t="str">
        <f t="shared" si="167"/>
        <v>nie</v>
      </c>
    </row>
    <row r="169" ht="15.75" customHeight="1">
      <c r="A169" s="6">
        <v>1.24410542E8</v>
      </c>
      <c r="B169" s="13" t="str">
        <f>VLOOKUP(A169,'KVK II 03.2024'!$A$2:$AJ$500,2,false)</f>
        <v>sài gòn vn80</v>
      </c>
      <c r="C169" s="33" t="str">
        <f>VLOOKUP(A169,'Actual scan'!$A$2:$AJ$500,3,false)</f>
        <v>#N/A</v>
      </c>
      <c r="D169" s="49">
        <f>'KVK II 03.2024'!D169-'KVK II 03.2024'!C169</f>
        <v>-1757693.43</v>
      </c>
      <c r="E169" s="50">
        <f>'KVK II 03.2024'!D169/'KVK II 03.2024'!C169</f>
        <v>0.6135109066</v>
      </c>
      <c r="F169" s="33">
        <f>'KVK II 03.2024'!F169-'KVK II 03.2024'!E169</f>
        <v>-9578348.7</v>
      </c>
      <c r="G169" s="51">
        <f>'KVK II 03.2024'!F169/'KVK II 03.2024'!E169</f>
        <v>0.5085701391</v>
      </c>
      <c r="H169" s="33">
        <f>'KVK II 03.2024'!AH169+'KVK II 03.2024'!AG169</f>
        <v>0</v>
      </c>
      <c r="I169" s="13" t="s">
        <v>689</v>
      </c>
      <c r="K169" s="13" t="str">
        <f t="shared" ref="K169:L169" si="168">IFS(E169&gt;1, "tak",E169&lt;1, "nie")</f>
        <v>nie</v>
      </c>
      <c r="L169" s="13" t="str">
        <f t="shared" si="168"/>
        <v>nie</v>
      </c>
    </row>
    <row r="170" ht="15.75" customHeight="1">
      <c r="A170" s="6">
        <v>1.09509964E8</v>
      </c>
      <c r="B170" s="13" t="str">
        <f>VLOOKUP(A170,'KVK II 03.2024'!$A$2:$AJ$500,2,false)</f>
        <v>Argosvil</v>
      </c>
      <c r="C170" s="33">
        <f>VLOOKUP(A170,'Actual scan'!$A$2:$AJ$500,3,false)</f>
        <v>67172984</v>
      </c>
      <c r="D170" s="49">
        <f>'KVK II 03.2024'!D170-'KVK II 03.2024'!C170</f>
        <v>-596277.21</v>
      </c>
      <c r="E170" s="50">
        <f>'KVK II 03.2024'!D170/'KVK II 03.2024'!C170</f>
        <v>0.868605817</v>
      </c>
      <c r="F170" s="33">
        <f>'KVK II 03.2024'!F170-'KVK II 03.2024'!E170</f>
        <v>4414469.1</v>
      </c>
      <c r="G170" s="51">
        <f>'KVK II 03.2024'!F170/'KVK II 03.2024'!E170</f>
        <v>1.226977702</v>
      </c>
      <c r="H170" s="33">
        <f>'KVK II 03.2024'!AH170+'KVK II 03.2024'!AG170</f>
        <v>1354526</v>
      </c>
      <c r="I170" s="13" t="s">
        <v>691</v>
      </c>
      <c r="K170" s="13" t="str">
        <f t="shared" ref="K170:L170" si="169">IFS(E170&gt;1, "tak",E170&lt;1, "nie")</f>
        <v>nie</v>
      </c>
      <c r="L170" s="13" t="str">
        <f t="shared" si="169"/>
        <v>tak</v>
      </c>
    </row>
    <row r="171" ht="15.75" customHeight="1">
      <c r="A171" s="6">
        <v>1.2314853E8</v>
      </c>
      <c r="B171" s="13" t="str">
        <f>VLOOKUP(A171,'KVK II 03.2024'!$A$2:$AJ$500,2,false)</f>
        <v>San Quentin</v>
      </c>
      <c r="C171" s="33">
        <f>VLOOKUP(A171,'Actual scan'!$A$2:$AJ$500,3,false)</f>
        <v>54187695</v>
      </c>
      <c r="D171" s="49">
        <f>'KVK II 03.2024'!D171-'KVK II 03.2024'!C171</f>
        <v>-4463596.69</v>
      </c>
      <c r="E171" s="50">
        <f>'KVK II 03.2024'!D171/'KVK II 03.2024'!C171</f>
        <v>0</v>
      </c>
      <c r="F171" s="33">
        <f>'KVK II 03.2024'!F171-'KVK II 03.2024'!E171</f>
        <v>-19129700.1</v>
      </c>
      <c r="G171" s="51">
        <f>'KVK II 03.2024'!F171/'KVK II 03.2024'!E171</f>
        <v>0</v>
      </c>
      <c r="H171" s="33">
        <f>'KVK II 03.2024'!AH171+'KVK II 03.2024'!AG171</f>
        <v>0</v>
      </c>
      <c r="I171" s="13" t="s">
        <v>689</v>
      </c>
      <c r="K171" s="13" t="str">
        <f t="shared" ref="K171:L171" si="170">IFS(E171&gt;1, "tak",E171&lt;1, "nie")</f>
        <v>nie</v>
      </c>
      <c r="L171" s="13" t="str">
        <f t="shared" si="170"/>
        <v>nie</v>
      </c>
    </row>
    <row r="172" ht="15.75" customHeight="1">
      <c r="A172" s="6">
        <v>1.2419706E8</v>
      </c>
      <c r="B172" s="13" t="str">
        <f>VLOOKUP(A172,'KVK II 03.2024'!$A$2:$AJ$500,2,false)</f>
        <v>ʷʷSupergosciu</v>
      </c>
      <c r="C172" s="33">
        <f>VLOOKUP(A172,'Actual scan'!$A$2:$AJ$500,3,false)</f>
        <v>66313470</v>
      </c>
      <c r="D172" s="49">
        <f>'KVK II 03.2024'!D172-'KVK II 03.2024'!C172</f>
        <v>-1074135.11</v>
      </c>
      <c r="E172" s="50">
        <f>'KVK II 03.2024'!D172/'KVK II 03.2024'!C172</f>
        <v>0.7617186656</v>
      </c>
      <c r="F172" s="33">
        <f>'KVK II 03.2024'!F172-'KVK II 03.2024'!E172</f>
        <v>-27117.9</v>
      </c>
      <c r="G172" s="51">
        <f>'KVK II 03.2024'!F172/'KVK II 03.2024'!E172</f>
        <v>0.9985963334</v>
      </c>
      <c r="H172" s="33">
        <f>'KVK II 03.2024'!AH172+'KVK II 03.2024'!AG172</f>
        <v>714817</v>
      </c>
      <c r="I172" s="13" t="s">
        <v>691</v>
      </c>
      <c r="K172" s="13" t="str">
        <f t="shared" ref="K172:L172" si="171">IFS(E172&gt;1, "tak",E172&lt;1, "nie")</f>
        <v>nie</v>
      </c>
      <c r="L172" s="13" t="str">
        <f t="shared" si="171"/>
        <v>nie</v>
      </c>
    </row>
    <row r="173" ht="15.75" customHeight="1">
      <c r="A173" s="6">
        <v>1.09081071E8</v>
      </c>
      <c r="B173" s="13" t="str">
        <f>VLOOKUP(A173,'KVK II 03.2024'!$A$2:$AJ$500,2,false)</f>
        <v>ʷʷ LexiLin</v>
      </c>
      <c r="C173" s="33">
        <f>VLOOKUP(A173,'Actual scan'!$A$2:$AJ$500,3,false)</f>
        <v>69878556</v>
      </c>
      <c r="D173" s="49">
        <f>'KVK II 03.2024'!D173-'KVK II 03.2024'!C173</f>
        <v>-794072.31</v>
      </c>
      <c r="E173" s="50">
        <f>'KVK II 03.2024'!D173/'KVK II 03.2024'!C173</f>
        <v>0.8246800524</v>
      </c>
      <c r="F173" s="33">
        <f>'KVK II 03.2024'!F173-'KVK II 03.2024'!E173</f>
        <v>-1595429.9</v>
      </c>
      <c r="G173" s="51">
        <f>'KVK II 03.2024'!F173/'KVK II 03.2024'!E173</f>
        <v>0.9178087108</v>
      </c>
      <c r="H173" s="33">
        <f>'KVK II 03.2024'!AH173+'KVK II 03.2024'!AG173</f>
        <v>438779</v>
      </c>
      <c r="I173" s="13" t="s">
        <v>691</v>
      </c>
      <c r="K173" s="13" t="str">
        <f t="shared" ref="K173:L173" si="172">IFS(E173&gt;1, "tak",E173&lt;1, "nie")</f>
        <v>nie</v>
      </c>
      <c r="L173" s="13" t="str">
        <f t="shared" si="172"/>
        <v>nie</v>
      </c>
    </row>
    <row r="174" ht="15.75" customHeight="1">
      <c r="A174" s="6">
        <v>1.2340042E8</v>
      </c>
      <c r="B174" s="13" t="str">
        <f>VLOOKUP(A174,'KVK II 03.2024'!$A$2:$AJ$500,2,false)</f>
        <v>Hypnotica10</v>
      </c>
      <c r="C174" s="33">
        <f>VLOOKUP(A174,'Actual scan'!$A$2:$AJ$500,3,false)</f>
        <v>66108396</v>
      </c>
      <c r="D174" s="49">
        <f>'KVK II 03.2024'!D174-'KVK II 03.2024'!C174</f>
        <v>-1650966.33</v>
      </c>
      <c r="E174" s="50">
        <f>'KVK II 03.2024'!D174/'KVK II 03.2024'!C174</f>
        <v>0.6343789565</v>
      </c>
      <c r="F174" s="33">
        <f>'KVK II 03.2024'!F174-'KVK II 03.2024'!E174</f>
        <v>76996.3</v>
      </c>
      <c r="G174" s="51">
        <f>'KVK II 03.2024'!F174/'KVK II 03.2024'!E174</f>
        <v>1.003978685</v>
      </c>
      <c r="H174" s="33">
        <f>'KVK II 03.2024'!AH174+'KVK II 03.2024'!AG174</f>
        <v>1622936</v>
      </c>
      <c r="I174" s="13" t="s">
        <v>691</v>
      </c>
      <c r="K174" s="13" t="str">
        <f t="shared" ref="K174:L174" si="173">IFS(E174&gt;1, "tak",E174&lt;1, "nie")</f>
        <v>nie</v>
      </c>
      <c r="L174" s="13" t="str">
        <f t="shared" si="173"/>
        <v>tak</v>
      </c>
    </row>
    <row r="175" ht="15.75" customHeight="1">
      <c r="A175" s="6">
        <v>9.5522785E7</v>
      </c>
      <c r="B175" s="13" t="str">
        <f>VLOOKUP(A175,'KVK II 03.2024'!$A$2:$AJ$500,2,false)</f>
        <v>ᵂᵂMangulica</v>
      </c>
      <c r="C175" s="33" t="str">
        <f>VLOOKUP(A175,'Actual scan'!$A$2:$AJ$500,3,false)</f>
        <v>#N/A</v>
      </c>
      <c r="D175" s="49">
        <f>'KVK II 03.2024'!D175-'KVK II 03.2024'!C175</f>
        <v>-2649496.91</v>
      </c>
      <c r="E175" s="50">
        <f>'KVK II 03.2024'!D175/'KVK II 03.2024'!C175</f>
        <v>0.4083560534</v>
      </c>
      <c r="F175" s="33">
        <f>'KVK II 03.2024'!F175-'KVK II 03.2024'!E175</f>
        <v>-5094699.9</v>
      </c>
      <c r="G175" s="51">
        <f>'KVK II 03.2024'!F175/'KVK II 03.2024'!E175</f>
        <v>0.7345440889</v>
      </c>
      <c r="H175" s="33">
        <f>'KVK II 03.2024'!AH175+'KVK II 03.2024'!AG175</f>
        <v>1202488</v>
      </c>
      <c r="I175" s="13" t="s">
        <v>689</v>
      </c>
      <c r="K175" s="13" t="str">
        <f t="shared" ref="K175:L175" si="174">IFS(E175&gt;1, "tak",E175&lt;1, "nie")</f>
        <v>nie</v>
      </c>
      <c r="L175" s="13" t="str">
        <f t="shared" si="174"/>
        <v>nie</v>
      </c>
    </row>
    <row r="176" ht="15.75" customHeight="1">
      <c r="A176" s="6">
        <v>1.09361996E8</v>
      </c>
      <c r="B176" s="13" t="str">
        <f>VLOOKUP(A176,'KVK II 03.2024'!$A$2:$AJ$500,2,false)</f>
        <v>ʷʷ Patryk</v>
      </c>
      <c r="C176" s="33">
        <f>VLOOKUP(A176,'Actual scan'!$A$2:$AJ$500,3,false)</f>
        <v>64840377</v>
      </c>
      <c r="D176" s="49">
        <f>'KVK II 03.2024'!D176-'KVK II 03.2024'!C176</f>
        <v>5543811.84</v>
      </c>
      <c r="E176" s="50">
        <f>'KVK II 03.2024'!D176/'KVK II 03.2024'!C176</f>
        <v>2.222916982</v>
      </c>
      <c r="F176" s="33">
        <f>'KVK II 03.2024'!F176-'KVK II 03.2024'!E176</f>
        <v>26342319.6</v>
      </c>
      <c r="G176" s="51">
        <f>'KVK II 03.2024'!F176/'KVK II 03.2024'!E176</f>
        <v>2.355873879</v>
      </c>
      <c r="H176" s="33">
        <f>'KVK II 03.2024'!AH176+'KVK II 03.2024'!AG176</f>
        <v>1350829</v>
      </c>
      <c r="I176" s="13" t="s">
        <v>691</v>
      </c>
      <c r="K176" s="13" t="str">
        <f t="shared" ref="K176:L176" si="175">IFS(E176&gt;1, "tak",E176&lt;1, "nie")</f>
        <v>tak</v>
      </c>
      <c r="L176" s="13" t="str">
        <f t="shared" si="175"/>
        <v>tak</v>
      </c>
    </row>
    <row r="177" ht="15.75" customHeight="1">
      <c r="A177" s="6">
        <v>1.14573907E8</v>
      </c>
      <c r="B177" s="13" t="str">
        <f>VLOOKUP(A177,'KVK II 03.2024'!$A$2:$AJ$500,2,false)</f>
        <v>ʷʷ Madziula02</v>
      </c>
      <c r="C177" s="33">
        <f>VLOOKUP(A177,'Actual scan'!$A$2:$AJ$500,3,false)</f>
        <v>67174924</v>
      </c>
      <c r="D177" s="49">
        <f>'KVK II 03.2024'!D177-'KVK II 03.2024'!C177</f>
        <v>9381658.5</v>
      </c>
      <c r="E177" s="50">
        <f>'KVK II 03.2024'!D177/'KVK II 03.2024'!C177</f>
        <v>3.08060763</v>
      </c>
      <c r="F177" s="33">
        <f>'KVK II 03.2024'!F177-'KVK II 03.2024'!E177</f>
        <v>42228873</v>
      </c>
      <c r="G177" s="51">
        <f>'KVK II 03.2024'!F177/'KVK II 03.2024'!E177</f>
        <v>3.185228434</v>
      </c>
      <c r="H177" s="33">
        <f>'KVK II 03.2024'!AH177+'KVK II 03.2024'!AG177</f>
        <v>1991194</v>
      </c>
      <c r="I177" s="13" t="s">
        <v>691</v>
      </c>
      <c r="K177" s="13" t="str">
        <f t="shared" ref="K177:L177" si="176">IFS(E177&gt;1, "tak",E177&lt;1, "nie")</f>
        <v>tak</v>
      </c>
      <c r="L177" s="13" t="str">
        <f t="shared" si="176"/>
        <v>tak</v>
      </c>
    </row>
    <row r="178" ht="15.75" customHeight="1">
      <c r="A178" s="6">
        <v>3.7821772E7</v>
      </c>
      <c r="B178" s="13" t="str">
        <f>VLOOKUP(A178,'KVK II 03.2024'!$A$2:$AJ$500,2,false)</f>
        <v>Luna Mk</v>
      </c>
      <c r="C178" s="33" t="str">
        <f>VLOOKUP(A178,'Actual scan'!$A$2:$AJ$500,3,false)</f>
        <v>#N/A</v>
      </c>
      <c r="D178" s="49">
        <f>'KVK II 03.2024'!D178-'KVK II 03.2024'!C178</f>
        <v>-4414184.53</v>
      </c>
      <c r="E178" s="50">
        <f>'KVK II 03.2024'!D178/'KVK II 03.2024'!C178</f>
        <v>0</v>
      </c>
      <c r="F178" s="33">
        <f>'KVK II 03.2024'!F178-'KVK II 03.2024'!E178</f>
        <v>-18917933.7</v>
      </c>
      <c r="G178" s="51">
        <f>'KVK II 03.2024'!F178/'KVK II 03.2024'!E178</f>
        <v>0</v>
      </c>
      <c r="H178" s="33">
        <f>'KVK II 03.2024'!AH178+'KVK II 03.2024'!AG178</f>
        <v>0</v>
      </c>
      <c r="I178" s="13" t="s">
        <v>689</v>
      </c>
      <c r="K178" s="13" t="str">
        <f t="shared" ref="K178:L178" si="177">IFS(E178&gt;1, "tak",E178&lt;1, "nie")</f>
        <v>nie</v>
      </c>
      <c r="L178" s="13" t="str">
        <f t="shared" si="177"/>
        <v>nie</v>
      </c>
    </row>
    <row r="179" ht="15.75" customHeight="1">
      <c r="A179" s="6">
        <v>1.10806897E8</v>
      </c>
      <c r="B179" s="13" t="str">
        <f>VLOOKUP(A179,'KVK II 03.2024'!$A$2:$AJ$500,2,false)</f>
        <v>ProBuBu</v>
      </c>
      <c r="C179" s="33" t="str">
        <f>VLOOKUP(A179,'Actual scan'!$A$2:$AJ$500,3,false)</f>
        <v>#N/A</v>
      </c>
      <c r="D179" s="49">
        <f>'KVK II 03.2024'!D179-'KVK II 03.2024'!C179</f>
        <v>-2875314.16</v>
      </c>
      <c r="E179" s="50">
        <f>'KVK II 03.2024'!D179/'KVK II 03.2024'!C179</f>
        <v>0.3552874763</v>
      </c>
      <c r="F179" s="33">
        <f>'KVK II 03.2024'!F179-'KVK II 03.2024'!E179</f>
        <v>-2601162.4</v>
      </c>
      <c r="G179" s="51">
        <f>'KVK II 03.2024'!F179/'KVK II 03.2024'!E179</f>
        <v>0.8639103628</v>
      </c>
      <c r="H179" s="33">
        <f>'KVK II 03.2024'!AH179+'KVK II 03.2024'!AG179</f>
        <v>1826618</v>
      </c>
      <c r="I179" s="13" t="s">
        <v>689</v>
      </c>
      <c r="K179" s="13" t="str">
        <f t="shared" ref="K179:L179" si="178">IFS(E179&gt;1, "tak",E179&lt;1, "nie")</f>
        <v>nie</v>
      </c>
      <c r="L179" s="13" t="str">
        <f t="shared" si="178"/>
        <v>nie</v>
      </c>
    </row>
    <row r="180" ht="15.75" customHeight="1">
      <c r="A180" s="6">
        <v>1.10817083E8</v>
      </c>
      <c r="B180" s="13" t="str">
        <f>VLOOKUP(A180,'KVK II 03.2024'!$A$2:$AJ$500,2,false)</f>
        <v>Sergiuszekk</v>
      </c>
      <c r="C180" s="33">
        <f>VLOOKUP(A180,'Actual scan'!$A$2:$AJ$500,3,false)</f>
        <v>69512935</v>
      </c>
      <c r="D180" s="49">
        <f>'KVK II 03.2024'!D180-'KVK II 03.2024'!C180</f>
        <v>44937073.56</v>
      </c>
      <c r="E180" s="50">
        <f>'KVK II 03.2024'!D180/'KVK II 03.2024'!C180</f>
        <v>10.79090442</v>
      </c>
      <c r="F180" s="33">
        <f>'KVK II 03.2024'!F180-'KVK II 03.2024'!E180</f>
        <v>152044666.4</v>
      </c>
      <c r="G180" s="51">
        <f>'KVK II 03.2024'!F180/'KVK II 03.2024'!E180</f>
        <v>8.729759825</v>
      </c>
      <c r="H180" s="33">
        <f>'KVK II 03.2024'!AH180+'KVK II 03.2024'!AG180</f>
        <v>1168794</v>
      </c>
      <c r="I180" s="13" t="s">
        <v>691</v>
      </c>
      <c r="K180" s="13" t="str">
        <f t="shared" ref="K180:L180" si="179">IFS(E180&gt;1, "tak",E180&lt;1, "nie")</f>
        <v>tak</v>
      </c>
      <c r="L180" s="13" t="str">
        <f t="shared" si="179"/>
        <v>tak</v>
      </c>
    </row>
    <row r="181" ht="15.75" customHeight="1">
      <c r="A181" s="6">
        <v>1.10423979E8</v>
      </c>
      <c r="B181" s="13" t="str">
        <f>VLOOKUP(A181,'KVK II 03.2024'!$A$2:$AJ$500,2,false)</f>
        <v>ˢᴴSraczunia</v>
      </c>
      <c r="C181" s="33" t="str">
        <f>VLOOKUP(A181,'Actual scan'!$A$2:$AJ$500,3,false)</f>
        <v>#N/A</v>
      </c>
      <c r="D181" s="49">
        <f>'KVK II 03.2024'!D181-'KVK II 03.2024'!C181</f>
        <v>-4161216.25</v>
      </c>
      <c r="E181" s="50">
        <f>'KVK II 03.2024'!D181/'KVK II 03.2024'!C181</f>
        <v>0.06242555883</v>
      </c>
      <c r="F181" s="33">
        <f>'KVK II 03.2024'!F181-'KVK II 03.2024'!E181</f>
        <v>-18073168.5</v>
      </c>
      <c r="G181" s="51">
        <f>'KVK II 03.2024'!F181/'KVK II 03.2024'!E181</f>
        <v>0.04984040827</v>
      </c>
      <c r="H181" s="33">
        <f>'KVK II 03.2024'!AH181+'KVK II 03.2024'!AG181</f>
        <v>0</v>
      </c>
      <c r="I181" s="13" t="s">
        <v>689</v>
      </c>
      <c r="K181" s="13" t="str">
        <f t="shared" ref="K181:L181" si="180">IFS(E181&gt;1, "tak",E181&lt;1, "nie")</f>
        <v>nie</v>
      </c>
      <c r="L181" s="13" t="str">
        <f t="shared" si="180"/>
        <v>nie</v>
      </c>
    </row>
    <row r="182" ht="15.75" customHeight="1">
      <c r="A182" s="6">
        <v>1.12934812E8</v>
      </c>
      <c r="B182" s="13" t="str">
        <f>VLOOKUP(A182,'KVK II 03.2024'!$A$2:$AJ$500,2,false)</f>
        <v>ʷʷButcher乂</v>
      </c>
      <c r="C182" s="33" t="str">
        <f>VLOOKUP(A182,'Actual scan'!$A$2:$AJ$500,3,false)</f>
        <v>#N/A</v>
      </c>
      <c r="D182" s="49" t="str">
        <f>'KVK II 03.2024'!D182-'KVK II 03.2024'!C182</f>
        <v>#VALUE!</v>
      </c>
      <c r="E182" s="50" t="str">
        <f>'KVK II 03.2024'!D182/'KVK II 03.2024'!C182</f>
        <v>#VALUE!</v>
      </c>
      <c r="F182" s="33" t="str">
        <f>'KVK II 03.2024'!F182-'KVK II 03.2024'!E182</f>
        <v>#VALUE!</v>
      </c>
      <c r="G182" s="51" t="str">
        <f>'KVK II 03.2024'!F182/'KVK II 03.2024'!E182</f>
        <v>#VALUE!</v>
      </c>
      <c r="H182" s="33">
        <f>'KVK II 03.2024'!AH182+'KVK II 03.2024'!AG182</f>
        <v>0</v>
      </c>
      <c r="I182" s="13" t="s">
        <v>689</v>
      </c>
      <c r="K182" s="13" t="str">
        <f t="shared" ref="K182:L182" si="181">IFS(E182&gt;1, "tak",E182&lt;1, "nie")</f>
        <v>#VALUE!</v>
      </c>
      <c r="L182" s="13" t="str">
        <f t="shared" si="181"/>
        <v>#VALUE!</v>
      </c>
    </row>
    <row r="183" ht="15.75" customHeight="1">
      <c r="A183" s="6">
        <v>1.18187287E8</v>
      </c>
      <c r="B183" s="13" t="str">
        <f>VLOOKUP(A183,'KVK II 03.2024'!$A$2:$AJ$500,2,false)</f>
        <v>kandi91</v>
      </c>
      <c r="C183" s="33" t="str">
        <f>VLOOKUP(A183,'Actual scan'!$A$2:$AJ$500,3,false)</f>
        <v>#N/A</v>
      </c>
      <c r="D183" s="49">
        <f>'KVK II 03.2024'!D183-'KVK II 03.2024'!C183</f>
        <v>-4152932.34</v>
      </c>
      <c r="E183" s="50">
        <f>'KVK II 03.2024'!D183/'KVK II 03.2024'!C183</f>
        <v>0.04154274814</v>
      </c>
      <c r="F183" s="33">
        <f>'KVK II 03.2024'!F183-'KVK II 03.2024'!E183</f>
        <v>-17660696.56</v>
      </c>
      <c r="G183" s="51">
        <f>'KVK II 03.2024'!F183/'KVK II 03.2024'!E183</f>
        <v>0.04895184794</v>
      </c>
      <c r="H183" s="33">
        <f>'KVK II 03.2024'!AH183+'KVK II 03.2024'!AG183</f>
        <v>0</v>
      </c>
      <c r="I183" s="13" t="s">
        <v>689</v>
      </c>
      <c r="K183" s="13" t="str">
        <f t="shared" ref="K183:L183" si="182">IFS(E183&gt;1, "tak",E183&lt;1, "nie")</f>
        <v>nie</v>
      </c>
      <c r="L183" s="13" t="str">
        <f t="shared" si="182"/>
        <v>nie</v>
      </c>
    </row>
    <row r="184" ht="15.75" customHeight="1">
      <c r="A184" s="6">
        <v>1.09582996E8</v>
      </c>
      <c r="B184" s="13" t="str">
        <f>VLOOKUP(A184,'KVK II 03.2024'!$A$2:$AJ$500,2,false)</f>
        <v>ʷʷ Weles</v>
      </c>
      <c r="C184" s="33">
        <f>VLOOKUP(A184,'Actual scan'!$A$2:$AJ$500,3,false)</f>
        <v>66384537</v>
      </c>
      <c r="D184" s="49">
        <f>'KVK II 03.2024'!D184-'KVK II 03.2024'!C184</f>
        <v>-1061840.05</v>
      </c>
      <c r="E184" s="50">
        <f>'KVK II 03.2024'!D184/'KVK II 03.2024'!C184</f>
        <v>0.7553514478</v>
      </c>
      <c r="F184" s="33">
        <f>'KVK II 03.2024'!F184-'KVK II 03.2024'!E184</f>
        <v>-5296150.5</v>
      </c>
      <c r="G184" s="51">
        <f>'KVK II 03.2024'!F184/'KVK II 03.2024'!E184</f>
        <v>0.7152782454</v>
      </c>
      <c r="H184" s="33">
        <f>'KVK II 03.2024'!AH184+'KVK II 03.2024'!AG184</f>
        <v>444565</v>
      </c>
      <c r="I184" s="13" t="s">
        <v>691</v>
      </c>
      <c r="J184" s="13" t="s">
        <v>713</v>
      </c>
      <c r="K184" s="13" t="str">
        <f t="shared" ref="K184:L184" si="183">IFS(E184&gt;1, "tak",E184&lt;1, "nie")</f>
        <v>nie</v>
      </c>
      <c r="L184" s="13" t="str">
        <f t="shared" si="183"/>
        <v>nie</v>
      </c>
    </row>
    <row r="185" ht="15.75" customHeight="1">
      <c r="A185" s="6">
        <v>1.10732539E8</v>
      </c>
      <c r="B185" s="13" t="str">
        <f>VLOOKUP(A185,'KVK II 03.2024'!$A$2:$AJ$500,2,false)</f>
        <v>ˢᴴBearAdi</v>
      </c>
      <c r="C185" s="33" t="str">
        <f>VLOOKUP(A185,'Actual scan'!$A$2:$AJ$500,3,false)</f>
        <v>#N/A</v>
      </c>
      <c r="D185" s="49">
        <f>'KVK II 03.2024'!D185-'KVK II 03.2024'!C185</f>
        <v>-3584941.82</v>
      </c>
      <c r="E185" s="50">
        <f>'KVK II 03.2024'!D185/'KVK II 03.2024'!C185</f>
        <v>0.1672517749</v>
      </c>
      <c r="F185" s="33">
        <f>'KVK II 03.2024'!F185-'KVK II 03.2024'!E185</f>
        <v>-11203131.8</v>
      </c>
      <c r="G185" s="51">
        <f>'KVK II 03.2024'!F185/'KVK II 03.2024'!E185</f>
        <v>0.3927775295</v>
      </c>
      <c r="H185" s="33">
        <f>'KVK II 03.2024'!AH185+'KVK II 03.2024'!AG185</f>
        <v>678474</v>
      </c>
      <c r="I185" s="13" t="s">
        <v>689</v>
      </c>
      <c r="K185" s="13" t="str">
        <f t="shared" ref="K185:L185" si="184">IFS(E185&gt;1, "tak",E185&lt;1, "nie")</f>
        <v>nie</v>
      </c>
      <c r="L185" s="13" t="str">
        <f t="shared" si="184"/>
        <v>nie</v>
      </c>
    </row>
    <row r="186" ht="15.75" customHeight="1">
      <c r="A186" s="6">
        <v>1.14721612E8</v>
      </c>
      <c r="B186" s="13" t="str">
        <f>VLOOKUP(A186,'KVK II 03.2024'!$A$2:$AJ$500,2,false)</f>
        <v>ʷʷConiunctivu</v>
      </c>
      <c r="C186" s="33" t="str">
        <f>VLOOKUP(A186,'Actual scan'!$A$2:$AJ$500,3,false)</f>
        <v>#N/A</v>
      </c>
      <c r="D186" s="49">
        <f>'KVK II 03.2024'!D186-'KVK II 03.2024'!C186</f>
        <v>-245425.66</v>
      </c>
      <c r="E186" s="50">
        <f>'KVK II 03.2024'!D186/'KVK II 03.2024'!C186</f>
        <v>0.9440307978</v>
      </c>
      <c r="F186" s="33">
        <f>'KVK II 03.2024'!F186-'KVK II 03.2024'!E186</f>
        <v>7713364.6</v>
      </c>
      <c r="G186" s="51">
        <f>'KVK II 03.2024'!F186/'KVK II 03.2024'!E186</f>
        <v>1.410440109</v>
      </c>
      <c r="H186" s="33">
        <f>'KVK II 03.2024'!AH186+'KVK II 03.2024'!AG186</f>
        <v>1840796</v>
      </c>
      <c r="I186" s="13" t="s">
        <v>689</v>
      </c>
      <c r="K186" s="13" t="str">
        <f t="shared" ref="K186:L186" si="185">IFS(E186&gt;1, "tak",E186&lt;1, "nie")</f>
        <v>nie</v>
      </c>
      <c r="L186" s="13" t="str">
        <f t="shared" si="185"/>
        <v>tak</v>
      </c>
    </row>
    <row r="187" ht="15.75" customHeight="1">
      <c r="A187" s="6">
        <v>1.12070815E8</v>
      </c>
      <c r="B187" s="13" t="str">
        <f>VLOOKUP(A187,'KVK II 03.2024'!$A$2:$AJ$500,2,false)</f>
        <v>FARGE</v>
      </c>
      <c r="C187" s="33">
        <f>VLOOKUP(A187,'Actual scan'!$A$2:$AJ$500,3,false)</f>
        <v>67441264</v>
      </c>
      <c r="D187" s="49">
        <f>'KVK II 03.2024'!D187-'KVK II 03.2024'!C187</f>
        <v>-2924679.44</v>
      </c>
      <c r="E187" s="50">
        <f>'KVK II 03.2024'!D187/'KVK II 03.2024'!C187</f>
        <v>0.3181149885</v>
      </c>
      <c r="F187" s="33">
        <f>'KVK II 03.2024'!F187-'KVK II 03.2024'!E187</f>
        <v>-13639441.6</v>
      </c>
      <c r="G187" s="51">
        <f>'KVK II 03.2024'!F187/'KVK II 03.2024'!E187</f>
        <v>0.2579959971</v>
      </c>
      <c r="H187" s="33">
        <f>'KVK II 03.2024'!AH187+'KVK II 03.2024'!AG187</f>
        <v>0</v>
      </c>
      <c r="I187" s="13" t="s">
        <v>689</v>
      </c>
      <c r="K187" s="13" t="str">
        <f t="shared" ref="K187:L187" si="186">IFS(E187&gt;1, "tak",E187&lt;1, "nie")</f>
        <v>nie</v>
      </c>
      <c r="L187" s="13" t="str">
        <f t="shared" si="186"/>
        <v>nie</v>
      </c>
    </row>
    <row r="188" ht="15.75" customHeight="1">
      <c r="A188" s="6">
        <v>9.1806211E7</v>
      </c>
      <c r="B188" s="13" t="str">
        <f>VLOOKUP(A188,'KVK II 03.2024'!$A$2:$AJ$500,2,false)</f>
        <v>Eloweed420</v>
      </c>
      <c r="C188" s="33" t="str">
        <f>VLOOKUP(A188,'Actual scan'!$A$2:$AJ$500,3,false)</f>
        <v>#N/A</v>
      </c>
      <c r="D188" s="49">
        <f>'KVK II 03.2024'!D188-'KVK II 03.2024'!C188</f>
        <v>-3284188.33</v>
      </c>
      <c r="E188" s="50">
        <f>'KVK II 03.2024'!D188/'KVK II 03.2024'!C188</f>
        <v>0.2260787854</v>
      </c>
      <c r="F188" s="33">
        <f>'KVK II 03.2024'!F188-'KVK II 03.2024'!E188</f>
        <v>-12548572.36</v>
      </c>
      <c r="G188" s="51">
        <f>'KVK II 03.2024'!F188/'KVK II 03.2024'!E188</f>
        <v>0.3100147563</v>
      </c>
      <c r="H188" s="33">
        <f>'KVK II 03.2024'!AH188+'KVK II 03.2024'!AG188</f>
        <v>253497</v>
      </c>
      <c r="I188" s="13" t="s">
        <v>689</v>
      </c>
      <c r="K188" s="13" t="str">
        <f t="shared" ref="K188:L188" si="187">IFS(E188&gt;1, "tak",E188&lt;1, "nie")</f>
        <v>nie</v>
      </c>
      <c r="L188" s="13" t="str">
        <f t="shared" si="187"/>
        <v>nie</v>
      </c>
    </row>
    <row r="189" ht="15.75" customHeight="1">
      <c r="A189" s="6">
        <v>1.25621555E8</v>
      </c>
      <c r="B189" s="13" t="str">
        <f>VLOOKUP(A189,'KVK II 03.2024'!$A$2:$AJ$500,2,false)</f>
        <v>Jerychø</v>
      </c>
      <c r="C189" s="33" t="str">
        <f>VLOOKUP(A189,'Actual scan'!$A$2:$AJ$500,3,false)</f>
        <v>#N/A</v>
      </c>
      <c r="D189" s="49">
        <f>'KVK II 03.2024'!D189-'KVK II 03.2024'!C189</f>
        <v>-4238869.25</v>
      </c>
      <c r="E189" s="50">
        <f>'KVK II 03.2024'!D189/'KVK II 03.2024'!C189</f>
        <v>0</v>
      </c>
      <c r="F189" s="33">
        <f>'KVK II 03.2024'!F189-'KVK II 03.2024'!E189</f>
        <v>-18166582.5</v>
      </c>
      <c r="G189" s="51">
        <f>'KVK II 03.2024'!F189/'KVK II 03.2024'!E189</f>
        <v>0</v>
      </c>
      <c r="H189" s="33">
        <f>'KVK II 03.2024'!AH189+'KVK II 03.2024'!AG189</f>
        <v>0</v>
      </c>
      <c r="I189" s="13" t="s">
        <v>689</v>
      </c>
      <c r="K189" s="13" t="str">
        <f t="shared" ref="K189:L189" si="188">IFS(E189&gt;1, "tak",E189&lt;1, "nie")</f>
        <v>nie</v>
      </c>
      <c r="L189" s="13" t="str">
        <f t="shared" si="188"/>
        <v>nie</v>
      </c>
    </row>
    <row r="190" ht="15.75" customHeight="1">
      <c r="A190" s="6">
        <v>1.23748488E8</v>
      </c>
      <c r="B190" s="13" t="str">
        <f>VLOOKUP(A190,'KVK II 03.2024'!$A$2:$AJ$500,2,false)</f>
        <v>ʷʷ Rafciio</v>
      </c>
      <c r="C190" s="33">
        <f>VLOOKUP(A190,'Actual scan'!$A$2:$AJ$500,3,false)</f>
        <v>60757111</v>
      </c>
      <c r="D190" s="49">
        <f>'KVK II 03.2024'!D190-'KVK II 03.2024'!C190</f>
        <v>901721.35</v>
      </c>
      <c r="E190" s="50">
        <f>'KVK II 03.2024'!D190/'KVK II 03.2024'!C190</f>
        <v>1.209717581</v>
      </c>
      <c r="F190" s="33">
        <f>'KVK II 03.2024'!F190-'KVK II 03.2024'!E190</f>
        <v>12149651.5</v>
      </c>
      <c r="G190" s="51">
        <f>'KVK II 03.2024'!F190/'KVK II 03.2024'!E190</f>
        <v>1.659330388</v>
      </c>
      <c r="H190" s="33">
        <f>'KVK II 03.2024'!AH190+'KVK II 03.2024'!AG190</f>
        <v>2125604</v>
      </c>
      <c r="I190" s="13" t="s">
        <v>691</v>
      </c>
      <c r="K190" s="13" t="str">
        <f t="shared" ref="K190:L190" si="189">IFS(E190&gt;1, "tak",E190&lt;1, "nie")</f>
        <v>tak</v>
      </c>
      <c r="L190" s="13" t="str">
        <f t="shared" si="189"/>
        <v>tak</v>
      </c>
    </row>
    <row r="191" ht="15.75" customHeight="1">
      <c r="A191" s="6">
        <v>5.9329891E7</v>
      </c>
      <c r="B191" s="13" t="str">
        <f>VLOOKUP(A191,'KVK II 03.2024'!$A$2:$AJ$500,2,false)</f>
        <v>SPEYSON</v>
      </c>
      <c r="C191" s="33">
        <f>VLOOKUP(A191,'Actual scan'!$A$2:$AJ$500,3,false)</f>
        <v>60334868</v>
      </c>
      <c r="D191" s="49">
        <f>'KVK II 03.2024'!D191-'KVK II 03.2024'!C191</f>
        <v>-3829108.18</v>
      </c>
      <c r="E191" s="50">
        <f>'KVK II 03.2024'!D191/'KVK II 03.2024'!C191</f>
        <v>0.09186254082</v>
      </c>
      <c r="F191" s="33">
        <f>'KVK II 03.2024'!F191-'KVK II 03.2024'!E191</f>
        <v>-17126648.2</v>
      </c>
      <c r="G191" s="51">
        <f>'KVK II 03.2024'!F191/'KVK II 03.2024'!E191</f>
        <v>0.05222965468</v>
      </c>
      <c r="H191" s="33">
        <f>'KVK II 03.2024'!AH191+'KVK II 03.2024'!AG191</f>
        <v>0</v>
      </c>
      <c r="I191" s="13" t="s">
        <v>689</v>
      </c>
      <c r="K191" s="13" t="str">
        <f t="shared" ref="K191:L191" si="190">IFS(E191&gt;1, "tak",E191&lt;1, "nie")</f>
        <v>nie</v>
      </c>
      <c r="L191" s="13" t="str">
        <f t="shared" si="190"/>
        <v>nie</v>
      </c>
    </row>
    <row r="192" ht="15.75" customHeight="1">
      <c r="A192" s="6">
        <v>1.12785052E8</v>
      </c>
      <c r="B192" s="13" t="str">
        <f>VLOOKUP(A192,'KVK II 03.2024'!$A$2:$AJ$500,2,false)</f>
        <v>TALPA</v>
      </c>
      <c r="C192" s="33">
        <f>VLOOKUP(A192,'Actual scan'!$A$2:$AJ$500,3,false)</f>
        <v>68616516</v>
      </c>
      <c r="D192" s="49">
        <f>'KVK II 03.2024'!D192-'KVK II 03.2024'!C192</f>
        <v>6369954.78</v>
      </c>
      <c r="E192" s="50">
        <f>'KVK II 03.2024'!D192/'KVK II 03.2024'!C192</f>
        <v>2.405843866</v>
      </c>
      <c r="F192" s="33">
        <f>'KVK II 03.2024'!F192-'KVK II 03.2024'!E192</f>
        <v>28288614.2</v>
      </c>
      <c r="G192" s="51">
        <f>'KVK II 03.2024'!F192/'KVK II 03.2024'!E192</f>
        <v>2.456763995</v>
      </c>
      <c r="H192" s="33">
        <f>'KVK II 03.2024'!AH192+'KVK II 03.2024'!AG192</f>
        <v>1061505</v>
      </c>
      <c r="I192" s="13" t="s">
        <v>691</v>
      </c>
      <c r="K192" s="13" t="str">
        <f t="shared" ref="K192:L192" si="191">IFS(E192&gt;1, "tak",E192&lt;1, "nie")</f>
        <v>tak</v>
      </c>
      <c r="L192" s="13" t="str">
        <f t="shared" si="191"/>
        <v>tak</v>
      </c>
    </row>
    <row r="193" ht="15.75" customHeight="1">
      <c r="A193" s="6">
        <v>8.3363468E7</v>
      </c>
      <c r="B193" s="13" t="str">
        <f>VLOOKUP(A193,'KVK II 03.2024'!$A$2:$AJ$500,2,false)</f>
        <v>Zenek1</v>
      </c>
      <c r="C193" s="33" t="str">
        <f>VLOOKUP(A193,'Actual scan'!$A$2:$AJ$500,3,false)</f>
        <v>#N/A</v>
      </c>
      <c r="D193" s="49">
        <f>'KVK II 03.2024'!D193-'KVK II 03.2024'!C193</f>
        <v>-2938892.3</v>
      </c>
      <c r="E193" s="50">
        <f>'KVK II 03.2024'!D193/'KVK II 03.2024'!C193</f>
        <v>0</v>
      </c>
      <c r="F193" s="33">
        <f>'KVK II 03.2024'!F193-'KVK II 03.2024'!E193</f>
        <v>-14694461.5</v>
      </c>
      <c r="G193" s="51">
        <f>'KVK II 03.2024'!F193/'KVK II 03.2024'!E193</f>
        <v>0</v>
      </c>
      <c r="H193" s="33">
        <f>'KVK II 03.2024'!AH193+'KVK II 03.2024'!AG193</f>
        <v>0</v>
      </c>
      <c r="I193" s="13" t="s">
        <v>689</v>
      </c>
      <c r="J193" s="13" t="s">
        <v>714</v>
      </c>
      <c r="K193" s="13" t="str">
        <f t="shared" ref="K193:L193" si="192">IFS(E193&gt;1, "tak",E193&lt;1, "nie")</f>
        <v>nie</v>
      </c>
      <c r="L193" s="13" t="str">
        <f t="shared" si="192"/>
        <v>nie</v>
      </c>
    </row>
    <row r="194" ht="15.75" customHeight="1">
      <c r="A194" s="6">
        <v>9.1716596E7</v>
      </c>
      <c r="B194" s="13" t="str">
        <f>VLOOKUP(A194,'KVK II 03.2024'!$A$2:$AJ$500,2,false)</f>
        <v>GRABARZ666</v>
      </c>
      <c r="C194" s="33" t="str">
        <f>VLOOKUP(A194,'Actual scan'!$A$2:$AJ$500,3,false)</f>
        <v>#N/A</v>
      </c>
      <c r="D194" s="49">
        <f>'KVK II 03.2024'!D194-'KVK II 03.2024'!C194</f>
        <v>-2612161.35</v>
      </c>
      <c r="E194" s="50">
        <f>'KVK II 03.2024'!D194/'KVK II 03.2024'!C194</f>
        <v>0.3814588493</v>
      </c>
      <c r="F194" s="33">
        <f>'KVK II 03.2024'!F194-'KVK II 03.2024'!E194</f>
        <v>-12549451.5</v>
      </c>
      <c r="G194" s="51">
        <f>'KVK II 03.2024'!F194/'KVK II 03.2024'!E194</f>
        <v>0.3066218874</v>
      </c>
      <c r="H194" s="33">
        <f>'KVK II 03.2024'!AH194+'KVK II 03.2024'!AG194</f>
        <v>0</v>
      </c>
      <c r="I194" s="13" t="s">
        <v>689</v>
      </c>
      <c r="K194" s="13" t="str">
        <f t="shared" ref="K194:L194" si="193">IFS(E194&gt;1, "tak",E194&lt;1, "nie")</f>
        <v>nie</v>
      </c>
      <c r="L194" s="13" t="str">
        <f t="shared" si="193"/>
        <v>nie</v>
      </c>
    </row>
    <row r="195" ht="15.75" customHeight="1">
      <c r="A195" s="6">
        <v>1.23780677E8</v>
      </c>
      <c r="B195" s="13" t="str">
        <f>VLOOKUP(A195,'KVK II 03.2024'!$A$2:$AJ$500,2,false)</f>
        <v>Śląski alt</v>
      </c>
      <c r="C195" s="33">
        <f>VLOOKUP(A195,'Actual scan'!$A$2:$AJ$500,3,false)</f>
        <v>54299534</v>
      </c>
      <c r="D195" s="49">
        <f>'KVK II 03.2024'!D195-'KVK II 03.2024'!C195</f>
        <v>-4276129.28</v>
      </c>
      <c r="E195" s="50">
        <f>'KVK II 03.2024'!D195/'KVK II 03.2024'!C195</f>
        <v>0.009754411513</v>
      </c>
      <c r="F195" s="33">
        <f>'KVK II 03.2024'!F195-'KVK II 03.2024'!E195</f>
        <v>-11113568.43</v>
      </c>
      <c r="G195" s="51">
        <f>'KVK II 03.2024'!F195/'KVK II 03.2024'!E195</f>
        <v>0.3994870147</v>
      </c>
      <c r="H195" s="33">
        <f>'KVK II 03.2024'!AH195+'KVK II 03.2024'!AG195</f>
        <v>0</v>
      </c>
      <c r="I195" s="13" t="s">
        <v>689</v>
      </c>
      <c r="J195" s="13" t="s">
        <v>715</v>
      </c>
      <c r="K195" s="13" t="str">
        <f t="shared" ref="K195:L195" si="194">IFS(E195&gt;1, "tak",E195&lt;1, "nie")</f>
        <v>nie</v>
      </c>
      <c r="L195" s="13" t="str">
        <f t="shared" si="194"/>
        <v>nie</v>
      </c>
    </row>
    <row r="196" ht="15.75" customHeight="1">
      <c r="A196" s="6">
        <v>1.24336074E8</v>
      </c>
      <c r="B196" s="13" t="str">
        <f>VLOOKUP(A196,'KVK II 03.2024'!$A$2:$AJ$500,2,false)</f>
        <v>ˢᴴAfrostwo13</v>
      </c>
      <c r="C196" s="33" t="str">
        <f>VLOOKUP(A196,'Actual scan'!$A$2:$AJ$500,3,false)</f>
        <v>#N/A</v>
      </c>
      <c r="D196" s="49">
        <f>'KVK II 03.2024'!D196-'KVK II 03.2024'!C196</f>
        <v>-2961250.05</v>
      </c>
      <c r="E196" s="50">
        <f>'KVK II 03.2024'!D196/'KVK II 03.2024'!C196</f>
        <v>0</v>
      </c>
      <c r="F196" s="33">
        <f>'KVK II 03.2024'!F196-'KVK II 03.2024'!E196</f>
        <v>-14806250.25</v>
      </c>
      <c r="G196" s="51">
        <f>'KVK II 03.2024'!F196/'KVK II 03.2024'!E196</f>
        <v>0</v>
      </c>
      <c r="H196" s="33">
        <f>'KVK II 03.2024'!AH196+'KVK II 03.2024'!AG196</f>
        <v>0</v>
      </c>
      <c r="I196" s="13" t="s">
        <v>689</v>
      </c>
      <c r="K196" s="13" t="str">
        <f t="shared" ref="K196:L196" si="195">IFS(E196&gt;1, "tak",E196&lt;1, "nie")</f>
        <v>nie</v>
      </c>
      <c r="L196" s="13" t="str">
        <f t="shared" si="195"/>
        <v>nie</v>
      </c>
    </row>
    <row r="197" ht="15.75" customHeight="1">
      <c r="A197" s="6">
        <v>1.10102205E8</v>
      </c>
      <c r="B197" s="13" t="str">
        <f>VLOOKUP(A197,'KVK II 03.2024'!$A$2:$AJ$500,2,false)</f>
        <v>ʷʷTOXIC</v>
      </c>
      <c r="C197" s="33">
        <f>VLOOKUP(A197,'Actual scan'!$A$2:$AJ$500,3,false)</f>
        <v>62273879</v>
      </c>
      <c r="D197" s="49">
        <f>'KVK II 03.2024'!D197-'KVK II 03.2024'!C197</f>
        <v>-1492044.37</v>
      </c>
      <c r="E197" s="50">
        <f>'KVK II 03.2024'!D197/'KVK II 03.2024'!C197</f>
        <v>0.6502223927</v>
      </c>
      <c r="F197" s="33">
        <f>'KVK II 03.2024'!F197-'KVK II 03.2024'!E197</f>
        <v>-18933.3</v>
      </c>
      <c r="G197" s="51">
        <f>'KVK II 03.2024'!F197/'KVK II 03.2024'!E197</f>
        <v>0.9989643492</v>
      </c>
      <c r="H197" s="33">
        <f>'KVK II 03.2024'!AH197+'KVK II 03.2024'!AG197</f>
        <v>1608803</v>
      </c>
      <c r="I197" s="13" t="s">
        <v>691</v>
      </c>
      <c r="K197" s="13" t="str">
        <f t="shared" ref="K197:L197" si="196">IFS(E197&gt;1, "tak",E197&lt;1, "nie")</f>
        <v>nie</v>
      </c>
      <c r="L197" s="13" t="str">
        <f t="shared" si="196"/>
        <v>nie</v>
      </c>
    </row>
    <row r="198" ht="15.75" customHeight="1">
      <c r="A198" s="6">
        <v>1.7975044E7</v>
      </c>
      <c r="B198" s="13" t="str">
        <f>VLOOKUP(A198,'KVK II 03.2024'!$A$2:$AJ$500,2,false)</f>
        <v>ˢᴴAfro13</v>
      </c>
      <c r="C198" s="33" t="str">
        <f>VLOOKUP(A198,'Actual scan'!$A$2:$AJ$500,3,false)</f>
        <v>#N/A</v>
      </c>
      <c r="D198" s="49">
        <f>'KVK II 03.2024'!D198-'KVK II 03.2024'!C198</f>
        <v>-2943786.4</v>
      </c>
      <c r="E198" s="50">
        <f>'KVK II 03.2024'!D198/'KVK II 03.2024'!C198</f>
        <v>0</v>
      </c>
      <c r="F198" s="33">
        <f>'KVK II 03.2024'!F198-'KVK II 03.2024'!E198</f>
        <v>-14718932</v>
      </c>
      <c r="G198" s="51">
        <f>'KVK II 03.2024'!F198/'KVK II 03.2024'!E198</f>
        <v>0</v>
      </c>
      <c r="H198" s="33">
        <f>'KVK II 03.2024'!AH198+'KVK II 03.2024'!AG198</f>
        <v>0</v>
      </c>
      <c r="I198" s="13" t="s">
        <v>689</v>
      </c>
      <c r="K198" s="13" t="str">
        <f t="shared" ref="K198:L198" si="197">IFS(E198&gt;1, "tak",E198&lt;1, "nie")</f>
        <v>nie</v>
      </c>
      <c r="L198" s="13" t="str">
        <f t="shared" si="197"/>
        <v>nie</v>
      </c>
    </row>
    <row r="199" ht="15.75" customHeight="1">
      <c r="A199" s="6">
        <v>1.10105238E8</v>
      </c>
      <c r="B199" s="13" t="str">
        <f>VLOOKUP(A199,'KVK II 03.2024'!$A$2:$AJ$500,2,false)</f>
        <v>Fɪꜰᴇʀᴏ</v>
      </c>
      <c r="C199" s="33">
        <f>VLOOKUP(A199,'Actual scan'!$A$2:$AJ$500,3,false)</f>
        <v>57973380</v>
      </c>
      <c r="D199" s="49">
        <f>'KVK II 03.2024'!D199-'KVK II 03.2024'!C199</f>
        <v>4985540.5</v>
      </c>
      <c r="E199" s="50">
        <f>'KVK II 03.2024'!D199/'KVK II 03.2024'!C199</f>
        <v>2.686496383</v>
      </c>
      <c r="F199" s="33">
        <f>'KVK II 03.2024'!F199-'KVK II 03.2024'!E199</f>
        <v>24383971.5</v>
      </c>
      <c r="G199" s="51">
        <f>'KVK II 03.2024'!F199/'KVK II 03.2024'!E199</f>
        <v>2.649709986</v>
      </c>
      <c r="H199" s="33">
        <f>'KVK II 03.2024'!AH199+'KVK II 03.2024'!AG199</f>
        <v>1802863</v>
      </c>
      <c r="I199" s="13" t="s">
        <v>691</v>
      </c>
      <c r="K199" s="13" t="str">
        <f t="shared" ref="K199:L199" si="198">IFS(E199&gt;1, "tak",E199&lt;1, "nie")</f>
        <v>tak</v>
      </c>
      <c r="L199" s="13" t="str">
        <f t="shared" si="198"/>
        <v>tak</v>
      </c>
    </row>
    <row r="200" ht="15.75" customHeight="1">
      <c r="A200" s="6">
        <v>1.2578371E8</v>
      </c>
      <c r="B200" s="13" t="str">
        <f>VLOOKUP(A200,'KVK II 03.2024'!$A$2:$AJ$500,2,false)</f>
        <v>Harley乂Quinn</v>
      </c>
      <c r="C200" s="33" t="str">
        <f>VLOOKUP(A200,'Actual scan'!$A$2:$AJ$500,3,false)</f>
        <v>#N/A</v>
      </c>
      <c r="D200" s="49">
        <f>'KVK II 03.2024'!D200-'KVK II 03.2024'!C200</f>
        <v>4123231.58</v>
      </c>
      <c r="E200" s="50">
        <f>'KVK II 03.2024'!D200/'KVK II 03.2024'!C200</f>
        <v>1.966810271</v>
      </c>
      <c r="F200" s="33">
        <f>'KVK II 03.2024'!F200-'KVK II 03.2024'!E200</f>
        <v>20074560.2</v>
      </c>
      <c r="G200" s="51">
        <f>'KVK II 03.2024'!F200/'KVK II 03.2024'!E200</f>
        <v>2.098313578</v>
      </c>
      <c r="H200" s="33">
        <f>'KVK II 03.2024'!AH200+'KVK II 03.2024'!AG200</f>
        <v>1088447</v>
      </c>
      <c r="I200" s="13" t="s">
        <v>691</v>
      </c>
      <c r="K200" s="13" t="str">
        <f t="shared" ref="K200:L200" si="199">IFS(E200&gt;1, "tak",E200&lt;1, "nie")</f>
        <v>tak</v>
      </c>
      <c r="L200" s="13" t="str">
        <f t="shared" si="199"/>
        <v>tak</v>
      </c>
    </row>
    <row r="201" ht="15.75" customHeight="1">
      <c r="A201" s="6">
        <v>1.24336707E8</v>
      </c>
      <c r="B201" s="13" t="str">
        <f>VLOOKUP(A201,'KVK II 03.2024'!$A$2:$AJ$500,2,false)</f>
        <v>BjörN IronSide</v>
      </c>
      <c r="C201" s="33">
        <f>VLOOKUP(A201,'Actual scan'!$A$2:$AJ$500,3,false)</f>
        <v>63340646</v>
      </c>
      <c r="D201" s="49">
        <f>'KVK II 03.2024'!D201-'KVK II 03.2024'!C201</f>
        <v>-1137078.85</v>
      </c>
      <c r="E201" s="50">
        <f>'KVK II 03.2024'!D201/'KVK II 03.2024'!C201</f>
        <v>0.6170956422</v>
      </c>
      <c r="F201" s="33">
        <f>'KVK II 03.2024'!F201-'KVK II 03.2024'!E201</f>
        <v>-4312525.25</v>
      </c>
      <c r="G201" s="51">
        <f>'KVK II 03.2024'!F201/'KVK II 03.2024'!E201</f>
        <v>0.7095566923</v>
      </c>
      <c r="H201" s="33">
        <f>'KVK II 03.2024'!AH201+'KVK II 03.2024'!AG201</f>
        <v>987236</v>
      </c>
      <c r="I201" s="13" t="s">
        <v>691</v>
      </c>
      <c r="J201" s="13" t="s">
        <v>695</v>
      </c>
      <c r="K201" s="13" t="str">
        <f t="shared" ref="K201:L201" si="200">IFS(E201&gt;1, "tak",E201&lt;1, "nie")</f>
        <v>nie</v>
      </c>
      <c r="L201" s="13" t="str">
        <f t="shared" si="200"/>
        <v>nie</v>
      </c>
    </row>
    <row r="202" ht="15.75" customHeight="1">
      <c r="A202" s="6">
        <v>1.2427174E8</v>
      </c>
      <c r="B202" s="13" t="str">
        <f>VLOOKUP(A202,'KVK II 03.2024'!$A$2:$AJ$500,2,false)</f>
        <v>Adrian3535</v>
      </c>
      <c r="C202" s="33">
        <f>VLOOKUP(A202,'Actual scan'!$A$2:$AJ$500,3,false)</f>
        <v>55415118</v>
      </c>
      <c r="D202" s="49">
        <f>'KVK II 03.2024'!D202-'KVK II 03.2024'!C202</f>
        <v>-289515.4</v>
      </c>
      <c r="E202" s="50">
        <f>'KVK II 03.2024'!D202/'KVK II 03.2024'!C202</f>
        <v>0.901340115</v>
      </c>
      <c r="F202" s="33">
        <f>'KVK II 03.2024'!F202-'KVK II 03.2024'!E202</f>
        <v>-5850711</v>
      </c>
      <c r="G202" s="51">
        <f>'KVK II 03.2024'!F202/'KVK II 03.2024'!E202</f>
        <v>0.6012436823</v>
      </c>
      <c r="H202" s="33">
        <f>'KVK II 03.2024'!AH202+'KVK II 03.2024'!AG202</f>
        <v>0</v>
      </c>
      <c r="I202" s="13" t="s">
        <v>689</v>
      </c>
      <c r="K202" s="13" t="str">
        <f t="shared" ref="K202:L202" si="201">IFS(E202&gt;1, "tak",E202&lt;1, "nie")</f>
        <v>nie</v>
      </c>
      <c r="L202" s="13" t="str">
        <f t="shared" si="201"/>
        <v>nie</v>
      </c>
    </row>
    <row r="203" ht="15.75" customHeight="1">
      <c r="A203" s="6">
        <v>8.3627209E7</v>
      </c>
      <c r="B203" s="13" t="str">
        <f>VLOOKUP(A203,'KVK II 03.2024'!$A$2:$AJ$500,2,false)</f>
        <v>ᴾᴸBogdan</v>
      </c>
      <c r="C203" s="33">
        <f>VLOOKUP(A203,'Actual scan'!$A$2:$AJ$500,3,false)</f>
        <v>58140603</v>
      </c>
      <c r="D203" s="49">
        <f>'KVK II 03.2024'!D203-'KVK II 03.2024'!C203</f>
        <v>-2743849.05</v>
      </c>
      <c r="E203" s="50">
        <f>'KVK II 03.2024'!D203/'KVK II 03.2024'!C203</f>
        <v>0.04687718651</v>
      </c>
      <c r="F203" s="33">
        <f>'KVK II 03.2024'!F203-'KVK II 03.2024'!E203</f>
        <v>-13907611.17</v>
      </c>
      <c r="G203" s="51">
        <f>'KVK II 03.2024'!F203/'KVK II 03.2024'!E203</f>
        <v>0.03379076294</v>
      </c>
      <c r="H203" s="33">
        <f>'KVK II 03.2024'!AH203+'KVK II 03.2024'!AG203</f>
        <v>0</v>
      </c>
      <c r="I203" s="13" t="s">
        <v>689</v>
      </c>
      <c r="K203" s="13" t="str">
        <f t="shared" ref="K203:L203" si="202">IFS(E203&gt;1, "tak",E203&lt;1, "nie")</f>
        <v>nie</v>
      </c>
      <c r="L203" s="13" t="str">
        <f t="shared" si="202"/>
        <v>nie</v>
      </c>
    </row>
    <row r="204" ht="15.75" customHeight="1">
      <c r="A204" s="6">
        <v>8.5969197E7</v>
      </c>
      <c r="B204" s="13" t="str">
        <f>VLOOKUP(A204,'KVK II 03.2024'!$A$2:$AJ$500,2,false)</f>
        <v>ʷʷ Marcin799</v>
      </c>
      <c r="C204" s="33">
        <f>VLOOKUP(A204,'Actual scan'!$A$2:$AJ$500,3,false)</f>
        <v>52951867</v>
      </c>
      <c r="D204" s="49">
        <f>'KVK II 03.2024'!D204-'KVK II 03.2024'!C204</f>
        <v>-2784384.85</v>
      </c>
      <c r="E204" s="50">
        <f>'KVK II 03.2024'!D204/'KVK II 03.2024'!C204</f>
        <v>0.04096616399</v>
      </c>
      <c r="F204" s="33">
        <f>'KVK II 03.2024'!F204-'KVK II 03.2024'!E204</f>
        <v>-14063622.25</v>
      </c>
      <c r="G204" s="51">
        <f>'KVK II 03.2024'!F204/'KVK II 03.2024'!E204</f>
        <v>0.03120507249</v>
      </c>
      <c r="H204" s="33">
        <f>'KVK II 03.2024'!AH204+'KVK II 03.2024'!AG204</f>
        <v>0</v>
      </c>
      <c r="I204" s="13" t="s">
        <v>689</v>
      </c>
      <c r="K204" s="13" t="str">
        <f t="shared" ref="K204:L204" si="203">IFS(E204&gt;1, "tak",E204&lt;1, "nie")</f>
        <v>nie</v>
      </c>
      <c r="L204" s="13" t="str">
        <f t="shared" si="203"/>
        <v>nie</v>
      </c>
    </row>
    <row r="205" ht="15.75" customHeight="1">
      <c r="A205" s="6">
        <v>1.17771688E8</v>
      </c>
      <c r="B205" s="13" t="str">
        <f>VLOOKUP(A205,'KVK II 03.2024'!$A$2:$AJ$500,2,false)</f>
        <v>Szmir</v>
      </c>
      <c r="C205" s="33">
        <f>VLOOKUP(A205,'Actual scan'!$A$2:$AJ$500,3,false)</f>
        <v>59314661</v>
      </c>
      <c r="D205" s="49">
        <f>'KVK II 03.2024'!D205-'KVK II 03.2024'!C205</f>
        <v>839625.65</v>
      </c>
      <c r="E205" s="50">
        <f>'KVK II 03.2024'!D205/'KVK II 03.2024'!C205</f>
        <v>1.282603723</v>
      </c>
      <c r="F205" s="33">
        <f>'KVK II 03.2024'!F205-'KVK II 03.2024'!E205</f>
        <v>6892449.25</v>
      </c>
      <c r="G205" s="51">
        <f>'KVK II 03.2024'!F205/'KVK II 03.2024'!E205</f>
        <v>1.463976253</v>
      </c>
      <c r="H205" s="33">
        <f>'KVK II 03.2024'!AH205+'KVK II 03.2024'!AG205</f>
        <v>1131820</v>
      </c>
      <c r="I205" s="13" t="s">
        <v>691</v>
      </c>
      <c r="K205" s="13" t="str">
        <f t="shared" ref="K205:L205" si="204">IFS(E205&gt;1, "tak",E205&lt;1, "nie")</f>
        <v>tak</v>
      </c>
      <c r="L205" s="13" t="str">
        <f t="shared" si="204"/>
        <v>tak</v>
      </c>
    </row>
    <row r="206" ht="15.75" customHeight="1">
      <c r="A206" s="6">
        <v>1.23691275E8</v>
      </c>
      <c r="B206" s="13" t="str">
        <f>VLOOKUP(A206,'KVK II 03.2024'!$A$2:$AJ$500,2,false)</f>
        <v>ʷʷ ChampioN</v>
      </c>
      <c r="C206" s="33" t="str">
        <f>VLOOKUP(A206,'Actual scan'!$A$2:$AJ$500,3,false)</f>
        <v>#N/A</v>
      </c>
      <c r="D206" s="49">
        <f>'KVK II 03.2024'!D206-'KVK II 03.2024'!C206</f>
        <v>-2094906.85</v>
      </c>
      <c r="E206" s="50">
        <f>'KVK II 03.2024'!D206/'KVK II 03.2024'!C206</f>
        <v>0.2880851574</v>
      </c>
      <c r="F206" s="33">
        <f>'KVK II 03.2024'!F206-'KVK II 03.2024'!E206</f>
        <v>-4701676.25</v>
      </c>
      <c r="G206" s="51">
        <f>'KVK II 03.2024'!F206/'KVK II 03.2024'!E206</f>
        <v>0.6804446835</v>
      </c>
      <c r="H206" s="33">
        <f>'KVK II 03.2024'!AH206+'KVK II 03.2024'!AG206</f>
        <v>1283374</v>
      </c>
      <c r="I206" s="13" t="s">
        <v>689</v>
      </c>
      <c r="K206" s="13" t="str">
        <f t="shared" ref="K206:L206" si="205">IFS(E206&gt;1, "tak",E206&lt;1, "nie")</f>
        <v>nie</v>
      </c>
      <c r="L206" s="13" t="str">
        <f t="shared" si="205"/>
        <v>nie</v>
      </c>
    </row>
    <row r="207" ht="15.75" customHeight="1">
      <c r="A207" s="6">
        <v>1.12663937E8</v>
      </c>
      <c r="B207" s="13" t="str">
        <f>VLOOKUP(A207,'KVK II 03.2024'!$A$2:$AJ$500,2,false)</f>
        <v>Ewin84</v>
      </c>
      <c r="C207" s="33">
        <f>VLOOKUP(A207,'Actual scan'!$A$2:$AJ$500,3,false)</f>
        <v>55806337</v>
      </c>
      <c r="D207" s="49">
        <f>'KVK II 03.2024'!D207-'KVK II 03.2024'!C207</f>
        <v>-1159690.15</v>
      </c>
      <c r="E207" s="50">
        <f>'KVK II 03.2024'!D207/'KVK II 03.2024'!C207</f>
        <v>0.6035205534</v>
      </c>
      <c r="F207" s="33">
        <f>'KVK II 03.2024'!F207-'KVK II 03.2024'!E207</f>
        <v>1291382.25</v>
      </c>
      <c r="G207" s="51">
        <f>'KVK II 03.2024'!F207/'KVK II 03.2024'!E207</f>
        <v>1.088300572</v>
      </c>
      <c r="H207" s="33">
        <f>'KVK II 03.2024'!AH207+'KVK II 03.2024'!AG207</f>
        <v>1866430</v>
      </c>
      <c r="I207" s="13" t="s">
        <v>691</v>
      </c>
      <c r="K207" s="13" t="str">
        <f t="shared" ref="K207:L207" si="206">IFS(E207&gt;1, "tak",E207&lt;1, "nie")</f>
        <v>nie</v>
      </c>
      <c r="L207" s="13" t="str">
        <f t="shared" si="206"/>
        <v>tak</v>
      </c>
    </row>
    <row r="208" ht="15.75" customHeight="1">
      <c r="A208" s="6">
        <v>1.24475012E8</v>
      </c>
      <c r="B208" s="13" t="str">
        <f>VLOOKUP(A208,'KVK II 03.2024'!$A$2:$AJ$500,2,false)</f>
        <v>Patka96</v>
      </c>
      <c r="C208" s="33">
        <f>VLOOKUP(A208,'Actual scan'!$A$2:$AJ$500,3,false)</f>
        <v>63697110</v>
      </c>
      <c r="D208" s="49">
        <f>'KVK II 03.2024'!D208-'KVK II 03.2024'!C208</f>
        <v>-445532.57</v>
      </c>
      <c r="E208" s="50">
        <f>'KVK II 03.2024'!D208/'KVK II 03.2024'!C208</f>
        <v>0.8940586305</v>
      </c>
      <c r="F208" s="33">
        <f>'KVK II 03.2024'!F208-'KVK II 03.2024'!E208</f>
        <v>578410.7</v>
      </c>
      <c r="G208" s="51">
        <f>'KVK II 03.2024'!F208/'KVK II 03.2024'!E208</f>
        <v>1.032092181</v>
      </c>
      <c r="H208" s="33">
        <f>'KVK II 03.2024'!AH208+'KVK II 03.2024'!AG208</f>
        <v>801278</v>
      </c>
      <c r="I208" s="13" t="s">
        <v>691</v>
      </c>
      <c r="K208" s="13" t="str">
        <f t="shared" ref="K208:L208" si="207">IFS(E208&gt;1, "tak",E208&lt;1, "nie")</f>
        <v>nie</v>
      </c>
      <c r="L208" s="13" t="str">
        <f t="shared" si="207"/>
        <v>tak</v>
      </c>
    </row>
    <row r="209" ht="15.75" customHeight="1">
      <c r="A209" s="6">
        <v>1.1271716E8</v>
      </c>
      <c r="B209" s="13" t="str">
        <f>VLOOKUP(A209,'KVK II 03.2024'!$A$2:$AJ$500,2,false)</f>
        <v>ʷʷmysuniaa</v>
      </c>
      <c r="C209" s="33">
        <f>VLOOKUP(A209,'Actual scan'!$A$2:$AJ$500,3,false)</f>
        <v>59994253</v>
      </c>
      <c r="D209" s="49">
        <f>'KVK II 03.2024'!D209-'KVK II 03.2024'!C209</f>
        <v>929714.28</v>
      </c>
      <c r="E209" s="50">
        <f>'KVK II 03.2024'!D209/'KVK II 03.2024'!C209</f>
        <v>1.220559925</v>
      </c>
      <c r="F209" s="33">
        <f>'KVK II 03.2024'!F209-'KVK II 03.2024'!E209</f>
        <v>9102455.2</v>
      </c>
      <c r="G209" s="51">
        <f>'KVK II 03.2024'!F209/'KVK II 03.2024'!E209</f>
        <v>1.503862967</v>
      </c>
      <c r="H209" s="33">
        <f>'KVK II 03.2024'!AH209+'KVK II 03.2024'!AG209</f>
        <v>1836018</v>
      </c>
      <c r="I209" s="13" t="s">
        <v>691</v>
      </c>
      <c r="K209" s="13" t="str">
        <f t="shared" ref="K209:L209" si="208">IFS(E209&gt;1, "tak",E209&lt;1, "nie")</f>
        <v>tak</v>
      </c>
      <c r="L209" s="13" t="str">
        <f t="shared" si="208"/>
        <v>tak</v>
      </c>
    </row>
    <row r="210" ht="15.75" customHeight="1">
      <c r="A210" s="6">
        <v>1.4518273E7</v>
      </c>
      <c r="B210" s="13" t="str">
        <f>VLOOKUP(A210,'KVK II 03.2024'!$A$2:$AJ$500,2,false)</f>
        <v>Barboura3</v>
      </c>
      <c r="C210" s="33">
        <f>VLOOKUP(A210,'Actual scan'!$A$2:$AJ$500,3,false)</f>
        <v>55378067</v>
      </c>
      <c r="D210" s="49">
        <f>'KVK II 03.2024'!D210-'KVK II 03.2024'!C210</f>
        <v>-2877162.2</v>
      </c>
      <c r="E210" s="50">
        <f>'KVK II 03.2024'!D210/'KVK II 03.2024'!C210</f>
        <v>0</v>
      </c>
      <c r="F210" s="33">
        <f>'KVK II 03.2024'!F210-'KVK II 03.2024'!E210</f>
        <v>-14385811</v>
      </c>
      <c r="G210" s="51">
        <f>'KVK II 03.2024'!F210/'KVK II 03.2024'!E210</f>
        <v>0</v>
      </c>
      <c r="H210" s="33">
        <f>'KVK II 03.2024'!AH210+'KVK II 03.2024'!AG210</f>
        <v>0</v>
      </c>
      <c r="I210" s="13" t="s">
        <v>689</v>
      </c>
      <c r="K210" s="13" t="str">
        <f t="shared" ref="K210:L210" si="209">IFS(E210&gt;1, "tak",E210&lt;1, "nie")</f>
        <v>nie</v>
      </c>
      <c r="L210" s="13" t="str">
        <f t="shared" si="209"/>
        <v>nie</v>
      </c>
    </row>
    <row r="211" ht="15.75" customHeight="1">
      <c r="A211" s="6">
        <v>8.6773135E7</v>
      </c>
      <c r="B211" s="13" t="str">
        <f>VLOOKUP(A211,'KVK II 03.2024'!$A$2:$AJ$500,2,false)</f>
        <v>亗SETh</v>
      </c>
      <c r="C211" s="33" t="str">
        <f>VLOOKUP(A211,'Actual scan'!$A$2:$AJ$500,3,false)</f>
        <v>#N/A</v>
      </c>
      <c r="D211" s="49">
        <f>'KVK II 03.2024'!D211-'KVK II 03.2024'!C211</f>
        <v>-2816095.97</v>
      </c>
      <c r="E211" s="50">
        <f>'KVK II 03.2024'!D211/'KVK II 03.2024'!C211</f>
        <v>0.3360855633</v>
      </c>
      <c r="F211" s="33">
        <f>'KVK II 03.2024'!F211-'KVK II 03.2024'!E211</f>
        <v>-5919217.3</v>
      </c>
      <c r="G211" s="51">
        <f>'KVK II 03.2024'!F211/'KVK II 03.2024'!E211</f>
        <v>0.674384005</v>
      </c>
      <c r="H211" s="33">
        <f>'KVK II 03.2024'!AH211+'KVK II 03.2024'!AG211</f>
        <v>1034496</v>
      </c>
      <c r="I211" s="13" t="s">
        <v>689</v>
      </c>
      <c r="K211" s="13" t="str">
        <f t="shared" ref="K211:L211" si="210">IFS(E211&gt;1, "tak",E211&lt;1, "nie")</f>
        <v>nie</v>
      </c>
      <c r="L211" s="13" t="str">
        <f t="shared" si="210"/>
        <v>nie</v>
      </c>
    </row>
    <row r="212" ht="15.75" customHeight="1">
      <c r="A212" s="6">
        <v>8.4445394E7</v>
      </c>
      <c r="B212" s="13" t="str">
        <f>VLOOKUP(A212,'KVK II 03.2024'!$A$2:$AJ$500,2,false)</f>
        <v>General义Beli</v>
      </c>
      <c r="C212" s="33" t="str">
        <f>VLOOKUP(A212,'Actual scan'!$A$2:$AJ$500,3,false)</f>
        <v>#N/A</v>
      </c>
      <c r="D212" s="49">
        <f>'KVK II 03.2024'!D212-'KVK II 03.2024'!C212</f>
        <v>14070144.65</v>
      </c>
      <c r="E212" s="50">
        <f>'KVK II 03.2024'!D212/'KVK II 03.2024'!C212</f>
        <v>5.881164773</v>
      </c>
      <c r="F212" s="33">
        <f>'KVK II 03.2024'!F212-'KVK II 03.2024'!E212</f>
        <v>52801680.25</v>
      </c>
      <c r="G212" s="51">
        <f>'KVK II 03.2024'!F212/'KVK II 03.2024'!E212</f>
        <v>4.663554398</v>
      </c>
      <c r="H212" s="33">
        <f>'KVK II 03.2024'!AH212+'KVK II 03.2024'!AG212</f>
        <v>1334946</v>
      </c>
      <c r="I212" s="13" t="s">
        <v>691</v>
      </c>
      <c r="K212" s="13" t="str">
        <f t="shared" ref="K212:L212" si="211">IFS(E212&gt;1, "tak",E212&lt;1, "nie")</f>
        <v>tak</v>
      </c>
      <c r="L212" s="13" t="str">
        <f t="shared" si="211"/>
        <v>tak</v>
      </c>
    </row>
    <row r="213" ht="15.75" customHeight="1">
      <c r="A213" s="6">
        <v>1.08960573E8</v>
      </c>
      <c r="B213" s="13" t="str">
        <f>VLOOKUP(A213,'KVK II 03.2024'!$A$2:$AJ$500,2,false)</f>
        <v>ʷʷLatino</v>
      </c>
      <c r="C213" s="33">
        <f>VLOOKUP(A213,'Actual scan'!$A$2:$AJ$500,3,false)</f>
        <v>64468484</v>
      </c>
      <c r="D213" s="49">
        <f>'KVK II 03.2024'!D213-'KVK II 03.2024'!C213</f>
        <v>4526748.05</v>
      </c>
      <c r="E213" s="50">
        <f>'KVK II 03.2024'!D213/'KVK II 03.2024'!C213</f>
        <v>2.537360282</v>
      </c>
      <c r="F213" s="33">
        <f>'KVK II 03.2024'!F213-'KVK II 03.2024'!E213</f>
        <v>18850742.25</v>
      </c>
      <c r="G213" s="51">
        <f>'KVK II 03.2024'!F213/'KVK II 03.2024'!E213</f>
        <v>2.280406248</v>
      </c>
      <c r="H213" s="33">
        <f>'KVK II 03.2024'!AH213+'KVK II 03.2024'!AG213</f>
        <v>1098021</v>
      </c>
      <c r="I213" s="13" t="s">
        <v>691</v>
      </c>
      <c r="K213" s="13" t="str">
        <f t="shared" ref="K213:L213" si="212">IFS(E213&gt;1, "tak",E213&lt;1, "nie")</f>
        <v>tak</v>
      </c>
      <c r="L213" s="13" t="str">
        <f t="shared" si="212"/>
        <v>tak</v>
      </c>
    </row>
    <row r="214" ht="15.75" customHeight="1">
      <c r="A214" s="6">
        <v>5.0535004E7</v>
      </c>
      <c r="B214" s="13" t="str">
        <f>VLOOKUP(A214,'KVK II 03.2024'!$A$2:$AJ$500,2,false)</f>
        <v>ULTIMATE POWER</v>
      </c>
      <c r="C214" s="33">
        <f>VLOOKUP(A214,'Actual scan'!$A$2:$AJ$500,3,false)</f>
        <v>61915976</v>
      </c>
      <c r="D214" s="49">
        <f>'KVK II 03.2024'!D214-'KVK II 03.2024'!C214</f>
        <v>6849664.95</v>
      </c>
      <c r="E214" s="50">
        <f>'KVK II 03.2024'!D214/'KVK II 03.2024'!C214</f>
        <v>3.343931788</v>
      </c>
      <c r="F214" s="33">
        <f>'KVK II 03.2024'!F214-'KVK II 03.2024'!E214</f>
        <v>24884482.75</v>
      </c>
      <c r="G214" s="51">
        <f>'KVK II 03.2024'!F214/'KVK II 03.2024'!E214</f>
        <v>2.703076883</v>
      </c>
      <c r="H214" s="33">
        <f>'KVK II 03.2024'!AH214+'KVK II 03.2024'!AG214</f>
        <v>977072</v>
      </c>
      <c r="I214" s="13" t="s">
        <v>691</v>
      </c>
      <c r="K214" s="13" t="str">
        <f t="shared" ref="K214:L214" si="213">IFS(E214&gt;1, "tak",E214&lt;1, "nie")</f>
        <v>tak</v>
      </c>
      <c r="L214" s="13" t="str">
        <f t="shared" si="213"/>
        <v>tak</v>
      </c>
    </row>
    <row r="215" ht="15.75" customHeight="1">
      <c r="A215" s="6">
        <v>1.05650258E8</v>
      </c>
      <c r="B215" s="13" t="str">
        <f>VLOOKUP(A215,'KVK II 03.2024'!$A$2:$AJ$500,2,false)</f>
        <v>KadłubPl</v>
      </c>
      <c r="C215" s="33" t="str">
        <f>VLOOKUP(A215,'Actual scan'!$A$2:$AJ$500,3,false)</f>
        <v>#N/A</v>
      </c>
      <c r="D215" s="49">
        <f>'KVK II 03.2024'!D215-'KVK II 03.2024'!C215</f>
        <v>-2394604.75</v>
      </c>
      <c r="E215" s="50">
        <f>'KVK II 03.2024'!D215/'KVK II 03.2024'!C215</f>
        <v>0.1684218495</v>
      </c>
      <c r="F215" s="33">
        <f>'KVK II 03.2024'!F215-'KVK II 03.2024'!E215</f>
        <v>-12548657.75</v>
      </c>
      <c r="G215" s="51">
        <f>'KVK II 03.2024'!F215/'KVK II 03.2024'!E215</f>
        <v>0.128441585</v>
      </c>
      <c r="H215" s="33">
        <f>'KVK II 03.2024'!AH215+'KVK II 03.2024'!AG215</f>
        <v>0</v>
      </c>
      <c r="I215" s="13" t="s">
        <v>689</v>
      </c>
      <c r="K215" s="13" t="str">
        <f t="shared" ref="K215:L215" si="214">IFS(E215&gt;1, "tak",E215&lt;1, "nie")</f>
        <v>nie</v>
      </c>
      <c r="L215" s="13" t="str">
        <f t="shared" si="214"/>
        <v>nie</v>
      </c>
    </row>
    <row r="216" ht="15.75" customHeight="1">
      <c r="A216" s="6">
        <v>1.24404877E8</v>
      </c>
      <c r="B216" s="13" t="str">
        <f>VLOOKUP(A216,'KVK II 03.2024'!$A$2:$AJ$500,2,false)</f>
        <v>TheKronitiz2</v>
      </c>
      <c r="C216" s="33">
        <f>VLOOKUP(A216,'Actual scan'!$A$2:$AJ$500,3,false)</f>
        <v>57405827</v>
      </c>
      <c r="D216" s="49">
        <f>'KVK II 03.2024'!D216-'KVK II 03.2024'!C216</f>
        <v>-1043671.75</v>
      </c>
      <c r="E216" s="50">
        <f>'KVK II 03.2024'!D216/'KVK II 03.2024'!C216</f>
        <v>0.6360390548</v>
      </c>
      <c r="F216" s="33">
        <f>'KVK II 03.2024'!F216-'KVK II 03.2024'!E216</f>
        <v>-7862778.75</v>
      </c>
      <c r="G216" s="51">
        <f>'KVK II 03.2024'!F216/'KVK II 03.2024'!E216</f>
        <v>0.4516006808</v>
      </c>
      <c r="H216" s="33">
        <f>'KVK II 03.2024'!AH216+'KVK II 03.2024'!AG216</f>
        <v>0</v>
      </c>
      <c r="I216" s="13" t="s">
        <v>689</v>
      </c>
      <c r="K216" s="13" t="str">
        <f t="shared" ref="K216:L216" si="215">IFS(E216&gt;1, "tak",E216&lt;1, "nie")</f>
        <v>nie</v>
      </c>
      <c r="L216" s="13" t="str">
        <f t="shared" si="215"/>
        <v>nie</v>
      </c>
    </row>
    <row r="217" ht="15.75" customHeight="1">
      <c r="A217" s="6">
        <v>1.09081585E8</v>
      </c>
      <c r="B217" s="13" t="str">
        <f>VLOOKUP(A217,'KVK II 03.2024'!$A$2:$AJ$500,2,false)</f>
        <v>ʷʷ Daniello</v>
      </c>
      <c r="C217" s="33" t="str">
        <f>VLOOKUP(A217,'Actual scan'!$A$2:$AJ$500,3,false)</f>
        <v>#N/A</v>
      </c>
      <c r="D217" s="49">
        <f>'KVK II 03.2024'!D217-'KVK II 03.2024'!C217</f>
        <v>-2537495.85</v>
      </c>
      <c r="E217" s="50">
        <f>'KVK II 03.2024'!D217/'KVK II 03.2024'!C217</f>
        <v>0.1076055396</v>
      </c>
      <c r="F217" s="33">
        <f>'KVK II 03.2024'!F217-'KVK II 03.2024'!E217</f>
        <v>-13032032.25</v>
      </c>
      <c r="G217" s="51">
        <f>'KVK II 03.2024'!F217/'KVK II 03.2024'!E217</f>
        <v>0.08337084473</v>
      </c>
      <c r="H217" s="33">
        <f>'KVK II 03.2024'!AH217+'KVK II 03.2024'!AG217</f>
        <v>0</v>
      </c>
      <c r="I217" s="13" t="s">
        <v>689</v>
      </c>
      <c r="J217" s="13" t="s">
        <v>714</v>
      </c>
      <c r="K217" s="13" t="str">
        <f t="shared" ref="K217:L217" si="216">IFS(E217&gt;1, "tak",E217&lt;1, "nie")</f>
        <v>nie</v>
      </c>
      <c r="L217" s="13" t="str">
        <f t="shared" si="216"/>
        <v>nie</v>
      </c>
    </row>
    <row r="218" ht="15.75" customHeight="1">
      <c r="A218" s="6">
        <v>1.10863658E8</v>
      </c>
      <c r="B218" s="13" t="str">
        <f>VLOOKUP(A218,'KVK II 03.2024'!$A$2:$AJ$500,2,false)</f>
        <v>Goblinsword</v>
      </c>
      <c r="C218" s="33">
        <f>VLOOKUP(A218,'Actual scan'!$A$2:$AJ$500,3,false)</f>
        <v>54492920</v>
      </c>
      <c r="D218" s="49">
        <f>'KVK II 03.2024'!D218-'KVK II 03.2024'!C218</f>
        <v>-2704465.05</v>
      </c>
      <c r="E218" s="50">
        <f>'KVK II 03.2024'!D218/'KVK II 03.2024'!C218</f>
        <v>0.04050065545</v>
      </c>
      <c r="F218" s="33">
        <f>'KVK II 03.2024'!F218-'KVK II 03.2024'!E218</f>
        <v>-13708317.25</v>
      </c>
      <c r="G218" s="51">
        <f>'KVK II 03.2024'!F218/'KVK II 03.2024'!E218</f>
        <v>0.02730328009</v>
      </c>
      <c r="H218" s="33">
        <f>'KVK II 03.2024'!AH218+'KVK II 03.2024'!AG218</f>
        <v>0</v>
      </c>
      <c r="I218" s="13" t="s">
        <v>689</v>
      </c>
      <c r="K218" s="13" t="str">
        <f t="shared" ref="K218:L218" si="217">IFS(E218&gt;1, "tak",E218&lt;1, "nie")</f>
        <v>nie</v>
      </c>
      <c r="L218" s="13" t="str">
        <f t="shared" si="217"/>
        <v>nie</v>
      </c>
    </row>
    <row r="219" ht="15.75" customHeight="1">
      <c r="A219" s="6">
        <v>1.12764818E8</v>
      </c>
      <c r="B219" s="13" t="str">
        <f>VLOOKUP(A219,'KVK II 03.2024'!$A$2:$AJ$500,2,false)</f>
        <v>ᵂᵂ ǫᴜᴇ</v>
      </c>
      <c r="C219" s="33">
        <f>VLOOKUP(A219,'Actual scan'!$A$2:$AJ$500,3,false)</f>
        <v>59124049</v>
      </c>
      <c r="D219" s="49">
        <f>'KVK II 03.2024'!D219-'KVK II 03.2024'!C219</f>
        <v>1033463.8</v>
      </c>
      <c r="E219" s="50">
        <f>'KVK II 03.2024'!D219/'KVK II 03.2024'!C219</f>
        <v>1.35708553</v>
      </c>
      <c r="F219" s="33">
        <f>'KVK II 03.2024'!F219-'KVK II 03.2024'!E219</f>
        <v>8296328</v>
      </c>
      <c r="G219" s="51">
        <f>'KVK II 03.2024'!F219/'KVK II 03.2024'!E219</f>
        <v>1.573314456</v>
      </c>
      <c r="H219" s="33">
        <f>'KVK II 03.2024'!AH219+'KVK II 03.2024'!AG219</f>
        <v>1570066</v>
      </c>
      <c r="I219" s="13" t="s">
        <v>691</v>
      </c>
      <c r="K219" s="13" t="str">
        <f t="shared" ref="K219:L219" si="218">IFS(E219&gt;1, "tak",E219&lt;1, "nie")</f>
        <v>tak</v>
      </c>
      <c r="L219" s="13" t="str">
        <f t="shared" si="218"/>
        <v>tak</v>
      </c>
    </row>
    <row r="220" ht="15.75" customHeight="1">
      <c r="A220" s="6">
        <v>1.43378368E8</v>
      </c>
      <c r="B220" s="13" t="str">
        <f>VLOOKUP(A220,'KVK II 03.2024'!$A$2:$AJ$500,2,false)</f>
        <v>Ealienx</v>
      </c>
      <c r="C220" s="33">
        <f>VLOOKUP(A220,'Actual scan'!$A$2:$AJ$500,3,false)</f>
        <v>66810393</v>
      </c>
      <c r="D220" s="49">
        <f>'KVK II 03.2024'!D220-'KVK II 03.2024'!C220</f>
        <v>12216802.1</v>
      </c>
      <c r="E220" s="50">
        <f>'KVK II 03.2024'!D220/'KVK II 03.2024'!C220</f>
        <v>5.091918259</v>
      </c>
      <c r="F220" s="33">
        <f>'KVK II 03.2024'!F220-'KVK II 03.2024'!E220</f>
        <v>53661997.5</v>
      </c>
      <c r="G220" s="51">
        <f>'KVK II 03.2024'!F220/'KVK II 03.2024'!E220</f>
        <v>4.59472971</v>
      </c>
      <c r="H220" s="33">
        <f>'KVK II 03.2024'!AH220+'KVK II 03.2024'!AG220</f>
        <v>2004894</v>
      </c>
      <c r="I220" s="13" t="s">
        <v>691</v>
      </c>
      <c r="K220" s="13" t="str">
        <f t="shared" ref="K220:L220" si="219">IFS(E220&gt;1, "tak",E220&lt;1, "nie")</f>
        <v>tak</v>
      </c>
      <c r="L220" s="13" t="str">
        <f t="shared" si="219"/>
        <v>tak</v>
      </c>
    </row>
    <row r="221" ht="15.75" customHeight="1">
      <c r="A221" s="6">
        <v>1.11241582E8</v>
      </c>
      <c r="B221" s="13" t="str">
        <f>VLOOKUP(A221,'KVK II 03.2024'!$A$2:$AJ$500,2,false)</f>
        <v>ˢᴴ Koller91</v>
      </c>
      <c r="C221" s="33">
        <f>VLOOKUP(A221,'Actual scan'!$A$2:$AJ$500,3,false)</f>
        <v>58555571</v>
      </c>
      <c r="D221" s="49">
        <f>'KVK II 03.2024'!D221-'KVK II 03.2024'!C221</f>
        <v>606447.8</v>
      </c>
      <c r="E221" s="50">
        <f>'KVK II 03.2024'!D221/'KVK II 03.2024'!C221</f>
        <v>1.211411545</v>
      </c>
      <c r="F221" s="33">
        <f>'KVK II 03.2024'!F221-'KVK II 03.2024'!E221</f>
        <v>8285046</v>
      </c>
      <c r="G221" s="51">
        <f>'KVK II 03.2024'!F221/'KVK II 03.2024'!E221</f>
        <v>1.577643904</v>
      </c>
      <c r="H221" s="33">
        <f>'KVK II 03.2024'!AH221+'KVK II 03.2024'!AG221</f>
        <v>1745416</v>
      </c>
      <c r="I221" s="13" t="s">
        <v>691</v>
      </c>
      <c r="K221" s="13" t="str">
        <f t="shared" ref="K221:L221" si="220">IFS(E221&gt;1, "tak",E221&lt;1, "nie")</f>
        <v>tak</v>
      </c>
      <c r="L221" s="13" t="str">
        <f t="shared" si="220"/>
        <v>tak</v>
      </c>
    </row>
    <row r="222" ht="15.75" customHeight="1">
      <c r="A222" s="6">
        <v>1.09185599E8</v>
      </c>
      <c r="B222" s="13" t="str">
        <f>VLOOKUP(A222,'KVK II 03.2024'!$A$2:$AJ$500,2,false)</f>
        <v>ʷʷ GenCuster</v>
      </c>
      <c r="C222" s="33">
        <f>VLOOKUP(A222,'Actual scan'!$A$2:$AJ$500,3,false)</f>
        <v>59158405</v>
      </c>
      <c r="D222" s="49">
        <f>'KVK II 03.2024'!D222-'KVK II 03.2024'!C222</f>
        <v>-2005030.8</v>
      </c>
      <c r="E222" s="50">
        <f>'KVK II 03.2024'!D222/'KVK II 03.2024'!C222</f>
        <v>0.2875036673</v>
      </c>
      <c r="F222" s="33">
        <f>'KVK II 03.2024'!F222-'KVK II 03.2024'!E222</f>
        <v>-6915282</v>
      </c>
      <c r="G222" s="51">
        <f>'KVK II 03.2024'!F222/'KVK II 03.2024'!E222</f>
        <v>0.5085249499</v>
      </c>
      <c r="H222" s="33">
        <f>'KVK II 03.2024'!AH222+'KVK II 03.2024'!AG222</f>
        <v>669305</v>
      </c>
      <c r="I222" s="13" t="s">
        <v>691</v>
      </c>
      <c r="K222" s="13" t="str">
        <f t="shared" ref="K222:L222" si="221">IFS(E222&gt;1, "tak",E222&lt;1, "nie")</f>
        <v>nie</v>
      </c>
      <c r="L222" s="13" t="str">
        <f t="shared" si="221"/>
        <v>nie</v>
      </c>
    </row>
    <row r="223" ht="15.75" customHeight="1">
      <c r="A223" s="6">
        <v>1.09396992E8</v>
      </c>
      <c r="B223" s="13" t="str">
        <f>VLOOKUP(A223,'KVK II 03.2024'!$A$2:$AJ$500,2,false)</f>
        <v>ʷʷ Bombel</v>
      </c>
      <c r="C223" s="33">
        <f>VLOOKUP(A223,'Actual scan'!$A$2:$AJ$500,3,false)</f>
        <v>60470199</v>
      </c>
      <c r="D223" s="49">
        <f>'KVK II 03.2024'!D223-'KVK II 03.2024'!C223</f>
        <v>749979.65</v>
      </c>
      <c r="E223" s="50">
        <f>'KVK II 03.2024'!D223/'KVK II 03.2024'!C223</f>
        <v>1.265632098</v>
      </c>
      <c r="F223" s="33">
        <f>'KVK II 03.2024'!F223-'KVK II 03.2024'!E223</f>
        <v>3965721.25</v>
      </c>
      <c r="G223" s="51">
        <f>'KVK II 03.2024'!F223/'KVK II 03.2024'!E223</f>
        <v>1.280920384</v>
      </c>
      <c r="H223" s="33">
        <f>'KVK II 03.2024'!AH223+'KVK II 03.2024'!AG223</f>
        <v>989173</v>
      </c>
      <c r="I223" s="13" t="s">
        <v>691</v>
      </c>
      <c r="K223" s="13" t="str">
        <f t="shared" ref="K223:L223" si="222">IFS(E223&gt;1, "tak",E223&lt;1, "nie")</f>
        <v>tak</v>
      </c>
      <c r="L223" s="13" t="str">
        <f t="shared" si="222"/>
        <v>tak</v>
      </c>
    </row>
    <row r="224" ht="15.75" customHeight="1">
      <c r="A224" s="6">
        <v>1.13258186E8</v>
      </c>
      <c r="B224" s="13" t="str">
        <f>VLOOKUP(A224,'KVK II 03.2024'!$A$2:$AJ$500,2,false)</f>
        <v>BarteK022</v>
      </c>
      <c r="C224" s="33">
        <f>VLOOKUP(A224,'Actual scan'!$A$2:$AJ$500,3,false)</f>
        <v>56247625</v>
      </c>
      <c r="D224" s="49">
        <f>'KVK II 03.2024'!D224-'KVK II 03.2024'!C224</f>
        <v>-2798451.6</v>
      </c>
      <c r="E224" s="50">
        <f>'KVK II 03.2024'!D224/'KVK II 03.2024'!C224</f>
        <v>0</v>
      </c>
      <c r="F224" s="33">
        <f>'KVK II 03.2024'!F224-'KVK II 03.2024'!E224</f>
        <v>-13992258</v>
      </c>
      <c r="G224" s="51">
        <f>'KVK II 03.2024'!F224/'KVK II 03.2024'!E224</f>
        <v>0</v>
      </c>
      <c r="H224" s="33">
        <f>'KVK II 03.2024'!AH224+'KVK II 03.2024'!AG224</f>
        <v>0</v>
      </c>
      <c r="I224" s="13" t="s">
        <v>689</v>
      </c>
      <c r="K224" s="13" t="str">
        <f t="shared" ref="K224:L224" si="223">IFS(E224&gt;1, "tak",E224&lt;1, "nie")</f>
        <v>nie</v>
      </c>
      <c r="L224" s="13" t="str">
        <f t="shared" si="223"/>
        <v>nie</v>
      </c>
    </row>
    <row r="225" ht="15.75" customHeight="1">
      <c r="A225" s="6">
        <v>1.11987209E8</v>
      </c>
      <c r="B225" s="13" t="str">
        <f>VLOOKUP(A225,'KVK II 03.2024'!$A$2:$AJ$500,2,false)</f>
        <v>Pibody3</v>
      </c>
      <c r="C225" s="33" t="str">
        <f>VLOOKUP(A225,'Actual scan'!$A$2:$AJ$500,3,false)</f>
        <v>#N/A</v>
      </c>
      <c r="D225" s="49">
        <f>'KVK II 03.2024'!D225-'KVK II 03.2024'!C225</f>
        <v>-2069403.75</v>
      </c>
      <c r="E225" s="50">
        <f>'KVK II 03.2024'!D225/'KVK II 03.2024'!C225</f>
        <v>0.2694776699</v>
      </c>
      <c r="F225" s="33">
        <f>'KVK II 03.2024'!F225-'KVK II 03.2024'!E225</f>
        <v>-6691471.75</v>
      </c>
      <c r="G225" s="51">
        <f>'KVK II 03.2024'!F225/'KVK II 03.2024'!E225</f>
        <v>0.5275673455</v>
      </c>
      <c r="H225" s="33">
        <f>'KVK II 03.2024'!AH225+'KVK II 03.2024'!AG225</f>
        <v>996692</v>
      </c>
      <c r="I225" s="13" t="s">
        <v>689</v>
      </c>
      <c r="K225" s="13" t="str">
        <f t="shared" ref="K225:L225" si="224">IFS(E225&gt;1, "tak",E225&lt;1, "nie")</f>
        <v>nie</v>
      </c>
      <c r="L225" s="13" t="str">
        <f t="shared" si="224"/>
        <v>nie</v>
      </c>
    </row>
    <row r="226" ht="15.75" customHeight="1">
      <c r="A226" s="6">
        <v>1.24361178E8</v>
      </c>
      <c r="B226" s="13" t="str">
        <f>VLOOKUP(A226,'KVK II 03.2024'!$A$2:$AJ$500,2,false)</f>
        <v>FuNe bives T</v>
      </c>
      <c r="C226" s="33" t="str">
        <f>VLOOKUP(A226,'Actual scan'!$A$2:$AJ$500,3,false)</f>
        <v>#N/A</v>
      </c>
      <c r="D226" s="49">
        <f>'KVK II 03.2024'!D226-'KVK II 03.2024'!C226</f>
        <v>-2431414.05</v>
      </c>
      <c r="E226" s="50">
        <f>'KVK II 03.2024'!D226/'KVK II 03.2024'!C226</f>
        <v>0.1152858091</v>
      </c>
      <c r="F226" s="33">
        <f>'KVK II 03.2024'!F226-'KVK II 03.2024'!E226</f>
        <v>-12681836.25</v>
      </c>
      <c r="G226" s="51">
        <f>'KVK II 03.2024'!F226/'KVK II 03.2024'!E226</f>
        <v>0.07709667983</v>
      </c>
      <c r="H226" s="33">
        <f>'KVK II 03.2024'!AH226+'KVK II 03.2024'!AG226</f>
        <v>0</v>
      </c>
      <c r="I226" s="13" t="s">
        <v>689</v>
      </c>
      <c r="K226" s="13" t="str">
        <f t="shared" ref="K226:L226" si="225">IFS(E226&gt;1, "tak",E226&lt;1, "nie")</f>
        <v>nie</v>
      </c>
      <c r="L226" s="13" t="str">
        <f t="shared" si="225"/>
        <v>nie</v>
      </c>
    </row>
    <row r="227" ht="15.75" customHeight="1">
      <c r="A227" s="6">
        <v>1.12086447E8</v>
      </c>
      <c r="B227" s="13" t="str">
        <f>VLOOKUP(A227,'KVK II 03.2024'!$A$2:$AJ$500,2,false)</f>
        <v>kawaler24</v>
      </c>
      <c r="C227" s="33">
        <f>VLOOKUP(A227,'Actual scan'!$A$2:$AJ$500,3,false)</f>
        <v>50076921</v>
      </c>
      <c r="D227" s="49">
        <f>'KVK II 03.2024'!D227-'KVK II 03.2024'!C227</f>
        <v>-1427183</v>
      </c>
      <c r="E227" s="50">
        <f>'KVK II 03.2024'!D227/'KVK II 03.2024'!C227</f>
        <v>0.4917656653</v>
      </c>
      <c r="F227" s="33">
        <f>'KVK II 03.2024'!F227-'KVK II 03.2024'!E227</f>
        <v>-9178502</v>
      </c>
      <c r="G227" s="51">
        <f>'KVK II 03.2024'!F227/'KVK II 03.2024'!E227</f>
        <v>0.3462884777</v>
      </c>
      <c r="H227" s="33">
        <f>'KVK II 03.2024'!AH227+'KVK II 03.2024'!AG227</f>
        <v>0</v>
      </c>
      <c r="I227" s="13" t="s">
        <v>689</v>
      </c>
      <c r="K227" s="13" t="str">
        <f t="shared" ref="K227:L227" si="226">IFS(E227&gt;1, "tak",E227&lt;1, "nie")</f>
        <v>nie</v>
      </c>
      <c r="L227" s="13" t="str">
        <f t="shared" si="226"/>
        <v>nie</v>
      </c>
    </row>
    <row r="228" ht="15.75" customHeight="1">
      <c r="A228" s="6">
        <v>1.121174E8</v>
      </c>
      <c r="B228" s="13" t="str">
        <f>VLOOKUP(A228,'KVK II 03.2024'!$A$2:$AJ$500,2,false)</f>
        <v>ʷʷ borhi</v>
      </c>
      <c r="C228" s="33">
        <f>VLOOKUP(A228,'Actual scan'!$A$2:$AJ$500,3,false)</f>
        <v>53340052</v>
      </c>
      <c r="D228" s="49">
        <f>'KVK II 03.2024'!D228-'KVK II 03.2024'!C228</f>
        <v>621839.95</v>
      </c>
      <c r="E228" s="50">
        <f>'KVK II 03.2024'!D228/'KVK II 03.2024'!C228</f>
        <v>1.223999528</v>
      </c>
      <c r="F228" s="33">
        <f>'KVK II 03.2024'!F228-'KVK II 03.2024'!E228</f>
        <v>9213824.75</v>
      </c>
      <c r="G228" s="51">
        <f>'KVK II 03.2024'!F228/'KVK II 03.2024'!E228</f>
        <v>1.663801803</v>
      </c>
      <c r="H228" s="33">
        <f>'KVK II 03.2024'!AH228+'KVK II 03.2024'!AG228</f>
        <v>2918124</v>
      </c>
      <c r="I228" s="13" t="s">
        <v>691</v>
      </c>
      <c r="K228" s="13" t="str">
        <f t="shared" ref="K228:L228" si="227">IFS(E228&gt;1, "tak",E228&lt;1, "nie")</f>
        <v>tak</v>
      </c>
      <c r="L228" s="13" t="str">
        <f t="shared" si="227"/>
        <v>tak</v>
      </c>
    </row>
    <row r="229" ht="15.75" customHeight="1">
      <c r="A229" s="6">
        <v>1.38872704E8</v>
      </c>
      <c r="B229" s="13" t="str">
        <f>VLOOKUP(A229,'KVK II 03.2024'!$A$2:$AJ$500,2,false)</f>
        <v>么 Zarathos</v>
      </c>
      <c r="C229" s="33">
        <f>VLOOKUP(A229,'Actual scan'!$A$2:$AJ$500,3,false)</f>
        <v>61886949</v>
      </c>
      <c r="D229" s="49">
        <f>'KVK II 03.2024'!D229-'KVK II 03.2024'!C229</f>
        <v>1773647.9</v>
      </c>
      <c r="E229" s="50">
        <f>'KVK II 03.2024'!D229/'KVK II 03.2024'!C229</f>
        <v>1.629813879</v>
      </c>
      <c r="F229" s="33">
        <f>'KVK II 03.2024'!F229-'KVK II 03.2024'!E229</f>
        <v>-2800728.5</v>
      </c>
      <c r="G229" s="51">
        <f>'KVK II 03.2024'!F229/'KVK II 03.2024'!E229</f>
        <v>0.8010949432</v>
      </c>
      <c r="H229" s="33">
        <f>'KVK II 03.2024'!AH229+'KVK II 03.2024'!AG229</f>
        <v>0</v>
      </c>
      <c r="I229" s="13" t="s">
        <v>691</v>
      </c>
      <c r="K229" s="13" t="str">
        <f t="shared" ref="K229:L229" si="228">IFS(E229&gt;1, "tak",E229&lt;1, "nie")</f>
        <v>tak</v>
      </c>
      <c r="L229" s="13" t="str">
        <f t="shared" si="228"/>
        <v>nie</v>
      </c>
    </row>
    <row r="230" ht="15.75" customHeight="1">
      <c r="A230" s="6">
        <v>1.12071225E8</v>
      </c>
      <c r="B230" s="13" t="str">
        <f>VLOOKUP(A230,'KVK II 03.2024'!$A$2:$AJ$500,2,false)</f>
        <v>ʷʷ Firedragon</v>
      </c>
      <c r="C230" s="33" t="str">
        <f>VLOOKUP(A230,'Actual scan'!$A$2:$AJ$500,3,false)</f>
        <v>#N/A</v>
      </c>
      <c r="D230" s="49">
        <f>'KVK II 03.2024'!D230-'KVK II 03.2024'!C230</f>
        <v>-2744658.05</v>
      </c>
      <c r="E230" s="50">
        <f>'KVK II 03.2024'!D230/'KVK II 03.2024'!C230</f>
        <v>0</v>
      </c>
      <c r="F230" s="33">
        <f>'KVK II 03.2024'!F230-'KVK II 03.2024'!E230</f>
        <v>-13723290.25</v>
      </c>
      <c r="G230" s="51">
        <f>'KVK II 03.2024'!F230/'KVK II 03.2024'!E230</f>
        <v>0</v>
      </c>
      <c r="H230" s="33">
        <f>'KVK II 03.2024'!AH230+'KVK II 03.2024'!AG230</f>
        <v>0</v>
      </c>
      <c r="I230" s="13" t="s">
        <v>689</v>
      </c>
      <c r="K230" s="13" t="str">
        <f t="shared" ref="K230:L230" si="229">IFS(E230&gt;1, "tak",E230&lt;1, "nie")</f>
        <v>nie</v>
      </c>
      <c r="L230" s="13" t="str">
        <f t="shared" si="229"/>
        <v>nie</v>
      </c>
    </row>
    <row r="231" ht="15.75" customHeight="1">
      <c r="A231" s="6">
        <v>1.11043203E8</v>
      </c>
      <c r="B231" s="13" t="str">
        <f>VLOOKUP(A231,'KVK II 03.2024'!$A$2:$AJ$500,2,false)</f>
        <v>D00MR</v>
      </c>
      <c r="C231" s="33">
        <f>VLOOKUP(A231,'Actual scan'!$A$2:$AJ$500,3,false)</f>
        <v>53161965</v>
      </c>
      <c r="D231" s="49">
        <f>'KVK II 03.2024'!D231-'KVK II 03.2024'!C231</f>
        <v>-675141.05</v>
      </c>
      <c r="E231" s="50">
        <f>'KVK II 03.2024'!D231/'KVK II 03.2024'!C231</f>
        <v>0.7552091354</v>
      </c>
      <c r="F231" s="33">
        <f>'KVK II 03.2024'!F231-'KVK II 03.2024'!E231</f>
        <v>1344529.75</v>
      </c>
      <c r="G231" s="51">
        <f>'KVK II 03.2024'!F231/'KVK II 03.2024'!E231</f>
        <v>1.097499211</v>
      </c>
      <c r="H231" s="33">
        <f>'KVK II 03.2024'!AH231+'KVK II 03.2024'!AG231</f>
        <v>1591354</v>
      </c>
      <c r="I231" s="13" t="s">
        <v>691</v>
      </c>
      <c r="K231" s="13" t="str">
        <f t="shared" ref="K231:L231" si="230">IFS(E231&gt;1, "tak",E231&lt;1, "nie")</f>
        <v>nie</v>
      </c>
      <c r="L231" s="13" t="str">
        <f t="shared" si="230"/>
        <v>tak</v>
      </c>
    </row>
    <row r="232" ht="15.75" customHeight="1">
      <c r="A232" s="6">
        <v>1.10016382E8</v>
      </c>
      <c r="B232" s="13" t="str">
        <f>VLOOKUP(A232,'KVK II 03.2024'!$A$2:$AJ$500,2,false)</f>
        <v>DUSZEK</v>
      </c>
      <c r="C232" s="33">
        <f>VLOOKUP(A232,'Actual scan'!$A$2:$AJ$500,3,false)</f>
        <v>56704976</v>
      </c>
      <c r="D232" s="49">
        <f>'KVK II 03.2024'!D232-'KVK II 03.2024'!C232</f>
        <v>4186043.2</v>
      </c>
      <c r="E232" s="50">
        <f>'KVK II 03.2024'!D232/'KVK II 03.2024'!C232</f>
        <v>2.4579391</v>
      </c>
      <c r="F232" s="33">
        <f>'KVK II 03.2024'!F232-'KVK II 03.2024'!E232</f>
        <v>20852357</v>
      </c>
      <c r="G232" s="51">
        <f>'KVK II 03.2024'!F232/'KVK II 03.2024'!E232</f>
        <v>2.452515664</v>
      </c>
      <c r="H232" s="33">
        <f>'KVK II 03.2024'!AH232+'KVK II 03.2024'!AG232</f>
        <v>2195849</v>
      </c>
      <c r="I232" s="13" t="s">
        <v>691</v>
      </c>
      <c r="K232" s="13" t="str">
        <f t="shared" ref="K232:L232" si="231">IFS(E232&gt;1, "tak",E232&lt;1, "nie")</f>
        <v>tak</v>
      </c>
      <c r="L232" s="13" t="str">
        <f t="shared" si="231"/>
        <v>tak</v>
      </c>
    </row>
    <row r="233" ht="15.75" customHeight="1">
      <c r="A233" s="6">
        <v>1.25128986E8</v>
      </c>
      <c r="B233" s="13" t="str">
        <f>VLOOKUP(A233,'KVK II 03.2024'!$A$2:$AJ$500,2,false)</f>
        <v>Niki 113</v>
      </c>
      <c r="C233" s="33">
        <f>VLOOKUP(A233,'Actual scan'!$A$2:$AJ$500,3,false)</f>
        <v>57359661</v>
      </c>
      <c r="D233" s="49">
        <f>'KVK II 03.2024'!D233-'KVK II 03.2024'!C233</f>
        <v>-1545800.8</v>
      </c>
      <c r="E233" s="50">
        <f>'KVK II 03.2024'!D233/'KVK II 03.2024'!C233</f>
        <v>0.4595451315</v>
      </c>
      <c r="F233" s="33">
        <f>'KVK II 03.2024'!F233-'KVK II 03.2024'!E233</f>
        <v>-957188</v>
      </c>
      <c r="G233" s="51">
        <f>'KVK II 03.2024'!F233/'KVK II 03.2024'!E233</f>
        <v>0.9330681011</v>
      </c>
      <c r="H233" s="33">
        <f>'KVK II 03.2024'!AH233+'KVK II 03.2024'!AG233</f>
        <v>1662199</v>
      </c>
      <c r="I233" s="13" t="s">
        <v>691</v>
      </c>
      <c r="K233" s="13" t="str">
        <f t="shared" ref="K233:L233" si="232">IFS(E233&gt;1, "tak",E233&lt;1, "nie")</f>
        <v>nie</v>
      </c>
      <c r="L233" s="13" t="str">
        <f t="shared" si="232"/>
        <v>nie</v>
      </c>
    </row>
    <row r="234" ht="15.75" customHeight="1">
      <c r="A234" s="6">
        <v>2.5001646E7</v>
      </c>
      <c r="B234" s="13" t="str">
        <f>VLOOKUP(A234,'KVK II 03.2024'!$A$2:$AJ$500,2,false)</f>
        <v>Mr NoStres Farm</v>
      </c>
      <c r="C234" s="33">
        <f>VLOOKUP(A234,'Actual scan'!$A$2:$AJ$500,3,false)</f>
        <v>53325969</v>
      </c>
      <c r="D234" s="49">
        <f>'KVK II 03.2024'!D234-'KVK II 03.2024'!C234</f>
        <v>-2657778.05</v>
      </c>
      <c r="E234" s="50">
        <f>'KVK II 03.2024'!D234/'KVK II 03.2024'!C234</f>
        <v>0.01478136708</v>
      </c>
      <c r="F234" s="33">
        <f>'KVK II 03.2024'!F234-'KVK II 03.2024'!E234</f>
        <v>-13169063.25</v>
      </c>
      <c r="G234" s="51">
        <f>'KVK II 03.2024'!F234/'KVK II 03.2024'!E234</f>
        <v>0.02366516332</v>
      </c>
      <c r="H234" s="33">
        <f>'KVK II 03.2024'!AH234+'KVK II 03.2024'!AG234</f>
        <v>0</v>
      </c>
      <c r="I234" s="13" t="s">
        <v>689</v>
      </c>
      <c r="K234" s="13" t="str">
        <f t="shared" ref="K234:L234" si="233">IFS(E234&gt;1, "tak",E234&lt;1, "nie")</f>
        <v>nie</v>
      </c>
      <c r="L234" s="13" t="str">
        <f t="shared" si="233"/>
        <v>nie</v>
      </c>
    </row>
    <row r="235" ht="15.75" customHeight="1">
      <c r="A235" s="6">
        <v>1.11099976E8</v>
      </c>
      <c r="B235" s="13" t="str">
        <f>VLOOKUP(A235,'KVK II 03.2024'!$A$2:$AJ$500,2,false)</f>
        <v>sHdelejt</v>
      </c>
      <c r="C235" s="33" t="str">
        <f>VLOOKUP(A235,'Actual scan'!$A$2:$AJ$500,3,false)</f>
        <v>#N/A</v>
      </c>
      <c r="D235" s="49">
        <f>'KVK II 03.2024'!D235-'KVK II 03.2024'!C235</f>
        <v>-585774.35</v>
      </c>
      <c r="E235" s="50">
        <f>'KVK II 03.2024'!D235/'KVK II 03.2024'!C235</f>
        <v>0.7859257055</v>
      </c>
      <c r="F235" s="33">
        <f>'KVK II 03.2024'!F235-'KVK II 03.2024'!E235</f>
        <v>-5676612.75</v>
      </c>
      <c r="G235" s="51">
        <f>'KVK II 03.2024'!F235/'KVK II 03.2024'!E235</f>
        <v>0.5850904466</v>
      </c>
      <c r="H235" s="33">
        <f>'KVK II 03.2024'!AH235+'KVK II 03.2024'!AG235</f>
        <v>0</v>
      </c>
      <c r="I235" s="13" t="s">
        <v>689</v>
      </c>
      <c r="K235" s="13" t="str">
        <f t="shared" ref="K235:L235" si="234">IFS(E235&gt;1, "tak",E235&lt;1, "nie")</f>
        <v>nie</v>
      </c>
      <c r="L235" s="13" t="str">
        <f t="shared" si="234"/>
        <v>nie</v>
      </c>
    </row>
    <row r="236" ht="15.75" customHeight="1">
      <c r="A236" s="6">
        <v>6.3881366E7</v>
      </c>
      <c r="B236" s="13" t="str">
        <f>VLOOKUP(A236,'KVK II 03.2024'!$A$2:$AJ$500,2,false)</f>
        <v>Bunny 982</v>
      </c>
      <c r="C236" s="33">
        <f>VLOOKUP(A236,'Actual scan'!$A$2:$AJ$500,3,false)</f>
        <v>54370866</v>
      </c>
      <c r="D236" s="49">
        <f>'KVK II 03.2024'!D236-'KVK II 03.2024'!C236</f>
        <v>-2249719.9</v>
      </c>
      <c r="E236" s="50">
        <f>'KVK II 03.2024'!D236/'KVK II 03.2024'!C236</f>
        <v>0.1734267406</v>
      </c>
      <c r="F236" s="33">
        <f>'KVK II 03.2024'!F236-'KVK II 03.2024'!E236</f>
        <v>-7920629.634</v>
      </c>
      <c r="G236" s="51">
        <f>'KVK II 03.2024'!F236/'KVK II 03.2024'!E236</f>
        <v>0.4179737084</v>
      </c>
      <c r="H236" s="33">
        <f>'KVK II 03.2024'!AH236+'KVK II 03.2024'!AG236</f>
        <v>0</v>
      </c>
      <c r="I236" s="13" t="s">
        <v>689</v>
      </c>
      <c r="K236" s="13" t="str">
        <f t="shared" ref="K236:L236" si="235">IFS(E236&gt;1, "tak",E236&lt;1, "nie")</f>
        <v>nie</v>
      </c>
      <c r="L236" s="13" t="str">
        <f t="shared" si="235"/>
        <v>nie</v>
      </c>
    </row>
    <row r="237" ht="15.75" customHeight="1">
      <c r="A237" s="6">
        <v>1.24972452E8</v>
      </c>
      <c r="B237" s="13" t="str">
        <f>VLOOKUP(A237,'KVK II 03.2024'!$A$2:$AJ$500,2,false)</f>
        <v>ᵖᶜ sunsei25</v>
      </c>
      <c r="C237" s="33">
        <f>VLOOKUP(A237,'Actual scan'!$A$2:$AJ$500,3,false)</f>
        <v>49070305</v>
      </c>
      <c r="D237" s="49">
        <f>'KVK II 03.2024'!D237-'KVK II 03.2024'!C237</f>
        <v>-2363360.1</v>
      </c>
      <c r="E237" s="50">
        <f>'KVK II 03.2024'!D237/'KVK II 03.2024'!C237</f>
        <v>0.1439449345</v>
      </c>
      <c r="F237" s="33">
        <f>'KVK II 03.2024'!F237-'KVK II 03.2024'!E237</f>
        <v>-12391913.5</v>
      </c>
      <c r="G237" s="51">
        <f>'KVK II 03.2024'!F237/'KVK II 03.2024'!E237</f>
        <v>0.1022815082</v>
      </c>
      <c r="H237" s="33">
        <f>'KVK II 03.2024'!AH237+'KVK II 03.2024'!AG237</f>
        <v>0</v>
      </c>
      <c r="I237" s="13" t="s">
        <v>689</v>
      </c>
      <c r="K237" s="13" t="str">
        <f t="shared" ref="K237:L237" si="236">IFS(E237&gt;1, "tak",E237&lt;1, "nie")</f>
        <v>nie</v>
      </c>
      <c r="L237" s="13" t="str">
        <f t="shared" si="236"/>
        <v>nie</v>
      </c>
    </row>
    <row r="238" ht="15.75" customHeight="1">
      <c r="A238" s="6">
        <v>8.9927226E7</v>
      </c>
      <c r="B238" s="13" t="str">
        <f>VLOOKUP(A238,'KVK II 03.2024'!$A$2:$AJ$500,2,false)</f>
        <v>1TheWitcher3</v>
      </c>
      <c r="C238" s="33" t="str">
        <f>VLOOKUP(A238,'Actual scan'!$A$2:$AJ$500,3,false)</f>
        <v>#N/A</v>
      </c>
      <c r="D238" s="49">
        <f>'KVK II 03.2024'!D238-'KVK II 03.2024'!C238</f>
        <v>-2707375.15</v>
      </c>
      <c r="E238" s="50">
        <f>'KVK II 03.2024'!D238/'KVK II 03.2024'!C238</f>
        <v>0</v>
      </c>
      <c r="F238" s="33">
        <f>'KVK II 03.2024'!F238-'KVK II 03.2024'!E238</f>
        <v>-13536875.75</v>
      </c>
      <c r="G238" s="51">
        <f>'KVK II 03.2024'!F238/'KVK II 03.2024'!E238</f>
        <v>0</v>
      </c>
      <c r="H238" s="33">
        <f>'KVK II 03.2024'!AH238+'KVK II 03.2024'!AG238</f>
        <v>0</v>
      </c>
      <c r="I238" s="13" t="s">
        <v>689</v>
      </c>
      <c r="K238" s="13" t="str">
        <f t="shared" ref="K238:L238" si="237">IFS(E238&gt;1, "tak",E238&lt;1, "nie")</f>
        <v>nie</v>
      </c>
      <c r="L238" s="13" t="str">
        <f t="shared" si="237"/>
        <v>nie</v>
      </c>
    </row>
    <row r="239" ht="15.75" customHeight="1">
      <c r="A239" s="6">
        <v>1.24345067E8</v>
      </c>
      <c r="B239" s="13" t="str">
        <f>VLOOKUP(A239,'KVK II 03.2024'!$A$2:$AJ$500,2,false)</f>
        <v>Glatiums</v>
      </c>
      <c r="C239" s="33" t="str">
        <f>VLOOKUP(A239,'Actual scan'!$A$2:$AJ$500,3,false)</f>
        <v>#N/A</v>
      </c>
      <c r="D239" s="49">
        <f>'KVK II 03.2024'!D239-'KVK II 03.2024'!C239</f>
        <v>-1369666.25</v>
      </c>
      <c r="E239" s="50">
        <f>'KVK II 03.2024'!D239/'KVK II 03.2024'!C239</f>
        <v>0.4980008142</v>
      </c>
      <c r="F239" s="33">
        <f>'KVK II 03.2024'!F239-'KVK II 03.2024'!E239</f>
        <v>-6192564.25</v>
      </c>
      <c r="G239" s="51">
        <f>'KVK II 03.2024'!F239/'KVK II 03.2024'!E239</f>
        <v>0.5460701158</v>
      </c>
      <c r="H239" s="33">
        <f>'KVK II 03.2024'!AH239+'KVK II 03.2024'!AG239</f>
        <v>692491</v>
      </c>
      <c r="I239" s="13" t="s">
        <v>689</v>
      </c>
      <c r="K239" s="13" t="str">
        <f t="shared" ref="K239:L239" si="238">IFS(E239&gt;1, "tak",E239&lt;1, "nie")</f>
        <v>nie</v>
      </c>
      <c r="L239" s="13" t="str">
        <f t="shared" si="238"/>
        <v>nie</v>
      </c>
    </row>
    <row r="240" ht="15.75" customHeight="1">
      <c r="A240" s="6">
        <v>9.3178475E7</v>
      </c>
      <c r="B240" s="13" t="str">
        <f>VLOOKUP(A240,'KVK II 03.2024'!$A$2:$AJ$500,2,false)</f>
        <v>RadekHDMI</v>
      </c>
      <c r="C240" s="33">
        <f>VLOOKUP(A240,'Actual scan'!$A$2:$AJ$500,3,false)</f>
        <v>56408755</v>
      </c>
      <c r="D240" s="49">
        <f>'KVK II 03.2024'!D240-'KVK II 03.2024'!C240</f>
        <v>1000356.85</v>
      </c>
      <c r="E240" s="50">
        <f>'KVK II 03.2024'!D240/'KVK II 03.2024'!C240</f>
        <v>1.371454127</v>
      </c>
      <c r="F240" s="33">
        <f>'KVK II 03.2024'!F240-'KVK II 03.2024'!E240</f>
        <v>3058434.871</v>
      </c>
      <c r="G240" s="51">
        <f>'KVK II 03.2024'!F240/'KVK II 03.2024'!E240</f>
        <v>1.227132599</v>
      </c>
      <c r="H240" s="33">
        <f>'KVK II 03.2024'!AH240+'KVK II 03.2024'!AG240</f>
        <v>744896</v>
      </c>
      <c r="I240" s="13" t="s">
        <v>691</v>
      </c>
      <c r="K240" s="13" t="str">
        <f t="shared" ref="K240:L240" si="239">IFS(E240&gt;1, "tak",E240&lt;1, "nie")</f>
        <v>tak</v>
      </c>
      <c r="L240" s="13" t="str">
        <f t="shared" si="239"/>
        <v>tak</v>
      </c>
    </row>
    <row r="241" ht="15.75" customHeight="1">
      <c r="A241" s="6">
        <v>1.24324773E8</v>
      </c>
      <c r="B241" s="13" t="str">
        <f>VLOOKUP(A241,'KVK II 03.2024'!$A$2:$AJ$500,2,false)</f>
        <v>czarny34</v>
      </c>
      <c r="C241" s="33">
        <f>VLOOKUP(A241,'Actual scan'!$A$2:$AJ$500,3,false)</f>
        <v>49856102</v>
      </c>
      <c r="D241" s="49">
        <f>'KVK II 03.2024'!D241-'KVK II 03.2024'!C241</f>
        <v>-2307005.8</v>
      </c>
      <c r="E241" s="50">
        <f>'KVK II 03.2024'!D241/'KVK II 03.2024'!C241</f>
        <v>0.1417286323</v>
      </c>
      <c r="F241" s="33">
        <f>'KVK II 03.2024'!F241-'KVK II 03.2024'!E241</f>
        <v>-11969295</v>
      </c>
      <c r="G241" s="51">
        <f>'KVK II 03.2024'!F241/'KVK II 03.2024'!E241</f>
        <v>0.1094167869</v>
      </c>
      <c r="H241" s="33">
        <f>'KVK II 03.2024'!AH241+'KVK II 03.2024'!AG241</f>
        <v>0</v>
      </c>
      <c r="I241" s="13" t="s">
        <v>689</v>
      </c>
      <c r="K241" s="13" t="str">
        <f t="shared" ref="K241:L241" si="240">IFS(E241&gt;1, "tak",E241&lt;1, "nie")</f>
        <v>nie</v>
      </c>
      <c r="L241" s="13" t="str">
        <f t="shared" si="240"/>
        <v>nie</v>
      </c>
    </row>
    <row r="242" ht="15.75" customHeight="1">
      <c r="A242" s="6">
        <v>9.6279593E7</v>
      </c>
      <c r="B242" s="13" t="str">
        <f>VLOOKUP(A242,'KVK II 03.2024'!$A$2:$AJ$500,2,false)</f>
        <v>ʷʷxPiTeRxPL</v>
      </c>
      <c r="C242" s="33" t="str">
        <f>VLOOKUP(A242,'Actual scan'!$A$2:$AJ$500,3,false)</f>
        <v>#N/A</v>
      </c>
      <c r="D242" s="49">
        <f>'KVK II 03.2024'!D242-'KVK II 03.2024'!C242</f>
        <v>-2677189.85</v>
      </c>
      <c r="E242" s="50">
        <f>'KVK II 03.2024'!D242/'KVK II 03.2024'!C242</f>
        <v>0</v>
      </c>
      <c r="F242" s="33">
        <f>'KVK II 03.2024'!F242-'KVK II 03.2024'!E242</f>
        <v>-13385949.25</v>
      </c>
      <c r="G242" s="51">
        <f>'KVK II 03.2024'!F242/'KVK II 03.2024'!E242</f>
        <v>0</v>
      </c>
      <c r="H242" s="33">
        <f>'KVK II 03.2024'!AH242+'KVK II 03.2024'!AG242</f>
        <v>0</v>
      </c>
      <c r="I242" s="13" t="s">
        <v>689</v>
      </c>
      <c r="K242" s="13" t="str">
        <f t="shared" ref="K242:L242" si="241">IFS(E242&gt;1, "tak",E242&lt;1, "nie")</f>
        <v>nie</v>
      </c>
      <c r="L242" s="13" t="str">
        <f t="shared" si="241"/>
        <v>nie</v>
      </c>
    </row>
    <row r="243" ht="15.75" customHeight="1">
      <c r="A243" s="6">
        <v>5.2774309E7</v>
      </c>
      <c r="B243" s="13" t="str">
        <f>VLOOKUP(A243,'KVK II 03.2024'!$A$2:$AJ$500,2,false)</f>
        <v>Arken alt</v>
      </c>
      <c r="C243" s="33">
        <f>VLOOKUP(A243,'Actual scan'!$A$2:$AJ$500,3,false)</f>
        <v>52232492</v>
      </c>
      <c r="D243" s="49">
        <f>'KVK II 03.2024'!D243-'KVK II 03.2024'!C243</f>
        <v>-2690791.3</v>
      </c>
      <c r="E243" s="50">
        <f>'KVK II 03.2024'!D243/'KVK II 03.2024'!C243</f>
        <v>0</v>
      </c>
      <c r="F243" s="33">
        <f>'KVK II 03.2024'!F243-'KVK II 03.2024'!E243</f>
        <v>-12886956.5</v>
      </c>
      <c r="G243" s="51">
        <f>'KVK II 03.2024'!F243/'KVK II 03.2024'!E243</f>
        <v>0.04214373668</v>
      </c>
      <c r="H243" s="33">
        <f>'KVK II 03.2024'!AH243+'KVK II 03.2024'!AG243</f>
        <v>0</v>
      </c>
      <c r="I243" s="13" t="s">
        <v>691</v>
      </c>
      <c r="K243" s="13" t="str">
        <f t="shared" ref="K243:L243" si="242">IFS(E243&gt;1, "tak",E243&lt;1, "nie")</f>
        <v>nie</v>
      </c>
      <c r="L243" s="13" t="str">
        <f t="shared" si="242"/>
        <v>nie</v>
      </c>
    </row>
    <row r="244" ht="15.75" customHeight="1">
      <c r="A244" s="6">
        <v>1.29966068E8</v>
      </c>
      <c r="B244" s="13" t="str">
        <f>VLOOKUP(A244,'KVK II 03.2024'!$A$2:$AJ$500,2,false)</f>
        <v>云ゅ Efedryl</v>
      </c>
      <c r="C244" s="33" t="str">
        <f>VLOOKUP(A244,'Actual scan'!$A$2:$AJ$500,3,false)</f>
        <v>#N/A</v>
      </c>
      <c r="D244" s="49">
        <f>'KVK II 03.2024'!D244-'KVK II 03.2024'!C244</f>
        <v>-2659931.85</v>
      </c>
      <c r="E244" s="50">
        <f>'KVK II 03.2024'!D244/'KVK II 03.2024'!C244</f>
        <v>0.001676550791</v>
      </c>
      <c r="F244" s="33">
        <f>'KVK II 03.2024'!F244-'KVK II 03.2024'!E244</f>
        <v>-13313060.25</v>
      </c>
      <c r="G244" s="51">
        <f>'KVK II 03.2024'!F244/'KVK II 03.2024'!E244</f>
        <v>0.0006706203165</v>
      </c>
      <c r="H244" s="33">
        <f>'KVK II 03.2024'!AH244+'KVK II 03.2024'!AG244</f>
        <v>0</v>
      </c>
      <c r="I244" s="13" t="s">
        <v>689</v>
      </c>
      <c r="K244" s="13" t="str">
        <f t="shared" ref="K244:L244" si="243">IFS(E244&gt;1, "tak",E244&lt;1, "nie")</f>
        <v>nie</v>
      </c>
      <c r="L244" s="13" t="str">
        <f t="shared" si="243"/>
        <v>nie</v>
      </c>
    </row>
    <row r="245" ht="15.75" customHeight="1">
      <c r="A245" s="6">
        <v>1.18951081E8</v>
      </c>
      <c r="B245" s="13" t="str">
        <f>VLOOKUP(A245,'KVK II 03.2024'!$A$2:$AJ$500,2,false)</f>
        <v>PAN1CSTYLE</v>
      </c>
      <c r="C245" s="33">
        <f>VLOOKUP(A245,'Actual scan'!$A$2:$AJ$500,3,false)</f>
        <v>37829341</v>
      </c>
      <c r="D245" s="49">
        <f>'KVK II 03.2024'!D245-'KVK II 03.2024'!C245</f>
        <v>-1910617.1</v>
      </c>
      <c r="E245" s="50">
        <f>'KVK II 03.2024'!D245/'KVK II 03.2024'!C245</f>
        <v>0.2845377009</v>
      </c>
      <c r="F245" s="33">
        <f>'KVK II 03.2024'!F245-'KVK II 03.2024'!E245</f>
        <v>-80467.5</v>
      </c>
      <c r="G245" s="51">
        <f>'KVK II 03.2024'!F245/'KVK II 03.2024'!E245</f>
        <v>0.9939735217</v>
      </c>
      <c r="H245" s="33">
        <f>'KVK II 03.2024'!AH245+'KVK II 03.2024'!AG245</f>
        <v>2065606</v>
      </c>
      <c r="I245" s="13" t="s">
        <v>689</v>
      </c>
      <c r="J245" s="13" t="s">
        <v>707</v>
      </c>
      <c r="K245" s="13" t="str">
        <f t="shared" ref="K245:L245" si="244">IFS(E245&gt;1, "tak",E245&lt;1, "nie")</f>
        <v>nie</v>
      </c>
      <c r="L245" s="13" t="str">
        <f t="shared" si="244"/>
        <v>nie</v>
      </c>
    </row>
    <row r="246" ht="15.75" customHeight="1">
      <c r="A246" s="6">
        <v>1.17291259E8</v>
      </c>
      <c r="B246" s="13" t="str">
        <f>VLOOKUP(A246,'KVK II 03.2024'!$A$2:$AJ$500,2,false)</f>
        <v>ʷʷ DamkoS</v>
      </c>
      <c r="C246" s="33" t="str">
        <f>VLOOKUP(A246,'Actual scan'!$A$2:$AJ$500,3,false)</f>
        <v>#N/A</v>
      </c>
      <c r="D246" s="49">
        <f>'KVK II 03.2024'!D246-'KVK II 03.2024'!C246</f>
        <v>-2650483.95</v>
      </c>
      <c r="E246" s="50">
        <f>'KVK II 03.2024'!D246/'KVK II 03.2024'!C246</f>
        <v>0.004534363105</v>
      </c>
      <c r="F246" s="33">
        <f>'KVK II 03.2024'!F246-'KVK II 03.2024'!E246</f>
        <v>-13288638.75</v>
      </c>
      <c r="G246" s="51">
        <f>'KVK II 03.2024'!F246/'KVK II 03.2024'!E246</f>
        <v>0.001813745242</v>
      </c>
      <c r="H246" s="33">
        <f>'KVK II 03.2024'!AH246+'KVK II 03.2024'!AG246</f>
        <v>0</v>
      </c>
      <c r="I246" s="13" t="s">
        <v>689</v>
      </c>
      <c r="K246" s="13" t="str">
        <f t="shared" ref="K246:L246" si="245">IFS(E246&gt;1, "tak",E246&lt;1, "nie")</f>
        <v>nie</v>
      </c>
      <c r="L246" s="13" t="str">
        <f t="shared" si="245"/>
        <v>nie</v>
      </c>
    </row>
    <row r="247" ht="15.75" customHeight="1">
      <c r="A247" s="6">
        <v>1.1227666E8</v>
      </c>
      <c r="B247" s="13" t="str">
        <f>VLOOKUP(A247,'KVK II 03.2024'!$A$2:$AJ$500,2,false)</f>
        <v>Yajhershey</v>
      </c>
      <c r="C247" s="33">
        <f>VLOOKUP(A247,'Actual scan'!$A$2:$AJ$500,3,false)</f>
        <v>56539144</v>
      </c>
      <c r="D247" s="49">
        <f>'KVK II 03.2024'!D247-'KVK II 03.2024'!C247</f>
        <v>2383575.05</v>
      </c>
      <c r="E247" s="50">
        <f>'KVK II 03.2024'!D247/'KVK II 03.2024'!C247</f>
        <v>1.894434565</v>
      </c>
      <c r="F247" s="33">
        <f>'KVK II 03.2024'!F247-'KVK II 03.2024'!E247</f>
        <v>5874534.25</v>
      </c>
      <c r="G247" s="51">
        <f>'KVK II 03.2024'!F247/'KVK II 03.2024'!E247</f>
        <v>1.440882823</v>
      </c>
      <c r="H247" s="33">
        <f>'KVK II 03.2024'!AH247+'KVK II 03.2024'!AG247</f>
        <v>283941</v>
      </c>
      <c r="I247" s="13" t="s">
        <v>691</v>
      </c>
      <c r="K247" s="13" t="str">
        <f t="shared" ref="K247:L247" si="246">IFS(E247&gt;1, "tak",E247&lt;1, "nie")</f>
        <v>tak</v>
      </c>
      <c r="L247" s="13" t="str">
        <f t="shared" si="246"/>
        <v>tak</v>
      </c>
    </row>
    <row r="248" ht="15.75" customHeight="1">
      <c r="A248" s="6">
        <v>1.25219648E8</v>
      </c>
      <c r="B248" s="13" t="str">
        <f>VLOOKUP(A248,'KVK II 03.2024'!$A$2:$AJ$500,2,false)</f>
        <v>PanSiwy</v>
      </c>
      <c r="C248" s="33" t="str">
        <f>VLOOKUP(A248,'Actual scan'!$A$2:$AJ$500,3,false)</f>
        <v>#N/A</v>
      </c>
      <c r="D248" s="49">
        <f>'KVK II 03.2024'!D248-'KVK II 03.2024'!C248</f>
        <v>-2646828.45</v>
      </c>
      <c r="E248" s="50">
        <f>'KVK II 03.2024'!D248/'KVK II 03.2024'!C248</f>
        <v>0</v>
      </c>
      <c r="F248" s="33">
        <f>'KVK II 03.2024'!F248-'KVK II 03.2024'!E248</f>
        <v>-13234142.25</v>
      </c>
      <c r="G248" s="51">
        <f>'KVK II 03.2024'!F248/'KVK II 03.2024'!E248</f>
        <v>0</v>
      </c>
      <c r="H248" s="33">
        <f>'KVK II 03.2024'!AH248+'KVK II 03.2024'!AG248</f>
        <v>0</v>
      </c>
      <c r="I248" s="13" t="s">
        <v>689</v>
      </c>
      <c r="K248" s="13" t="str">
        <f t="shared" ref="K248:L248" si="247">IFS(E248&gt;1, "tak",E248&lt;1, "nie")</f>
        <v>nie</v>
      </c>
      <c r="L248" s="13" t="str">
        <f t="shared" si="247"/>
        <v>nie</v>
      </c>
    </row>
    <row r="249" ht="15.75" customHeight="1">
      <c r="A249" s="6">
        <v>1.25808818E8</v>
      </c>
      <c r="B249" s="13" t="str">
        <f>VLOOKUP(A249,'KVK II 03.2024'!$A$2:$AJ$500,2,false)</f>
        <v>Pablosiema</v>
      </c>
      <c r="C249" s="33">
        <f>VLOOKUP(A249,'Actual scan'!$A$2:$AJ$500,3,false)</f>
        <v>62751201</v>
      </c>
      <c r="D249" s="49">
        <f>'KVK II 03.2024'!D249-'KVK II 03.2024'!C249</f>
        <v>23672.05</v>
      </c>
      <c r="E249" s="50">
        <f>'KVK II 03.2024'!D249/'KVK II 03.2024'!C249</f>
        <v>1.008742248</v>
      </c>
      <c r="F249" s="33">
        <f>'KVK II 03.2024'!F249-'KVK II 03.2024'!E249</f>
        <v>1453177.052</v>
      </c>
      <c r="G249" s="51">
        <f>'KVK II 03.2024'!F249/'KVK II 03.2024'!E249</f>
        <v>1.107333626</v>
      </c>
      <c r="H249" s="33">
        <f>'KVK II 03.2024'!AH249+'KVK II 03.2024'!AG249</f>
        <v>1333485</v>
      </c>
      <c r="I249" s="13" t="s">
        <v>691</v>
      </c>
      <c r="K249" s="13" t="str">
        <f t="shared" ref="K249:L249" si="248">IFS(E249&gt;1, "tak",E249&lt;1, "nie")</f>
        <v>tak</v>
      </c>
      <c r="L249" s="13" t="str">
        <f t="shared" si="248"/>
        <v>tak</v>
      </c>
    </row>
    <row r="250" ht="15.75" customHeight="1">
      <c r="A250" s="6">
        <v>1.18665397E8</v>
      </c>
      <c r="B250" s="13" t="str">
        <f>VLOOKUP(A250,'KVK II 03.2024'!$A$2:$AJ$500,2,false)</f>
        <v>Siwy212PL</v>
      </c>
      <c r="C250" s="33">
        <f>VLOOKUP(A250,'Actual scan'!$A$2:$AJ$500,3,false)</f>
        <v>53811666</v>
      </c>
      <c r="D250" s="49">
        <f>'KVK II 03.2024'!D250-'KVK II 03.2024'!C250</f>
        <v>2851971.7</v>
      </c>
      <c r="E250" s="50">
        <f>'KVK II 03.2024'!D250/'KVK II 03.2024'!C250</f>
        <v>2.069345975</v>
      </c>
      <c r="F250" s="33">
        <f>'KVK II 03.2024'!F250-'KVK II 03.2024'!E250</f>
        <v>12876544.5</v>
      </c>
      <c r="G250" s="51">
        <f>'KVK II 03.2024'!F250/'KVK II 03.2024'!E250</f>
        <v>1.965611337</v>
      </c>
      <c r="H250" s="33">
        <f>'KVK II 03.2024'!AH250+'KVK II 03.2024'!AG250</f>
        <v>1331780</v>
      </c>
      <c r="I250" s="13" t="s">
        <v>691</v>
      </c>
      <c r="K250" s="13" t="str">
        <f t="shared" ref="K250:L250" si="249">IFS(E250&gt;1, "tak",E250&lt;1, "nie")</f>
        <v>tak</v>
      </c>
      <c r="L250" s="13" t="str">
        <f t="shared" si="249"/>
        <v>tak</v>
      </c>
    </row>
    <row r="251" ht="15.75" customHeight="1">
      <c r="A251" s="6">
        <v>1.11943059E8</v>
      </c>
      <c r="B251" s="13" t="str">
        <f>VLOOKUP(A251,'KVK II 03.2024'!$A$2:$AJ$500,2,false)</f>
        <v>ʷʷ Sylar90</v>
      </c>
      <c r="C251" s="33" t="str">
        <f>VLOOKUP(A251,'Actual scan'!$A$2:$AJ$500,3,false)</f>
        <v>#N/A</v>
      </c>
      <c r="D251" s="49" t="str">
        <f>'KVK II 03.2024'!D251-'KVK II 03.2024'!C251</f>
        <v>#VALUE!</v>
      </c>
      <c r="E251" s="50" t="str">
        <f>'KVK II 03.2024'!D251/'KVK II 03.2024'!C251</f>
        <v>#VALUE!</v>
      </c>
      <c r="F251" s="33" t="str">
        <f>'KVK II 03.2024'!F251-'KVK II 03.2024'!E251</f>
        <v>#VALUE!</v>
      </c>
      <c r="G251" s="51" t="str">
        <f>'KVK II 03.2024'!F251/'KVK II 03.2024'!E251</f>
        <v>#VALUE!</v>
      </c>
      <c r="H251" s="33">
        <f>'KVK II 03.2024'!AH251+'KVK II 03.2024'!AG251</f>
        <v>0</v>
      </c>
      <c r="I251" s="13" t="s">
        <v>689</v>
      </c>
      <c r="K251" s="13" t="str">
        <f t="shared" ref="K251:L251" si="250">IFS(E251&gt;1, "tak",E251&lt;1, "nie")</f>
        <v>#VALUE!</v>
      </c>
      <c r="L251" s="13" t="str">
        <f t="shared" si="250"/>
        <v>#VALUE!</v>
      </c>
    </row>
    <row r="252" ht="15.75" customHeight="1">
      <c r="A252" s="6">
        <v>1.10590256E8</v>
      </c>
      <c r="B252" s="13" t="str">
        <f>VLOOKUP(A252,'KVK II 03.2024'!$A$2:$AJ$500,2,false)</f>
        <v>ᴾᴸCichy77</v>
      </c>
      <c r="C252" s="33" t="str">
        <f>VLOOKUP(A252,'Actual scan'!$A$2:$AJ$500,3,false)</f>
        <v>#N/A</v>
      </c>
      <c r="D252" s="49">
        <f>'KVK II 03.2024'!D252-'KVK II 03.2024'!C252</f>
        <v>-2625049.35</v>
      </c>
      <c r="E252" s="50">
        <f>'KVK II 03.2024'!D252/'KVK II 03.2024'!C252</f>
        <v>0</v>
      </c>
      <c r="F252" s="33">
        <f>'KVK II 03.2024'!F252-'KVK II 03.2024'!E252</f>
        <v>-13125246.75</v>
      </c>
      <c r="G252" s="51">
        <f>'KVK II 03.2024'!F252/'KVK II 03.2024'!E252</f>
        <v>0</v>
      </c>
      <c r="H252" s="33">
        <f>'KVK II 03.2024'!AH252+'KVK II 03.2024'!AG252</f>
        <v>0</v>
      </c>
      <c r="I252" s="13" t="s">
        <v>689</v>
      </c>
      <c r="K252" s="13" t="str">
        <f t="shared" ref="K252:L252" si="251">IFS(E252&gt;1, "tak",E252&lt;1, "nie")</f>
        <v>nie</v>
      </c>
      <c r="L252" s="13" t="str">
        <f t="shared" si="251"/>
        <v>nie</v>
      </c>
    </row>
    <row r="253" ht="15.75" customHeight="1">
      <c r="A253" s="6">
        <v>1.0936426E8</v>
      </c>
      <c r="B253" s="13" t="str">
        <f>VLOOKUP(A253,'KVK II 03.2024'!$A$2:$AJ$500,2,false)</f>
        <v>Laszez</v>
      </c>
      <c r="C253" s="33" t="str">
        <f>VLOOKUP(A253,'Actual scan'!$A$2:$AJ$500,3,false)</f>
        <v>#N/A</v>
      </c>
      <c r="D253" s="49" t="str">
        <f>'KVK II 03.2024'!D253-'KVK II 03.2024'!C253</f>
        <v>#VALUE!</v>
      </c>
      <c r="E253" s="50" t="str">
        <f>'KVK II 03.2024'!D253/'KVK II 03.2024'!C253</f>
        <v>#VALUE!</v>
      </c>
      <c r="F253" s="33" t="str">
        <f>'KVK II 03.2024'!F253-'KVK II 03.2024'!E253</f>
        <v>#VALUE!</v>
      </c>
      <c r="G253" s="51" t="str">
        <f>'KVK II 03.2024'!F253/'KVK II 03.2024'!E253</f>
        <v>#VALUE!</v>
      </c>
      <c r="H253" s="33">
        <f>'KVK II 03.2024'!AH253+'KVK II 03.2024'!AG253</f>
        <v>0</v>
      </c>
      <c r="I253" s="13" t="s">
        <v>691</v>
      </c>
      <c r="K253" s="13" t="str">
        <f t="shared" ref="K253:L253" si="252">IFS(E253&gt;1, "tak",E253&lt;1, "nie")</f>
        <v>#VALUE!</v>
      </c>
      <c r="L253" s="13" t="str">
        <f t="shared" si="252"/>
        <v>#VALUE!</v>
      </c>
    </row>
    <row r="254" ht="15.75" customHeight="1">
      <c r="A254" s="6">
        <v>1.16907184E8</v>
      </c>
      <c r="B254" s="13" t="str">
        <f>VLOOKUP(A254,'KVK II 03.2024'!$A$2:$AJ$500,2,false)</f>
        <v>komarvip</v>
      </c>
      <c r="C254" s="33" t="str">
        <f>VLOOKUP(A254,'Actual scan'!$A$2:$AJ$500,3,false)</f>
        <v>#N/A</v>
      </c>
      <c r="D254" s="49">
        <f>'KVK II 03.2024'!D254-'KVK II 03.2024'!C254</f>
        <v>-2072735.5</v>
      </c>
      <c r="E254" s="50">
        <f>'KVK II 03.2024'!D254/'KVK II 03.2024'!C254</f>
        <v>0.2039579438</v>
      </c>
      <c r="F254" s="33">
        <f>'KVK II 03.2024'!F254-'KVK II 03.2024'!E254</f>
        <v>-6314323.5</v>
      </c>
      <c r="G254" s="51">
        <f>'KVK II 03.2024'!F254/'KVK II 03.2024'!E254</f>
        <v>0.5149919454</v>
      </c>
      <c r="H254" s="33">
        <f>'KVK II 03.2024'!AH254+'KVK II 03.2024'!AG254</f>
        <v>740881</v>
      </c>
      <c r="I254" s="13" t="s">
        <v>689</v>
      </c>
      <c r="K254" s="13" t="str">
        <f t="shared" ref="K254:L254" si="253">IFS(E254&gt;1, "tak",E254&lt;1, "nie")</f>
        <v>nie</v>
      </c>
      <c r="L254" s="13" t="str">
        <f t="shared" si="253"/>
        <v>nie</v>
      </c>
    </row>
    <row r="255" ht="15.75" customHeight="1">
      <c r="A255" s="6">
        <v>1.24396473E8</v>
      </c>
      <c r="B255" s="13" t="str">
        <f>VLOOKUP(A255,'KVK II 03.2024'!$A$2:$AJ$500,2,false)</f>
        <v>益 JinX ツ</v>
      </c>
      <c r="C255" s="33" t="str">
        <f>VLOOKUP(A255,'Actual scan'!$A$2:$AJ$500,3,false)</f>
        <v>#N/A</v>
      </c>
      <c r="D255" s="49">
        <f>'KVK II 03.2024'!D255-'KVK II 03.2024'!C255</f>
        <v>-1671942.05</v>
      </c>
      <c r="E255" s="50">
        <f>'KVK II 03.2024'!D255/'KVK II 03.2024'!C255</f>
        <v>0.3558103652</v>
      </c>
      <c r="F255" s="33">
        <f>'KVK II 03.2024'!F255-'KVK II 03.2024'!E255</f>
        <v>-9818221.25</v>
      </c>
      <c r="G255" s="51">
        <f>'KVK II 03.2024'!F255/'KVK II 03.2024'!E255</f>
        <v>0.2434191889</v>
      </c>
      <c r="H255" s="33">
        <f>'KVK II 03.2024'!AH255+'KVK II 03.2024'!AG255</f>
        <v>0</v>
      </c>
      <c r="I255" s="13" t="s">
        <v>689</v>
      </c>
      <c r="K255" s="13" t="str">
        <f t="shared" ref="K255:L255" si="254">IFS(E255&gt;1, "tak",E255&lt;1, "nie")</f>
        <v>nie</v>
      </c>
      <c r="L255" s="13" t="str">
        <f t="shared" si="254"/>
        <v>nie</v>
      </c>
    </row>
    <row r="256" ht="15.75" customHeight="1">
      <c r="A256" s="6">
        <v>1.10818348E8</v>
      </c>
      <c r="B256" s="13" t="str">
        <f>VLOOKUP(A256,'KVK II 03.2024'!$A$2:$AJ$500,2,false)</f>
        <v>ʷʷKillerekY</v>
      </c>
      <c r="C256" s="33">
        <f>VLOOKUP(A256,'Actual scan'!$A$2:$AJ$500,3,false)</f>
        <v>56238173</v>
      </c>
      <c r="D256" s="49">
        <f>'KVK II 03.2024'!D256-'KVK II 03.2024'!C256</f>
        <v>-385695.9</v>
      </c>
      <c r="E256" s="50">
        <f>'KVK II 03.2024'!D256/'KVK II 03.2024'!C256</f>
        <v>0.8517680736</v>
      </c>
      <c r="F256" s="33">
        <f>'KVK II 03.2024'!F256-'KVK II 03.2024'!E256</f>
        <v>-1862343.5</v>
      </c>
      <c r="G256" s="51">
        <f>'KVK II 03.2024'!F256/'KVK II 03.2024'!E256</f>
        <v>0.856851595</v>
      </c>
      <c r="H256" s="33">
        <f>'KVK II 03.2024'!AH256+'KVK II 03.2024'!AG256</f>
        <v>806891</v>
      </c>
      <c r="I256" s="13" t="s">
        <v>691</v>
      </c>
      <c r="K256" s="13" t="str">
        <f t="shared" ref="K256:L256" si="255">IFS(E256&gt;1, "tak",E256&lt;1, "nie")</f>
        <v>nie</v>
      </c>
      <c r="L256" s="13" t="str">
        <f t="shared" si="255"/>
        <v>nie</v>
      </c>
    </row>
    <row r="257" ht="15.75" customHeight="1">
      <c r="A257" s="6">
        <v>8.659416E7</v>
      </c>
      <c r="B257" s="13" t="str">
        <f>VLOOKUP(A257,'KVK II 03.2024'!$A$2:$AJ$500,2,false)</f>
        <v>Nomad ROK</v>
      </c>
      <c r="C257" s="33" t="str">
        <f>VLOOKUP(A257,'Actual scan'!$A$2:$AJ$500,3,false)</f>
        <v>#N/A</v>
      </c>
      <c r="D257" s="49">
        <f>'KVK II 03.2024'!D257-'KVK II 03.2024'!C257</f>
        <v>-2609564.15</v>
      </c>
      <c r="E257" s="50">
        <f>'KVK II 03.2024'!D257/'KVK II 03.2024'!C257</f>
        <v>0.0008557319578</v>
      </c>
      <c r="F257" s="33">
        <f>'KVK II 03.2024'!F257-'KVK II 03.2024'!E257</f>
        <v>-13054525.75</v>
      </c>
      <c r="G257" s="51">
        <f>'KVK II 03.2024'!F257/'KVK II 03.2024'!E257</f>
        <v>0.0003422927831</v>
      </c>
      <c r="H257" s="33">
        <f>'KVK II 03.2024'!AH257+'KVK II 03.2024'!AG257</f>
        <v>0</v>
      </c>
      <c r="I257" s="13" t="s">
        <v>689</v>
      </c>
      <c r="K257" s="13" t="str">
        <f t="shared" ref="K257:L257" si="256">IFS(E257&gt;1, "tak",E257&lt;1, "nie")</f>
        <v>nie</v>
      </c>
      <c r="L257" s="13" t="str">
        <f t="shared" si="256"/>
        <v>nie</v>
      </c>
    </row>
    <row r="258" ht="15.75" customHeight="1">
      <c r="A258" s="6">
        <v>1.23899518E8</v>
      </c>
      <c r="B258" s="13" t="str">
        <f>VLOOKUP(A258,'KVK II 03.2024'!$A$2:$AJ$500,2,false)</f>
        <v>セꭒɱꬴк</v>
      </c>
      <c r="C258" s="33">
        <f>VLOOKUP(A258,'Actual scan'!$A$2:$AJ$500,3,false)</f>
        <v>49561983</v>
      </c>
      <c r="D258" s="49">
        <f>'KVK II 03.2024'!D258-'KVK II 03.2024'!C258</f>
        <v>-202583.3</v>
      </c>
      <c r="E258" s="50">
        <f>'KVK II 03.2024'!D258/'KVK II 03.2024'!C258</f>
        <v>0.9238311374</v>
      </c>
      <c r="F258" s="33">
        <f>'KVK II 03.2024'!F258-'KVK II 03.2024'!E258</f>
        <v>3983464.5</v>
      </c>
      <c r="G258" s="51">
        <f>'KVK II 03.2024'!F258/'KVK II 03.2024'!E258</f>
        <v>1.299546863</v>
      </c>
      <c r="H258" s="33">
        <f>'KVK II 03.2024'!AH258+'KVK II 03.2024'!AG258</f>
        <v>2130787</v>
      </c>
      <c r="I258" s="13" t="s">
        <v>691</v>
      </c>
      <c r="K258" s="13" t="str">
        <f t="shared" ref="K258:L258" si="257">IFS(E258&gt;1, "tak",E258&lt;1, "nie")</f>
        <v>nie</v>
      </c>
      <c r="L258" s="13" t="str">
        <f t="shared" si="257"/>
        <v>tak</v>
      </c>
    </row>
    <row r="259" ht="15.75" customHeight="1">
      <c r="A259" s="6">
        <v>9.4819708E7</v>
      </c>
      <c r="B259" s="13" t="str">
        <f>VLOOKUP(A259,'KVK II 03.2024'!$A$2:$AJ$500,2,false)</f>
        <v>Beatkaryl 1</v>
      </c>
      <c r="C259" s="33">
        <f>VLOOKUP(A259,'Actual scan'!$A$2:$AJ$500,3,false)</f>
        <v>56249070</v>
      </c>
      <c r="D259" s="49">
        <f>'KVK II 03.2024'!D259-'KVK II 03.2024'!C259</f>
        <v>-2212488.4</v>
      </c>
      <c r="E259" s="50">
        <f>'KVK II 03.2024'!D259/'KVK II 03.2024'!C259</f>
        <v>0.1467004188</v>
      </c>
      <c r="F259" s="33">
        <f>'KVK II 03.2024'!F259-'KVK II 03.2024'!E259</f>
        <v>-11728274</v>
      </c>
      <c r="G259" s="51">
        <f>'KVK II 03.2024'!F259/'KVK II 03.2024'!E259</f>
        <v>0.0953415808</v>
      </c>
      <c r="H259" s="33">
        <f>'KVK II 03.2024'!AH259+'KVK II 03.2024'!AG259</f>
        <v>0</v>
      </c>
      <c r="I259" s="13" t="s">
        <v>691</v>
      </c>
      <c r="K259" s="13" t="str">
        <f t="shared" ref="K259:L259" si="258">IFS(E259&gt;1, "tak",E259&lt;1, "nie")</f>
        <v>nie</v>
      </c>
      <c r="L259" s="13" t="str">
        <f t="shared" si="258"/>
        <v>nie</v>
      </c>
    </row>
    <row r="260" ht="15.75" customHeight="1">
      <c r="A260" s="6">
        <v>1.09161606E8</v>
      </c>
      <c r="B260" s="13" t="str">
        <f>VLOOKUP(A260,'KVK II 03.2024'!$A$2:$AJ$500,2,false)</f>
        <v>warriorgoddess</v>
      </c>
      <c r="C260" s="33">
        <f>VLOOKUP(A260,'Actual scan'!$A$2:$AJ$500,3,false)</f>
        <v>49387892</v>
      </c>
      <c r="D260" s="49">
        <f>'KVK II 03.2024'!D260-'KVK II 03.2024'!C260</f>
        <v>-2613153.05</v>
      </c>
      <c r="E260" s="50">
        <f>'KVK II 03.2024'!D260/'KVK II 03.2024'!C260</f>
        <v>0</v>
      </c>
      <c r="F260" s="33">
        <f>'KVK II 03.2024'!F260-'KVK II 03.2024'!E260</f>
        <v>-13065765.25</v>
      </c>
      <c r="G260" s="51">
        <f>'KVK II 03.2024'!F260/'KVK II 03.2024'!E260</f>
        <v>0</v>
      </c>
      <c r="H260" s="33">
        <f>'KVK II 03.2024'!AH260+'KVK II 03.2024'!AG260</f>
        <v>0</v>
      </c>
      <c r="I260" s="13" t="s">
        <v>689</v>
      </c>
      <c r="K260" s="13" t="str">
        <f t="shared" ref="K260:L260" si="259">IFS(E260&gt;1, "tak",E260&lt;1, "nie")</f>
        <v>nie</v>
      </c>
      <c r="L260" s="13" t="str">
        <f t="shared" si="259"/>
        <v>nie</v>
      </c>
    </row>
    <row r="261" ht="15.75" customHeight="1">
      <c r="A261" s="6">
        <v>8.4739435E7</v>
      </c>
      <c r="B261" s="13" t="str">
        <f>VLOOKUP(A261,'KVK II 03.2024'!$A$2:$AJ$500,2,false)</f>
        <v>ˢᴴ Anakin</v>
      </c>
      <c r="C261" s="33">
        <f>VLOOKUP(A261,'Actual scan'!$A$2:$AJ$500,3,false)</f>
        <v>54708496</v>
      </c>
      <c r="D261" s="49">
        <f>'KVK II 03.2024'!D261-'KVK II 03.2024'!C261</f>
        <v>4844985.65</v>
      </c>
      <c r="E261" s="50">
        <f>'KVK II 03.2024'!D261/'KVK II 03.2024'!C261</f>
        <v>2.846747676</v>
      </c>
      <c r="F261" s="33">
        <f>'KVK II 03.2024'!F261-'KVK II 03.2024'!E261</f>
        <v>19477195.25</v>
      </c>
      <c r="G261" s="51">
        <f>'KVK II 03.2024'!F261/'KVK II 03.2024'!E261</f>
        <v>2.484812037</v>
      </c>
      <c r="H261" s="33">
        <f>'KVK II 03.2024'!AH261+'KVK II 03.2024'!AG261</f>
        <v>1463048</v>
      </c>
      <c r="I261" s="13" t="s">
        <v>691</v>
      </c>
      <c r="K261" s="13" t="str">
        <f t="shared" ref="K261:L261" si="260">IFS(E261&gt;1, "tak",E261&lt;1, "nie")</f>
        <v>tak</v>
      </c>
      <c r="L261" s="13" t="str">
        <f t="shared" si="260"/>
        <v>tak</v>
      </c>
    </row>
    <row r="262" ht="15.75" customHeight="1">
      <c r="A262" s="6">
        <v>1.11887472E8</v>
      </c>
      <c r="B262" s="13" t="str">
        <f>VLOOKUP(A262,'KVK II 03.2024'!$A$2:$AJ$500,2,false)</f>
        <v>Bªsiomierz</v>
      </c>
      <c r="C262" s="33" t="str">
        <f>VLOOKUP(A262,'Actual scan'!$A$2:$AJ$500,3,false)</f>
        <v>#N/A</v>
      </c>
      <c r="D262" s="49">
        <f>'KVK II 03.2024'!D262-'KVK II 03.2024'!C262</f>
        <v>-1584984.95</v>
      </c>
      <c r="E262" s="50">
        <f>'KVK II 03.2024'!D262/'KVK II 03.2024'!C262</f>
        <v>0.3828245329</v>
      </c>
      <c r="F262" s="33">
        <f>'KVK II 03.2024'!F262-'KVK II 03.2024'!E262</f>
        <v>-9287676.75</v>
      </c>
      <c r="G262" s="51">
        <f>'KVK II 03.2024'!F262/'KVK II 03.2024'!E262</f>
        <v>0.276696446</v>
      </c>
      <c r="H262" s="33">
        <f>'KVK II 03.2024'!AH262+'KVK II 03.2024'!AG262</f>
        <v>0</v>
      </c>
      <c r="I262" s="13" t="s">
        <v>689</v>
      </c>
      <c r="K262" s="13" t="str">
        <f t="shared" ref="K262:L262" si="261">IFS(E262&gt;1, "tak",E262&lt;1, "nie")</f>
        <v>nie</v>
      </c>
      <c r="L262" s="13" t="str">
        <f t="shared" si="261"/>
        <v>nie</v>
      </c>
    </row>
    <row r="263" ht="15.75" customHeight="1">
      <c r="A263" s="6">
        <v>1.24378742E8</v>
      </c>
      <c r="B263" s="13" t="str">
        <f>VLOOKUP(A263,'KVK II 03.2024'!$A$2:$AJ$500,2,false)</f>
        <v>Ơ hỏi chấm</v>
      </c>
      <c r="C263" s="33">
        <f>VLOOKUP(A263,'Actual scan'!$A$2:$AJ$500,3,false)</f>
        <v>52165182</v>
      </c>
      <c r="D263" s="49">
        <f>'KVK II 03.2024'!D263-'KVK II 03.2024'!C263</f>
        <v>15555.5</v>
      </c>
      <c r="E263" s="50">
        <f>'KVK II 03.2024'!D263/'KVK II 03.2024'!C263</f>
        <v>1.006110028</v>
      </c>
      <c r="F263" s="33">
        <f>'KVK II 03.2024'!F263-'KVK II 03.2024'!E263</f>
        <v>-4967420.5</v>
      </c>
      <c r="G263" s="51">
        <f>'KVK II 03.2024'!F263/'KVK II 03.2024'!E263</f>
        <v>0.6097704286</v>
      </c>
      <c r="H263" s="33">
        <f>'KVK II 03.2024'!AH263+'KVK II 03.2024'!AG263</f>
        <v>0</v>
      </c>
      <c r="I263" s="13" t="s">
        <v>691</v>
      </c>
      <c r="K263" s="13" t="str">
        <f t="shared" ref="K263:L263" si="262">IFS(E263&gt;1, "tak",E263&lt;1, "nie")</f>
        <v>tak</v>
      </c>
      <c r="L263" s="13" t="str">
        <f t="shared" si="262"/>
        <v>nie</v>
      </c>
    </row>
    <row r="264" ht="15.75" customHeight="1">
      <c r="A264" s="6">
        <v>8.3724515E7</v>
      </c>
      <c r="B264" s="13" t="str">
        <f>VLOOKUP(A264,'KVK II 03.2024'!$A$2:$AJ$500,2,false)</f>
        <v>ᴾᴸKamikadze</v>
      </c>
      <c r="C264" s="33" t="str">
        <f>VLOOKUP(A264,'Actual scan'!$A$2:$AJ$500,3,false)</f>
        <v>#N/A</v>
      </c>
      <c r="D264" s="49">
        <f>'KVK II 03.2024'!D264-'KVK II 03.2024'!C264</f>
        <v>-2563632.55</v>
      </c>
      <c r="E264" s="50">
        <f>'KVK II 03.2024'!D264/'KVK II 03.2024'!C264</f>
        <v>0</v>
      </c>
      <c r="F264" s="33">
        <f>'KVK II 03.2024'!F264-'KVK II 03.2024'!E264</f>
        <v>-12818162.75</v>
      </c>
      <c r="G264" s="51">
        <f>'KVK II 03.2024'!F264/'KVK II 03.2024'!E264</f>
        <v>0</v>
      </c>
      <c r="H264" s="33">
        <f>'KVK II 03.2024'!AH264+'KVK II 03.2024'!AG264</f>
        <v>0</v>
      </c>
      <c r="I264" s="13" t="s">
        <v>689</v>
      </c>
      <c r="K264" s="13" t="str">
        <f t="shared" ref="K264:L264" si="263">IFS(E264&gt;1, "tak",E264&lt;1, "nie")</f>
        <v>nie</v>
      </c>
      <c r="L264" s="13" t="str">
        <f t="shared" si="263"/>
        <v>nie</v>
      </c>
    </row>
    <row r="265" ht="15.75" customHeight="1">
      <c r="A265" s="6">
        <v>8.3931506E7</v>
      </c>
      <c r="B265" s="13" t="str">
        <f>VLOOKUP(A265,'KVK II 03.2024'!$A$2:$AJ$500,2,false)</f>
        <v>ʷʷ Piotras</v>
      </c>
      <c r="C265" s="33" t="str">
        <f>VLOOKUP(A265,'Actual scan'!$A$2:$AJ$500,3,false)</f>
        <v>#N/A</v>
      </c>
      <c r="D265" s="49">
        <f>'KVK II 03.2024'!D265-'KVK II 03.2024'!C265</f>
        <v>-2527544.4</v>
      </c>
      <c r="E265" s="50">
        <f>'KVK II 03.2024'!D265/'KVK II 03.2024'!C265</f>
        <v>0</v>
      </c>
      <c r="F265" s="33">
        <f>'KVK II 03.2024'!F265-'KVK II 03.2024'!E265</f>
        <v>-12637722</v>
      </c>
      <c r="G265" s="51">
        <f>'KVK II 03.2024'!F265/'KVK II 03.2024'!E265</f>
        <v>0</v>
      </c>
      <c r="H265" s="33">
        <f>'KVK II 03.2024'!AH265+'KVK II 03.2024'!AG265</f>
        <v>0</v>
      </c>
      <c r="I265" s="13" t="s">
        <v>689</v>
      </c>
      <c r="K265" s="13" t="str">
        <f t="shared" ref="K265:L265" si="264">IFS(E265&gt;1, "tak",E265&lt;1, "nie")</f>
        <v>nie</v>
      </c>
      <c r="L265" s="13" t="str">
        <f t="shared" si="264"/>
        <v>nie</v>
      </c>
    </row>
    <row r="266" ht="15.75" customHeight="1">
      <c r="A266" s="6">
        <v>1.26117048E8</v>
      </c>
      <c r="B266" s="13" t="str">
        <f>VLOOKUP(A266,'KVK II 03.2024'!$A$2:$AJ$500,2,false)</f>
        <v>ˢᴴMucha</v>
      </c>
      <c r="C266" s="33">
        <f>VLOOKUP(A266,'Actual scan'!$A$2:$AJ$500,3,false)</f>
        <v>51846537</v>
      </c>
      <c r="D266" s="49">
        <f>'KVK II 03.2024'!D266-'KVK II 03.2024'!C266</f>
        <v>823103.25</v>
      </c>
      <c r="E266" s="50">
        <f>'KVK II 03.2024'!D266/'KVK II 03.2024'!C266</f>
        <v>1.323199188</v>
      </c>
      <c r="F266" s="33">
        <f>'KVK II 03.2024'!F266-'KVK II 03.2024'!E266</f>
        <v>7439404.25</v>
      </c>
      <c r="G266" s="51">
        <f>'KVK II 03.2024'!F266/'KVK II 03.2024'!E266</f>
        <v>1.584230329</v>
      </c>
      <c r="H266" s="33">
        <f>'KVK II 03.2024'!AH266+'KVK II 03.2024'!AG266</f>
        <v>1946339</v>
      </c>
      <c r="I266" s="13" t="s">
        <v>691</v>
      </c>
      <c r="K266" s="13" t="str">
        <f t="shared" ref="K266:L266" si="265">IFS(E266&gt;1, "tak",E266&lt;1, "nie")</f>
        <v>tak</v>
      </c>
      <c r="L266" s="13" t="str">
        <f t="shared" si="265"/>
        <v>tak</v>
      </c>
    </row>
    <row r="267" ht="15.75" customHeight="1">
      <c r="A267" s="6">
        <v>1.12004239E8</v>
      </c>
      <c r="B267" s="13" t="str">
        <f>VLOOKUP(A267,'KVK II 03.2024'!$A$2:$AJ$500,2,false)</f>
        <v>ˢᴴPucuś</v>
      </c>
      <c r="C267" s="33">
        <f>VLOOKUP(A267,'Actual scan'!$A$2:$AJ$500,3,false)</f>
        <v>51716702</v>
      </c>
      <c r="D267" s="49">
        <f>'KVK II 03.2024'!D267-'KVK II 03.2024'!C267</f>
        <v>-69014.55</v>
      </c>
      <c r="E267" s="50">
        <f>'KVK II 03.2024'!D267/'KVK II 03.2024'!C267</f>
        <v>0.9726816407</v>
      </c>
      <c r="F267" s="33">
        <f>'KVK II 03.2024'!F267-'KVK II 03.2024'!E267</f>
        <v>2364017.251</v>
      </c>
      <c r="G267" s="51">
        <f>'KVK II 03.2024'!F267/'KVK II 03.2024'!E267</f>
        <v>1.18715205</v>
      </c>
      <c r="H267" s="33">
        <f>'KVK II 03.2024'!AH267+'KVK II 03.2024'!AG267</f>
        <v>1465244</v>
      </c>
      <c r="I267" s="13" t="s">
        <v>691</v>
      </c>
      <c r="K267" s="13" t="str">
        <f t="shared" ref="K267:L267" si="266">IFS(E267&gt;1, "tak",E267&lt;1, "nie")</f>
        <v>nie</v>
      </c>
      <c r="L267" s="13" t="str">
        <f t="shared" si="266"/>
        <v>tak</v>
      </c>
    </row>
    <row r="268" ht="15.75" customHeight="1">
      <c r="A268" s="6">
        <v>2.0244841E7</v>
      </c>
      <c r="B268" s="13" t="str">
        <f>VLOOKUP(A268,'KVK II 03.2024'!$A$2:$AJ$500,2,false)</f>
        <v>Mastilo</v>
      </c>
      <c r="C268" s="33" t="str">
        <f>VLOOKUP(A268,'Actual scan'!$A$2:$AJ$500,3,false)</f>
        <v>#N/A</v>
      </c>
      <c r="D268" s="49">
        <f>'KVK II 03.2024'!D268-'KVK II 03.2024'!C268</f>
        <v>-1577624.5</v>
      </c>
      <c r="E268" s="50">
        <f>'KVK II 03.2024'!D268/'KVK II 03.2024'!C268</f>
        <v>0.4035647943</v>
      </c>
      <c r="F268" s="33">
        <f>'KVK II 03.2024'!F268-'KVK II 03.2024'!E268</f>
        <v>-9351619.5</v>
      </c>
      <c r="G268" s="51">
        <f>'KVK II 03.2024'!F268/'KVK II 03.2024'!E268</f>
        <v>0.2929071398</v>
      </c>
      <c r="H268" s="33">
        <f>'KVK II 03.2024'!AH268+'KVK II 03.2024'!AG268</f>
        <v>0</v>
      </c>
      <c r="I268" s="13" t="s">
        <v>689</v>
      </c>
      <c r="K268" s="13" t="str">
        <f t="shared" ref="K268:L268" si="267">IFS(E268&gt;1, "tak",E268&lt;1, "nie")</f>
        <v>nie</v>
      </c>
      <c r="L268" s="13" t="str">
        <f t="shared" si="267"/>
        <v>nie</v>
      </c>
    </row>
    <row r="269" ht="15.75" customHeight="1">
      <c r="A269" s="6">
        <v>9.4757308E7</v>
      </c>
      <c r="B269" s="13" t="str">
        <f>VLOOKUP(A269,'KVK II 03.2024'!$A$2:$AJ$500,2,false)</f>
        <v>MERClA</v>
      </c>
      <c r="C269" s="33">
        <f>VLOOKUP(A269,'Actual scan'!$A$2:$AJ$500,3,false)</f>
        <v>48279837</v>
      </c>
      <c r="D269" s="49">
        <f>'KVK II 03.2024'!D269-'KVK II 03.2024'!C269</f>
        <v>-997850.74</v>
      </c>
      <c r="E269" s="50">
        <f>'KVK II 03.2024'!D269/'KVK II 03.2024'!C269</f>
        <v>0.00193940778</v>
      </c>
      <c r="F269" s="33">
        <f>'KVK II 03.2024'!F269-'KVK II 03.2024'!E269</f>
        <v>-7494545.05</v>
      </c>
      <c r="G269" s="51">
        <f>'KVK II 03.2024'!F269/'KVK II 03.2024'!E269</f>
        <v>0.000517175408</v>
      </c>
      <c r="H269" s="33">
        <f>'KVK II 03.2024'!AH269+'KVK II 03.2024'!AG269</f>
        <v>0</v>
      </c>
      <c r="I269" s="13" t="s">
        <v>689</v>
      </c>
      <c r="K269" s="13" t="str">
        <f t="shared" ref="K269:L269" si="268">IFS(E269&gt;1, "tak",E269&lt;1, "nie")</f>
        <v>nie</v>
      </c>
      <c r="L269" s="13" t="str">
        <f t="shared" si="268"/>
        <v>nie</v>
      </c>
    </row>
    <row r="270" ht="15.75" customHeight="1">
      <c r="A270" s="6">
        <v>1.10875531E8</v>
      </c>
      <c r="B270" s="13" t="str">
        <f>VLOOKUP(A270,'KVK II 03.2024'!$A$2:$AJ$500,2,false)</f>
        <v>ʷʷUndisputedX</v>
      </c>
      <c r="C270" s="33" t="str">
        <f>VLOOKUP(A270,'Actual scan'!$A$2:$AJ$500,3,false)</f>
        <v>#N/A</v>
      </c>
      <c r="D270" s="49">
        <f>'KVK II 03.2024'!D270-'KVK II 03.2024'!C270</f>
        <v>-832412.05</v>
      </c>
      <c r="E270" s="50">
        <f>'KVK II 03.2024'!D270/'KVK II 03.2024'!C270</f>
        <v>0.6742968044</v>
      </c>
      <c r="F270" s="33">
        <f>'KVK II 03.2024'!F270-'KVK II 03.2024'!E270</f>
        <v>-7264637.979</v>
      </c>
      <c r="G270" s="51">
        <f>'KVK II 03.2024'!F270/'KVK II 03.2024'!E270</f>
        <v>0.4315037115</v>
      </c>
      <c r="H270" s="33">
        <f>'KVK II 03.2024'!AH270+'KVK II 03.2024'!AG270</f>
        <v>0</v>
      </c>
      <c r="I270" s="13" t="s">
        <v>689</v>
      </c>
      <c r="K270" s="13" t="str">
        <f t="shared" ref="K270:L270" si="269">IFS(E270&gt;1, "tak",E270&lt;1, "nie")</f>
        <v>nie</v>
      </c>
      <c r="L270" s="13" t="str">
        <f t="shared" si="269"/>
        <v>nie</v>
      </c>
    </row>
    <row r="271" ht="15.75" customHeight="1">
      <c r="A271" s="6">
        <v>1.12017736E8</v>
      </c>
      <c r="B271" s="13" t="str">
        <f>VLOOKUP(A271,'KVK II 03.2024'!$A$2:$AJ$500,2,false)</f>
        <v>ˢᴴBartek2121</v>
      </c>
      <c r="C271" s="33">
        <f>VLOOKUP(A271,'Actual scan'!$A$2:$AJ$500,3,false)</f>
        <v>51646954</v>
      </c>
      <c r="D271" s="49">
        <f>'KVK II 03.2024'!D271-'KVK II 03.2024'!C271</f>
        <v>2021502.18</v>
      </c>
      <c r="E271" s="50">
        <f>'KVK II 03.2024'!D271/'KVK II 03.2024'!C271</f>
        <v>3.022544154</v>
      </c>
      <c r="F271" s="33">
        <f>'KVK II 03.2024'!F271-'KVK II 03.2024'!E271</f>
        <v>8007017.85</v>
      </c>
      <c r="G271" s="51">
        <f>'KVK II 03.2024'!F271/'KVK II 03.2024'!E271</f>
        <v>2.068152671</v>
      </c>
      <c r="H271" s="33">
        <f>'KVK II 03.2024'!AH271+'KVK II 03.2024'!AG271</f>
        <v>1394808</v>
      </c>
      <c r="I271" s="13" t="s">
        <v>691</v>
      </c>
      <c r="K271" s="13" t="str">
        <f t="shared" ref="K271:L271" si="270">IFS(E271&gt;1, "tak",E271&lt;1, "nie")</f>
        <v>tak</v>
      </c>
      <c r="L271" s="13" t="str">
        <f t="shared" si="270"/>
        <v>tak</v>
      </c>
    </row>
    <row r="272" ht="15.75" customHeight="1">
      <c r="A272" s="6">
        <v>1.31998579E8</v>
      </c>
      <c r="B272" s="13" t="str">
        <f>VLOOKUP(A272,'KVK II 03.2024'!$A$2:$AJ$500,2,false)</f>
        <v>JoKeR</v>
      </c>
      <c r="C272" s="33">
        <f>VLOOKUP(A272,'Actual scan'!$A$2:$AJ$500,3,false)</f>
        <v>50212262</v>
      </c>
      <c r="D272" s="49">
        <f>'KVK II 03.2024'!D272-'KVK II 03.2024'!C272</f>
        <v>19526.8</v>
      </c>
      <c r="E272" s="50">
        <f>'KVK II 03.2024'!D272/'KVK II 03.2024'!C272</f>
        <v>1.01963084</v>
      </c>
      <c r="F272" s="33">
        <f>'KVK II 03.2024'!F272-'KVK II 03.2024'!E272</f>
        <v>-5103617.5</v>
      </c>
      <c r="G272" s="51">
        <f>'KVK II 03.2024'!F272/'KVK II 03.2024'!E272</f>
        <v>0.3158920313</v>
      </c>
      <c r="H272" s="33">
        <f>'KVK II 03.2024'!AH272+'KVK II 03.2024'!AG272</f>
        <v>0</v>
      </c>
      <c r="I272" s="13" t="s">
        <v>689</v>
      </c>
      <c r="K272" s="13" t="str">
        <f t="shared" ref="K272:L272" si="271">IFS(E272&gt;1, "tak",E272&lt;1, "nie")</f>
        <v>tak</v>
      </c>
      <c r="L272" s="13" t="str">
        <f t="shared" si="271"/>
        <v>nie</v>
      </c>
    </row>
    <row r="273" ht="15.75" customHeight="1">
      <c r="A273" s="6">
        <v>8.673306E7</v>
      </c>
      <c r="B273" s="13" t="str">
        <f>VLOOKUP(A273,'KVK II 03.2024'!$A$2:$AJ$500,2,false)</f>
        <v>ʷʷ Yakuza</v>
      </c>
      <c r="C273" s="33">
        <f>VLOOKUP(A273,'Actual scan'!$A$2:$AJ$500,3,false)</f>
        <v>39604984</v>
      </c>
      <c r="D273" s="49">
        <f>'KVK II 03.2024'!D273-'KVK II 03.2024'!C273</f>
        <v>-925259.82</v>
      </c>
      <c r="E273" s="50">
        <f>'KVK II 03.2024'!D273/'KVK II 03.2024'!C273</f>
        <v>0.06776315162</v>
      </c>
      <c r="F273" s="33">
        <f>'KVK II 03.2024'!F273-'KVK II 03.2024'!E273</f>
        <v>-7185224.65</v>
      </c>
      <c r="G273" s="51">
        <f>'KVK II 03.2024'!F273/'KVK II 03.2024'!E273</f>
        <v>0.03474591132</v>
      </c>
      <c r="H273" s="33">
        <f>'KVK II 03.2024'!AH273+'KVK II 03.2024'!AG273</f>
        <v>0</v>
      </c>
      <c r="I273" s="13" t="s">
        <v>689</v>
      </c>
      <c r="K273" s="13" t="str">
        <f t="shared" ref="K273:L273" si="272">IFS(E273&gt;1, "tak",E273&lt;1, "nie")</f>
        <v>nie</v>
      </c>
      <c r="L273" s="13" t="str">
        <f t="shared" si="272"/>
        <v>nie</v>
      </c>
    </row>
    <row r="274" ht="15.75" customHeight="1">
      <c r="A274" s="6">
        <v>1.13849644E8</v>
      </c>
      <c r="B274" s="13" t="str">
        <f>VLOOKUP(A274,'KVK II 03.2024'!$A$2:$AJ$500,2,false)</f>
        <v>RafiksPL</v>
      </c>
      <c r="C274" s="33" t="str">
        <f>VLOOKUP(A274,'Actual scan'!$A$2:$AJ$500,3,false)</f>
        <v>#N/A</v>
      </c>
      <c r="D274" s="49">
        <f>'KVK II 03.2024'!D274-'KVK II 03.2024'!C274</f>
        <v>554121.5</v>
      </c>
      <c r="E274" s="50">
        <f>'KVK II 03.2024'!D274/'KVK II 03.2024'!C274</f>
        <v>1.556905191</v>
      </c>
      <c r="F274" s="33">
        <f>'KVK II 03.2024'!F274-'KVK II 03.2024'!E274</f>
        <v>-2420139.25</v>
      </c>
      <c r="G274" s="51">
        <f>'KVK II 03.2024'!F274/'KVK II 03.2024'!E274</f>
        <v>0.6756937217</v>
      </c>
      <c r="H274" s="33">
        <f>'KVK II 03.2024'!AH274+'KVK II 03.2024'!AG274</f>
        <v>0</v>
      </c>
      <c r="I274" s="13" t="s">
        <v>691</v>
      </c>
      <c r="K274" s="13" t="str">
        <f t="shared" ref="K274:L274" si="273">IFS(E274&gt;1, "tak",E274&lt;1, "nie")</f>
        <v>tak</v>
      </c>
      <c r="L274" s="13" t="str">
        <f t="shared" si="273"/>
        <v>nie</v>
      </c>
    </row>
    <row r="275" ht="15.75" customHeight="1">
      <c r="A275" s="6">
        <v>1.24962887E8</v>
      </c>
      <c r="B275" s="13" t="str">
        <f>VLOOKUP(A275,'KVK II 03.2024'!$A$2:$AJ$500,2,false)</f>
        <v>MirasPL</v>
      </c>
      <c r="C275" s="33" t="str">
        <f>VLOOKUP(A275,'Actual scan'!$A$2:$AJ$500,3,false)</f>
        <v>#N/A</v>
      </c>
      <c r="D275" s="49" t="str">
        <f>'KVK II 03.2024'!D275-'KVK II 03.2024'!C275</f>
        <v>#VALUE!</v>
      </c>
      <c r="E275" s="50" t="str">
        <f>'KVK II 03.2024'!D275/'KVK II 03.2024'!C275</f>
        <v>#VALUE!</v>
      </c>
      <c r="F275" s="33" t="str">
        <f>'KVK II 03.2024'!F275-'KVK II 03.2024'!E275</f>
        <v>#VALUE!</v>
      </c>
      <c r="G275" s="51" t="str">
        <f>'KVK II 03.2024'!F275/'KVK II 03.2024'!E275</f>
        <v>#VALUE!</v>
      </c>
      <c r="H275" s="33">
        <f>'KVK II 03.2024'!AH275+'KVK II 03.2024'!AG275</f>
        <v>0</v>
      </c>
      <c r="I275" s="13" t="s">
        <v>691</v>
      </c>
      <c r="K275" s="13" t="str">
        <f t="shared" ref="K275:L275" si="274">IFS(E275&gt;1, "tak",E275&lt;1, "nie")</f>
        <v>#VALUE!</v>
      </c>
      <c r="L275" s="13" t="str">
        <f t="shared" si="274"/>
        <v>#VALUE!</v>
      </c>
    </row>
    <row r="276" ht="15.75" customHeight="1">
      <c r="A276" s="6">
        <v>1.24913275E8</v>
      </c>
      <c r="B276" s="13" t="str">
        <f>VLOOKUP(A276,'KVK II 03.2024'!$A$2:$AJ$500,2,false)</f>
        <v>ᶻᵖ wwa1011</v>
      </c>
      <c r="C276" s="33">
        <f>VLOOKUP(A276,'Actual scan'!$A$2:$AJ$500,3,false)</f>
        <v>54027593</v>
      </c>
      <c r="D276" s="49">
        <f>'KVK II 03.2024'!D276-'KVK II 03.2024'!C276</f>
        <v>929191.14</v>
      </c>
      <c r="E276" s="50">
        <f>'KVK II 03.2024'!D276/'KVK II 03.2024'!C276</f>
        <v>1.932340717</v>
      </c>
      <c r="F276" s="33">
        <f>'KVK II 03.2024'!F276-'KVK II 03.2024'!E276</f>
        <v>-681745.95</v>
      </c>
      <c r="G276" s="51">
        <f>'KVK II 03.2024'!F276/'KVK II 03.2024'!E276</f>
        <v>0.9087924281</v>
      </c>
      <c r="H276" s="33">
        <f>'KVK II 03.2024'!AH276+'KVK II 03.2024'!AG276</f>
        <v>0</v>
      </c>
      <c r="I276" s="13" t="s">
        <v>691</v>
      </c>
      <c r="K276" s="13" t="str">
        <f t="shared" ref="K276:L276" si="275">IFS(E276&gt;1, "tak",E276&lt;1, "nie")</f>
        <v>tak</v>
      </c>
      <c r="L276" s="13" t="str">
        <f t="shared" si="275"/>
        <v>nie</v>
      </c>
    </row>
    <row r="277" ht="15.75" customHeight="1">
      <c r="A277" s="6">
        <v>1.85941511E8</v>
      </c>
      <c r="B277" s="13" t="str">
        <f>VLOOKUP(A277,'KVK II 03.2024'!$A$2:$AJ$500,2,false)</f>
        <v>ˢᴴPrzemo270</v>
      </c>
      <c r="C277" s="33">
        <f>VLOOKUP(A277,'Actual scan'!$A$2:$AJ$500,3,false)</f>
        <v>51339830</v>
      </c>
      <c r="D277" s="49">
        <f>'KVK II 03.2024'!D277-'KVK II 03.2024'!C277</f>
        <v>779625.14</v>
      </c>
      <c r="E277" s="50">
        <f>'KVK II 03.2024'!D277/'KVK II 03.2024'!C277</f>
        <v>1.790806463</v>
      </c>
      <c r="F277" s="33">
        <f>'KVK II 03.2024'!F277-'KVK II 03.2024'!E277</f>
        <v>-652026.45</v>
      </c>
      <c r="G277" s="51">
        <f>'KVK II 03.2024'!F277/'KVK II 03.2024'!E277</f>
        <v>0.9118162983</v>
      </c>
      <c r="H277" s="33">
        <f>'KVK II 03.2024'!AH277+'KVK II 03.2024'!AG277</f>
        <v>0</v>
      </c>
      <c r="I277" s="13" t="s">
        <v>691</v>
      </c>
      <c r="K277" s="13" t="str">
        <f t="shared" ref="K277:L277" si="276">IFS(E277&gt;1, "tak",E277&lt;1, "nie")</f>
        <v>tak</v>
      </c>
      <c r="L277" s="13" t="str">
        <f t="shared" si="276"/>
        <v>nie</v>
      </c>
    </row>
    <row r="278" ht="15.75" customHeight="1">
      <c r="A278" s="6">
        <v>9.5406665E7</v>
      </c>
      <c r="B278" s="13" t="str">
        <f>VLOOKUP(A278,'KVK II 03.2024'!$A$2:$AJ$500,2,false)</f>
        <v>Małgosia1</v>
      </c>
      <c r="C278" s="33">
        <f>VLOOKUP(A278,'Actual scan'!$A$2:$AJ$500,3,false)</f>
        <v>49473913</v>
      </c>
      <c r="D278" s="49">
        <f>'KVK II 03.2024'!D278-'KVK II 03.2024'!C278</f>
        <v>-822873.54</v>
      </c>
      <c r="E278" s="50">
        <f>'KVK II 03.2024'!D278/'KVK II 03.2024'!C278</f>
        <v>0.1599015347</v>
      </c>
      <c r="F278" s="33">
        <f>'KVK II 03.2024'!F278-'KVK II 03.2024'!E278</f>
        <v>-6881944.05</v>
      </c>
      <c r="G278" s="51">
        <f>'KVK II 03.2024'!F278/'KVK II 03.2024'!E278</f>
        <v>0.06319981488</v>
      </c>
      <c r="H278" s="33">
        <f>'KVK II 03.2024'!AH278+'KVK II 03.2024'!AG278</f>
        <v>0</v>
      </c>
      <c r="I278" s="13" t="s">
        <v>689</v>
      </c>
      <c r="K278" s="13" t="str">
        <f t="shared" ref="K278:L278" si="277">IFS(E278&gt;1, "tak",E278&lt;1, "nie")</f>
        <v>nie</v>
      </c>
      <c r="L278" s="13" t="str">
        <f t="shared" si="277"/>
        <v>nie</v>
      </c>
    </row>
    <row r="279" ht="15.75" customHeight="1">
      <c r="A279" s="6">
        <v>1.12013764E8</v>
      </c>
      <c r="B279" s="13" t="str">
        <f>VLOOKUP(A279,'KVK II 03.2024'!$A$2:$AJ$500,2,false)</f>
        <v>Alkolove</v>
      </c>
      <c r="C279" s="33" t="str">
        <f>VLOOKUP(A279,'Actual scan'!$A$2:$AJ$500,3,false)</f>
        <v>#N/A</v>
      </c>
      <c r="D279" s="49">
        <f>'KVK II 03.2024'!D279-'KVK II 03.2024'!C279</f>
        <v>-976320.12</v>
      </c>
      <c r="E279" s="50">
        <f>'KVK II 03.2024'!D279/'KVK II 03.2024'!C279</f>
        <v>0</v>
      </c>
      <c r="F279" s="33">
        <f>'KVK II 03.2024'!F279-'KVK II 03.2024'!E279</f>
        <v>-7322400.9</v>
      </c>
      <c r="G279" s="51">
        <f>'KVK II 03.2024'!F279/'KVK II 03.2024'!E279</f>
        <v>0</v>
      </c>
      <c r="H279" s="33">
        <f>'KVK II 03.2024'!AH279+'KVK II 03.2024'!AG279</f>
        <v>0</v>
      </c>
      <c r="I279" s="13" t="s">
        <v>689</v>
      </c>
      <c r="K279" s="13" t="str">
        <f t="shared" ref="K279:L279" si="278">IFS(E279&gt;1, "tak",E279&lt;1, "nie")</f>
        <v>nie</v>
      </c>
      <c r="L279" s="13" t="str">
        <f t="shared" si="278"/>
        <v>nie</v>
      </c>
    </row>
    <row r="280" ht="15.75" customHeight="1">
      <c r="A280" s="6">
        <v>1.24003501E8</v>
      </c>
      <c r="B280" s="13" t="str">
        <f>VLOOKUP(A280,'KVK II 03.2024'!$A$2:$AJ$500,2,false)</f>
        <v>メRamzesIII</v>
      </c>
      <c r="C280" s="33">
        <f>VLOOKUP(A280,'Actual scan'!$A$2:$AJ$500,3,false)</f>
        <v>49892563</v>
      </c>
      <c r="D280" s="49">
        <f>'KVK II 03.2024'!D280-'KVK II 03.2024'!C280</f>
        <v>1509897.26</v>
      </c>
      <c r="E280" s="50">
        <f>'KVK II 03.2024'!D280/'KVK II 03.2024'!C280</f>
        <v>2.543302443</v>
      </c>
      <c r="F280" s="33">
        <f>'KVK II 03.2024'!F280-'KVK II 03.2024'!E280</f>
        <v>6168079.45</v>
      </c>
      <c r="G280" s="51">
        <f>'KVK II 03.2024'!F280/'KVK II 03.2024'!E280</f>
        <v>1.840605723</v>
      </c>
      <c r="H280" s="33">
        <f>'KVK II 03.2024'!AH280+'KVK II 03.2024'!AG280</f>
        <v>1237785</v>
      </c>
      <c r="I280" s="13" t="s">
        <v>691</v>
      </c>
      <c r="K280" s="13" t="str">
        <f t="shared" ref="K280:L280" si="279">IFS(E280&gt;1, "tak",E280&lt;1, "nie")</f>
        <v>tak</v>
      </c>
      <c r="L280" s="13" t="str">
        <f t="shared" si="279"/>
        <v>tak</v>
      </c>
    </row>
    <row r="281" ht="15.75" customHeight="1">
      <c r="A281" s="6">
        <v>1.21875427E8</v>
      </c>
      <c r="B281" s="13" t="str">
        <f>VLOOKUP(A281,'KVK II 03.2024'!$A$2:$AJ$500,2,false)</f>
        <v>król Julian85</v>
      </c>
      <c r="C281" s="33">
        <f>VLOOKUP(A281,'Actual scan'!$A$2:$AJ$500,3,false)</f>
        <v>49737336</v>
      </c>
      <c r="D281" s="49">
        <f>'KVK II 03.2024'!D281-'KVK II 03.2024'!C281</f>
        <v>5420658.32</v>
      </c>
      <c r="E281" s="50">
        <f>'KVK II 03.2024'!D281/'KVK II 03.2024'!C281</f>
        <v>6.493008493</v>
      </c>
      <c r="F281" s="33">
        <f>'KVK II 03.2024'!F281-'KVK II 03.2024'!E281</f>
        <v>17975032.9</v>
      </c>
      <c r="G281" s="51">
        <f>'KVK II 03.2024'!F281/'KVK II 03.2024'!E281</f>
        <v>3.428659708</v>
      </c>
      <c r="H281" s="33">
        <f>'KVK II 03.2024'!AH281+'KVK II 03.2024'!AG281</f>
        <v>1130222</v>
      </c>
      <c r="I281" s="13" t="s">
        <v>691</v>
      </c>
      <c r="K281" s="13" t="str">
        <f t="shared" ref="K281:L281" si="280">IFS(E281&gt;1, "tak",E281&lt;1, "nie")</f>
        <v>tak</v>
      </c>
      <c r="L281" s="13" t="str">
        <f t="shared" si="280"/>
        <v>tak</v>
      </c>
    </row>
    <row r="282" ht="15.75" customHeight="1">
      <c r="A282" s="6">
        <v>1.29316063E8</v>
      </c>
      <c r="B282" s="13" t="str">
        <f>VLOOKUP(A282,'KVK II 03.2024'!$A$2:$AJ$500,2,false)</f>
        <v>Evildeath71</v>
      </c>
      <c r="C282" s="33" t="str">
        <f>VLOOKUP(A282,'Actual scan'!$A$2:$AJ$500,3,false)</f>
        <v>#N/A</v>
      </c>
      <c r="D282" s="49">
        <f>'KVK II 03.2024'!D282-'KVK II 03.2024'!C282</f>
        <v>-382313.88</v>
      </c>
      <c r="E282" s="50">
        <f>'KVK II 03.2024'!D282/'KVK II 03.2024'!C282</f>
        <v>0.609166289</v>
      </c>
      <c r="F282" s="33">
        <f>'KVK II 03.2024'!F282-'KVK II 03.2024'!E282</f>
        <v>-5262888.6</v>
      </c>
      <c r="G282" s="51">
        <f>'KVK II 03.2024'!F282/'KVK II 03.2024'!E282</f>
        <v>0.2826437858</v>
      </c>
      <c r="H282" s="33">
        <f>'KVK II 03.2024'!AH282+'KVK II 03.2024'!AG282</f>
        <v>0</v>
      </c>
      <c r="I282" s="13" t="s">
        <v>689</v>
      </c>
      <c r="K282" s="13" t="str">
        <f t="shared" ref="K282:L282" si="281">IFS(E282&gt;1, "tak",E282&lt;1, "nie")</f>
        <v>nie</v>
      </c>
      <c r="L282" s="13" t="str">
        <f t="shared" si="281"/>
        <v>nie</v>
      </c>
    </row>
    <row r="283" ht="15.75" customHeight="1">
      <c r="A283" s="6">
        <v>1.10884711E8</v>
      </c>
      <c r="B283" s="13" t="str">
        <f>VLOOKUP(A283,'KVK II 03.2024'!$A$2:$AJ$500,2,false)</f>
        <v>ʷʷ乂GoHu</v>
      </c>
      <c r="C283" s="33">
        <f>VLOOKUP(A283,'Actual scan'!$A$2:$AJ$500,3,false)</f>
        <v>49697429</v>
      </c>
      <c r="D283" s="49">
        <f>'KVK II 03.2024'!D283-'KVK II 03.2024'!C283</f>
        <v>1215752.86</v>
      </c>
      <c r="E283" s="50">
        <f>'KVK II 03.2024'!D283/'KVK II 03.2024'!C283</f>
        <v>2.237881048</v>
      </c>
      <c r="F283" s="33">
        <f>'KVK II 03.2024'!F283-'KVK II 03.2024'!E283</f>
        <v>6587916.27</v>
      </c>
      <c r="G283" s="51">
        <f>'KVK II 03.2024'!F283/'KVK II 03.2024'!E283</f>
        <v>1.894376587</v>
      </c>
      <c r="H283" s="33">
        <f>'KVK II 03.2024'!AH283+'KVK II 03.2024'!AG283</f>
        <v>1446236</v>
      </c>
      <c r="I283" s="13" t="s">
        <v>691</v>
      </c>
      <c r="K283" s="13" t="str">
        <f t="shared" ref="K283:L283" si="282">IFS(E283&gt;1, "tak",E283&lt;1, "nie")</f>
        <v>tak</v>
      </c>
      <c r="L283" s="13" t="str">
        <f t="shared" si="282"/>
        <v>tak</v>
      </c>
    </row>
    <row r="284" ht="15.75" customHeight="1">
      <c r="A284" s="6">
        <v>9.5508554E7</v>
      </c>
      <c r="B284" s="13" t="str">
        <f>VLOOKUP(A284,'KVK II 03.2024'!$A$2:$AJ$500,2,false)</f>
        <v>Frankol16</v>
      </c>
      <c r="C284" s="33">
        <f>VLOOKUP(A284,'Actual scan'!$A$2:$AJ$500,3,false)</f>
        <v>49634376</v>
      </c>
      <c r="D284" s="49">
        <f>'KVK II 03.2024'!D284-'KVK II 03.2024'!C284</f>
        <v>-968681.78</v>
      </c>
      <c r="E284" s="50">
        <f>'KVK II 03.2024'!D284/'KVK II 03.2024'!C284</f>
        <v>0</v>
      </c>
      <c r="F284" s="33">
        <f>'KVK II 03.2024'!F284-'KVK II 03.2024'!E284</f>
        <v>-7265113.35</v>
      </c>
      <c r="G284" s="51">
        <f>'KVK II 03.2024'!F284/'KVK II 03.2024'!E284</f>
        <v>0</v>
      </c>
      <c r="H284" s="33">
        <f>'KVK II 03.2024'!AH284+'KVK II 03.2024'!AG284</f>
        <v>0</v>
      </c>
      <c r="I284" s="13" t="s">
        <v>689</v>
      </c>
      <c r="K284" s="13" t="str">
        <f t="shared" ref="K284:L284" si="283">IFS(E284&gt;1, "tak",E284&lt;1, "nie")</f>
        <v>nie</v>
      </c>
      <c r="L284" s="13" t="str">
        <f t="shared" si="283"/>
        <v>nie</v>
      </c>
    </row>
    <row r="285" ht="15.75" customHeight="1">
      <c r="A285" s="6">
        <v>4.6605835E7</v>
      </c>
      <c r="B285" s="13" t="str">
        <f>VLOOKUP(A285,'KVK II 03.2024'!$A$2:$AJ$500,2,false)</f>
        <v>koder20</v>
      </c>
      <c r="C285" s="33" t="str">
        <f>VLOOKUP(A285,'Actual scan'!$A$2:$AJ$500,3,false)</f>
        <v>#N/A</v>
      </c>
      <c r="D285" s="49">
        <f>'KVK II 03.2024'!D285-'KVK II 03.2024'!C285</f>
        <v>-938059.2</v>
      </c>
      <c r="E285" s="50">
        <f>'KVK II 03.2024'!D285/'KVK II 03.2024'!C285</f>
        <v>0.03040391155</v>
      </c>
      <c r="F285" s="33">
        <f>'KVK II 03.2024'!F285-'KVK II 03.2024'!E285</f>
        <v>-7154110.5</v>
      </c>
      <c r="G285" s="51">
        <f>'KVK II 03.2024'!F285/'KVK II 03.2024'!E285</f>
        <v>0.01404978035</v>
      </c>
      <c r="H285" s="33">
        <f>'KVK II 03.2024'!AH285+'KVK II 03.2024'!AG285</f>
        <v>0</v>
      </c>
      <c r="I285" s="13" t="s">
        <v>689</v>
      </c>
      <c r="K285" s="13" t="str">
        <f t="shared" ref="K285:L285" si="284">IFS(E285&gt;1, "tak",E285&lt;1, "nie")</f>
        <v>nie</v>
      </c>
      <c r="L285" s="13" t="str">
        <f t="shared" si="284"/>
        <v>nie</v>
      </c>
    </row>
    <row r="286" ht="15.75" customHeight="1">
      <c r="A286" s="6">
        <v>1.10941061E8</v>
      </c>
      <c r="B286" s="13" t="str">
        <f>VLOOKUP(A286,'KVK II 03.2024'!$A$2:$AJ$500,2,false)</f>
        <v>SLIMAK</v>
      </c>
      <c r="C286" s="33">
        <f>VLOOKUP(A286,'Actual scan'!$A$2:$AJ$500,3,false)</f>
        <v>50048871</v>
      </c>
      <c r="D286" s="49">
        <f>'KVK II 03.2024'!D286-'KVK II 03.2024'!C286</f>
        <v>-974412.24</v>
      </c>
      <c r="E286" s="50">
        <f>'KVK II 03.2024'!D286/'KVK II 03.2024'!C286</f>
        <v>0</v>
      </c>
      <c r="F286" s="33">
        <f>'KVK II 03.2024'!F286-'KVK II 03.2024'!E286</f>
        <v>-7308091.8</v>
      </c>
      <c r="G286" s="51">
        <f>'KVK II 03.2024'!F286/'KVK II 03.2024'!E286</f>
        <v>0</v>
      </c>
      <c r="H286" s="33">
        <f>'KVK II 03.2024'!AH286+'KVK II 03.2024'!AG286</f>
        <v>0</v>
      </c>
      <c r="I286" s="13" t="s">
        <v>689</v>
      </c>
      <c r="K286" s="13" t="str">
        <f t="shared" ref="K286:L286" si="285">IFS(E286&gt;1, "tak",E286&lt;1, "nie")</f>
        <v>nie</v>
      </c>
      <c r="L286" s="13" t="str">
        <f t="shared" si="285"/>
        <v>nie</v>
      </c>
    </row>
    <row r="287" ht="15.75" customHeight="1">
      <c r="A287" s="6">
        <v>1.24383835E8</v>
      </c>
      <c r="B287" s="13" t="str">
        <f>VLOOKUP(A287,'KVK II 03.2024'!$A$2:$AJ$500,2,false)</f>
        <v>MaDHaTter</v>
      </c>
      <c r="C287" s="33">
        <f>VLOOKUP(A287,'Actual scan'!$A$2:$AJ$500,3,false)</f>
        <v>50900813</v>
      </c>
      <c r="D287" s="49">
        <f>'KVK II 03.2024'!D287-'KVK II 03.2024'!C287</f>
        <v>-371128.06</v>
      </c>
      <c r="E287" s="50">
        <f>'KVK II 03.2024'!D287/'KVK II 03.2024'!C287</f>
        <v>0.6192008057</v>
      </c>
      <c r="F287" s="33">
        <f>'KVK II 03.2024'!F287-'KVK II 03.2024'!E287</f>
        <v>86193.6076</v>
      </c>
      <c r="G287" s="51">
        <f>'KVK II 03.2024'!F287/'KVK II 03.2024'!E287</f>
        <v>1.011791961</v>
      </c>
      <c r="H287" s="33">
        <f>'KVK II 03.2024'!AH287+'KVK II 03.2024'!AG287</f>
        <v>1339408</v>
      </c>
      <c r="I287" s="13" t="s">
        <v>691</v>
      </c>
      <c r="K287" s="13" t="str">
        <f t="shared" ref="K287:L287" si="286">IFS(E287&gt;1, "tak",E287&lt;1, "nie")</f>
        <v>nie</v>
      </c>
      <c r="L287" s="13" t="str">
        <f t="shared" si="286"/>
        <v>tak</v>
      </c>
    </row>
    <row r="288" ht="15.75" customHeight="1">
      <c r="A288" s="6">
        <v>7.527129E7</v>
      </c>
      <c r="B288" s="13" t="str">
        <f>VLOOKUP(A288,'KVK II 03.2024'!$A$2:$AJ$500,2,false)</f>
        <v>Mini Royal</v>
      </c>
      <c r="C288" s="33">
        <f>VLOOKUP(A288,'Actual scan'!$A$2:$AJ$500,3,false)</f>
        <v>54415081</v>
      </c>
      <c r="D288" s="49">
        <f>'KVK II 03.2024'!D288-'KVK II 03.2024'!C288</f>
        <v>-171968.65</v>
      </c>
      <c r="E288" s="50">
        <f>'KVK II 03.2024'!D288/'KVK II 03.2024'!C288</f>
        <v>0.9597834684</v>
      </c>
      <c r="F288" s="33">
        <f>'KVK II 03.2024'!F288-'KVK II 03.2024'!E288</f>
        <v>-4236280.141</v>
      </c>
      <c r="G288" s="51">
        <f>'KVK II 03.2024'!F288/'KVK II 03.2024'!E288</f>
        <v>0.7688378165</v>
      </c>
      <c r="H288" s="33">
        <f>'KVK II 03.2024'!AH288+'KVK II 03.2024'!AG288</f>
        <v>0</v>
      </c>
      <c r="I288" s="13" t="s">
        <v>691</v>
      </c>
      <c r="K288" s="13" t="str">
        <f t="shared" ref="K288:L288" si="287">IFS(E288&gt;1, "tak",E288&lt;1, "nie")</f>
        <v>nie</v>
      </c>
      <c r="L288" s="13" t="str">
        <f t="shared" si="287"/>
        <v>nie</v>
      </c>
    </row>
    <row r="289" ht="15.75" customHeight="1">
      <c r="A289" s="6">
        <v>1.10852581E8</v>
      </c>
      <c r="B289" s="13" t="str">
        <f>VLOOKUP(A289,'KVK II 03.2024'!$A$2:$AJ$500,2,false)</f>
        <v>ʷʷ JaToJa</v>
      </c>
      <c r="C289" s="33">
        <f>VLOOKUP(A289,'Actual scan'!$A$2:$AJ$500,3,false)</f>
        <v>50946328</v>
      </c>
      <c r="D289" s="49">
        <f>'KVK II 03.2024'!D289-'KVK II 03.2024'!C289</f>
        <v>223967.72</v>
      </c>
      <c r="E289" s="50">
        <f>'KVK II 03.2024'!D289/'KVK II 03.2024'!C289</f>
        <v>1.230596379</v>
      </c>
      <c r="F289" s="33">
        <f>'KVK II 03.2024'!F289-'KVK II 03.2024'!E289</f>
        <v>1993884.216</v>
      </c>
      <c r="G289" s="51">
        <f>'KVK II 03.2024'!F289/'KVK II 03.2024'!E289</f>
        <v>1.273719493</v>
      </c>
      <c r="H289" s="33">
        <f>'KVK II 03.2024'!AH289+'KVK II 03.2024'!AG289</f>
        <v>1259368</v>
      </c>
      <c r="I289" s="13" t="s">
        <v>691</v>
      </c>
      <c r="K289" s="13" t="str">
        <f t="shared" ref="K289:L289" si="288">IFS(E289&gt;1, "tak",E289&lt;1, "nie")</f>
        <v>tak</v>
      </c>
      <c r="L289" s="13" t="str">
        <f t="shared" si="288"/>
        <v>tak</v>
      </c>
    </row>
    <row r="290" ht="15.75" customHeight="1">
      <c r="A290" s="6">
        <v>9.542601E7</v>
      </c>
      <c r="B290" s="13" t="str">
        <f>VLOOKUP(A290,'KVK II 03.2024'!$A$2:$AJ$500,2,false)</f>
        <v>Sebo23</v>
      </c>
      <c r="C290" s="33">
        <f>VLOOKUP(A290,'Actual scan'!$A$2:$AJ$500,3,false)</f>
        <v>43577011</v>
      </c>
      <c r="D290" s="49">
        <f>'KVK II 03.2024'!D290-'KVK II 03.2024'!C290</f>
        <v>-952820.64</v>
      </c>
      <c r="E290" s="50">
        <f>'KVK II 03.2024'!D290/'KVK II 03.2024'!C290</f>
        <v>0</v>
      </c>
      <c r="F290" s="33">
        <f>'KVK II 03.2024'!F290-'KVK II 03.2024'!E290</f>
        <v>-7137154.8</v>
      </c>
      <c r="G290" s="51">
        <f>'KVK II 03.2024'!F290/'KVK II 03.2024'!E290</f>
        <v>0.001259418562</v>
      </c>
      <c r="H290" s="33">
        <f>'KVK II 03.2024'!AH290+'KVK II 03.2024'!AG290</f>
        <v>0</v>
      </c>
      <c r="I290" s="13" t="s">
        <v>689</v>
      </c>
      <c r="K290" s="13" t="str">
        <f t="shared" ref="K290:L290" si="289">IFS(E290&gt;1, "tak",E290&lt;1, "nie")</f>
        <v>nie</v>
      </c>
      <c r="L290" s="13" t="str">
        <f t="shared" si="289"/>
        <v>nie</v>
      </c>
    </row>
    <row r="291" ht="15.75" customHeight="1">
      <c r="A291" s="6">
        <v>1.2440599E8</v>
      </c>
      <c r="B291" s="13" t="str">
        <f>VLOOKUP(A291,'KVK II 03.2024'!$A$2:$AJ$500,2,false)</f>
        <v>ᴊᴏssʏ</v>
      </c>
      <c r="C291" s="33" t="str">
        <f>VLOOKUP(A291,'Actual scan'!$A$2:$AJ$500,3,false)</f>
        <v>#N/A</v>
      </c>
      <c r="D291" s="49">
        <f>'KVK II 03.2024'!D291-'KVK II 03.2024'!C291</f>
        <v>-617797.62</v>
      </c>
      <c r="E291" s="50">
        <f>'KVK II 03.2024'!D291/'KVK II 03.2024'!C291</f>
        <v>0.3492089804</v>
      </c>
      <c r="F291" s="33">
        <f>'KVK II 03.2024'!F291-'KVK II 03.2024'!E291</f>
        <v>-6005543.65</v>
      </c>
      <c r="G291" s="51">
        <f>'KVK II 03.2024'!F291/'KVK II 03.2024'!E291</f>
        <v>0.1564974788</v>
      </c>
      <c r="H291" s="33">
        <f>'KVK II 03.2024'!AH291+'KVK II 03.2024'!AG291</f>
        <v>0</v>
      </c>
      <c r="I291" s="13" t="s">
        <v>689</v>
      </c>
      <c r="K291" s="13" t="str">
        <f t="shared" ref="K291:L291" si="290">IFS(E291&gt;1, "tak",E291&lt;1, "nie")</f>
        <v>nie</v>
      </c>
      <c r="L291" s="13" t="str">
        <f t="shared" si="290"/>
        <v>nie</v>
      </c>
    </row>
    <row r="292" ht="15.75" customHeight="1">
      <c r="A292" s="6">
        <v>1.15235785E8</v>
      </c>
      <c r="B292" s="13" t="str">
        <f>VLOOKUP(A292,'KVK II 03.2024'!$A$2:$AJ$500,2,false)</f>
        <v>ˢᴴmikee90</v>
      </c>
      <c r="C292" s="33" t="str">
        <f>VLOOKUP(A292,'Actual scan'!$A$2:$AJ$500,3,false)</f>
        <v>#N/A</v>
      </c>
      <c r="D292" s="49">
        <f>'KVK II 03.2024'!D292-'KVK II 03.2024'!C292</f>
        <v>-959009.34</v>
      </c>
      <c r="E292" s="50">
        <f>'KVK II 03.2024'!D292/'KVK II 03.2024'!C292</f>
        <v>0</v>
      </c>
      <c r="F292" s="33">
        <f>'KVK II 03.2024'!F292-'KVK II 03.2024'!E292</f>
        <v>-7192570.05</v>
      </c>
      <c r="G292" s="51">
        <f>'KVK II 03.2024'!F292/'KVK II 03.2024'!E292</f>
        <v>0</v>
      </c>
      <c r="H292" s="33">
        <f>'KVK II 03.2024'!AH292+'KVK II 03.2024'!AG292</f>
        <v>0</v>
      </c>
      <c r="I292" s="13" t="s">
        <v>689</v>
      </c>
      <c r="K292" s="13" t="str">
        <f t="shared" ref="K292:L292" si="291">IFS(E292&gt;1, "tak",E292&lt;1, "nie")</f>
        <v>nie</v>
      </c>
      <c r="L292" s="13" t="str">
        <f t="shared" si="291"/>
        <v>nie</v>
      </c>
    </row>
    <row r="293" ht="15.75" customHeight="1">
      <c r="A293" s="6">
        <v>1.24382618E8</v>
      </c>
      <c r="B293" s="13" t="str">
        <f>VLOOKUP(A293,'KVK II 03.2024'!$A$2:$AJ$500,2,false)</f>
        <v>ˢᴴMar cin333</v>
      </c>
      <c r="C293" s="33">
        <f>VLOOKUP(A293,'Actual scan'!$A$2:$AJ$500,3,false)</f>
        <v>47598686</v>
      </c>
      <c r="D293" s="49">
        <f>'KVK II 03.2024'!D293-'KVK II 03.2024'!C293</f>
        <v>-772202</v>
      </c>
      <c r="E293" s="50">
        <f>'KVK II 03.2024'!D293/'KVK II 03.2024'!C293</f>
        <v>0.188958862</v>
      </c>
      <c r="F293" s="33">
        <f>'KVK II 03.2024'!F293-'KVK II 03.2024'!E293</f>
        <v>-6554083.992</v>
      </c>
      <c r="G293" s="51">
        <f>'KVK II 03.2024'!F293/'KVK II 03.2024'!E293</f>
        <v>0.08216904571</v>
      </c>
      <c r="H293" s="33">
        <f>'KVK II 03.2024'!AH293+'KVK II 03.2024'!AG293</f>
        <v>0</v>
      </c>
      <c r="I293" s="13" t="s">
        <v>689</v>
      </c>
      <c r="K293" s="13" t="str">
        <f t="shared" ref="K293:L293" si="292">IFS(E293&gt;1, "tak",E293&lt;1, "nie")</f>
        <v>nie</v>
      </c>
      <c r="L293" s="13" t="str">
        <f t="shared" si="292"/>
        <v>nie</v>
      </c>
    </row>
    <row r="294" ht="15.75" customHeight="1">
      <c r="A294" s="6">
        <v>9.1691532E7</v>
      </c>
      <c r="B294" s="13" t="str">
        <f>VLOOKUP(A294,'KVK II 03.2024'!$A$2:$AJ$500,2,false)</f>
        <v>YoungFreaks</v>
      </c>
      <c r="C294" s="33">
        <f>VLOOKUP(A294,'Actual scan'!$A$2:$AJ$500,3,false)</f>
        <v>48720968</v>
      </c>
      <c r="D294" s="49">
        <f>'KVK II 03.2024'!D294-'KVK II 03.2024'!C294</f>
        <v>2766466.72</v>
      </c>
      <c r="E294" s="50">
        <f>'KVK II 03.2024'!D294/'KVK II 03.2024'!C294</f>
        <v>3.898306995</v>
      </c>
      <c r="F294" s="33">
        <f>'KVK II 03.2024'!F294-'KVK II 03.2024'!E294</f>
        <v>11649457.26</v>
      </c>
      <c r="G294" s="51">
        <f>'KVK II 03.2024'!F294/'KVK II 03.2024'!E294</f>
        <v>2.627284036</v>
      </c>
      <c r="H294" s="33">
        <f>'KVK II 03.2024'!AH294+'KVK II 03.2024'!AG294</f>
        <v>1461777</v>
      </c>
      <c r="I294" s="13" t="s">
        <v>691</v>
      </c>
      <c r="K294" s="13" t="str">
        <f t="shared" ref="K294:L294" si="293">IFS(E294&gt;1, "tak",E294&lt;1, "nie")</f>
        <v>tak</v>
      </c>
      <c r="L294" s="13" t="str">
        <f t="shared" si="293"/>
        <v>tak</v>
      </c>
    </row>
    <row r="295" ht="15.75" customHeight="1">
      <c r="A295" s="6">
        <v>2.3108048E7</v>
      </c>
      <c r="B295" s="13" t="str">
        <f>VLOOKUP(A295,'KVK II 03.2024'!$A$2:$AJ$500,2,false)</f>
        <v>Willrock alt</v>
      </c>
      <c r="C295" s="33">
        <f>VLOOKUP(A295,'Actual scan'!$A$2:$AJ$500,3,false)</f>
        <v>50974715</v>
      </c>
      <c r="D295" s="49">
        <f>'KVK II 03.2024'!D295-'KVK II 03.2024'!C295</f>
        <v>-943263.24</v>
      </c>
      <c r="E295" s="50">
        <f>'KVK II 03.2024'!D295/'KVK II 03.2024'!C295</f>
        <v>0.02826516248</v>
      </c>
      <c r="F295" s="33">
        <f>'KVK II 03.2024'!F295-'KVK II 03.2024'!E295</f>
        <v>-7171359.8</v>
      </c>
      <c r="G295" s="51">
        <f>'KVK II 03.2024'!F295/'KVK II 03.2024'!E295</f>
        <v>0.01495717497</v>
      </c>
      <c r="H295" s="33">
        <f>'KVK II 03.2024'!AH295+'KVK II 03.2024'!AG295</f>
        <v>0</v>
      </c>
      <c r="I295" s="13" t="s">
        <v>691</v>
      </c>
      <c r="K295" s="13" t="str">
        <f t="shared" ref="K295:L295" si="294">IFS(E295&gt;1, "tak",E295&lt;1, "nie")</f>
        <v>nie</v>
      </c>
      <c r="L295" s="13" t="str">
        <f t="shared" si="294"/>
        <v>nie</v>
      </c>
    </row>
    <row r="296" ht="15.75" customHeight="1">
      <c r="A296" s="6">
        <v>1.10952456E8</v>
      </c>
      <c r="B296" s="13" t="str">
        <f>VLOOKUP(A296,'KVK II 03.2024'!$A$2:$AJ$500,2,false)</f>
        <v>ʷʷ Marcyśka</v>
      </c>
      <c r="C296" s="33">
        <f>VLOOKUP(A296,'Actual scan'!$A$2:$AJ$500,3,false)</f>
        <v>49894157</v>
      </c>
      <c r="D296" s="49">
        <f>'KVK II 03.2024'!D296-'KVK II 03.2024'!C296</f>
        <v>4767239.42</v>
      </c>
      <c r="E296" s="50">
        <f>'KVK II 03.2024'!D296/'KVK II 03.2024'!C296</f>
        <v>5.950679009</v>
      </c>
      <c r="F296" s="33">
        <f>'KVK II 03.2024'!F296-'KVK II 03.2024'!E296</f>
        <v>19122238.65</v>
      </c>
      <c r="G296" s="51">
        <f>'KVK II 03.2024'!F296/'KVK II 03.2024'!E296</f>
        <v>3.647739629</v>
      </c>
      <c r="H296" s="33">
        <f>'KVK II 03.2024'!AH296+'KVK II 03.2024'!AG296</f>
        <v>1373462</v>
      </c>
      <c r="I296" s="13" t="s">
        <v>691</v>
      </c>
      <c r="K296" s="13" t="str">
        <f t="shared" ref="K296:L296" si="295">IFS(E296&gt;1, "tak",E296&lt;1, "nie")</f>
        <v>tak</v>
      </c>
      <c r="L296" s="13" t="str">
        <f t="shared" si="295"/>
        <v>tak</v>
      </c>
    </row>
    <row r="297" ht="15.75" customHeight="1">
      <c r="A297" s="6">
        <v>1.24473441E8</v>
      </c>
      <c r="B297" s="13" t="str">
        <f>VLOOKUP(A297,'KVK II 03.2024'!$A$2:$AJ$500,2,false)</f>
        <v>XenoP</v>
      </c>
      <c r="C297" s="33">
        <f>VLOOKUP(A297,'Actual scan'!$A$2:$AJ$500,3,false)</f>
        <v>51448530</v>
      </c>
      <c r="D297" s="49">
        <f>'KVK II 03.2024'!D297-'KVK II 03.2024'!C297</f>
        <v>93853.94</v>
      </c>
      <c r="E297" s="50">
        <f>'KVK II 03.2024'!D297/'KVK II 03.2024'!C297</f>
        <v>1.098787999</v>
      </c>
      <c r="F297" s="33">
        <f>'KVK II 03.2024'!F297-'KVK II 03.2024'!E297</f>
        <v>-3430841.45</v>
      </c>
      <c r="G297" s="51">
        <f>'KVK II 03.2024'!F297/'KVK II 03.2024'!E297</f>
        <v>0.5185057925</v>
      </c>
      <c r="H297" s="33">
        <f>'KVK II 03.2024'!AH297+'KVK II 03.2024'!AG297</f>
        <v>0</v>
      </c>
      <c r="I297" s="13" t="s">
        <v>691</v>
      </c>
      <c r="K297" s="13" t="str">
        <f t="shared" ref="K297:L297" si="296">IFS(E297&gt;1, "tak",E297&lt;1, "nie")</f>
        <v>tak</v>
      </c>
      <c r="L297" s="13" t="str">
        <f t="shared" si="296"/>
        <v>nie</v>
      </c>
    </row>
    <row r="298" ht="15.75" customHeight="1">
      <c r="A298" s="6">
        <v>1.37574974E8</v>
      </c>
      <c r="B298" s="13" t="str">
        <f>VLOOKUP(A298,'KVK II 03.2024'!$A$2:$AJ$500,2,false)</f>
        <v>LM87</v>
      </c>
      <c r="C298" s="33">
        <f>VLOOKUP(A298,'Actual scan'!$A$2:$AJ$500,3,false)</f>
        <v>56916080</v>
      </c>
      <c r="D298" s="49">
        <f>'KVK II 03.2024'!D298-'KVK II 03.2024'!C298</f>
        <v>3505454.4</v>
      </c>
      <c r="E298" s="50">
        <f>'KVK II 03.2024'!D298/'KVK II 03.2024'!C298</f>
        <v>4.621944839</v>
      </c>
      <c r="F298" s="33">
        <f>'KVK II 03.2024'!F298-'KVK II 03.2024'!E298</f>
        <v>6437398</v>
      </c>
      <c r="G298" s="51">
        <f>'KVK II 03.2024'!F298/'KVK II 03.2024'!E298</f>
        <v>1.886842724</v>
      </c>
      <c r="H298" s="33">
        <f>'KVK II 03.2024'!AH298+'KVK II 03.2024'!AG298</f>
        <v>0</v>
      </c>
      <c r="I298" s="13" t="s">
        <v>691</v>
      </c>
      <c r="K298" s="13" t="str">
        <f t="shared" ref="K298:L298" si="297">IFS(E298&gt;1, "tak",E298&lt;1, "nie")</f>
        <v>tak</v>
      </c>
      <c r="L298" s="13" t="str">
        <f t="shared" si="297"/>
        <v>tak</v>
      </c>
    </row>
    <row r="299" ht="15.75" customHeight="1">
      <c r="A299" s="6">
        <v>1.16672444E8</v>
      </c>
      <c r="B299" s="13" t="str">
        <f>VLOOKUP(A299,'KVK II 03.2024'!$A$2:$AJ$500,2,false)</f>
        <v>Majin乂Uub</v>
      </c>
      <c r="C299" s="33">
        <f>VLOOKUP(A299,'Actual scan'!$A$2:$AJ$500,3,false)</f>
        <v>54956256</v>
      </c>
      <c r="D299" s="49">
        <f>'KVK II 03.2024'!D299-'KVK II 03.2024'!C299</f>
        <v>-278349.6</v>
      </c>
      <c r="E299" s="50">
        <f>'KVK II 03.2024'!D299/'KVK II 03.2024'!C299</f>
        <v>0.7088011335</v>
      </c>
      <c r="F299" s="33">
        <f>'KVK II 03.2024'!F299-'KVK II 03.2024'!E299</f>
        <v>-205613.5</v>
      </c>
      <c r="G299" s="51">
        <f>'KVK II 03.2024'!F299/'KVK II 03.2024'!E299</f>
        <v>0.9713193202</v>
      </c>
      <c r="H299" s="33">
        <f>'KVK II 03.2024'!AH299+'KVK II 03.2024'!AG299</f>
        <v>1049059</v>
      </c>
      <c r="I299" s="13" t="s">
        <v>691</v>
      </c>
      <c r="K299" s="13" t="str">
        <f t="shared" ref="K299:L299" si="298">IFS(E299&gt;1, "tak",E299&lt;1, "nie")</f>
        <v>nie</v>
      </c>
      <c r="L299" s="13" t="str">
        <f t="shared" si="298"/>
        <v>nie</v>
      </c>
    </row>
    <row r="300" ht="15.75" customHeight="1">
      <c r="A300" s="6">
        <v>1.03795562E8</v>
      </c>
      <c r="B300" s="13" t="str">
        <f>VLOOKUP(A300,'KVK II 03.2024'!$A$2:$AJ$500,2,false)</f>
        <v>ˢᴴ Michu</v>
      </c>
      <c r="C300" s="33" t="str">
        <f>VLOOKUP(A300,'Actual scan'!$A$2:$AJ$500,3,false)</f>
        <v>#N/A</v>
      </c>
      <c r="D300" s="49">
        <f>'KVK II 03.2024'!D300-'KVK II 03.2024'!C300</f>
        <v>-24929.64</v>
      </c>
      <c r="E300" s="50">
        <f>'KVK II 03.2024'!D300/'KVK II 03.2024'!C300</f>
        <v>0.9737662719</v>
      </c>
      <c r="F300" s="33">
        <f>'KVK II 03.2024'!F300-'KVK II 03.2024'!E300</f>
        <v>-2717014.3</v>
      </c>
      <c r="G300" s="51">
        <f>'KVK II 03.2024'!F300/'KVK II 03.2024'!E300</f>
        <v>0.6187808873</v>
      </c>
      <c r="H300" s="33">
        <f>'KVK II 03.2024'!AH300+'KVK II 03.2024'!AG300</f>
        <v>307255</v>
      </c>
      <c r="I300" s="13" t="s">
        <v>689</v>
      </c>
      <c r="K300" s="13" t="str">
        <f t="shared" ref="K300:L300" si="299">IFS(E300&gt;1, "tak",E300&lt;1, "nie")</f>
        <v>nie</v>
      </c>
      <c r="L300" s="13" t="str">
        <f t="shared" si="299"/>
        <v>nie</v>
      </c>
    </row>
    <row r="301" ht="15.75" customHeight="1">
      <c r="A301" s="6">
        <v>1.23889137E8</v>
      </c>
      <c r="B301" s="13" t="str">
        <f>VLOOKUP(A301,'KVK II 03.2024'!$A$2:$AJ$500,2,false)</f>
        <v>Avirion</v>
      </c>
      <c r="C301" s="33" t="str">
        <f>VLOOKUP(A301,'Actual scan'!$A$2:$AJ$500,3,false)</f>
        <v>#N/A</v>
      </c>
      <c r="D301" s="49">
        <f>'KVK II 03.2024'!D301-'KVK II 03.2024'!C301</f>
        <v>-927943.38</v>
      </c>
      <c r="E301" s="50">
        <f>'KVK II 03.2024'!D301/'KVK II 03.2024'!C301</f>
        <v>0.00180933098</v>
      </c>
      <c r="F301" s="33">
        <f>'KVK II 03.2024'!F301-'KVK II 03.2024'!E301</f>
        <v>-6968826.35</v>
      </c>
      <c r="G301" s="51">
        <f>'KVK II 03.2024'!F301/'KVK II 03.2024'!E301</f>
        <v>0.0004824882614</v>
      </c>
      <c r="H301" s="33">
        <f>'KVK II 03.2024'!AH301+'KVK II 03.2024'!AG301</f>
        <v>0</v>
      </c>
      <c r="I301" s="13" t="s">
        <v>689</v>
      </c>
      <c r="K301" s="13" t="str">
        <f t="shared" ref="K301:L301" si="300">IFS(E301&gt;1, "tak",E301&lt;1, "nie")</f>
        <v>nie</v>
      </c>
      <c r="L301" s="13" t="str">
        <f t="shared" si="300"/>
        <v>nie</v>
      </c>
    </row>
    <row r="302" ht="15.75" customHeight="1">
      <c r="A302" s="6">
        <v>9.9594429E7</v>
      </c>
      <c r="B302" s="13" t="str">
        <f>VLOOKUP(A302,'KVK II 03.2024'!$A$2:$AJ$500,2,false)</f>
        <v>Berciik</v>
      </c>
      <c r="C302" s="33">
        <f>VLOOKUP(A302,'Actual scan'!$A$2:$AJ$500,3,false)</f>
        <v>40589318</v>
      </c>
      <c r="D302" s="49">
        <f>'KVK II 03.2024'!D302-'KVK II 03.2024'!C302</f>
        <v>-267702.44</v>
      </c>
      <c r="E302" s="50">
        <f>'KVK II 03.2024'!D302/'KVK II 03.2024'!C302</f>
        <v>0.7106906159</v>
      </c>
      <c r="F302" s="33">
        <f>'KVK II 03.2024'!F302-'KVK II 03.2024'!E302</f>
        <v>-3445413.8</v>
      </c>
      <c r="G302" s="51">
        <f>'KVK II 03.2024'!F302/'KVK II 03.2024'!E302</f>
        <v>0.5035330798</v>
      </c>
      <c r="H302" s="33">
        <f>'KVK II 03.2024'!AH302+'KVK II 03.2024'!AG302</f>
        <v>0</v>
      </c>
      <c r="I302" s="13" t="s">
        <v>689</v>
      </c>
      <c r="K302" s="13" t="str">
        <f t="shared" ref="K302:L302" si="301">IFS(E302&gt;1, "tak",E302&lt;1, "nie")</f>
        <v>nie</v>
      </c>
      <c r="L302" s="13" t="str">
        <f t="shared" si="301"/>
        <v>nie</v>
      </c>
    </row>
    <row r="303" ht="15.75" customHeight="1">
      <c r="A303" s="6">
        <v>1.24970189E8</v>
      </c>
      <c r="B303" s="13" t="str">
        <f>VLOOKUP(A303,'KVK II 03.2024'!$A$2:$AJ$500,2,false)</f>
        <v>ᶻᵖ Grzesiek</v>
      </c>
      <c r="C303" s="33">
        <f>VLOOKUP(A303,'Actual scan'!$A$2:$AJ$500,3,false)</f>
        <v>48375988</v>
      </c>
      <c r="D303" s="49">
        <f>'KVK II 03.2024'!D303-'KVK II 03.2024'!C303</f>
        <v>992299.66</v>
      </c>
      <c r="E303" s="50">
        <f>'KVK II 03.2024'!D303/'KVK II 03.2024'!C303</f>
        <v>2.064478384</v>
      </c>
      <c r="F303" s="33">
        <f>'KVK II 03.2024'!F303-'KVK II 03.2024'!E303</f>
        <v>8804851.95</v>
      </c>
      <c r="G303" s="51">
        <f>'KVK II 03.2024'!F303/'KVK II 03.2024'!E303</f>
        <v>2.25937422</v>
      </c>
      <c r="H303" s="33">
        <f>'KVK II 03.2024'!AH303+'KVK II 03.2024'!AG303</f>
        <v>2269706</v>
      </c>
      <c r="I303" s="13" t="s">
        <v>691</v>
      </c>
      <c r="K303" s="13" t="str">
        <f t="shared" ref="K303:L303" si="302">IFS(E303&gt;1, "tak",E303&lt;1, "nie")</f>
        <v>tak</v>
      </c>
      <c r="L303" s="13" t="str">
        <f t="shared" si="302"/>
        <v>tak</v>
      </c>
    </row>
    <row r="304" ht="15.75" customHeight="1">
      <c r="A304" s="6">
        <v>1.24256279E8</v>
      </c>
      <c r="B304" s="13" t="str">
        <f>VLOOKUP(A304,'KVK II 03.2024'!$A$2:$AJ$500,2,false)</f>
        <v>WATAHA KSU</v>
      </c>
      <c r="C304" s="33">
        <f>VLOOKUP(A304,'Actual scan'!$A$2:$AJ$500,3,false)</f>
        <v>46152255</v>
      </c>
      <c r="D304" s="49">
        <f>'KVK II 03.2024'!D304-'KVK II 03.2024'!C304</f>
        <v>-644030.56</v>
      </c>
      <c r="E304" s="50">
        <f>'KVK II 03.2024'!D304/'KVK II 03.2024'!C304</f>
        <v>0.3221691041</v>
      </c>
      <c r="F304" s="33">
        <f>'KVK II 03.2024'!F304-'KVK II 03.2024'!E304</f>
        <v>-6019533.2</v>
      </c>
      <c r="G304" s="51">
        <f>'KVK II 03.2024'!F304/'KVK II 03.2024'!E304</f>
        <v>0.155272884</v>
      </c>
      <c r="H304" s="33">
        <f>'KVK II 03.2024'!AH304+'KVK II 03.2024'!AG304</f>
        <v>0</v>
      </c>
      <c r="I304" s="13" t="s">
        <v>689</v>
      </c>
      <c r="K304" s="13" t="str">
        <f t="shared" ref="K304:L304" si="303">IFS(E304&gt;1, "tak",E304&lt;1, "nie")</f>
        <v>nie</v>
      </c>
      <c r="L304" s="13" t="str">
        <f t="shared" si="303"/>
        <v>nie</v>
      </c>
    </row>
    <row r="305" ht="15.75" customHeight="1">
      <c r="A305" s="6">
        <v>1.10963338E8</v>
      </c>
      <c r="B305" s="13" t="str">
        <f>VLOOKUP(A305,'KVK II 03.2024'!$A$2:$AJ$500,2,false)</f>
        <v>ʷʷ TaTaG</v>
      </c>
      <c r="C305" s="33">
        <f>VLOOKUP(A305,'Actual scan'!$A$2:$AJ$500,3,false)</f>
        <v>42678568</v>
      </c>
      <c r="D305" s="49">
        <f>'KVK II 03.2024'!D305-'KVK II 03.2024'!C305</f>
        <v>-228195.5</v>
      </c>
      <c r="E305" s="50">
        <f>'KVK II 03.2024'!D305/'KVK II 03.2024'!C305</f>
        <v>0.754115442</v>
      </c>
      <c r="F305" s="33">
        <f>'KVK II 03.2024'!F305-'KVK II 03.2024'!E305</f>
        <v>-2982242.25</v>
      </c>
      <c r="G305" s="51">
        <f>'KVK II 03.2024'!F305/'KVK II 03.2024'!E305</f>
        <v>0.5715443891</v>
      </c>
      <c r="H305" s="33">
        <f>'KVK II 03.2024'!AH305+'KVK II 03.2024'!AG305</f>
        <v>392169</v>
      </c>
      <c r="I305" s="13" t="s">
        <v>689</v>
      </c>
      <c r="K305" s="13" t="str">
        <f t="shared" ref="K305:L305" si="304">IFS(E305&gt;1, "tak",E305&lt;1, "nie")</f>
        <v>nie</v>
      </c>
      <c r="L305" s="13" t="str">
        <f t="shared" si="304"/>
        <v>nie</v>
      </c>
    </row>
    <row r="306" ht="15.75" customHeight="1">
      <c r="A306" s="6">
        <v>1.55483109E8</v>
      </c>
      <c r="B306" s="13" t="str">
        <f>VLOOKUP(A306,'KVK II 03.2024'!$A$2:$AJ$500,2,false)</f>
        <v>ˢᴴ Niemcu</v>
      </c>
      <c r="C306" s="33" t="str">
        <f>VLOOKUP(A306,'Actual scan'!$A$2:$AJ$500,3,false)</f>
        <v>#N/A</v>
      </c>
      <c r="D306" s="49">
        <f>'KVK II 03.2024'!D306-'KVK II 03.2024'!C306</f>
        <v>1791869.4</v>
      </c>
      <c r="E306" s="50">
        <f>'KVK II 03.2024'!D306/'KVK II 03.2024'!C306</f>
        <v>2.845563106</v>
      </c>
      <c r="F306" s="33">
        <f>'KVK II 03.2024'!F306-'KVK II 03.2024'!E306</f>
        <v>8036892.5</v>
      </c>
      <c r="G306" s="51">
        <f>'KVK II 03.2024'!F306/'KVK II 03.2024'!E306</f>
        <v>2.103695934</v>
      </c>
      <c r="H306" s="33">
        <f>'KVK II 03.2024'!AH306+'KVK II 03.2024'!AG306</f>
        <v>1209684</v>
      </c>
      <c r="I306" s="13" t="s">
        <v>691</v>
      </c>
      <c r="K306" s="13" t="str">
        <f t="shared" ref="K306:L306" si="305">IFS(E306&gt;1, "tak",E306&lt;1, "nie")</f>
        <v>tak</v>
      </c>
      <c r="L306" s="13" t="str">
        <f t="shared" si="305"/>
        <v>tak</v>
      </c>
    </row>
    <row r="307" ht="15.75" customHeight="1">
      <c r="A307" s="6">
        <v>1.10974123E8</v>
      </c>
      <c r="B307" s="13" t="str">
        <f>VLOOKUP(A307,'KVK II 03.2024'!$A$2:$AJ$500,2,false)</f>
        <v>ʷʷAdaŚᴺᴹ</v>
      </c>
      <c r="C307" s="33" t="str">
        <f>VLOOKUP(A307,'Actual scan'!$A$2:$AJ$500,3,false)</f>
        <v>#N/A</v>
      </c>
      <c r="D307" s="49">
        <f>'KVK II 03.2024'!D307-'KVK II 03.2024'!C307</f>
        <v>-929299.14</v>
      </c>
      <c r="E307" s="50">
        <f>'KVK II 03.2024'!D307/'KVK II 03.2024'!C307</f>
        <v>0</v>
      </c>
      <c r="F307" s="33">
        <f>'KVK II 03.2024'!F307-'KVK II 03.2024'!E307</f>
        <v>-6969743.55</v>
      </c>
      <c r="G307" s="51">
        <f>'KVK II 03.2024'!F307/'KVK II 03.2024'!E307</f>
        <v>0</v>
      </c>
      <c r="H307" s="33">
        <f>'KVK II 03.2024'!AH307+'KVK II 03.2024'!AG307</f>
        <v>0</v>
      </c>
      <c r="I307" s="13" t="s">
        <v>689</v>
      </c>
      <c r="K307" s="13" t="str">
        <f t="shared" ref="K307:L307" si="306">IFS(E307&gt;1, "tak",E307&lt;1, "nie")</f>
        <v>nie</v>
      </c>
      <c r="L307" s="13" t="str">
        <f t="shared" si="306"/>
        <v>nie</v>
      </c>
    </row>
    <row r="308" ht="15.75" customHeight="1">
      <c r="A308" s="6">
        <v>1.12163293E8</v>
      </c>
      <c r="B308" s="13" t="str">
        <f>VLOOKUP(A308,'KVK II 03.2024'!$A$2:$AJ$500,2,false)</f>
        <v>・MalwoS・</v>
      </c>
      <c r="C308" s="33">
        <f>VLOOKUP(A308,'Actual scan'!$A$2:$AJ$500,3,false)</f>
        <v>48540320</v>
      </c>
      <c r="D308" s="49">
        <f>'KVK II 03.2024'!D308-'KVK II 03.2024'!C308</f>
        <v>956872.74</v>
      </c>
      <c r="E308" s="50">
        <f>'KVK II 03.2024'!D308/'KVK II 03.2024'!C308</f>
        <v>2.042245963</v>
      </c>
      <c r="F308" s="33">
        <f>'KVK II 03.2024'!F308-'KVK II 03.2024'!E308</f>
        <v>3144239.55</v>
      </c>
      <c r="G308" s="51">
        <f>'KVK II 03.2024'!F308/'KVK II 03.2024'!E308</f>
        <v>1.456636268</v>
      </c>
      <c r="H308" s="33">
        <f>'KVK II 03.2024'!AH308+'KVK II 03.2024'!AG308</f>
        <v>910975</v>
      </c>
      <c r="I308" s="13" t="s">
        <v>691</v>
      </c>
      <c r="K308" s="13" t="str">
        <f t="shared" ref="K308:L308" si="307">IFS(E308&gt;1, "tak",E308&lt;1, "nie")</f>
        <v>tak</v>
      </c>
      <c r="L308" s="13" t="str">
        <f t="shared" si="307"/>
        <v>tak</v>
      </c>
    </row>
    <row r="309" ht="15.75" customHeight="1">
      <c r="A309" s="6">
        <v>1.25012682E8</v>
      </c>
      <c r="B309" s="13" t="str">
        <f>VLOOKUP(A309,'KVK II 03.2024'!$A$2:$AJ$500,2,false)</f>
        <v>Dawid36</v>
      </c>
      <c r="C309" s="33" t="str">
        <f>VLOOKUP(A309,'Actual scan'!$A$2:$AJ$500,3,false)</f>
        <v>#N/A</v>
      </c>
      <c r="D309" s="49">
        <f>'KVK II 03.2024'!D309-'KVK II 03.2024'!C309</f>
        <v>-522199.92</v>
      </c>
      <c r="E309" s="50">
        <f>'KVK II 03.2024'!D309/'KVK II 03.2024'!C309</f>
        <v>0.4271667285</v>
      </c>
      <c r="F309" s="33">
        <f>'KVK II 03.2024'!F309-'KVK II 03.2024'!E309</f>
        <v>-5455838.9</v>
      </c>
      <c r="G309" s="51">
        <f>'KVK II 03.2024'!F309/'KVK II 03.2024'!E309</f>
        <v>0.2020205477</v>
      </c>
      <c r="H309" s="33">
        <f>'KVK II 03.2024'!AH309+'KVK II 03.2024'!AG309</f>
        <v>0</v>
      </c>
      <c r="I309" s="13" t="s">
        <v>689</v>
      </c>
      <c r="K309" s="13" t="str">
        <f t="shared" ref="K309:L309" si="308">IFS(E309&gt;1, "tak",E309&lt;1, "nie")</f>
        <v>nie</v>
      </c>
      <c r="L309" s="13" t="str">
        <f t="shared" si="308"/>
        <v>nie</v>
      </c>
    </row>
    <row r="310" ht="15.75" customHeight="1">
      <c r="A310" s="6">
        <v>1.12115398E8</v>
      </c>
      <c r="B310" s="13" t="str">
        <f>VLOOKUP(A310,'KVK II 03.2024'!$A$2:$AJ$500,2,false)</f>
        <v>czerwin</v>
      </c>
      <c r="C310" s="33" t="str">
        <f>VLOOKUP(A310,'Actual scan'!$A$2:$AJ$500,3,false)</f>
        <v>#N/A</v>
      </c>
      <c r="D310" s="49">
        <f>'KVK II 03.2024'!D310-'KVK II 03.2024'!C310</f>
        <v>-502361.68</v>
      </c>
      <c r="E310" s="50">
        <f>'KVK II 03.2024'!D310/'KVK II 03.2024'!C310</f>
        <v>0.4560098432</v>
      </c>
      <c r="F310" s="33">
        <f>'KVK II 03.2024'!F310-'KVK II 03.2024'!E310</f>
        <v>-3376918.87</v>
      </c>
      <c r="G310" s="51">
        <f>'KVK II 03.2024'!F310/'KVK II 03.2024'!E310</f>
        <v>0.5124334522</v>
      </c>
      <c r="H310" s="33">
        <f>'KVK II 03.2024'!AH310+'KVK II 03.2024'!AG310</f>
        <v>0</v>
      </c>
      <c r="I310" s="13" t="s">
        <v>689</v>
      </c>
      <c r="K310" s="13" t="str">
        <f t="shared" ref="K310:L310" si="309">IFS(E310&gt;1, "tak",E310&lt;1, "nie")</f>
        <v>nie</v>
      </c>
      <c r="L310" s="13" t="str">
        <f t="shared" si="309"/>
        <v>nie</v>
      </c>
    </row>
    <row r="311" ht="15.75" customHeight="1">
      <c r="A311" s="6">
        <v>1.10368207E8</v>
      </c>
      <c r="B311" s="13" t="str">
        <f>VLOOKUP(A311,'KVK II 03.2024'!$A$2:$AJ$500,2,false)</f>
        <v>NenosZabijaka</v>
      </c>
      <c r="C311" s="33" t="str">
        <f>VLOOKUP(A311,'Actual scan'!$A$2:$AJ$500,3,false)</f>
        <v>#N/A</v>
      </c>
      <c r="D311" s="49">
        <f>'KVK II 03.2024'!D311-'KVK II 03.2024'!C311</f>
        <v>-393614.82</v>
      </c>
      <c r="E311" s="50">
        <f>'KVK II 03.2024'!D311/'KVK II 03.2024'!C311</f>
        <v>0.5679807511</v>
      </c>
      <c r="F311" s="33">
        <f>'KVK II 03.2024'!F311-'KVK II 03.2024'!E311</f>
        <v>-4298348.15</v>
      </c>
      <c r="G311" s="51">
        <f>'KVK II 03.2024'!F311/'KVK II 03.2024'!E311</f>
        <v>0.3709690981</v>
      </c>
      <c r="H311" s="33">
        <f>'KVK II 03.2024'!AH311+'KVK II 03.2024'!AG311</f>
        <v>190221</v>
      </c>
      <c r="I311" s="13" t="s">
        <v>689</v>
      </c>
      <c r="K311" s="13" t="str">
        <f t="shared" ref="K311:L311" si="310">IFS(E311&gt;1, "tak",E311&lt;1, "nie")</f>
        <v>nie</v>
      </c>
      <c r="L311" s="13" t="str">
        <f t="shared" si="310"/>
        <v>nie</v>
      </c>
    </row>
    <row r="312" ht="15.75" customHeight="1">
      <c r="A312" s="6">
        <v>1.10821258E8</v>
      </c>
      <c r="B312" s="13" t="str">
        <f>VLOOKUP(A312,'KVK II 03.2024'!$A$2:$AJ$500,2,false)</f>
        <v>ˢᴴKacper</v>
      </c>
      <c r="C312" s="33">
        <f>VLOOKUP(A312,'Actual scan'!$A$2:$AJ$500,3,false)</f>
        <v>48387116</v>
      </c>
      <c r="D312" s="49">
        <f>'KVK II 03.2024'!D312-'KVK II 03.2024'!C312</f>
        <v>2455881</v>
      </c>
      <c r="E312" s="50">
        <f>'KVK II 03.2024'!D312/'KVK II 03.2024'!C312</f>
        <v>3.701709552</v>
      </c>
      <c r="F312" s="33">
        <f>'KVK II 03.2024'!F312-'KVK II 03.2024'!E312</f>
        <v>8395109</v>
      </c>
      <c r="G312" s="51">
        <f>'KVK II 03.2024'!F312/'KVK II 03.2024'!E312</f>
        <v>2.231392247</v>
      </c>
      <c r="H312" s="33">
        <f>'KVK II 03.2024'!AH312+'KVK II 03.2024'!AG312</f>
        <v>840922</v>
      </c>
      <c r="I312" s="13" t="s">
        <v>691</v>
      </c>
      <c r="K312" s="13" t="str">
        <f t="shared" ref="K312:L312" si="311">IFS(E312&gt;1, "tak",E312&lt;1, "nie")</f>
        <v>tak</v>
      </c>
      <c r="L312" s="13" t="str">
        <f t="shared" si="311"/>
        <v>tak</v>
      </c>
    </row>
    <row r="313" ht="15.75" customHeight="1">
      <c r="A313" s="6">
        <v>1.24321833E8</v>
      </c>
      <c r="B313" s="13" t="str">
        <f>VLOOKUP(A313,'KVK II 03.2024'!$A$2:$AJ$500,2,false)</f>
        <v>ˢᴴPhuong Rom</v>
      </c>
      <c r="C313" s="33" t="str">
        <f>VLOOKUP(A313,'Actual scan'!$A$2:$AJ$500,3,false)</f>
        <v>#N/A</v>
      </c>
      <c r="D313" s="49">
        <f>'KVK II 03.2024'!D313-'KVK II 03.2024'!C313</f>
        <v>-900168.38</v>
      </c>
      <c r="E313" s="50">
        <f>'KVK II 03.2024'!D313/'KVK II 03.2024'!C313</f>
        <v>0</v>
      </c>
      <c r="F313" s="33">
        <f>'KVK II 03.2024'!F313-'KVK II 03.2024'!E313</f>
        <v>-6751262.85</v>
      </c>
      <c r="G313" s="51">
        <f>'KVK II 03.2024'!F313/'KVK II 03.2024'!E313</f>
        <v>0</v>
      </c>
      <c r="H313" s="33">
        <f>'KVK II 03.2024'!AH313+'KVK II 03.2024'!AG313</f>
        <v>0</v>
      </c>
      <c r="I313" s="13" t="s">
        <v>689</v>
      </c>
      <c r="K313" s="13" t="str">
        <f t="shared" ref="K313:L313" si="312">IFS(E313&gt;1, "tak",E313&lt;1, "nie")</f>
        <v>nie</v>
      </c>
      <c r="L313" s="13" t="str">
        <f t="shared" si="312"/>
        <v>nie</v>
      </c>
    </row>
    <row r="314" ht="15.75" customHeight="1">
      <c r="A314" s="6">
        <v>1.30843898E8</v>
      </c>
      <c r="B314" s="13" t="str">
        <f>VLOOKUP(A314,'KVK II 03.2024'!$A$2:$AJ$500,2,false)</f>
        <v>ˢᴴKostucha</v>
      </c>
      <c r="C314" s="33">
        <f>VLOOKUP(A314,'Actual scan'!$A$2:$AJ$500,3,false)</f>
        <v>48874082</v>
      </c>
      <c r="D314" s="49">
        <f>'KVK II 03.2024'!D314-'KVK II 03.2024'!C314</f>
        <v>2565255.52</v>
      </c>
      <c r="E314" s="50">
        <f>'KVK II 03.2024'!D314/'KVK II 03.2024'!C314</f>
        <v>3.797408294</v>
      </c>
      <c r="F314" s="33">
        <f>'KVK II 03.2024'!F314-'KVK II 03.2024'!E314</f>
        <v>11170541.9</v>
      </c>
      <c r="G314" s="51">
        <f>'KVK II 03.2024'!F314/'KVK II 03.2024'!E314</f>
        <v>2.624195137</v>
      </c>
      <c r="H314" s="33">
        <f>'KVK II 03.2024'!AH314+'KVK II 03.2024'!AG314</f>
        <v>1044237</v>
      </c>
      <c r="I314" s="13" t="s">
        <v>691</v>
      </c>
      <c r="K314" s="13" t="str">
        <f t="shared" ref="K314:L314" si="313">IFS(E314&gt;1, "tak",E314&lt;1, "nie")</f>
        <v>tak</v>
      </c>
      <c r="L314" s="13" t="str">
        <f t="shared" si="313"/>
        <v>tak</v>
      </c>
    </row>
    <row r="315" ht="15.75" customHeight="1">
      <c r="A315" s="6">
        <v>1.10857593E8</v>
      </c>
      <c r="B315" s="13" t="str">
        <f>VLOOKUP(A315,'KVK II 03.2024'!$A$2:$AJ$500,2,false)</f>
        <v>BANITA777</v>
      </c>
      <c r="C315" s="33" t="str">
        <f>VLOOKUP(A315,'Actual scan'!$A$2:$AJ$500,3,false)</f>
        <v>#N/A</v>
      </c>
      <c r="D315" s="49">
        <f>'KVK II 03.2024'!D315-'KVK II 03.2024'!C315</f>
        <v>-769702.7</v>
      </c>
      <c r="E315" s="50">
        <f>'KVK II 03.2024'!D315/'KVK II 03.2024'!C315</f>
        <v>0.1414432916</v>
      </c>
      <c r="F315" s="33">
        <f>'KVK II 03.2024'!F315-'KVK II 03.2024'!E315</f>
        <v>-6329169.75</v>
      </c>
      <c r="G315" s="51">
        <f>'KVK II 03.2024'!F315/'KVK II 03.2024'!E315</f>
        <v>0.05869263588</v>
      </c>
      <c r="H315" s="33">
        <f>'KVK II 03.2024'!AH315+'KVK II 03.2024'!AG315</f>
        <v>0</v>
      </c>
      <c r="I315" s="13" t="s">
        <v>689</v>
      </c>
      <c r="K315" s="13" t="str">
        <f t="shared" ref="K315:L315" si="314">IFS(E315&gt;1, "tak",E315&lt;1, "nie")</f>
        <v>nie</v>
      </c>
      <c r="L315" s="13" t="str">
        <f t="shared" si="314"/>
        <v>nie</v>
      </c>
    </row>
    <row r="316" ht="15.75" customHeight="1">
      <c r="A316" s="6">
        <v>1.6040558E7</v>
      </c>
      <c r="B316" s="13" t="str">
        <f>VLOOKUP(A316,'KVK II 03.2024'!$A$2:$AJ$500,2,false)</f>
        <v>Barboura3F</v>
      </c>
      <c r="C316" s="33" t="str">
        <f>VLOOKUP(A316,'Actual scan'!$A$2:$AJ$500,3,false)</f>
        <v>#N/A</v>
      </c>
      <c r="D316" s="49">
        <f>'KVK II 03.2024'!D316-'KVK II 03.2024'!C316</f>
        <v>-891849.78</v>
      </c>
      <c r="E316" s="50">
        <f>'KVK II 03.2024'!D316/'KVK II 03.2024'!C316</f>
        <v>0</v>
      </c>
      <c r="F316" s="33">
        <f>'KVK II 03.2024'!F316-'KVK II 03.2024'!E316</f>
        <v>-6688873.35</v>
      </c>
      <c r="G316" s="51">
        <f>'KVK II 03.2024'!F316/'KVK II 03.2024'!E316</f>
        <v>0</v>
      </c>
      <c r="H316" s="33">
        <f>'KVK II 03.2024'!AH316+'KVK II 03.2024'!AG316</f>
        <v>0</v>
      </c>
      <c r="I316" s="13" t="s">
        <v>689</v>
      </c>
      <c r="K316" s="13" t="str">
        <f t="shared" ref="K316:L316" si="315">IFS(E316&gt;1, "tak",E316&lt;1, "nie")</f>
        <v>nie</v>
      </c>
      <c r="L316" s="13" t="str">
        <f t="shared" si="315"/>
        <v>nie</v>
      </c>
    </row>
    <row r="317" ht="15.75" customHeight="1">
      <c r="A317" s="6">
        <v>1.17915344E8</v>
      </c>
      <c r="B317" s="13" t="str">
        <f>VLOOKUP(A317,'KVK II 03.2024'!$A$2:$AJ$500,2,false)</f>
        <v>SzManiek89</v>
      </c>
      <c r="C317" s="33">
        <f>VLOOKUP(A317,'Actual scan'!$A$2:$AJ$500,3,false)</f>
        <v>46499605</v>
      </c>
      <c r="D317" s="49">
        <f>'KVK II 03.2024'!D317-'KVK II 03.2024'!C317</f>
        <v>-406107.96</v>
      </c>
      <c r="E317" s="50">
        <f>'KVK II 03.2024'!D317/'KVK II 03.2024'!C317</f>
        <v>0.5495362033</v>
      </c>
      <c r="F317" s="33">
        <f>'KVK II 03.2024'!F317-'KVK II 03.2024'!E317</f>
        <v>3369858.8</v>
      </c>
      <c r="G317" s="51">
        <f>'KVK II 03.2024'!F317/'KVK II 03.2024'!E317</f>
        <v>1.49838944</v>
      </c>
      <c r="H317" s="33">
        <f>'KVK II 03.2024'!AH317+'KVK II 03.2024'!AG317</f>
        <v>2102097</v>
      </c>
      <c r="I317" s="13" t="s">
        <v>691</v>
      </c>
      <c r="K317" s="13" t="str">
        <f t="shared" ref="K317:L317" si="316">IFS(E317&gt;1, "tak",E317&lt;1, "nie")</f>
        <v>nie</v>
      </c>
      <c r="L317" s="13" t="str">
        <f t="shared" si="316"/>
        <v>tak</v>
      </c>
    </row>
    <row r="318" ht="15.75" customHeight="1">
      <c r="A318" s="6">
        <v>1.38953038E8</v>
      </c>
      <c r="B318" s="13" t="str">
        <f>VLOOKUP(A318,'KVK II 03.2024'!$A$2:$AJ$500,2,false)</f>
        <v>ˢᴴpieKarz</v>
      </c>
      <c r="C318" s="33">
        <f>VLOOKUP(A318,'Actual scan'!$A$2:$AJ$500,3,false)</f>
        <v>50004180</v>
      </c>
      <c r="D318" s="49">
        <f>'KVK II 03.2024'!D318-'KVK II 03.2024'!C318</f>
        <v>349984.04</v>
      </c>
      <c r="E318" s="50">
        <f>'KVK II 03.2024'!D318/'KVK II 03.2024'!C318</f>
        <v>1.389940911</v>
      </c>
      <c r="F318" s="33">
        <f>'KVK II 03.2024'!F318-'KVK II 03.2024'!E318</f>
        <v>2152551.8</v>
      </c>
      <c r="G318" s="51">
        <f>'KVK II 03.2024'!F318/'KVK II 03.2024'!E318</f>
        <v>1.319773823</v>
      </c>
      <c r="H318" s="33">
        <f>'KVK II 03.2024'!AH318+'KVK II 03.2024'!AG318</f>
        <v>1090642</v>
      </c>
      <c r="I318" s="13" t="s">
        <v>691</v>
      </c>
      <c r="K318" s="13" t="str">
        <f t="shared" ref="K318:L318" si="317">IFS(E318&gt;1, "tak",E318&lt;1, "nie")</f>
        <v>tak</v>
      </c>
      <c r="L318" s="13" t="str">
        <f t="shared" si="317"/>
        <v>tak</v>
      </c>
    </row>
    <row r="319" ht="15.75" customHeight="1">
      <c r="A319" s="6">
        <v>1.55153504E8</v>
      </c>
      <c r="B319" s="13" t="str">
        <f>VLOOKUP(A319,'KVK II 03.2024'!$A$2:$AJ$500,2,false)</f>
        <v>义ᴰˢ Yellow</v>
      </c>
      <c r="C319" s="33">
        <f>VLOOKUP(A319,'Actual scan'!$A$2:$AJ$500,3,false)</f>
        <v>51533440</v>
      </c>
      <c r="D319" s="49">
        <f>'KVK II 03.2024'!D319-'KVK II 03.2024'!C319</f>
        <v>2575034.24</v>
      </c>
      <c r="E319" s="50">
        <f>'KVK II 03.2024'!D319/'KVK II 03.2024'!C319</f>
        <v>3.840659291</v>
      </c>
      <c r="F319" s="33">
        <f>'KVK II 03.2024'!F319-'KVK II 03.2024'!E319</f>
        <v>10155869.8</v>
      </c>
      <c r="G319" s="51">
        <f>'KVK II 03.2024'!F319/'KVK II 03.2024'!E319</f>
        <v>2.493798436</v>
      </c>
      <c r="H319" s="33">
        <f>'KVK II 03.2024'!AH319+'KVK II 03.2024'!AG319</f>
        <v>929545</v>
      </c>
      <c r="I319" s="13" t="s">
        <v>691</v>
      </c>
      <c r="K319" s="13" t="str">
        <f t="shared" ref="K319:L319" si="318">IFS(E319&gt;1, "tak",E319&lt;1, "nie")</f>
        <v>tak</v>
      </c>
      <c r="L319" s="13" t="str">
        <f t="shared" si="318"/>
        <v>tak</v>
      </c>
    </row>
    <row r="320" ht="15.75" customHeight="1">
      <c r="A320" s="6">
        <v>1.24492446E8</v>
      </c>
      <c r="B320" s="13" t="str">
        <f>VLOOKUP(A320,'KVK II 03.2024'!$A$2:$AJ$500,2,false)</f>
        <v>KrólArtur69</v>
      </c>
      <c r="C320" s="33" t="str">
        <f>VLOOKUP(A320,'Actual scan'!$A$2:$AJ$500,3,false)</f>
        <v>#N/A</v>
      </c>
      <c r="D320" s="49">
        <f>'KVK II 03.2024'!D320-'KVK II 03.2024'!C320</f>
        <v>-607510.9</v>
      </c>
      <c r="E320" s="50">
        <f>'KVK II 03.2024'!D320/'KVK II 03.2024'!C320</f>
        <v>0.3046432174</v>
      </c>
      <c r="F320" s="33">
        <f>'KVK II 03.2024'!F320-'KVK II 03.2024'!E320</f>
        <v>-5594757.25</v>
      </c>
      <c r="G320" s="51">
        <f>'KVK II 03.2024'!F320/'KVK II 03.2024'!E320</f>
        <v>0.1461656845</v>
      </c>
      <c r="H320" s="33">
        <f>'KVK II 03.2024'!AH320+'KVK II 03.2024'!AG320</f>
        <v>0</v>
      </c>
      <c r="I320" s="13" t="s">
        <v>689</v>
      </c>
      <c r="K320" s="13" t="str">
        <f t="shared" ref="K320:L320" si="319">IFS(E320&gt;1, "tak",E320&lt;1, "nie")</f>
        <v>nie</v>
      </c>
      <c r="L320" s="13" t="str">
        <f t="shared" si="319"/>
        <v>nie</v>
      </c>
    </row>
    <row r="321" ht="15.75" customHeight="1">
      <c r="A321" s="6">
        <v>1.15225308E8</v>
      </c>
      <c r="B321" s="13" t="str">
        <f>VLOOKUP(A321,'KVK II 03.2024'!$A$2:$AJ$500,2,false)</f>
        <v>marvel12</v>
      </c>
      <c r="C321" s="33">
        <f>VLOOKUP(A321,'Actual scan'!$A$2:$AJ$500,3,false)</f>
        <v>45479125</v>
      </c>
      <c r="D321" s="49">
        <f>'KVK II 03.2024'!D321-'KVK II 03.2024'!C321</f>
        <v>-865305.66</v>
      </c>
      <c r="E321" s="50">
        <f>'KVK II 03.2024'!D321/'KVK II 03.2024'!C321</f>
        <v>0</v>
      </c>
      <c r="F321" s="33">
        <f>'KVK II 03.2024'!F321-'KVK II 03.2024'!E321</f>
        <v>-6489792.45</v>
      </c>
      <c r="G321" s="51">
        <f>'KVK II 03.2024'!F321/'KVK II 03.2024'!E321</f>
        <v>0</v>
      </c>
      <c r="H321" s="33">
        <f>'KVK II 03.2024'!AH321+'KVK II 03.2024'!AG321</f>
        <v>0</v>
      </c>
      <c r="I321" s="13" t="s">
        <v>689</v>
      </c>
      <c r="K321" s="13" t="str">
        <f t="shared" ref="K321:L321" si="320">IFS(E321&gt;1, "tak",E321&lt;1, "nie")</f>
        <v>nie</v>
      </c>
      <c r="L321" s="13" t="str">
        <f t="shared" si="320"/>
        <v>nie</v>
      </c>
    </row>
    <row r="322" ht="15.75" customHeight="1">
      <c r="A322" s="6">
        <v>1.18546236E8</v>
      </c>
      <c r="B322" s="13" t="str">
        <f>VLOOKUP(A322,'KVK II 03.2024'!$A$2:$AJ$500,2,false)</f>
        <v>GoDALLxD</v>
      </c>
      <c r="C322" s="33" t="str">
        <f>VLOOKUP(A322,'Actual scan'!$A$2:$AJ$500,3,false)</f>
        <v>#N/A</v>
      </c>
      <c r="D322" s="49">
        <f>'KVK II 03.2024'!D322-'KVK II 03.2024'!C322</f>
        <v>-122222.1</v>
      </c>
      <c r="E322" s="50">
        <f>'KVK II 03.2024'!D322/'KVK II 03.2024'!C322</f>
        <v>0.8618192848</v>
      </c>
      <c r="F322" s="33">
        <f>'KVK II 03.2024'!F322-'KVK II 03.2024'!E322</f>
        <v>-4233268.25</v>
      </c>
      <c r="G322" s="51">
        <f>'KVK II 03.2024'!F322/'KVK II 03.2024'!E322</f>
        <v>0.3618655063</v>
      </c>
      <c r="H322" s="33">
        <f>'KVK II 03.2024'!AH322+'KVK II 03.2024'!AG322</f>
        <v>0</v>
      </c>
      <c r="I322" s="13" t="s">
        <v>689</v>
      </c>
      <c r="K322" s="13" t="str">
        <f t="shared" ref="K322:L322" si="321">IFS(E322&gt;1, "tak",E322&lt;1, "nie")</f>
        <v>nie</v>
      </c>
      <c r="L322" s="13" t="str">
        <f t="shared" si="321"/>
        <v>nie</v>
      </c>
    </row>
    <row r="323" ht="15.75" customHeight="1">
      <c r="A323" s="6">
        <v>1.40476172E8</v>
      </c>
      <c r="B323" s="13" t="str">
        <f>VLOOKUP(A323,'KVK II 03.2024'!$A$2:$AJ$500,2,false)</f>
        <v>义ᴰˢSimba</v>
      </c>
      <c r="C323" s="33">
        <f>VLOOKUP(A323,'Actual scan'!$A$2:$AJ$500,3,false)</f>
        <v>49872085</v>
      </c>
      <c r="D323" s="49">
        <f>'KVK II 03.2024'!D323-'KVK II 03.2024'!C323</f>
        <v>113334.42</v>
      </c>
      <c r="E323" s="50">
        <f>'KVK II 03.2024'!D323/'KVK II 03.2024'!C323</f>
        <v>1.131638859</v>
      </c>
      <c r="F323" s="33">
        <f>'KVK II 03.2024'!F323-'KVK II 03.2024'!E323</f>
        <v>426334.15</v>
      </c>
      <c r="G323" s="51">
        <f>'KVK II 03.2024'!F323/'KVK II 03.2024'!E323</f>
        <v>1.066025415</v>
      </c>
      <c r="H323" s="33">
        <f>'KVK II 03.2024'!AH323+'KVK II 03.2024'!AG323</f>
        <v>778566</v>
      </c>
      <c r="I323" s="13" t="s">
        <v>691</v>
      </c>
      <c r="K323" s="13" t="str">
        <f t="shared" ref="K323:L323" si="322">IFS(E323&gt;1, "tak",E323&lt;1, "nie")</f>
        <v>tak</v>
      </c>
      <c r="L323" s="13" t="str">
        <f t="shared" si="322"/>
        <v>tak</v>
      </c>
    </row>
    <row r="324" ht="15.75" customHeight="1">
      <c r="A324" s="6">
        <v>9.0021346E7</v>
      </c>
      <c r="B324" s="13" t="str">
        <f>VLOOKUP(A324,'KVK II 03.2024'!$A$2:$AJ$500,2,false)</f>
        <v>㋡Hiurrem㋡</v>
      </c>
      <c r="C324" s="33" t="str">
        <f>VLOOKUP(A324,'Actual scan'!$A$2:$AJ$500,3,false)</f>
        <v>#N/A</v>
      </c>
      <c r="D324" s="49">
        <f>'KVK II 03.2024'!D324-'KVK II 03.2024'!C324</f>
        <v>4887983.66</v>
      </c>
      <c r="E324" s="50">
        <f>'KVK II 03.2024'!D324/'KVK II 03.2024'!C324</f>
        <v>6.618983394</v>
      </c>
      <c r="F324" s="33">
        <f>'KVK II 03.2024'!F324-'KVK II 03.2024'!E324</f>
        <v>21101363.95</v>
      </c>
      <c r="G324" s="51">
        <f>'KVK II 03.2024'!F324/'KVK II 03.2024'!E324</f>
        <v>4.234277414</v>
      </c>
      <c r="H324" s="33">
        <f>'KVK II 03.2024'!AH324+'KVK II 03.2024'!AG324</f>
        <v>1600446</v>
      </c>
      <c r="I324" s="13" t="s">
        <v>691</v>
      </c>
      <c r="K324" s="13" t="str">
        <f t="shared" ref="K324:L324" si="323">IFS(E324&gt;1, "tak",E324&lt;1, "nie")</f>
        <v>tak</v>
      </c>
      <c r="L324" s="13" t="str">
        <f t="shared" si="323"/>
        <v>tak</v>
      </c>
    </row>
    <row r="325" ht="15.75" customHeight="1">
      <c r="A325" s="6">
        <v>1.25552408E8</v>
      </c>
      <c r="B325" s="13" t="str">
        <f>VLOOKUP(A325,'KVK II 03.2024'!$A$2:$AJ$500,2,false)</f>
        <v>亗ASAPFERNY亗</v>
      </c>
      <c r="C325" s="33">
        <f>VLOOKUP(A325,'Actual scan'!$A$2:$AJ$500,3,false)</f>
        <v>46200302</v>
      </c>
      <c r="D325" s="49">
        <f>'KVK II 03.2024'!D325-'KVK II 03.2024'!C325</f>
        <v>4171.28</v>
      </c>
      <c r="E325" s="50">
        <f>'KVK II 03.2024'!D325/'KVK II 03.2024'!C325</f>
        <v>1.004866511</v>
      </c>
      <c r="F325" s="33">
        <f>'KVK II 03.2024'!F325-'KVK II 03.2024'!E325</f>
        <v>-144651.9</v>
      </c>
      <c r="G325" s="51">
        <f>'KVK II 03.2024'!F325/'KVK II 03.2024'!E325</f>
        <v>0.977498511</v>
      </c>
      <c r="H325" s="33">
        <f>'KVK II 03.2024'!AH325+'KVK II 03.2024'!AG325</f>
        <v>803657</v>
      </c>
      <c r="I325" s="13" t="s">
        <v>691</v>
      </c>
      <c r="K325" s="13" t="str">
        <f t="shared" ref="K325:L325" si="324">IFS(E325&gt;1, "tak",E325&lt;1, "nie")</f>
        <v>tak</v>
      </c>
      <c r="L325" s="13" t="str">
        <f t="shared" si="324"/>
        <v>nie</v>
      </c>
    </row>
    <row r="326" ht="15.75" customHeight="1">
      <c r="A326" s="6">
        <v>1.24371888E8</v>
      </c>
      <c r="B326" s="13" t="str">
        <f>VLOOKUP(A326,'KVK II 03.2024'!$A$2:$AJ$500,2,false)</f>
        <v>Hornet91</v>
      </c>
      <c r="C326" s="33" t="str">
        <f>VLOOKUP(A326,'Actual scan'!$A$2:$AJ$500,3,false)</f>
        <v>#N/A</v>
      </c>
      <c r="D326" s="49">
        <f>'KVK II 03.2024'!D326-'KVK II 03.2024'!C326</f>
        <v>-440907.24</v>
      </c>
      <c r="E326" s="50">
        <f>'KVK II 03.2024'!D326/'KVK II 03.2024'!C326</f>
        <v>0.4896872924</v>
      </c>
      <c r="F326" s="33">
        <f>'KVK II 03.2024'!F326-'KVK II 03.2024'!E326</f>
        <v>-4052718.017</v>
      </c>
      <c r="G326" s="51">
        <f>'KVK II 03.2024'!F326/'KVK II 03.2024'!E326</f>
        <v>0.3745763835</v>
      </c>
      <c r="H326" s="33">
        <f>'KVK II 03.2024'!AH326+'KVK II 03.2024'!AG326</f>
        <v>0</v>
      </c>
      <c r="I326" s="13" t="s">
        <v>689</v>
      </c>
      <c r="J326" s="13" t="s">
        <v>714</v>
      </c>
      <c r="K326" s="13" t="str">
        <f t="shared" ref="K326:L326" si="325">IFS(E326&gt;1, "tak",E326&lt;1, "nie")</f>
        <v>nie</v>
      </c>
      <c r="L326" s="13" t="str">
        <f t="shared" si="325"/>
        <v>nie</v>
      </c>
    </row>
    <row r="327" ht="15.75" customHeight="1">
      <c r="A327" s="6">
        <v>1.12070147E8</v>
      </c>
      <c r="B327" s="13" t="str">
        <f>VLOOKUP(A327,'KVK II 03.2024'!$A$2:$AJ$500,2,false)</f>
        <v>ˢᴴ ODYN</v>
      </c>
      <c r="C327" s="33">
        <f>VLOOKUP(A327,'Actual scan'!$A$2:$AJ$500,3,false)</f>
        <v>35843684</v>
      </c>
      <c r="D327" s="49">
        <f>'KVK II 03.2024'!D327-'KVK II 03.2024'!C327</f>
        <v>-466727.48</v>
      </c>
      <c r="E327" s="50">
        <f>'KVK II 03.2024'!D327/'KVK II 03.2024'!C327</f>
        <v>0.4526330401</v>
      </c>
      <c r="F327" s="33">
        <f>'KVK II 03.2024'!F327-'KVK II 03.2024'!E327</f>
        <v>-5144491.1</v>
      </c>
      <c r="G327" s="51">
        <f>'KVK II 03.2024'!F327/'KVK II 03.2024'!E327</f>
        <v>0.1955549868</v>
      </c>
      <c r="H327" s="33">
        <f>'KVK II 03.2024'!AH327+'KVK II 03.2024'!AG327</f>
        <v>0</v>
      </c>
      <c r="I327" s="13" t="s">
        <v>689</v>
      </c>
      <c r="K327" s="13" t="str">
        <f t="shared" ref="K327:L327" si="326">IFS(E327&gt;1, "tak",E327&lt;1, "nie")</f>
        <v>nie</v>
      </c>
      <c r="L327" s="13" t="str">
        <f t="shared" si="326"/>
        <v>nie</v>
      </c>
    </row>
    <row r="328" ht="15.75" customHeight="1">
      <c r="A328" s="6">
        <v>1.09217587E8</v>
      </c>
      <c r="B328" s="13" t="str">
        <f>VLOOKUP(A328,'KVK II 03.2024'!$A$2:$AJ$500,2,false)</f>
        <v>ⁿᵒᵃʰ</v>
      </c>
      <c r="C328" s="33" t="str">
        <f>VLOOKUP(A328,'Actual scan'!$A$2:$AJ$500,3,false)</f>
        <v>#N/A</v>
      </c>
      <c r="D328" s="49" t="str">
        <f>'KVK II 03.2024'!D328-'KVK II 03.2024'!C328</f>
        <v>#VALUE!</v>
      </c>
      <c r="E328" s="50" t="str">
        <f>'KVK II 03.2024'!D328/'KVK II 03.2024'!C328</f>
        <v>#VALUE!</v>
      </c>
      <c r="F328" s="33" t="str">
        <f>'KVK II 03.2024'!F328-'KVK II 03.2024'!E328</f>
        <v>#VALUE!</v>
      </c>
      <c r="G328" s="51" t="str">
        <f>'KVK II 03.2024'!F328/'KVK II 03.2024'!E328</f>
        <v>#VALUE!</v>
      </c>
      <c r="H328" s="33">
        <f>'KVK II 03.2024'!AH328+'KVK II 03.2024'!AG328</f>
        <v>0</v>
      </c>
      <c r="I328" s="13" t="s">
        <v>689</v>
      </c>
      <c r="K328" s="13" t="str">
        <f t="shared" ref="K328:L328" si="327">IFS(E328&gt;1, "tak",E328&lt;1, "nie")</f>
        <v>#VALUE!</v>
      </c>
      <c r="L328" s="13" t="str">
        <f t="shared" si="327"/>
        <v>#VALUE!</v>
      </c>
    </row>
    <row r="329" ht="15.75" customHeight="1">
      <c r="A329" s="6">
        <v>1.15654857E8</v>
      </c>
      <c r="B329" s="13" t="str">
        <f>VLOOKUP(A329,'KVK II 03.2024'!$A$2:$AJ$500,2,false)</f>
        <v>ʷʷ Daniellson</v>
      </c>
      <c r="C329" s="33" t="str">
        <f>VLOOKUP(A329,'Actual scan'!$A$2:$AJ$500,3,false)</f>
        <v>#N/A</v>
      </c>
      <c r="D329" s="49">
        <f>'KVK II 03.2024'!D329-'KVK II 03.2024'!C329</f>
        <v>-739983.66</v>
      </c>
      <c r="E329" s="50">
        <f>'KVK II 03.2024'!D329/'KVK II 03.2024'!C329</f>
        <v>0.1299536916</v>
      </c>
      <c r="F329" s="33">
        <f>'KVK II 03.2024'!F329-'KVK II 03.2024'!E329</f>
        <v>-1935189.95</v>
      </c>
      <c r="G329" s="51">
        <f>'KVK II 03.2024'!F329/'KVK II 03.2024'!E329</f>
        <v>0.6966230539</v>
      </c>
      <c r="H329" s="33">
        <f>'KVK II 03.2024'!AH329+'KVK II 03.2024'!AG329</f>
        <v>1006428</v>
      </c>
      <c r="I329" s="13" t="s">
        <v>689</v>
      </c>
      <c r="J329" s="13" t="s">
        <v>714</v>
      </c>
      <c r="K329" s="13" t="str">
        <f t="shared" ref="K329:L329" si="328">IFS(E329&gt;1, "tak",E329&lt;1, "nie")</f>
        <v>nie</v>
      </c>
      <c r="L329" s="13" t="str">
        <f t="shared" si="328"/>
        <v>nie</v>
      </c>
    </row>
    <row r="330" ht="15.75" customHeight="1">
      <c r="A330" s="6">
        <v>1.23573821E8</v>
      </c>
      <c r="B330" s="13" t="str">
        <f>VLOOKUP(A330,'KVK II 03.2024'!$A$2:$AJ$500,2,false)</f>
        <v>ᵁᴮVentol</v>
      </c>
      <c r="C330" s="33">
        <f>VLOOKUP(A330,'Actual scan'!$A$2:$AJ$500,3,false)</f>
        <v>46688519</v>
      </c>
      <c r="D330" s="49">
        <f>'KVK II 03.2024'!D330-'KVK II 03.2024'!C330</f>
        <v>457433.26</v>
      </c>
      <c r="E330" s="50">
        <f>'KVK II 03.2024'!D330/'KVK II 03.2024'!C330</f>
        <v>1.522847948</v>
      </c>
      <c r="F330" s="33">
        <f>'KVK II 03.2024'!F330-'KVK II 03.2024'!E330</f>
        <v>1464973.95</v>
      </c>
      <c r="G330" s="51">
        <f>'KVK II 03.2024'!F330/'KVK II 03.2024'!E330</f>
        <v>1.22326277</v>
      </c>
      <c r="H330" s="33">
        <f>'KVK II 03.2024'!AH330+'KVK II 03.2024'!AG330</f>
        <v>858887</v>
      </c>
      <c r="I330" s="13" t="s">
        <v>691</v>
      </c>
      <c r="K330" s="13" t="str">
        <f t="shared" ref="K330:L330" si="329">IFS(E330&gt;1, "tak",E330&lt;1, "nie")</f>
        <v>tak</v>
      </c>
      <c r="L330" s="13" t="str">
        <f t="shared" si="329"/>
        <v>tak</v>
      </c>
    </row>
    <row r="331" ht="15.75" customHeight="1">
      <c r="A331" s="6">
        <v>1.24971441E8</v>
      </c>
      <c r="B331" s="13" t="str">
        <f>VLOOKUP(A331,'KVK II 03.2024'!$A$2:$AJ$500,2,false)</f>
        <v>MariOx farm3</v>
      </c>
      <c r="C331" s="33">
        <f>VLOOKUP(A331,'Actual scan'!$A$2:$AJ$500,3,false)</f>
        <v>37712866</v>
      </c>
      <c r="D331" s="49">
        <f>'KVK II 03.2024'!D331-'KVK II 03.2024'!C331</f>
        <v>-866591.1</v>
      </c>
      <c r="E331" s="50">
        <f>'KVK II 03.2024'!D331/'KVK II 03.2024'!C331</f>
        <v>0</v>
      </c>
      <c r="F331" s="33">
        <f>'KVK II 03.2024'!F331-'KVK II 03.2024'!E331</f>
        <v>-6499433.25</v>
      </c>
      <c r="G331" s="51">
        <f>'KVK II 03.2024'!F331/'KVK II 03.2024'!E331</f>
        <v>0</v>
      </c>
      <c r="H331" s="33">
        <f>'KVK II 03.2024'!AH331+'KVK II 03.2024'!AG331</f>
        <v>0</v>
      </c>
      <c r="I331" s="13" t="s">
        <v>689</v>
      </c>
      <c r="J331" s="13" t="s">
        <v>701</v>
      </c>
      <c r="K331" s="13" t="str">
        <f t="shared" ref="K331:L331" si="330">IFS(E331&gt;1, "tak",E331&lt;1, "nie")</f>
        <v>nie</v>
      </c>
      <c r="L331" s="13" t="str">
        <f t="shared" si="330"/>
        <v>nie</v>
      </c>
    </row>
    <row r="332" ht="15.75" customHeight="1">
      <c r="A332" s="6">
        <v>1.25415921E8</v>
      </c>
      <c r="B332" s="13" t="str">
        <f>VLOOKUP(A332,'KVK II 03.2024'!$A$2:$AJ$500,2,false)</f>
        <v>ˢᴴSlayer</v>
      </c>
      <c r="C332" s="33">
        <f>VLOOKUP(A332,'Actual scan'!$A$2:$AJ$500,3,false)</f>
        <v>44176429</v>
      </c>
      <c r="D332" s="49">
        <f>'KVK II 03.2024'!D332-'KVK II 03.2024'!C332</f>
        <v>239377.46</v>
      </c>
      <c r="E332" s="50">
        <f>'KVK II 03.2024'!D332/'KVK II 03.2024'!C332</f>
        <v>1.281522988</v>
      </c>
      <c r="F332" s="33">
        <f>'KVK II 03.2024'!F332-'KVK II 03.2024'!E332</f>
        <v>-2774577.05</v>
      </c>
      <c r="G332" s="51">
        <f>'KVK II 03.2024'!F332/'KVK II 03.2024'!E332</f>
        <v>0.5649229893</v>
      </c>
      <c r="H332" s="33">
        <f>'KVK II 03.2024'!AH332+'KVK II 03.2024'!AG332</f>
        <v>0</v>
      </c>
      <c r="I332" s="13" t="s">
        <v>691</v>
      </c>
      <c r="K332" s="13" t="str">
        <f t="shared" ref="K332:L332" si="331">IFS(E332&gt;1, "tak",E332&lt;1, "nie")</f>
        <v>tak</v>
      </c>
      <c r="L332" s="13" t="str">
        <f t="shared" si="331"/>
        <v>nie</v>
      </c>
    </row>
    <row r="333" ht="15.75" customHeight="1">
      <c r="A333" s="6">
        <v>9.8640668E7</v>
      </c>
      <c r="B333" s="13" t="str">
        <f>VLOOKUP(A333,'KVK II 03.2024'!$A$2:$AJ$500,2,false)</f>
        <v>ᶠ1么 KieR</v>
      </c>
      <c r="C333" s="33">
        <f>VLOOKUP(A333,'Actual scan'!$A$2:$AJ$500,3,false)</f>
        <v>39334294</v>
      </c>
      <c r="D333" s="49">
        <f>'KVK II 03.2024'!D333-'KVK II 03.2024'!C333</f>
        <v>-842537.36</v>
      </c>
      <c r="E333" s="50">
        <f>'KVK II 03.2024'!D333/'KVK II 03.2024'!C333</f>
        <v>0</v>
      </c>
      <c r="F333" s="33">
        <f>'KVK II 03.2024'!F333-'KVK II 03.2024'!E333</f>
        <v>-5865392.381</v>
      </c>
      <c r="G333" s="51">
        <f>'KVK II 03.2024'!F333/'KVK II 03.2024'!E333</f>
        <v>0.07178915195</v>
      </c>
      <c r="H333" s="33">
        <f>'KVK II 03.2024'!AH333+'KVK II 03.2024'!AG333</f>
        <v>0</v>
      </c>
      <c r="I333" s="13" t="s">
        <v>689</v>
      </c>
      <c r="K333" s="13" t="str">
        <f t="shared" ref="K333:L333" si="332">IFS(E333&gt;1, "tak",E333&lt;1, "nie")</f>
        <v>nie</v>
      </c>
      <c r="L333" s="13" t="str">
        <f t="shared" si="332"/>
        <v>nie</v>
      </c>
    </row>
    <row r="334" ht="15.75" customHeight="1">
      <c r="A334" s="6">
        <v>9.1071226E7</v>
      </c>
      <c r="B334" s="13" t="str">
        <f>VLOOKUP(A334,'KVK II 03.2024'!$A$2:$AJ$500,2,false)</f>
        <v>WokFromPoland</v>
      </c>
      <c r="C334" s="33">
        <f>VLOOKUP(A334,'Actual scan'!$A$2:$AJ$500,3,false)</f>
        <v>54911187</v>
      </c>
      <c r="D334" s="49">
        <f>'KVK II 03.2024'!D334-'KVK II 03.2024'!C334</f>
        <v>1591635.55</v>
      </c>
      <c r="E334" s="50">
        <f>'KVK II 03.2024'!D334/'KVK II 03.2024'!C334</f>
        <v>1.631413876</v>
      </c>
      <c r="F334" s="33">
        <f>'KVK II 03.2024'!F334-'KVK II 03.2024'!E334</f>
        <v>6889221.75</v>
      </c>
      <c r="G334" s="51">
        <f>'KVK II 03.2024'!F334/'KVK II 03.2024'!E334</f>
        <v>1.546601288</v>
      </c>
      <c r="H334" s="33">
        <f>'KVK II 03.2024'!AH334+'KVK II 03.2024'!AG334</f>
        <v>827290</v>
      </c>
      <c r="I334" s="13" t="s">
        <v>691</v>
      </c>
      <c r="K334" s="13" t="str">
        <f t="shared" ref="K334:L334" si="333">IFS(E334&gt;1, "tak",E334&lt;1, "nie")</f>
        <v>tak</v>
      </c>
      <c r="L334" s="13" t="str">
        <f t="shared" si="333"/>
        <v>tak</v>
      </c>
    </row>
    <row r="335" ht="15.75" customHeight="1">
      <c r="A335" s="6">
        <v>9.3732311E7</v>
      </c>
      <c r="B335" s="13" t="str">
        <f>VLOOKUP(A335,'KVK II 03.2024'!$A$2:$AJ$500,2,false)</f>
        <v>火 Gamora</v>
      </c>
      <c r="C335" s="33">
        <f>VLOOKUP(A335,'Actual scan'!$A$2:$AJ$500,3,false)</f>
        <v>40504140</v>
      </c>
      <c r="D335" s="49">
        <f>'KVK II 03.2024'!D335-'KVK II 03.2024'!C335</f>
        <v>-438961.5</v>
      </c>
      <c r="E335" s="50">
        <f>'KVK II 03.2024'!D335/'KVK II 03.2024'!C335</f>
        <v>0.4772565829</v>
      </c>
      <c r="F335" s="33">
        <f>'KVK II 03.2024'!F335-'KVK II 03.2024'!E335</f>
        <v>-3118746.75</v>
      </c>
      <c r="G335" s="51">
        <f>'KVK II 03.2024'!F335/'KVK II 03.2024'!E335</f>
        <v>0.5047995984</v>
      </c>
      <c r="H335" s="33">
        <f>'KVK II 03.2024'!AH335+'KVK II 03.2024'!AG335</f>
        <v>492240</v>
      </c>
      <c r="I335" s="13" t="s">
        <v>691</v>
      </c>
      <c r="J335" s="13" t="s">
        <v>716</v>
      </c>
      <c r="K335" s="13" t="str">
        <f t="shared" ref="K335:L335" si="334">IFS(E335&gt;1, "tak",E335&lt;1, "nie")</f>
        <v>nie</v>
      </c>
      <c r="L335" s="13" t="str">
        <f t="shared" si="334"/>
        <v>nie</v>
      </c>
    </row>
    <row r="336" ht="15.75" customHeight="1">
      <c r="A336" s="6">
        <v>1.210993E8</v>
      </c>
      <c r="B336" s="13" t="str">
        <f>VLOOKUP(A336,'KVK II 03.2024'!$A$2:$AJ$500,2,false)</f>
        <v>FAB 2</v>
      </c>
      <c r="C336" s="33">
        <f>VLOOKUP(A336,'Actual scan'!$A$2:$AJ$500,3,false)</f>
        <v>35217108</v>
      </c>
      <c r="D336" s="49">
        <f>'KVK II 03.2024'!D336-'KVK II 03.2024'!C336</f>
        <v>-253994.26</v>
      </c>
      <c r="E336" s="50">
        <f>'KVK II 03.2024'!D336/'KVK II 03.2024'!C336</f>
        <v>0.6990190858</v>
      </c>
      <c r="F336" s="33">
        <f>'KVK II 03.2024'!F336-'KVK II 03.2024'!E336</f>
        <v>3398234.05</v>
      </c>
      <c r="G336" s="51">
        <f>'KVK II 03.2024'!F336/'KVK II 03.2024'!E336</f>
        <v>1.536916906</v>
      </c>
      <c r="H336" s="33">
        <f>'KVK II 03.2024'!AH336+'KVK II 03.2024'!AG336</f>
        <v>1494194</v>
      </c>
      <c r="I336" s="13" t="s">
        <v>691</v>
      </c>
      <c r="K336" s="13" t="str">
        <f t="shared" ref="K336:L336" si="335">IFS(E336&gt;1, "tak",E336&lt;1, "nie")</f>
        <v>nie</v>
      </c>
      <c r="L336" s="13" t="str">
        <f t="shared" si="335"/>
        <v>tak</v>
      </c>
    </row>
    <row r="337" ht="15.75" customHeight="1">
      <c r="A337" s="6">
        <v>1.54036725E8</v>
      </c>
      <c r="B337" s="13" t="str">
        <f>VLOOKUP(A337,'KVK II 03.2024'!$A$2:$AJ$500,2,false)</f>
        <v>starnani1</v>
      </c>
      <c r="C337" s="33">
        <f>VLOOKUP(A337,'Actual scan'!$A$2:$AJ$500,3,false)</f>
        <v>45164248</v>
      </c>
      <c r="D337" s="49">
        <f>'KVK II 03.2024'!D337-'KVK II 03.2024'!C337</f>
        <v>1858075.76</v>
      </c>
      <c r="E337" s="50">
        <f>'KVK II 03.2024'!D337/'KVK II 03.2024'!C337</f>
        <v>3.175566541</v>
      </c>
      <c r="F337" s="33">
        <f>'KVK II 03.2024'!F337-'KVK II 03.2024'!E337</f>
        <v>5846286.7</v>
      </c>
      <c r="G337" s="51">
        <f>'KVK II 03.2024'!F337/'KVK II 03.2024'!E337</f>
        <v>1.912699472</v>
      </c>
      <c r="H337" s="33">
        <f>'KVK II 03.2024'!AH337+'KVK II 03.2024'!AG337</f>
        <v>640090</v>
      </c>
      <c r="I337" s="13" t="s">
        <v>691</v>
      </c>
      <c r="K337" s="13" t="str">
        <f t="shared" ref="K337:L337" si="336">IFS(E337&gt;1, "tak",E337&lt;1, "nie")</f>
        <v>tak</v>
      </c>
      <c r="L337" s="13" t="str">
        <f t="shared" si="336"/>
        <v>tak</v>
      </c>
    </row>
    <row r="338" ht="15.75" customHeight="1">
      <c r="A338" s="6">
        <v>1.27930445E8</v>
      </c>
      <c r="B338" s="13" t="str">
        <f>VLOOKUP(A338,'KVK II 03.2024'!$A$2:$AJ$500,2,false)</f>
        <v>ˢᴴGleselo</v>
      </c>
      <c r="C338" s="33" t="str">
        <f>VLOOKUP(A338,'Actual scan'!$A$2:$AJ$500,3,false)</f>
        <v>#N/A</v>
      </c>
      <c r="D338" s="49">
        <f>'KVK II 03.2024'!D338-'KVK II 03.2024'!C338</f>
        <v>-835634.84</v>
      </c>
      <c r="E338" s="50">
        <f>'KVK II 03.2024'!D338/'KVK II 03.2024'!C338</f>
        <v>0</v>
      </c>
      <c r="F338" s="33">
        <f>'KVK II 03.2024'!F338-'KVK II 03.2024'!E338</f>
        <v>-6267261.3</v>
      </c>
      <c r="G338" s="51">
        <f>'KVK II 03.2024'!F338/'KVK II 03.2024'!E338</f>
        <v>0</v>
      </c>
      <c r="H338" s="33">
        <f>'KVK II 03.2024'!AH338+'KVK II 03.2024'!AG338</f>
        <v>0</v>
      </c>
      <c r="I338" s="13" t="s">
        <v>689</v>
      </c>
      <c r="K338" s="13" t="str">
        <f t="shared" ref="K338:L338" si="337">IFS(E338&gt;1, "tak",E338&lt;1, "nie")</f>
        <v>nie</v>
      </c>
      <c r="L338" s="13" t="str">
        <f t="shared" si="337"/>
        <v>nie</v>
      </c>
    </row>
    <row r="339" ht="15.75" customHeight="1">
      <c r="A339" s="6">
        <v>1.24648117E8</v>
      </c>
      <c r="B339" s="13" t="str">
        <f>VLOOKUP(A339,'KVK II 03.2024'!$A$2:$AJ$500,2,false)</f>
        <v>ˢᴴDrako</v>
      </c>
      <c r="C339" s="33" t="str">
        <f>VLOOKUP(A339,'Actual scan'!$A$2:$AJ$500,3,false)</f>
        <v>#N/A</v>
      </c>
      <c r="D339" s="49">
        <f>'KVK II 03.2024'!D339-'KVK II 03.2024'!C339</f>
        <v>-843444.7</v>
      </c>
      <c r="E339" s="50">
        <f>'KVK II 03.2024'!D339/'KVK II 03.2024'!C339</f>
        <v>0</v>
      </c>
      <c r="F339" s="33">
        <f>'KVK II 03.2024'!F339-'KVK II 03.2024'!E339</f>
        <v>-6325835.25</v>
      </c>
      <c r="G339" s="51">
        <f>'KVK II 03.2024'!F339/'KVK II 03.2024'!E339</f>
        <v>0</v>
      </c>
      <c r="H339" s="33">
        <f>'KVK II 03.2024'!AH339+'KVK II 03.2024'!AG339</f>
        <v>0</v>
      </c>
      <c r="I339" s="13" t="s">
        <v>689</v>
      </c>
      <c r="K339" s="13" t="str">
        <f t="shared" ref="K339:L339" si="338">IFS(E339&gt;1, "tak",E339&lt;1, "nie")</f>
        <v>nie</v>
      </c>
      <c r="L339" s="13" t="str">
        <f t="shared" si="338"/>
        <v>nie</v>
      </c>
    </row>
    <row r="340" ht="15.75" customHeight="1">
      <c r="A340" s="6">
        <v>1.19433322E8</v>
      </c>
      <c r="B340" s="13" t="str">
        <f>VLOOKUP(A340,'KVK II 03.2024'!$A$2:$AJ$500,2,false)</f>
        <v>Slums Attack</v>
      </c>
      <c r="C340" s="33" t="str">
        <f>VLOOKUP(A340,'Actual scan'!$A$2:$AJ$500,3,false)</f>
        <v>#N/A</v>
      </c>
      <c r="D340" s="49">
        <f>'KVK II 03.2024'!D340-'KVK II 03.2024'!C340</f>
        <v>-239933.36</v>
      </c>
      <c r="E340" s="50">
        <f>'KVK II 03.2024'!D340/'KVK II 03.2024'!C340</f>
        <v>0.7111127828</v>
      </c>
      <c r="F340" s="33">
        <f>'KVK II 03.2024'!F340-'KVK II 03.2024'!E340</f>
        <v>-4151929.2</v>
      </c>
      <c r="G340" s="51">
        <f>'KVK II 03.2024'!F340/'KVK II 03.2024'!E340</f>
        <v>0.3334597726</v>
      </c>
      <c r="H340" s="33">
        <f>'KVK II 03.2024'!AH340+'KVK II 03.2024'!AG340</f>
        <v>0</v>
      </c>
      <c r="I340" s="13" t="s">
        <v>689</v>
      </c>
      <c r="K340" s="13" t="str">
        <f t="shared" ref="K340:L340" si="339">IFS(E340&gt;1, "tak",E340&lt;1, "nie")</f>
        <v>nie</v>
      </c>
      <c r="L340" s="13" t="str">
        <f t="shared" si="339"/>
        <v>nie</v>
      </c>
    </row>
    <row r="341" ht="15.75" customHeight="1">
      <c r="A341" s="6">
        <v>1.34895663E8</v>
      </c>
      <c r="B341" s="13" t="str">
        <f>VLOOKUP(A341,'KVK II 03.2024'!$A$2:$AJ$500,2,false)</f>
        <v>ArturJM</v>
      </c>
      <c r="C341" s="33" t="str">
        <f>VLOOKUP(A341,'Actual scan'!$A$2:$AJ$500,3,false)</f>
        <v>#N/A</v>
      </c>
      <c r="D341" s="49">
        <f>'KVK II 03.2024'!D341-'KVK II 03.2024'!C341</f>
        <v>147109.92</v>
      </c>
      <c r="E341" s="50">
        <f>'KVK II 03.2024'!D341/'KVK II 03.2024'!C341</f>
        <v>1.176811603</v>
      </c>
      <c r="F341" s="33">
        <f>'KVK II 03.2024'!F341-'KVK II 03.2024'!E341</f>
        <v>3196100.9</v>
      </c>
      <c r="G341" s="51">
        <f>'KVK II 03.2024'!F341/'KVK II 03.2024'!E341</f>
        <v>1.512186374</v>
      </c>
      <c r="H341" s="33">
        <f>'KVK II 03.2024'!AH341+'KVK II 03.2024'!AG341</f>
        <v>1570096</v>
      </c>
      <c r="I341" s="13" t="s">
        <v>691</v>
      </c>
      <c r="K341" s="13" t="str">
        <f t="shared" ref="K341:L341" si="340">IFS(E341&gt;1, "tak",E341&lt;1, "nie")</f>
        <v>tak</v>
      </c>
      <c r="L341" s="13" t="str">
        <f t="shared" si="340"/>
        <v>tak</v>
      </c>
    </row>
    <row r="342" ht="15.75" customHeight="1">
      <c r="A342" s="6">
        <v>1.24384369E8</v>
      </c>
      <c r="B342" s="13" t="str">
        <f>VLOOKUP(A342,'KVK II 03.2024'!$A$2:$AJ$500,2,false)</f>
        <v>ĤãniɓªĹ</v>
      </c>
      <c r="C342" s="33">
        <f>VLOOKUP(A342,'Actual scan'!$A$2:$AJ$500,3,false)</f>
        <v>32245274</v>
      </c>
      <c r="D342" s="49">
        <f>'KVK II 03.2024'!D342-'KVK II 03.2024'!C342</f>
        <v>-822934.64</v>
      </c>
      <c r="E342" s="50">
        <f>'KVK II 03.2024'!D342/'KVK II 03.2024'!C342</f>
        <v>0</v>
      </c>
      <c r="F342" s="33">
        <f>'KVK II 03.2024'!F342-'KVK II 03.2024'!E342</f>
        <v>-6172009.8</v>
      </c>
      <c r="G342" s="51">
        <f>'KVK II 03.2024'!F342/'KVK II 03.2024'!E342</f>
        <v>0</v>
      </c>
      <c r="H342" s="33">
        <f>'KVK II 03.2024'!AH342+'KVK II 03.2024'!AG342</f>
        <v>0</v>
      </c>
      <c r="I342" s="13" t="s">
        <v>689</v>
      </c>
      <c r="K342" s="13" t="str">
        <f t="shared" ref="K342:L342" si="341">IFS(E342&gt;1, "tak",E342&lt;1, "nie")</f>
        <v>nie</v>
      </c>
      <c r="L342" s="13" t="str">
        <f t="shared" si="341"/>
        <v>nie</v>
      </c>
    </row>
    <row r="343" ht="15.75" customHeight="1">
      <c r="A343" s="6">
        <v>1.23750052E8</v>
      </c>
      <c r="B343" s="13" t="str">
        <f>VLOOKUP(A343,'KVK II 03.2024'!$A$2:$AJ$500,2,false)</f>
        <v>SPiDi ᴾᴸ 2</v>
      </c>
      <c r="C343" s="33">
        <f>VLOOKUP(A343,'Actual scan'!$A$2:$AJ$500,3,false)</f>
        <v>30940381</v>
      </c>
      <c r="D343" s="49">
        <f>'KVK II 03.2024'!D343-'KVK II 03.2024'!C343</f>
        <v>-825320.66</v>
      </c>
      <c r="E343" s="50">
        <f>'KVK II 03.2024'!D343/'KVK II 03.2024'!C343</f>
        <v>0</v>
      </c>
      <c r="F343" s="33">
        <f>'KVK II 03.2024'!F343-'KVK II 03.2024'!E343</f>
        <v>-5303647.672</v>
      </c>
      <c r="G343" s="51">
        <f>'KVK II 03.2024'!F343/'KVK II 03.2024'!E343</f>
        <v>0.1431778493</v>
      </c>
      <c r="H343" s="33">
        <f>'KVK II 03.2024'!AH343+'KVK II 03.2024'!AG343</f>
        <v>0</v>
      </c>
      <c r="I343" s="13" t="s">
        <v>689</v>
      </c>
      <c r="K343" s="13" t="str">
        <f t="shared" ref="K343:L343" si="342">IFS(E343&gt;1, "tak",E343&lt;1, "nie")</f>
        <v>nie</v>
      </c>
      <c r="L343" s="13" t="str">
        <f t="shared" si="342"/>
        <v>nie</v>
      </c>
    </row>
    <row r="344" ht="15.75" customHeight="1">
      <c r="A344" s="6">
        <v>1.0318379E7</v>
      </c>
      <c r="B344" s="13" t="str">
        <f>VLOOKUP(A344,'KVK II 03.2024'!$A$2:$AJ$500,2,false)</f>
        <v>Very little Pav</v>
      </c>
      <c r="C344" s="33" t="str">
        <f>VLOOKUP(A344,'Actual scan'!$A$2:$AJ$500,3,false)</f>
        <v>#N/A</v>
      </c>
      <c r="D344" s="49">
        <f>'KVK II 03.2024'!D344-'KVK II 03.2024'!C344</f>
        <v>-820947.32</v>
      </c>
      <c r="E344" s="50">
        <f>'KVK II 03.2024'!D344/'KVK II 03.2024'!C344</f>
        <v>0</v>
      </c>
      <c r="F344" s="33">
        <f>'KVK II 03.2024'!F344-'KVK II 03.2024'!E344</f>
        <v>-6157104.9</v>
      </c>
      <c r="G344" s="51">
        <f>'KVK II 03.2024'!F344/'KVK II 03.2024'!E344</f>
        <v>0</v>
      </c>
      <c r="H344" s="33">
        <f>'KVK II 03.2024'!AH344+'KVK II 03.2024'!AG344</f>
        <v>0</v>
      </c>
      <c r="I344" s="13" t="s">
        <v>689</v>
      </c>
      <c r="K344" s="13" t="str">
        <f t="shared" ref="K344:L344" si="343">IFS(E344&gt;1, "tak",E344&lt;1, "nie")</f>
        <v>nie</v>
      </c>
      <c r="L344" s="13" t="str">
        <f t="shared" si="343"/>
        <v>nie</v>
      </c>
    </row>
    <row r="345" ht="15.75" customHeight="1">
      <c r="A345" s="6">
        <v>2.7569371E7</v>
      </c>
      <c r="B345" s="13" t="str">
        <f>VLOOKUP(A345,'KVK II 03.2024'!$A$2:$AJ$500,2,false)</f>
        <v>Blackfarmer 6</v>
      </c>
      <c r="C345" s="33" t="str">
        <f>VLOOKUP(A345,'Actual scan'!$A$2:$AJ$500,3,false)</f>
        <v>#N/A</v>
      </c>
      <c r="D345" s="49">
        <f>'KVK II 03.2024'!D345-'KVK II 03.2024'!C345</f>
        <v>-802991.54</v>
      </c>
      <c r="E345" s="50">
        <f>'KVK II 03.2024'!D345/'KVK II 03.2024'!C345</f>
        <v>0.02470569182</v>
      </c>
      <c r="F345" s="33">
        <f>'KVK II 03.2024'!F345-'KVK II 03.2024'!E345</f>
        <v>-5802469.584</v>
      </c>
      <c r="G345" s="51">
        <f>'KVK II 03.2024'!F345/'KVK II 03.2024'!E345</f>
        <v>0.06032790681</v>
      </c>
      <c r="H345" s="33">
        <f>'KVK II 03.2024'!AH345+'KVK II 03.2024'!AG345</f>
        <v>0</v>
      </c>
      <c r="I345" s="13" t="s">
        <v>689</v>
      </c>
      <c r="K345" s="13" t="str">
        <f t="shared" ref="K345:L345" si="344">IFS(E345&gt;1, "tak",E345&lt;1, "nie")</f>
        <v>nie</v>
      </c>
      <c r="L345" s="13" t="str">
        <f t="shared" si="344"/>
        <v>nie</v>
      </c>
    </row>
    <row r="346" ht="15.75" customHeight="1">
      <c r="A346" s="6">
        <v>1.10852784E8</v>
      </c>
      <c r="B346" s="13" t="str">
        <f>VLOOKUP(A346,'KVK II 03.2024'!$A$2:$AJ$500,2,false)</f>
        <v>ˢᴴFadamahePL</v>
      </c>
      <c r="C346" s="33">
        <f>VLOOKUP(A346,'Actual scan'!$A$2:$AJ$500,3,false)</f>
        <v>41439577</v>
      </c>
      <c r="D346" s="49">
        <f>'KVK II 03.2024'!D346-'KVK II 03.2024'!C346</f>
        <v>-21059.88</v>
      </c>
      <c r="E346" s="50">
        <f>'KVK II 03.2024'!D346/'KVK II 03.2024'!C346</f>
        <v>0.9744693721</v>
      </c>
      <c r="F346" s="33">
        <f>'KVK II 03.2024'!F346-'KVK II 03.2024'!E346</f>
        <v>3710284.4</v>
      </c>
      <c r="G346" s="51">
        <f>'KVK II 03.2024'!F346/'KVK II 03.2024'!E346</f>
        <v>1.599724155</v>
      </c>
      <c r="H346" s="33">
        <f>'KVK II 03.2024'!AH346+'KVK II 03.2024'!AG346</f>
        <v>1570392</v>
      </c>
      <c r="I346" s="13" t="s">
        <v>691</v>
      </c>
      <c r="K346" s="13" t="str">
        <f t="shared" ref="K346:L346" si="345">IFS(E346&gt;1, "tak",E346&lt;1, "nie")</f>
        <v>nie</v>
      </c>
      <c r="L346" s="13" t="str">
        <f t="shared" si="345"/>
        <v>tak</v>
      </c>
    </row>
    <row r="347" ht="15.75" customHeight="1">
      <c r="A347" s="6">
        <v>7.7783694E7</v>
      </c>
      <c r="B347" s="13" t="str">
        <f>VLOOKUP(A347,'KVK II 03.2024'!$A$2:$AJ$500,2,false)</f>
        <v>ᵇˢNALDINHO</v>
      </c>
      <c r="C347" s="33" t="str">
        <f>VLOOKUP(A347,'Actual scan'!$A$2:$AJ$500,3,false)</f>
        <v>#N/A</v>
      </c>
      <c r="D347" s="49">
        <f>'KVK II 03.2024'!D347-'KVK II 03.2024'!C347</f>
        <v>-650106.68</v>
      </c>
      <c r="E347" s="50">
        <f>'KVK II 03.2024'!D347/'KVK II 03.2024'!C347</f>
        <v>0.2053667616</v>
      </c>
      <c r="F347" s="33">
        <f>'KVK II 03.2024'!F347-'KVK II 03.2024'!E347</f>
        <v>-1756751.414</v>
      </c>
      <c r="G347" s="51">
        <f>'KVK II 03.2024'!F347/'KVK II 03.2024'!E347</f>
        <v>0.7136935402</v>
      </c>
      <c r="H347" s="33">
        <f>'KVK II 03.2024'!AH347+'KVK II 03.2024'!AG347</f>
        <v>896260</v>
      </c>
      <c r="I347" s="13" t="s">
        <v>689</v>
      </c>
      <c r="J347" s="13" t="s">
        <v>714</v>
      </c>
      <c r="K347" s="13" t="str">
        <f t="shared" ref="K347:L347" si="346">IFS(E347&gt;1, "tak",E347&lt;1, "nie")</f>
        <v>nie</v>
      </c>
      <c r="L347" s="13" t="str">
        <f t="shared" si="346"/>
        <v>nie</v>
      </c>
    </row>
    <row r="348" ht="15.75" customHeight="1">
      <c r="A348" s="6">
        <v>9.0415457E7</v>
      </c>
      <c r="B348" s="13" t="str">
        <f>VLOOKUP(A348,'KVK II 03.2024'!$A$2:$AJ$500,2,false)</f>
        <v>pesteQ farm</v>
      </c>
      <c r="C348" s="33">
        <f>VLOOKUP(A348,'Actual scan'!$A$2:$AJ$500,3,false)</f>
        <v>40984913</v>
      </c>
      <c r="D348" s="49">
        <f>'KVK II 03.2024'!D348-'KVK II 03.2024'!C348</f>
        <v>-825720.64</v>
      </c>
      <c r="E348" s="50">
        <f>'KVK II 03.2024'!D348/'KVK II 03.2024'!C348</f>
        <v>0</v>
      </c>
      <c r="F348" s="33">
        <f>'KVK II 03.2024'!F348-'KVK II 03.2024'!E348</f>
        <v>-5124552.086</v>
      </c>
      <c r="G348" s="51">
        <f>'KVK II 03.2024'!F348/'KVK II 03.2024'!E348</f>
        <v>0.1725123748</v>
      </c>
      <c r="H348" s="33">
        <f>'KVK II 03.2024'!AH348+'KVK II 03.2024'!AG348</f>
        <v>0</v>
      </c>
      <c r="I348" s="13" t="s">
        <v>691</v>
      </c>
      <c r="J348" s="13" t="s">
        <v>701</v>
      </c>
      <c r="K348" s="13" t="str">
        <f t="shared" ref="K348:L348" si="347">IFS(E348&gt;1, "tak",E348&lt;1, "nie")</f>
        <v>nie</v>
      </c>
      <c r="L348" s="13" t="str">
        <f t="shared" si="347"/>
        <v>nie</v>
      </c>
    </row>
    <row r="349" ht="15.75" customHeight="1">
      <c r="A349" s="6">
        <v>1.06680234E8</v>
      </c>
      <c r="B349" s="13" t="str">
        <f>VLOOKUP(A349,'KVK II 03.2024'!$A$2:$AJ$500,2,false)</f>
        <v>Махрон 2</v>
      </c>
      <c r="C349" s="33">
        <f>VLOOKUP(A349,'Actual scan'!$A$2:$AJ$500,3,false)</f>
        <v>36590298</v>
      </c>
      <c r="D349" s="49">
        <f>'KVK II 03.2024'!D349-'KVK II 03.2024'!C349</f>
        <v>-774123.42</v>
      </c>
      <c r="E349" s="50">
        <f>'KVK II 03.2024'!D349/'KVK II 03.2024'!C349</f>
        <v>0.04900060125</v>
      </c>
      <c r="F349" s="33">
        <f>'KVK II 03.2024'!F349-'KVK II 03.2024'!E349</f>
        <v>-5963098.15</v>
      </c>
      <c r="G349" s="51">
        <f>'KVK II 03.2024'!F349/'KVK II 03.2024'!E349</f>
        <v>0.02325604956</v>
      </c>
      <c r="H349" s="33">
        <f>'KVK II 03.2024'!AH349+'KVK II 03.2024'!AG349</f>
        <v>0</v>
      </c>
      <c r="I349" s="13" t="s">
        <v>689</v>
      </c>
      <c r="K349" s="13" t="str">
        <f t="shared" ref="K349:L349" si="348">IFS(E349&gt;1, "tak",E349&lt;1, "nie")</f>
        <v>nie</v>
      </c>
      <c r="L349" s="13" t="str">
        <f t="shared" si="348"/>
        <v>nie</v>
      </c>
    </row>
    <row r="350" ht="15.75" customHeight="1">
      <c r="A350" s="6">
        <v>1.40500641E8</v>
      </c>
      <c r="B350" s="13" t="str">
        <f>VLOOKUP(A350,'KVK II 03.2024'!$A$2:$AJ$500,2,false)</f>
        <v>义ᴰˢIrOnB</v>
      </c>
      <c r="C350" s="33">
        <f>VLOOKUP(A350,'Actual scan'!$A$2:$AJ$500,3,false)</f>
        <v>32733557</v>
      </c>
      <c r="D350" s="49">
        <f>'KVK II 03.2024'!D350-'KVK II 03.2024'!C350</f>
        <v>-820495.74</v>
      </c>
      <c r="E350" s="50">
        <f>'KVK II 03.2024'!D350/'KVK II 03.2024'!C350</f>
        <v>0</v>
      </c>
      <c r="F350" s="33">
        <f>'KVK II 03.2024'!F350-'KVK II 03.2024'!E350</f>
        <v>-6153718.05</v>
      </c>
      <c r="G350" s="51">
        <f>'KVK II 03.2024'!F350/'KVK II 03.2024'!E350</f>
        <v>0</v>
      </c>
      <c r="H350" s="33">
        <f>'KVK II 03.2024'!AH350+'KVK II 03.2024'!AG350</f>
        <v>0</v>
      </c>
      <c r="I350" s="13" t="s">
        <v>689</v>
      </c>
      <c r="K350" s="13" t="str">
        <f t="shared" ref="K350:L350" si="349">IFS(E350&gt;1, "tak",E350&lt;1, "nie")</f>
        <v>nie</v>
      </c>
      <c r="L350" s="13" t="str">
        <f t="shared" si="349"/>
        <v>nie</v>
      </c>
    </row>
    <row r="351" ht="15.75" customHeight="1">
      <c r="A351" s="6">
        <v>8.9998243E7</v>
      </c>
      <c r="B351" s="13" t="str">
        <f>VLOOKUP(A351,'KVK II 03.2024'!$A$2:$AJ$500,2,false)</f>
        <v>亗Cezar2亗</v>
      </c>
      <c r="C351" s="33">
        <f>VLOOKUP(A351,'Actual scan'!$A$2:$AJ$500,3,false)</f>
        <v>38529030</v>
      </c>
      <c r="D351" s="49">
        <f>'KVK II 03.2024'!D351-'KVK II 03.2024'!C351</f>
        <v>-68442.84</v>
      </c>
      <c r="E351" s="50">
        <f>'KVK II 03.2024'!D351/'KVK II 03.2024'!C351</f>
        <v>0.9154860602</v>
      </c>
      <c r="F351" s="33">
        <f>'KVK II 03.2024'!F351-'KVK II 03.2024'!E351</f>
        <v>-3094498.04</v>
      </c>
      <c r="G351" s="51">
        <f>'KVK II 03.2024'!F351/'KVK II 03.2024'!E351</f>
        <v>0.4905174965</v>
      </c>
      <c r="H351" s="33">
        <f>'KVK II 03.2024'!AH351+'KVK II 03.2024'!AG351</f>
        <v>0</v>
      </c>
      <c r="I351" s="13" t="s">
        <v>689</v>
      </c>
      <c r="J351" s="13" t="s">
        <v>701</v>
      </c>
      <c r="K351" s="13" t="str">
        <f t="shared" ref="K351:L351" si="350">IFS(E351&gt;1, "tak",E351&lt;1, "nie")</f>
        <v>nie</v>
      </c>
      <c r="L351" s="13" t="str">
        <f t="shared" si="350"/>
        <v>nie</v>
      </c>
    </row>
    <row r="352" ht="15.75" customHeight="1">
      <c r="A352" s="6">
        <v>1.0699599E8</v>
      </c>
      <c r="B352" s="13" t="str">
        <f>VLOOKUP(A352,'KVK II 03.2024'!$A$2:$AJ$500,2,false)</f>
        <v>RamboMen</v>
      </c>
      <c r="C352" s="33" t="str">
        <f>VLOOKUP(A352,'Actual scan'!$A$2:$AJ$500,3,false)</f>
        <v>#N/A</v>
      </c>
      <c r="D352" s="49">
        <f>'KVK II 03.2024'!D352-'KVK II 03.2024'!C352</f>
        <v>-804728.84</v>
      </c>
      <c r="E352" s="50">
        <f>'KVK II 03.2024'!D352/'KVK II 03.2024'!C352</f>
        <v>0</v>
      </c>
      <c r="F352" s="33">
        <f>'KVK II 03.2024'!F352-'KVK II 03.2024'!E352</f>
        <v>-6035466.3</v>
      </c>
      <c r="G352" s="51">
        <f>'KVK II 03.2024'!F352/'KVK II 03.2024'!E352</f>
        <v>0</v>
      </c>
      <c r="H352" s="33">
        <f>'KVK II 03.2024'!AH352+'KVK II 03.2024'!AG352</f>
        <v>0</v>
      </c>
      <c r="I352" s="13" t="s">
        <v>689</v>
      </c>
      <c r="K352" s="13" t="str">
        <f t="shared" ref="K352:L352" si="351">IFS(E352&gt;1, "tak",E352&lt;1, "nie")</f>
        <v>nie</v>
      </c>
      <c r="L352" s="13" t="str">
        <f t="shared" si="351"/>
        <v>nie</v>
      </c>
    </row>
    <row r="353" ht="15.75" customHeight="1">
      <c r="A353" s="6">
        <v>1.23827648E8</v>
      </c>
      <c r="B353" s="13" t="str">
        <f>VLOOKUP(A353,'KVK II 03.2024'!$A$2:$AJ$500,2,false)</f>
        <v>ˢᴴMateS</v>
      </c>
      <c r="C353" s="33" t="str">
        <f>VLOOKUP(A353,'Actual scan'!$A$2:$AJ$500,3,false)</f>
        <v>#N/A</v>
      </c>
      <c r="D353" s="49">
        <f>'KVK II 03.2024'!D353-'KVK II 03.2024'!C353</f>
        <v>-810504.68</v>
      </c>
      <c r="E353" s="50">
        <f>'KVK II 03.2024'!D353/'KVK II 03.2024'!C353</f>
        <v>0</v>
      </c>
      <c r="F353" s="33">
        <f>'KVK II 03.2024'!F353-'KVK II 03.2024'!E353</f>
        <v>-5769898.188</v>
      </c>
      <c r="G353" s="51">
        <f>'KVK II 03.2024'!F353/'KVK II 03.2024'!E353</f>
        <v>0.05081392201</v>
      </c>
      <c r="H353" s="33">
        <f>'KVK II 03.2024'!AH353+'KVK II 03.2024'!AG353</f>
        <v>0</v>
      </c>
      <c r="I353" s="13" t="s">
        <v>689</v>
      </c>
      <c r="K353" s="13" t="str">
        <f t="shared" ref="K353:L353" si="352">IFS(E353&gt;1, "tak",E353&lt;1, "nie")</f>
        <v>nie</v>
      </c>
      <c r="L353" s="13" t="str">
        <f t="shared" si="352"/>
        <v>nie</v>
      </c>
    </row>
    <row r="354" ht="15.75" customHeight="1">
      <c r="A354" s="6">
        <v>1.24366462E8</v>
      </c>
      <c r="B354" s="13" t="str">
        <f>VLOOKUP(A354,'KVK II 03.2024'!$A$2:$AJ$500,2,false)</f>
        <v>Thần núi</v>
      </c>
      <c r="C354" s="33">
        <f>VLOOKUP(A354,'Actual scan'!$A$2:$AJ$500,3,false)</f>
        <v>31719846</v>
      </c>
      <c r="D354" s="49">
        <f>'KVK II 03.2024'!D354-'KVK II 03.2024'!C354</f>
        <v>-795963.72</v>
      </c>
      <c r="E354" s="50">
        <f>'KVK II 03.2024'!D354/'KVK II 03.2024'!C354</f>
        <v>0.01354332896</v>
      </c>
      <c r="F354" s="33">
        <f>'KVK II 03.2024'!F354-'KVK II 03.2024'!E354</f>
        <v>-6008607.9</v>
      </c>
      <c r="G354" s="51">
        <f>'KVK II 03.2024'!F354/'KVK II 03.2024'!E354</f>
        <v>0.007118675106</v>
      </c>
      <c r="H354" s="33">
        <f>'KVK II 03.2024'!AH354+'KVK II 03.2024'!AG354</f>
        <v>0</v>
      </c>
      <c r="I354" s="13" t="s">
        <v>689</v>
      </c>
      <c r="K354" s="13" t="str">
        <f t="shared" ref="K354:L354" si="353">IFS(E354&gt;1, "tak",E354&lt;1, "nie")</f>
        <v>nie</v>
      </c>
      <c r="L354" s="13" t="str">
        <f t="shared" si="353"/>
        <v>nie</v>
      </c>
    </row>
    <row r="355" ht="15.75" customHeight="1">
      <c r="A355" s="6">
        <v>1.10848981E8</v>
      </c>
      <c r="B355" s="13" t="str">
        <f>VLOOKUP(A355,'KVK II 03.2024'!$A$2:$AJ$500,2,false)</f>
        <v>D4ni3lo</v>
      </c>
      <c r="C355" s="33" t="str">
        <f>VLOOKUP(A355,'Actual scan'!$A$2:$AJ$500,3,false)</f>
        <v>#N/A</v>
      </c>
      <c r="D355" s="49">
        <f>'KVK II 03.2024'!D355-'KVK II 03.2024'!C355</f>
        <v>-703787.84</v>
      </c>
      <c r="E355" s="50">
        <f>'KVK II 03.2024'!D355/'KVK II 03.2024'!C355</f>
        <v>0.1327277291</v>
      </c>
      <c r="F355" s="33">
        <f>'KVK II 03.2024'!F355-'KVK II 03.2024'!E355</f>
        <v>-5748056.8</v>
      </c>
      <c r="G355" s="51">
        <f>'KVK II 03.2024'!F355/'KVK II 03.2024'!E355</f>
        <v>0.05556191966</v>
      </c>
      <c r="H355" s="33">
        <f>'KVK II 03.2024'!AH355+'KVK II 03.2024'!AG355</f>
        <v>0</v>
      </c>
      <c r="I355" s="13" t="s">
        <v>689</v>
      </c>
      <c r="K355" s="13" t="str">
        <f t="shared" ref="K355:L355" si="354">IFS(E355&gt;1, "tak",E355&lt;1, "nie")</f>
        <v>nie</v>
      </c>
      <c r="L355" s="13" t="str">
        <f t="shared" si="354"/>
        <v>nie</v>
      </c>
    </row>
    <row r="356" ht="15.75" customHeight="1">
      <c r="A356" s="6">
        <v>1.21322225E8</v>
      </c>
      <c r="B356" s="13" t="str">
        <f>VLOOKUP(A356,'KVK II 03.2024'!$A$2:$AJ$500,2,false)</f>
        <v>rss00</v>
      </c>
      <c r="C356" s="33" t="str">
        <f>VLOOKUP(A356,'Actual scan'!$A$2:$AJ$500,3,false)</f>
        <v>#N/A</v>
      </c>
      <c r="D356" s="49">
        <f>'KVK II 03.2024'!D356-'KVK II 03.2024'!C356</f>
        <v>-811738.02</v>
      </c>
      <c r="E356" s="50">
        <f>'KVK II 03.2024'!D356/'KVK II 03.2024'!C356</f>
        <v>0</v>
      </c>
      <c r="F356" s="33">
        <f>'KVK II 03.2024'!F356-'KVK II 03.2024'!E356</f>
        <v>-6088035.15</v>
      </c>
      <c r="G356" s="51">
        <f>'KVK II 03.2024'!F356/'KVK II 03.2024'!E356</f>
        <v>0</v>
      </c>
      <c r="H356" s="33">
        <f>'KVK II 03.2024'!AH356+'KVK II 03.2024'!AG356</f>
        <v>0</v>
      </c>
      <c r="I356" s="13" t="s">
        <v>689</v>
      </c>
      <c r="K356" s="13" t="str">
        <f t="shared" ref="K356:L356" si="355">IFS(E356&gt;1, "tak",E356&lt;1, "nie")</f>
        <v>nie</v>
      </c>
      <c r="L356" s="13" t="str">
        <f t="shared" si="355"/>
        <v>nie</v>
      </c>
    </row>
    <row r="357" ht="15.75" customHeight="1">
      <c r="A357" s="6">
        <v>1.11906643E8</v>
      </c>
      <c r="B357" s="13" t="str">
        <f>VLOOKUP(A357,'KVK II 03.2024'!$A$2:$AJ$500,2,false)</f>
        <v>ʷʷMatthew7296</v>
      </c>
      <c r="C357" s="33">
        <f>VLOOKUP(A357,'Actual scan'!$A$2:$AJ$500,3,false)</f>
        <v>35169622</v>
      </c>
      <c r="D357" s="49">
        <f>'KVK II 03.2024'!D357-'KVK II 03.2024'!C357</f>
        <v>-718342.04</v>
      </c>
      <c r="E357" s="50">
        <f>'KVK II 03.2024'!D357/'KVK II 03.2024'!C357</f>
        <v>0.106989633</v>
      </c>
      <c r="F357" s="33" t="str">
        <f>'KVK II 03.2024'!F357-'KVK II 03.2024'!E357</f>
        <v>#VALUE!</v>
      </c>
      <c r="G357" s="51" t="str">
        <f>'KVK II 03.2024'!F357/'KVK II 03.2024'!E357</f>
        <v>#VALUE!</v>
      </c>
      <c r="H357" s="33" t="str">
        <f>'KVK II 03.2024'!AH357+'KVK II 03.2024'!AG357</f>
        <v>#VALUE!</v>
      </c>
      <c r="I357" s="13" t="s">
        <v>689</v>
      </c>
      <c r="K357" s="13" t="str">
        <f t="shared" ref="K357:L357" si="356">IFS(E357&gt;1, "tak",E357&lt;1, "nie")</f>
        <v>nie</v>
      </c>
      <c r="L357" s="13" t="str">
        <f t="shared" si="356"/>
        <v>#VALUE!</v>
      </c>
    </row>
    <row r="358" ht="15.75" customHeight="1">
      <c r="A358" s="6">
        <v>1.23793239E8</v>
      </c>
      <c r="B358" s="13" t="str">
        <f>VLOOKUP(A358,'KVK II 03.2024'!$A$2:$AJ$500,2,false)</f>
        <v>Weska</v>
      </c>
      <c r="C358" s="33" t="str">
        <f>VLOOKUP(A358,'Actual scan'!$A$2:$AJ$500,3,false)</f>
        <v>#N/A</v>
      </c>
      <c r="D358" s="49">
        <f>'KVK II 03.2024'!D358-'KVK II 03.2024'!C358</f>
        <v>-800610.16</v>
      </c>
      <c r="E358" s="50">
        <f>'KVK II 03.2024'!D358/'KVK II 03.2024'!C358</f>
        <v>0</v>
      </c>
      <c r="F358" s="33">
        <f>'KVK II 03.2024'!F358-'KVK II 03.2024'!E358</f>
        <v>-6004576.2</v>
      </c>
      <c r="G358" s="51">
        <f>'KVK II 03.2024'!F358/'KVK II 03.2024'!E358</f>
        <v>0</v>
      </c>
      <c r="H358" s="33">
        <f>'KVK II 03.2024'!AH358+'KVK II 03.2024'!AG358</f>
        <v>0</v>
      </c>
      <c r="I358" s="13" t="s">
        <v>689</v>
      </c>
      <c r="K358" s="13" t="str">
        <f t="shared" ref="K358:L358" si="357">IFS(E358&gt;1, "tak",E358&lt;1, "nie")</f>
        <v>nie</v>
      </c>
      <c r="L358" s="13" t="str">
        <f t="shared" si="357"/>
        <v>nie</v>
      </c>
    </row>
    <row r="359" ht="15.75" customHeight="1">
      <c r="A359" s="6">
        <v>1.39290479E8</v>
      </c>
      <c r="B359" s="13" t="str">
        <f>VLOOKUP(A359,'KVK II 03.2024'!$A$2:$AJ$500,2,false)</f>
        <v>ˢᴴ M O N O</v>
      </c>
      <c r="C359" s="33">
        <f>VLOOKUP(A359,'Actual scan'!$A$2:$AJ$500,3,false)</f>
        <v>44807294</v>
      </c>
      <c r="D359" s="49">
        <f>'KVK II 03.2024'!D359-'KVK II 03.2024'!C359</f>
        <v>3331090.02</v>
      </c>
      <c r="E359" s="50">
        <f>'KVK II 03.2024'!D359/'KVK II 03.2024'!C359</f>
        <v>4.935597943</v>
      </c>
      <c r="F359" s="33">
        <f>'KVK II 03.2024'!F359-'KVK II 03.2024'!E359</f>
        <v>11930970.15</v>
      </c>
      <c r="G359" s="51">
        <f>'KVK II 03.2024'!F359/'KVK II 03.2024'!E359</f>
        <v>2.879484945</v>
      </c>
      <c r="H359" s="33">
        <f>'KVK II 03.2024'!AH359+'KVK II 03.2024'!AG359</f>
        <v>932286</v>
      </c>
      <c r="I359" s="13" t="s">
        <v>691</v>
      </c>
      <c r="K359" s="13" t="str">
        <f t="shared" ref="K359:L359" si="358">IFS(E359&gt;1, "tak",E359&lt;1, "nie")</f>
        <v>tak</v>
      </c>
      <c r="L359" s="13" t="str">
        <f t="shared" si="358"/>
        <v>tak</v>
      </c>
    </row>
    <row r="360" ht="15.75" customHeight="1">
      <c r="A360" s="6">
        <v>1.10987981E8</v>
      </c>
      <c r="B360" s="13" t="str">
        <f>VLOOKUP(A360,'KVK II 03.2024'!$A$2:$AJ$500,2,false)</f>
        <v>ˢᴴrajden</v>
      </c>
      <c r="C360" s="33">
        <f>VLOOKUP(A360,'Actual scan'!$A$2:$AJ$500,3,false)</f>
        <v>42655471</v>
      </c>
      <c r="D360" s="49">
        <f>'KVK II 03.2024'!D360-'KVK II 03.2024'!C360</f>
        <v>879709.98</v>
      </c>
      <c r="E360" s="50">
        <f>'KVK II 03.2024'!D360/'KVK II 03.2024'!C360</f>
        <v>2.077860622</v>
      </c>
      <c r="F360" s="33">
        <f>'KVK II 03.2024'!F360-'KVK II 03.2024'!E360</f>
        <v>6973567.35</v>
      </c>
      <c r="G360" s="51">
        <f>'KVK II 03.2024'!F360/'KVK II 03.2024'!E360</f>
        <v>2.139244192</v>
      </c>
      <c r="H360" s="33">
        <f>'KVK II 03.2024'!AH360+'KVK II 03.2024'!AG360</f>
        <v>1773926</v>
      </c>
      <c r="I360" s="13" t="s">
        <v>691</v>
      </c>
      <c r="K360" s="13" t="str">
        <f t="shared" ref="K360:L360" si="359">IFS(E360&gt;1, "tak",E360&lt;1, "nie")</f>
        <v>tak</v>
      </c>
      <c r="L360" s="13" t="str">
        <f t="shared" si="359"/>
        <v>tak</v>
      </c>
    </row>
    <row r="361" ht="15.75" customHeight="1">
      <c r="A361" s="6">
        <v>1.25536072E8</v>
      </c>
      <c r="B361" s="13" t="str">
        <f>VLOOKUP(A361,'KVK II 03.2024'!$A$2:$AJ$500,2,false)</f>
        <v>Swędziwór</v>
      </c>
      <c r="C361" s="33" t="str">
        <f>VLOOKUP(A361,'Actual scan'!$A$2:$AJ$500,3,false)</f>
        <v>#N/A</v>
      </c>
      <c r="D361" s="49">
        <f>'KVK II 03.2024'!D361-'KVK II 03.2024'!C361</f>
        <v>-480000.92</v>
      </c>
      <c r="E361" s="50">
        <f>'KVK II 03.2024'!D361/'KVK II 03.2024'!C361</f>
        <v>0.3987549642</v>
      </c>
      <c r="F361" s="33">
        <f>'KVK II 03.2024'!F361-'KVK II 03.2024'!E361</f>
        <v>-3876458.499</v>
      </c>
      <c r="G361" s="51">
        <f>'KVK II 03.2024'!F361/'KVK II 03.2024'!E361</f>
        <v>0.3525841773</v>
      </c>
      <c r="H361" s="33">
        <f>'KVK II 03.2024'!AH361+'KVK II 03.2024'!AG361</f>
        <v>0</v>
      </c>
      <c r="I361" s="13" t="s">
        <v>689</v>
      </c>
      <c r="K361" s="13" t="str">
        <f t="shared" ref="K361:L361" si="360">IFS(E361&gt;1, "tak",E361&lt;1, "nie")</f>
        <v>nie</v>
      </c>
      <c r="L361" s="13" t="str">
        <f t="shared" si="360"/>
        <v>nie</v>
      </c>
    </row>
    <row r="362" ht="15.75" customHeight="1">
      <c r="A362" s="6">
        <v>1.2331365E8</v>
      </c>
      <c r="B362" s="13" t="str">
        <f>VLOOKUP(A362,'KVK II 03.2024'!$A$2:$AJ$500,2,false)</f>
        <v>otech</v>
      </c>
      <c r="C362" s="33">
        <f>VLOOKUP(A362,'Actual scan'!$A$2:$AJ$500,3,false)</f>
        <v>36860403</v>
      </c>
      <c r="D362" s="49">
        <f>'KVK II 03.2024'!D362-'KVK II 03.2024'!C362</f>
        <v>-756007.6</v>
      </c>
      <c r="E362" s="50">
        <f>'KVK II 03.2024'!D362/'KVK II 03.2024'!C362</f>
        <v>0.05121742891</v>
      </c>
      <c r="F362" s="33">
        <f>'KVK II 03.2024'!F362-'KVK II 03.2024'!E362</f>
        <v>-5822909.5</v>
      </c>
      <c r="G362" s="51">
        <f>'KVK II 03.2024'!F362/'KVK II 03.2024'!E362</f>
        <v>0.02564029839</v>
      </c>
      <c r="H362" s="33">
        <f>'KVK II 03.2024'!AH362+'KVK II 03.2024'!AG362</f>
        <v>0</v>
      </c>
      <c r="I362" s="13" t="s">
        <v>689</v>
      </c>
      <c r="K362" s="13" t="str">
        <f t="shared" ref="K362:L362" si="361">IFS(E362&gt;1, "tak",E362&lt;1, "nie")</f>
        <v>nie</v>
      </c>
      <c r="L362" s="13" t="str">
        <f t="shared" si="361"/>
        <v>nie</v>
      </c>
    </row>
    <row r="363" ht="15.75" customHeight="1">
      <c r="A363" s="6">
        <v>1.26761083E8</v>
      </c>
      <c r="B363" s="13" t="str">
        <f>VLOOKUP(A363,'KVK II 03.2024'!$A$2:$AJ$500,2,false)</f>
        <v>ツ MałaMi ツ</v>
      </c>
      <c r="C363" s="33">
        <f>VLOOKUP(A363,'Actual scan'!$A$2:$AJ$500,3,false)</f>
        <v>41233277</v>
      </c>
      <c r="D363" s="49">
        <f>'KVK II 03.2024'!D363-'KVK II 03.2024'!C363</f>
        <v>509009.06</v>
      </c>
      <c r="E363" s="50">
        <f>'KVK II 03.2024'!D363/'KVK II 03.2024'!C363</f>
        <v>1.636095988</v>
      </c>
      <c r="F363" s="33">
        <f>'KVK II 03.2024'!F363-'KVK II 03.2024'!E363</f>
        <v>1772964.45</v>
      </c>
      <c r="G363" s="51">
        <f>'KVK II 03.2024'!F363/'KVK II 03.2024'!E363</f>
        <v>1.295417289</v>
      </c>
      <c r="H363" s="33">
        <f>'KVK II 03.2024'!AH363+'KVK II 03.2024'!AG363</f>
        <v>732800</v>
      </c>
      <c r="I363" s="13" t="s">
        <v>691</v>
      </c>
      <c r="K363" s="13" t="str">
        <f t="shared" ref="K363:L363" si="362">IFS(E363&gt;1, "tak",E363&lt;1, "nie")</f>
        <v>tak</v>
      </c>
      <c r="L363" s="13" t="str">
        <f t="shared" si="362"/>
        <v>tak</v>
      </c>
    </row>
    <row r="364" ht="15.75" customHeight="1">
      <c r="A364" s="6">
        <v>1.23795619E8</v>
      </c>
      <c r="B364" s="13" t="str">
        <f>VLOOKUP(A364,'KVK II 03.2024'!$A$2:$AJ$500,2,false)</f>
        <v>JonekLS</v>
      </c>
      <c r="C364" s="33" t="str">
        <f>VLOOKUP(A364,'Actual scan'!$A$2:$AJ$500,3,false)</f>
        <v>#N/A</v>
      </c>
      <c r="D364" s="49" t="str">
        <f>'KVK II 03.2024'!D364-'KVK II 03.2024'!C364</f>
        <v>#VALUE!</v>
      </c>
      <c r="E364" s="50" t="str">
        <f>'KVK II 03.2024'!D364/'KVK II 03.2024'!C364</f>
        <v>#VALUE!</v>
      </c>
      <c r="F364" s="33" t="str">
        <f>'KVK II 03.2024'!F364-'KVK II 03.2024'!E364</f>
        <v>#VALUE!</v>
      </c>
      <c r="G364" s="51" t="str">
        <f>'KVK II 03.2024'!F364/'KVK II 03.2024'!E364</f>
        <v>#VALUE!</v>
      </c>
      <c r="H364" s="33">
        <f>'KVK II 03.2024'!AH364+'KVK II 03.2024'!AG364</f>
        <v>0</v>
      </c>
      <c r="I364" s="13" t="s">
        <v>689</v>
      </c>
      <c r="K364" s="13" t="str">
        <f t="shared" ref="K364:L364" si="363">IFS(E364&gt;1, "tak",E364&lt;1, "nie")</f>
        <v>#VALUE!</v>
      </c>
      <c r="L364" s="13" t="str">
        <f t="shared" si="363"/>
        <v>#VALUE!</v>
      </c>
    </row>
    <row r="365" ht="15.75" customHeight="1">
      <c r="A365" s="6">
        <v>1.23523397E8</v>
      </c>
      <c r="B365" s="13" t="str">
        <f>VLOOKUP(A365,'KVK II 03.2024'!$A$2:$AJ$500,2,false)</f>
        <v>ᵇˢNALDO</v>
      </c>
      <c r="C365" s="33" t="str">
        <f>VLOOKUP(A365,'Actual scan'!$A$2:$AJ$500,3,false)</f>
        <v>#N/A</v>
      </c>
      <c r="D365" s="49">
        <f>'KVK II 03.2024'!D365-'KVK II 03.2024'!C365</f>
        <v>-552914.18</v>
      </c>
      <c r="E365" s="50">
        <f>'KVK II 03.2024'!D365/'KVK II 03.2024'!C365</f>
        <v>0.311583559</v>
      </c>
      <c r="F365" s="33">
        <f>'KVK II 03.2024'!F365-'KVK II 03.2024'!E365</f>
        <v>742936.2274</v>
      </c>
      <c r="G365" s="51">
        <f>'KVK II 03.2024'!F365/'KVK II 03.2024'!E365</f>
        <v>1.123334273</v>
      </c>
      <c r="H365" s="33">
        <f>'KVK II 03.2024'!AH365+'KVK II 03.2024'!AG365</f>
        <v>1419473</v>
      </c>
      <c r="I365" s="13" t="s">
        <v>689</v>
      </c>
      <c r="K365" s="13" t="str">
        <f t="shared" ref="K365:L365" si="364">IFS(E365&gt;1, "tak",E365&lt;1, "nie")</f>
        <v>nie</v>
      </c>
      <c r="L365" s="13" t="str">
        <f t="shared" si="364"/>
        <v>tak</v>
      </c>
    </row>
    <row r="366" ht="15.75" customHeight="1">
      <c r="A366" s="6">
        <v>1.47285056E8</v>
      </c>
      <c r="B366" s="13" t="str">
        <f>VLOOKUP(A366,'KVK II 03.2024'!$A$2:$AJ$500,2,false)</f>
        <v>phong vân tà</v>
      </c>
      <c r="C366" s="33">
        <f>VLOOKUP(A366,'Actual scan'!$A$2:$AJ$500,3,false)</f>
        <v>31894150</v>
      </c>
      <c r="D366" s="49">
        <f>'KVK II 03.2024'!D366-'KVK II 03.2024'!C366</f>
        <v>-293497.98</v>
      </c>
      <c r="E366" s="50">
        <f>'KVK II 03.2024'!D366/'KVK II 03.2024'!C366</f>
        <v>0.6294151823</v>
      </c>
      <c r="F366" s="33">
        <f>'KVK II 03.2024'!F366-'KVK II 03.2024'!E366</f>
        <v>-3948848.85</v>
      </c>
      <c r="G366" s="51">
        <f>'KVK II 03.2024'!F366/'KVK II 03.2024'!E366</f>
        <v>0.335198863</v>
      </c>
      <c r="H366" s="33">
        <f>'KVK II 03.2024'!AH366+'KVK II 03.2024'!AG366</f>
        <v>0</v>
      </c>
      <c r="I366" s="13" t="s">
        <v>689</v>
      </c>
      <c r="K366" s="13" t="str">
        <f t="shared" ref="K366:L366" si="365">IFS(E366&gt;1, "tak",E366&lt;1, "nie")</f>
        <v>nie</v>
      </c>
      <c r="L366" s="13" t="str">
        <f t="shared" si="365"/>
        <v>nie</v>
      </c>
    </row>
    <row r="367" ht="15.75" customHeight="1">
      <c r="A367" s="6">
        <v>1.5403624E8</v>
      </c>
      <c r="B367" s="13" t="str">
        <f>VLOOKUP(A367,'KVK II 03.2024'!$A$2:$AJ$500,2,false)</f>
        <v>SzymuS</v>
      </c>
      <c r="C367" s="33">
        <f>VLOOKUP(A367,'Actual scan'!$A$2:$AJ$500,3,false)</f>
        <v>42794602</v>
      </c>
      <c r="D367" s="49">
        <f>'KVK II 03.2024'!D367-'KVK II 03.2024'!C367</f>
        <v>3883411.84</v>
      </c>
      <c r="E367" s="50">
        <f>'KVK II 03.2024'!D367/'KVK II 03.2024'!C367</f>
        <v>5.810297717</v>
      </c>
      <c r="F367" s="33">
        <f>'KVK II 03.2024'!F367-'KVK II 03.2024'!E367</f>
        <v>14792690.8</v>
      </c>
      <c r="G367" s="51">
        <f>'KVK II 03.2024'!F367/'KVK II 03.2024'!E367</f>
        <v>3.443117881</v>
      </c>
      <c r="H367" s="33">
        <f>'KVK II 03.2024'!AH367+'KVK II 03.2024'!AG367</f>
        <v>1228787</v>
      </c>
      <c r="I367" s="13" t="s">
        <v>691</v>
      </c>
      <c r="K367" s="13" t="str">
        <f t="shared" ref="K367:L367" si="366">IFS(E367&gt;1, "tak",E367&lt;1, "nie")</f>
        <v>tak</v>
      </c>
      <c r="L367" s="13" t="str">
        <f t="shared" si="366"/>
        <v>tak</v>
      </c>
    </row>
    <row r="368" ht="15.75" customHeight="1">
      <c r="A368" s="6">
        <v>1.24394698E8</v>
      </c>
      <c r="B368" s="13" t="str">
        <f>VLOOKUP(A368,'KVK II 03.2024'!$A$2:$AJ$500,2,false)</f>
        <v>chacazulo</v>
      </c>
      <c r="C368" s="33">
        <f>VLOOKUP(A368,'Actual scan'!$A$2:$AJ$500,3,false)</f>
        <v>36101958</v>
      </c>
      <c r="D368" s="49">
        <f>'KVK II 03.2024'!D368-'KVK II 03.2024'!C368</f>
        <v>-571839.66</v>
      </c>
      <c r="E368" s="50">
        <f>'KVK II 03.2024'!D368/'KVK II 03.2024'!C368</f>
        <v>0.2803206934</v>
      </c>
      <c r="F368" s="33">
        <f>'KVK II 03.2024'!F368-'KVK II 03.2024'!E368</f>
        <v>-4476700.042</v>
      </c>
      <c r="G368" s="51">
        <f>'KVK II 03.2024'!F368/'KVK II 03.2024'!E368</f>
        <v>0.2487898019</v>
      </c>
      <c r="H368" s="33">
        <f>'KVK II 03.2024'!AH368+'KVK II 03.2024'!AG368</f>
        <v>123190</v>
      </c>
      <c r="I368" s="13" t="s">
        <v>689</v>
      </c>
      <c r="K368" s="13" t="str">
        <f t="shared" ref="K368:L368" si="367">IFS(E368&gt;1, "tak",E368&lt;1, "nie")</f>
        <v>nie</v>
      </c>
      <c r="L368" s="13" t="str">
        <f t="shared" si="367"/>
        <v>nie</v>
      </c>
    </row>
    <row r="369" ht="15.75" customHeight="1">
      <c r="A369" s="6">
        <v>1.28947629E8</v>
      </c>
      <c r="B369" s="13" t="str">
        <f>VLOOKUP(A369,'KVK II 03.2024'!$A$2:$AJ$500,2,false)</f>
        <v>Guayo Land</v>
      </c>
      <c r="C369" s="33" t="str">
        <f>VLOOKUP(A369,'Actual scan'!$A$2:$AJ$500,3,false)</f>
        <v>#N/A</v>
      </c>
      <c r="D369" s="49">
        <f>'KVK II 03.2024'!D369-'KVK II 03.2024'!C369</f>
        <v>-26317.52</v>
      </c>
      <c r="E369" s="50">
        <f>'KVK II 03.2024'!D369/'KVK II 03.2024'!C369</f>
        <v>0.9669497684</v>
      </c>
      <c r="F369" s="33">
        <f>'KVK II 03.2024'!F369-'KVK II 03.2024'!E369</f>
        <v>-3831299.9</v>
      </c>
      <c r="G369" s="51">
        <f>'KVK II 03.2024'!F369/'KVK II 03.2024'!E369</f>
        <v>0.3584737519</v>
      </c>
      <c r="H369" s="33">
        <f>'KVK II 03.2024'!AH369+'KVK II 03.2024'!AG369</f>
        <v>800</v>
      </c>
      <c r="I369" s="13" t="s">
        <v>689</v>
      </c>
      <c r="K369" s="13" t="str">
        <f t="shared" ref="K369:L369" si="368">IFS(E369&gt;1, "tak",E369&lt;1, "nie")</f>
        <v>nie</v>
      </c>
      <c r="L369" s="13" t="str">
        <f t="shared" si="368"/>
        <v>nie</v>
      </c>
    </row>
    <row r="370" ht="15.75" customHeight="1">
      <c r="A370" s="6">
        <v>1.09444234E8</v>
      </c>
      <c r="B370" s="13" t="str">
        <f>VLOOKUP(A370,'KVK II 03.2024'!$A$2:$AJ$500,2,false)</f>
        <v>ʷʷ Demo</v>
      </c>
      <c r="C370" s="33" t="str">
        <f>VLOOKUP(A370,'Actual scan'!$A$2:$AJ$500,3,false)</f>
        <v>#N/A</v>
      </c>
      <c r="D370" s="49">
        <f>'KVK II 03.2024'!D370-'KVK II 03.2024'!C370</f>
        <v>-777975.94</v>
      </c>
      <c r="E370" s="50">
        <f>'KVK II 03.2024'!D370/'KVK II 03.2024'!C370</f>
        <v>0</v>
      </c>
      <c r="F370" s="33">
        <f>'KVK II 03.2024'!F370-'KVK II 03.2024'!E370</f>
        <v>-5834819.55</v>
      </c>
      <c r="G370" s="51">
        <f>'KVK II 03.2024'!F370/'KVK II 03.2024'!E370</f>
        <v>0</v>
      </c>
      <c r="H370" s="33">
        <f>'KVK II 03.2024'!AH370+'KVK II 03.2024'!AG370</f>
        <v>0</v>
      </c>
      <c r="I370" s="13" t="s">
        <v>689</v>
      </c>
      <c r="K370" s="13" t="str">
        <f t="shared" ref="K370:L370" si="369">IFS(E370&gt;1, "tak",E370&lt;1, "nie")</f>
        <v>nie</v>
      </c>
      <c r="L370" s="13" t="str">
        <f t="shared" si="369"/>
        <v>nie</v>
      </c>
    </row>
    <row r="371" ht="15.75" customHeight="1">
      <c r="A371" s="6">
        <v>8.0890335E7</v>
      </c>
      <c r="B371" s="13" t="str">
        <f>VLOOKUP(A371,'KVK II 03.2024'!$A$2:$AJ$500,2,false)</f>
        <v>RoManToLo</v>
      </c>
      <c r="C371" s="33" t="str">
        <f>VLOOKUP(A371,'Actual scan'!$A$2:$AJ$500,3,false)</f>
        <v>#N/A</v>
      </c>
      <c r="D371" s="49">
        <f>'KVK II 03.2024'!D371-'KVK II 03.2024'!C371</f>
        <v>-456507.92</v>
      </c>
      <c r="E371" s="50">
        <f>'KVK II 03.2024'!D371/'KVK II 03.2024'!C371</f>
        <v>0.4190828076</v>
      </c>
      <c r="F371" s="33">
        <f>'KVK II 03.2024'!F371-'KVK II 03.2024'!E371</f>
        <v>-4697771.4</v>
      </c>
      <c r="G371" s="51">
        <f>'KVK II 03.2024'!F371/'KVK II 03.2024'!E371</f>
        <v>0.2029298792</v>
      </c>
      <c r="H371" s="33">
        <f>'KVK II 03.2024'!AH371+'KVK II 03.2024'!AG371</f>
        <v>0</v>
      </c>
      <c r="I371" s="13" t="s">
        <v>689</v>
      </c>
      <c r="K371" s="13" t="str">
        <f t="shared" ref="K371:L371" si="370">IFS(E371&gt;1, "tak",E371&lt;1, "nie")</f>
        <v>nie</v>
      </c>
      <c r="L371" s="13" t="str">
        <f t="shared" si="370"/>
        <v>nie</v>
      </c>
    </row>
    <row r="372" ht="15.75" customHeight="1">
      <c r="A372" s="6">
        <v>1.30878583E8</v>
      </c>
      <c r="B372" s="13" t="str">
        <f>VLOOKUP(A372,'KVK II 03.2024'!$A$2:$AJ$500,2,false)</f>
        <v>LiMiTeR</v>
      </c>
      <c r="C372" s="33">
        <f>VLOOKUP(A372,'Actual scan'!$A$2:$AJ$500,3,false)</f>
        <v>46748363</v>
      </c>
      <c r="D372" s="49">
        <f>'KVK II 03.2024'!D372-'KVK II 03.2024'!C372</f>
        <v>249467.2</v>
      </c>
      <c r="E372" s="50">
        <f>'KVK II 03.2024'!D372/'KVK II 03.2024'!C372</f>
        <v>1.315021307</v>
      </c>
      <c r="F372" s="33">
        <f>'KVK II 03.2024'!F372-'KVK II 03.2024'!E372</f>
        <v>-1080564.94</v>
      </c>
      <c r="G372" s="51">
        <f>'KVK II 03.2024'!F372/'KVK II 03.2024'!E372</f>
        <v>0.8180650712</v>
      </c>
      <c r="H372" s="33">
        <f>'KVK II 03.2024'!AH372+'KVK II 03.2024'!AG372</f>
        <v>120999</v>
      </c>
      <c r="I372" s="13" t="s">
        <v>691</v>
      </c>
      <c r="K372" s="13" t="str">
        <f t="shared" ref="K372:L372" si="371">IFS(E372&gt;1, "tak",E372&lt;1, "nie")</f>
        <v>tak</v>
      </c>
      <c r="L372" s="13" t="str">
        <f t="shared" si="371"/>
        <v>nie</v>
      </c>
    </row>
    <row r="373" ht="15.75" customHeight="1">
      <c r="A373" s="6">
        <v>1.42977255E8</v>
      </c>
      <c r="B373" s="13" t="str">
        <f>VLOOKUP(A373,'KVK II 03.2024'!$A$2:$AJ$500,2,false)</f>
        <v>ˢᴴ Derkoś</v>
      </c>
      <c r="C373" s="33">
        <f>VLOOKUP(A373,'Actual scan'!$A$2:$AJ$500,3,false)</f>
        <v>44244654</v>
      </c>
      <c r="D373" s="49">
        <f>'KVK II 03.2024'!D373-'KVK II 03.2024'!C373</f>
        <v>7827952.56</v>
      </c>
      <c r="E373" s="50">
        <f>'KVK II 03.2024'!D373/'KVK II 03.2024'!C373</f>
        <v>10.69428172</v>
      </c>
      <c r="F373" s="33">
        <f>'KVK II 03.2024'!F373-'KVK II 03.2024'!E373</f>
        <v>29306133.2</v>
      </c>
      <c r="G373" s="51">
        <f>'KVK II 03.2024'!F373/'KVK II 03.2024'!E373</f>
        <v>5.839101226</v>
      </c>
      <c r="H373" s="33">
        <f>'KVK II 03.2024'!AH373+'KVK II 03.2024'!AG373</f>
        <v>1053710</v>
      </c>
      <c r="I373" s="13" t="s">
        <v>691</v>
      </c>
      <c r="K373" s="13" t="str">
        <f t="shared" ref="K373:L373" si="372">IFS(E373&gt;1, "tak",E373&lt;1, "nie")</f>
        <v>tak</v>
      </c>
      <c r="L373" s="13" t="str">
        <f t="shared" si="372"/>
        <v>tak</v>
      </c>
    </row>
    <row r="374" ht="15.75" customHeight="1">
      <c r="A374" s="6">
        <v>1.23782143E8</v>
      </c>
      <c r="B374" s="13" t="str">
        <f>VLOOKUP(A374,'KVK II 03.2024'!$A$2:$AJ$500,2,false)</f>
        <v>ㅡSymㅡ</v>
      </c>
      <c r="C374" s="33" t="str">
        <f>VLOOKUP(A374,'Actual scan'!$A$2:$AJ$500,3,false)</f>
        <v>#N/A</v>
      </c>
      <c r="D374" s="49">
        <f>'KVK II 03.2024'!D374-'KVK II 03.2024'!C374</f>
        <v>-769878.02</v>
      </c>
      <c r="E374" s="50">
        <f>'KVK II 03.2024'!D374/'KVK II 03.2024'!C374</f>
        <v>0</v>
      </c>
      <c r="F374" s="33">
        <f>'KVK II 03.2024'!F374-'KVK II 03.2024'!E374</f>
        <v>-5774085.15</v>
      </c>
      <c r="G374" s="51">
        <f>'KVK II 03.2024'!F374/'KVK II 03.2024'!E374</f>
        <v>0</v>
      </c>
      <c r="H374" s="33">
        <f>'KVK II 03.2024'!AH374+'KVK II 03.2024'!AG374</f>
        <v>0</v>
      </c>
      <c r="I374" s="13" t="s">
        <v>689</v>
      </c>
      <c r="K374" s="13" t="str">
        <f t="shared" ref="K374:L374" si="373">IFS(E374&gt;1, "tak",E374&lt;1, "nie")</f>
        <v>nie</v>
      </c>
      <c r="L374" s="13" t="str">
        <f t="shared" si="373"/>
        <v>nie</v>
      </c>
    </row>
    <row r="375" ht="15.75" customHeight="1">
      <c r="A375" s="6">
        <v>1.24395846E8</v>
      </c>
      <c r="B375" s="13" t="str">
        <f>VLOOKUP(A375,'KVK II 03.2024'!$A$2:$AJ$500,2,false)</f>
        <v>sAmSaM</v>
      </c>
      <c r="C375" s="33">
        <f>VLOOKUP(A375,'Actual scan'!$A$2:$AJ$500,3,false)</f>
        <v>32562185</v>
      </c>
      <c r="D375" s="49">
        <f>'KVK II 03.2024'!D375-'KVK II 03.2024'!C375</f>
        <v>-541756.12</v>
      </c>
      <c r="E375" s="50">
        <f>'KVK II 03.2024'!D375/'KVK II 03.2024'!C375</f>
        <v>0.2975164248</v>
      </c>
      <c r="F375" s="33">
        <f>'KVK II 03.2024'!F375-'KVK II 03.2024'!E375</f>
        <v>-657294.4</v>
      </c>
      <c r="G375" s="51">
        <f>'KVK II 03.2024'!F375/'KVK II 03.2024'!E375</f>
        <v>0.8863600544</v>
      </c>
      <c r="H375" s="33">
        <f>'KVK II 03.2024'!AH375+'KVK II 03.2024'!AG375</f>
        <v>1075926</v>
      </c>
      <c r="I375" s="13" t="s">
        <v>689</v>
      </c>
      <c r="K375" s="13" t="str">
        <f t="shared" ref="K375:L375" si="374">IFS(E375&gt;1, "tak",E375&lt;1, "nie")</f>
        <v>nie</v>
      </c>
      <c r="L375" s="13" t="str">
        <f t="shared" si="374"/>
        <v>nie</v>
      </c>
    </row>
    <row r="376" ht="15.75" customHeight="1">
      <c r="A376" s="6">
        <v>1.24460176E8</v>
      </c>
      <c r="B376" s="13" t="str">
        <f>VLOOKUP(A376,'KVK II 03.2024'!$A$2:$AJ$500,2,false)</f>
        <v>ˢᴴKoperK</v>
      </c>
      <c r="C376" s="33">
        <f>VLOOKUP(A376,'Actual scan'!$A$2:$AJ$500,3,false)</f>
        <v>41437600</v>
      </c>
      <c r="D376" s="49">
        <f>'KVK II 03.2024'!D376-'KVK II 03.2024'!C376</f>
        <v>-768499.08</v>
      </c>
      <c r="E376" s="50">
        <f>'KVK II 03.2024'!D376/'KVK II 03.2024'!C376</f>
        <v>0</v>
      </c>
      <c r="F376" s="33">
        <f>'KVK II 03.2024'!F376-'KVK II 03.2024'!E376</f>
        <v>-5763743.1</v>
      </c>
      <c r="G376" s="51">
        <f>'KVK II 03.2024'!F376/'KVK II 03.2024'!E376</f>
        <v>0</v>
      </c>
      <c r="H376" s="33">
        <f>'KVK II 03.2024'!AH376+'KVK II 03.2024'!AG376</f>
        <v>0</v>
      </c>
      <c r="I376" s="13" t="s">
        <v>689</v>
      </c>
      <c r="K376" s="13" t="str">
        <f t="shared" ref="K376:L376" si="375">IFS(E376&gt;1, "tak",E376&lt;1, "nie")</f>
        <v>nie</v>
      </c>
      <c r="L376" s="13" t="str">
        <f t="shared" si="375"/>
        <v>nie</v>
      </c>
    </row>
    <row r="377" ht="15.75" customHeight="1">
      <c r="A377" s="6">
        <v>1.10760745E8</v>
      </c>
      <c r="B377" s="13" t="str">
        <f>VLOOKUP(A377,'KVK II 03.2024'!$A$2:$AJ$500,2,false)</f>
        <v>ˢᴴ R2beer2</v>
      </c>
      <c r="C377" s="33">
        <f>VLOOKUP(A377,'Actual scan'!$A$2:$AJ$500,3,false)</f>
        <v>39942038</v>
      </c>
      <c r="D377" s="49">
        <f>'KVK II 03.2024'!D377-'KVK II 03.2024'!C377</f>
        <v>-765998.4</v>
      </c>
      <c r="E377" s="50">
        <f>'KVK II 03.2024'!D377/'KVK II 03.2024'!C377</f>
        <v>0</v>
      </c>
      <c r="F377" s="33">
        <f>'KVK II 03.2024'!F377-'KVK II 03.2024'!E377</f>
        <v>-5744988</v>
      </c>
      <c r="G377" s="51">
        <f>'KVK II 03.2024'!F377/'KVK II 03.2024'!E377</f>
        <v>0</v>
      </c>
      <c r="H377" s="33">
        <f>'KVK II 03.2024'!AH377+'KVK II 03.2024'!AG377</f>
        <v>0</v>
      </c>
      <c r="I377" s="13" t="s">
        <v>689</v>
      </c>
      <c r="K377" s="13" t="str">
        <f t="shared" ref="K377:L377" si="376">IFS(E377&gt;1, "tak",E377&lt;1, "nie")</f>
        <v>nie</v>
      </c>
      <c r="L377" s="13" t="str">
        <f t="shared" si="376"/>
        <v>nie</v>
      </c>
    </row>
    <row r="378" ht="15.75" customHeight="1">
      <c r="A378" s="6">
        <v>8.5037017E7</v>
      </c>
      <c r="B378" s="13" t="str">
        <f>VLOOKUP(A378,'KVK II 03.2024'!$A$2:$AJ$500,2,false)</f>
        <v>ˢᴴGdynia</v>
      </c>
      <c r="C378" s="33">
        <f>VLOOKUP(A378,'Actual scan'!$A$2:$AJ$500,3,false)</f>
        <v>38937341</v>
      </c>
      <c r="D378" s="49">
        <f>'KVK II 03.2024'!D378-'KVK II 03.2024'!C378</f>
        <v>3040678.32</v>
      </c>
      <c r="E378" s="50">
        <f>'KVK II 03.2024'!D378/'KVK II 03.2024'!C378</f>
        <v>4.969280964</v>
      </c>
      <c r="F378" s="33">
        <f>'KVK II 03.2024'!F378-'KVK II 03.2024'!E378</f>
        <v>2872432.9</v>
      </c>
      <c r="G378" s="51">
        <f>'KVK II 03.2024'!F378/'KVK II 03.2024'!E378</f>
        <v>1.499953937</v>
      </c>
      <c r="H378" s="33">
        <f>'KVK II 03.2024'!AH378+'KVK II 03.2024'!AG378</f>
        <v>0</v>
      </c>
      <c r="I378" s="13" t="s">
        <v>691</v>
      </c>
      <c r="K378" s="13" t="str">
        <f t="shared" ref="K378:L378" si="377">IFS(E378&gt;1, "tak",E378&lt;1, "nie")</f>
        <v>tak</v>
      </c>
      <c r="L378" s="13" t="str">
        <f t="shared" si="377"/>
        <v>tak</v>
      </c>
    </row>
    <row r="379" ht="15.75" customHeight="1">
      <c r="A379" s="6">
        <v>1.24496065E8</v>
      </c>
      <c r="B379" s="13" t="str">
        <f>VLOOKUP(A379,'KVK II 03.2024'!$A$2:$AJ$500,2,false)</f>
        <v>ˢᴴImperial</v>
      </c>
      <c r="C379" s="33" t="str">
        <f>VLOOKUP(A379,'Actual scan'!$A$2:$AJ$500,3,false)</f>
        <v>#N/A</v>
      </c>
      <c r="D379" s="49">
        <f>'KVK II 03.2024'!D379-'KVK II 03.2024'!C379</f>
        <v>-767755.58</v>
      </c>
      <c r="E379" s="50">
        <f>'KVK II 03.2024'!D379/'KVK II 03.2024'!C379</f>
        <v>0</v>
      </c>
      <c r="F379" s="33">
        <f>'KVK II 03.2024'!F379-'KVK II 03.2024'!E379</f>
        <v>-5758166.85</v>
      </c>
      <c r="G379" s="51">
        <f>'KVK II 03.2024'!F379/'KVK II 03.2024'!E379</f>
        <v>0</v>
      </c>
      <c r="H379" s="33">
        <f>'KVK II 03.2024'!AH379+'KVK II 03.2024'!AG379</f>
        <v>0</v>
      </c>
      <c r="I379" s="13" t="s">
        <v>689</v>
      </c>
      <c r="K379" s="13" t="str">
        <f t="shared" ref="K379:L379" si="378">IFS(E379&gt;1, "tak",E379&lt;1, "nie")</f>
        <v>nie</v>
      </c>
      <c r="L379" s="13" t="str">
        <f t="shared" si="378"/>
        <v>nie</v>
      </c>
    </row>
    <row r="380" ht="15.75" customHeight="1">
      <c r="A380" s="6">
        <v>1.21740448E8</v>
      </c>
      <c r="B380" s="13" t="str">
        <f>VLOOKUP(A380,'KVK II 03.2024'!$A$2:$AJ$500,2,false)</f>
        <v>Arken farm2</v>
      </c>
      <c r="C380" s="33">
        <f>VLOOKUP(A380,'Actual scan'!$A$2:$AJ$500,3,false)</f>
        <v>38617422</v>
      </c>
      <c r="D380" s="49">
        <f>'KVK II 03.2024'!D380-'KVK II 03.2024'!C380</f>
        <v>-673369.72</v>
      </c>
      <c r="E380" s="50">
        <f>'KVK II 03.2024'!D380/'KVK II 03.2024'!C380</f>
        <v>0.1147556492</v>
      </c>
      <c r="F380" s="33">
        <f>'KVK II 03.2024'!F380-'KVK II 03.2024'!E380</f>
        <v>-5018763.154</v>
      </c>
      <c r="G380" s="51">
        <f>'KVK II 03.2024'!F380/'KVK II 03.2024'!E380</f>
        <v>0.1202788803</v>
      </c>
      <c r="H380" s="33">
        <f>'KVK II 03.2024'!AH380+'KVK II 03.2024'!AG380</f>
        <v>0</v>
      </c>
      <c r="I380" s="13" t="s">
        <v>691</v>
      </c>
      <c r="K380" s="13" t="str">
        <f t="shared" ref="K380:L380" si="379">IFS(E380&gt;1, "tak",E380&lt;1, "nie")</f>
        <v>nie</v>
      </c>
      <c r="L380" s="13" t="str">
        <f t="shared" si="379"/>
        <v>nie</v>
      </c>
    </row>
    <row r="381" ht="15.75" customHeight="1">
      <c r="A381" s="6">
        <v>1.21343503E8</v>
      </c>
      <c r="B381" s="13" t="str">
        <f>VLOOKUP(A381,'KVK II 03.2024'!$A$2:$AJ$500,2,false)</f>
        <v>siemanokolano0</v>
      </c>
      <c r="C381" s="33" t="str">
        <f>VLOOKUP(A381,'Actual scan'!$A$2:$AJ$500,3,false)</f>
        <v>#N/A</v>
      </c>
      <c r="D381" s="49">
        <f>'KVK II 03.2024'!D381-'KVK II 03.2024'!C381</f>
        <v>-765899.66</v>
      </c>
      <c r="E381" s="50">
        <f>'KVK II 03.2024'!D381/'KVK II 03.2024'!C381</f>
        <v>0</v>
      </c>
      <c r="F381" s="33">
        <f>'KVK II 03.2024'!F381-'KVK II 03.2024'!E381</f>
        <v>-5744247.45</v>
      </c>
      <c r="G381" s="51">
        <f>'KVK II 03.2024'!F381/'KVK II 03.2024'!E381</f>
        <v>0</v>
      </c>
      <c r="H381" s="33">
        <f>'KVK II 03.2024'!AH381+'KVK II 03.2024'!AG381</f>
        <v>0</v>
      </c>
      <c r="I381" s="13" t="s">
        <v>689</v>
      </c>
      <c r="K381" s="13" t="str">
        <f t="shared" ref="K381:L381" si="380">IFS(E381&gt;1, "tak",E381&lt;1, "nie")</f>
        <v>nie</v>
      </c>
      <c r="L381" s="13" t="str">
        <f t="shared" si="380"/>
        <v>nie</v>
      </c>
    </row>
    <row r="382" ht="15.75" customHeight="1">
      <c r="A382" s="6">
        <v>1.20582392E8</v>
      </c>
      <c r="B382" s="13" t="str">
        <f>VLOOKUP(A382,'KVK II 03.2024'!$A$2:$AJ$500,2,false)</f>
        <v>RadagastBury</v>
      </c>
      <c r="C382" s="33">
        <f>VLOOKUP(A382,'Actual scan'!$A$2:$AJ$500,3,false)</f>
        <v>28402036</v>
      </c>
      <c r="D382" s="49">
        <f>'KVK II 03.2024'!D382-'KVK II 03.2024'!C382</f>
        <v>-760552.58</v>
      </c>
      <c r="E382" s="50">
        <f>'KVK II 03.2024'!D382/'KVK II 03.2024'!C382</f>
        <v>0.00007231061252</v>
      </c>
      <c r="F382" s="33">
        <f>'KVK II 03.2024'!F382-'KVK II 03.2024'!E382</f>
        <v>-4480446.85</v>
      </c>
      <c r="G382" s="51">
        <f>'KVK II 03.2024'!F382/'KVK II 03.2024'!E382</f>
        <v>0.2145845913</v>
      </c>
      <c r="H382" s="33">
        <f>'KVK II 03.2024'!AH382+'KVK II 03.2024'!AG382</f>
        <v>0</v>
      </c>
      <c r="I382" s="13" t="s">
        <v>689</v>
      </c>
      <c r="K382" s="13" t="str">
        <f t="shared" ref="K382:L382" si="381">IFS(E382&gt;1, "tak",E382&lt;1, "nie")</f>
        <v>nie</v>
      </c>
      <c r="L382" s="13" t="str">
        <f t="shared" si="381"/>
        <v>nie</v>
      </c>
    </row>
    <row r="383" ht="15.75" customHeight="1">
      <c r="A383" s="6">
        <v>1.10821697E8</v>
      </c>
      <c r="B383" s="13" t="str">
        <f>VLOOKUP(A383,'KVK II 03.2024'!$A$2:$AJ$500,2,false)</f>
        <v>GoHFarm1</v>
      </c>
      <c r="C383" s="33" t="str">
        <f>VLOOKUP(A383,'Actual scan'!$A$2:$AJ$500,3,false)</f>
        <v>#N/A</v>
      </c>
      <c r="D383" s="49">
        <f>'KVK II 03.2024'!D383-'KVK II 03.2024'!C383</f>
        <v>-753396.86</v>
      </c>
      <c r="E383" s="50">
        <f>'KVK II 03.2024'!D383/'KVK II 03.2024'!C383</f>
        <v>0</v>
      </c>
      <c r="F383" s="33">
        <f>'KVK II 03.2024'!F383-'KVK II 03.2024'!E383</f>
        <v>-4994409.14</v>
      </c>
      <c r="G383" s="51">
        <f>'KVK II 03.2024'!F383/'KVK II 03.2024'!E383</f>
        <v>0.1161083169</v>
      </c>
      <c r="H383" s="33">
        <f>'KVK II 03.2024'!AH383+'KVK II 03.2024'!AG383</f>
        <v>0</v>
      </c>
      <c r="I383" s="13" t="s">
        <v>691</v>
      </c>
      <c r="K383" s="13" t="str">
        <f t="shared" ref="K383:L383" si="382">IFS(E383&gt;1, "tak",E383&lt;1, "nie")</f>
        <v>nie</v>
      </c>
      <c r="L383" s="13" t="str">
        <f t="shared" si="382"/>
        <v>nie</v>
      </c>
    </row>
    <row r="384" ht="15.75" customHeight="1">
      <c r="A384" s="6">
        <v>8.743247E7</v>
      </c>
      <c r="B384" s="13" t="str">
        <f>VLOOKUP(A384,'KVK II 03.2024'!$A$2:$AJ$500,2,false)</f>
        <v>Komornik2732</v>
      </c>
      <c r="C384" s="33" t="str">
        <f>VLOOKUP(A384,'Actual scan'!$A$2:$AJ$500,3,false)</f>
        <v>#N/A</v>
      </c>
      <c r="D384" s="49">
        <f>'KVK II 03.2024'!D384-'KVK II 03.2024'!C384</f>
        <v>-755176.18</v>
      </c>
      <c r="E384" s="50">
        <f>'KVK II 03.2024'!D384/'KVK II 03.2024'!C384</f>
        <v>0</v>
      </c>
      <c r="F384" s="33">
        <f>'KVK II 03.2024'!F384-'KVK II 03.2024'!E384</f>
        <v>-5663821.35</v>
      </c>
      <c r="G384" s="51">
        <f>'KVK II 03.2024'!F384/'KVK II 03.2024'!E384</f>
        <v>0</v>
      </c>
      <c r="H384" s="33">
        <f>'KVK II 03.2024'!AH384+'KVK II 03.2024'!AG384</f>
        <v>0</v>
      </c>
      <c r="I384" s="13" t="s">
        <v>689</v>
      </c>
      <c r="K384" s="13" t="str">
        <f t="shared" ref="K384:L384" si="383">IFS(E384&gt;1, "tak",E384&lt;1, "nie")</f>
        <v>nie</v>
      </c>
      <c r="L384" s="13" t="str">
        <f t="shared" si="383"/>
        <v>nie</v>
      </c>
    </row>
    <row r="385" ht="15.75" customHeight="1">
      <c r="A385" s="6">
        <v>1.24490301E8</v>
      </c>
      <c r="B385" s="13" t="str">
        <f>VLOOKUP(A385,'KVK II 03.2024'!$A$2:$AJ$500,2,false)</f>
        <v>Highfade</v>
      </c>
      <c r="C385" s="33" t="str">
        <f>VLOOKUP(A385,'Actual scan'!$A$2:$AJ$500,3,false)</f>
        <v>#N/A</v>
      </c>
      <c r="D385" s="49">
        <f>'KVK II 03.2024'!D385-'KVK II 03.2024'!C385</f>
        <v>-748841.88</v>
      </c>
      <c r="E385" s="50">
        <f>'KVK II 03.2024'!D385/'KVK II 03.2024'!C385</f>
        <v>0</v>
      </c>
      <c r="F385" s="33">
        <f>'KVK II 03.2024'!F385-'KVK II 03.2024'!E385</f>
        <v>-5616314.1</v>
      </c>
      <c r="G385" s="51">
        <f>'KVK II 03.2024'!F385/'KVK II 03.2024'!E385</f>
        <v>0</v>
      </c>
      <c r="H385" s="33">
        <f>'KVK II 03.2024'!AH385+'KVK II 03.2024'!AG385</f>
        <v>0</v>
      </c>
      <c r="I385" s="13" t="s">
        <v>689</v>
      </c>
      <c r="K385" s="13" t="str">
        <f t="shared" ref="K385:L385" si="384">IFS(E385&gt;1, "tak",E385&lt;1, "nie")</f>
        <v>nie</v>
      </c>
      <c r="L385" s="13" t="str">
        <f t="shared" si="384"/>
        <v>nie</v>
      </c>
    </row>
    <row r="386" ht="15.75" customHeight="1">
      <c r="A386" s="6">
        <v>1.23051542E8</v>
      </c>
      <c r="B386" s="13" t="str">
        <f>VLOOKUP(A386,'KVK II 03.2024'!$A$2:$AJ$500,2,false)</f>
        <v>ᴸˢSobiesław</v>
      </c>
      <c r="C386" s="33">
        <f>VLOOKUP(A386,'Actual scan'!$A$2:$AJ$500,3,false)</f>
        <v>38610071</v>
      </c>
      <c r="D386" s="49">
        <f>'KVK II 03.2024'!D386-'KVK II 03.2024'!C386</f>
        <v>1278720.82</v>
      </c>
      <c r="E386" s="50">
        <f>'KVK II 03.2024'!D386/'KVK II 03.2024'!C386</f>
        <v>2.687529632</v>
      </c>
      <c r="F386" s="33">
        <f>'KVK II 03.2024'!F386-'KVK II 03.2024'!E386</f>
        <v>1638260.15</v>
      </c>
      <c r="G386" s="51">
        <f>'KVK II 03.2024'!F386/'KVK II 03.2024'!E386</f>
        <v>1.288268558</v>
      </c>
      <c r="H386" s="33">
        <f>'KVK II 03.2024'!AH386+'KVK II 03.2024'!AG386</f>
        <v>0</v>
      </c>
      <c r="I386" s="13" t="s">
        <v>691</v>
      </c>
      <c r="K386" s="13" t="str">
        <f t="shared" ref="K386:L386" si="385">IFS(E386&gt;1, "tak",E386&lt;1, "nie")</f>
        <v>tak</v>
      </c>
      <c r="L386" s="13" t="str">
        <f t="shared" si="385"/>
        <v>tak</v>
      </c>
    </row>
    <row r="387" ht="15.75" customHeight="1">
      <c r="A387" s="6">
        <v>1.29237697E8</v>
      </c>
      <c r="B387" s="13" t="str">
        <f>VLOOKUP(A387,'KVK II 03.2024'!$A$2:$AJ$500,2,false)</f>
        <v>RCH1920</v>
      </c>
      <c r="C387" s="33" t="str">
        <f>VLOOKUP(A387,'Actual scan'!$A$2:$AJ$500,3,false)</f>
        <v>#N/A</v>
      </c>
      <c r="D387" s="49" t="str">
        <f>'KVK II 03.2024'!D387-'KVK II 03.2024'!C387</f>
        <v>#VALUE!</v>
      </c>
      <c r="E387" s="50" t="str">
        <f>'KVK II 03.2024'!D387/'KVK II 03.2024'!C387</f>
        <v>#VALUE!</v>
      </c>
      <c r="F387" s="33" t="str">
        <f>'KVK II 03.2024'!F387-'KVK II 03.2024'!E387</f>
        <v>#VALUE!</v>
      </c>
      <c r="G387" s="51" t="str">
        <f>'KVK II 03.2024'!F387/'KVK II 03.2024'!E387</f>
        <v>#VALUE!</v>
      </c>
      <c r="H387" s="33">
        <f>'KVK II 03.2024'!AH387+'KVK II 03.2024'!AG387</f>
        <v>0</v>
      </c>
      <c r="I387" s="13" t="s">
        <v>689</v>
      </c>
      <c r="K387" s="13" t="str">
        <f t="shared" ref="K387:L387" si="386">IFS(E387&gt;1, "tak",E387&lt;1, "nie")</f>
        <v>#VALUE!</v>
      </c>
      <c r="L387" s="13" t="str">
        <f t="shared" si="386"/>
        <v>#VALUE!</v>
      </c>
    </row>
    <row r="388" ht="15.75" customHeight="1">
      <c r="A388" s="6">
        <v>1.19532965E8</v>
      </c>
      <c r="B388" s="13" t="str">
        <f>VLOOKUP(A388,'KVK II 03.2024'!$A$2:$AJ$500,2,false)</f>
        <v>ˢᴴDemolka78</v>
      </c>
      <c r="C388" s="33" t="str">
        <f>VLOOKUP(A388,'Actual scan'!$A$2:$AJ$500,3,false)</f>
        <v>#N/A</v>
      </c>
      <c r="D388" s="49">
        <f>'KVK II 03.2024'!D388-'KVK II 03.2024'!C388</f>
        <v>-746380.6</v>
      </c>
      <c r="E388" s="50">
        <f>'KVK II 03.2024'!D388/'KVK II 03.2024'!C388</f>
        <v>0</v>
      </c>
      <c r="F388" s="33">
        <f>'KVK II 03.2024'!F388-'KVK II 03.2024'!E388</f>
        <v>-5597854.5</v>
      </c>
      <c r="G388" s="51">
        <f>'KVK II 03.2024'!F388/'KVK II 03.2024'!E388</f>
        <v>0</v>
      </c>
      <c r="H388" s="33">
        <f>'KVK II 03.2024'!AH388+'KVK II 03.2024'!AG388</f>
        <v>0</v>
      </c>
      <c r="I388" s="13" t="s">
        <v>689</v>
      </c>
      <c r="K388" s="13" t="str">
        <f t="shared" ref="K388:L388" si="387">IFS(E388&gt;1, "tak",E388&lt;1, "nie")</f>
        <v>nie</v>
      </c>
      <c r="L388" s="13" t="str">
        <f t="shared" si="387"/>
        <v>nie</v>
      </c>
    </row>
    <row r="389" ht="15.75" customHeight="1">
      <c r="A389" s="6">
        <v>1.23214074E8</v>
      </c>
      <c r="B389" s="13" t="str">
        <f>VLOOKUP(A389,'KVK II 03.2024'!$A$2:$AJ$500,2,false)</f>
        <v>Kmicic777 farm</v>
      </c>
      <c r="C389" s="33">
        <f>VLOOKUP(A389,'Actual scan'!$A$2:$AJ$500,3,false)</f>
        <v>33336691</v>
      </c>
      <c r="D389" s="49">
        <f>'KVK II 03.2024'!D389-'KVK II 03.2024'!C389</f>
        <v>361229.58</v>
      </c>
      <c r="E389" s="50">
        <f>'KVK II 03.2024'!D389/'KVK II 03.2024'!C389</f>
        <v>1.483901246</v>
      </c>
      <c r="F389" s="33">
        <f>'KVK II 03.2024'!F389-'KVK II 03.2024'!E389</f>
        <v>-1059858.15</v>
      </c>
      <c r="G389" s="51">
        <f>'KVK II 03.2024'!F389/'KVK II 03.2024'!E389</f>
        <v>0.810695946</v>
      </c>
      <c r="H389" s="33">
        <f>'KVK II 03.2024'!AH389+'KVK II 03.2024'!AG389</f>
        <v>0</v>
      </c>
      <c r="I389" s="13" t="s">
        <v>691</v>
      </c>
      <c r="K389" s="13" t="str">
        <f t="shared" ref="K389:L389" si="388">IFS(E389&gt;1, "tak",E389&lt;1, "nie")</f>
        <v>tak</v>
      </c>
      <c r="L389" s="13" t="str">
        <f t="shared" si="388"/>
        <v>nie</v>
      </c>
    </row>
    <row r="390" ht="15.75" customHeight="1">
      <c r="A390" s="6">
        <v>1.24387348E8</v>
      </c>
      <c r="B390" s="13" t="str">
        <f>VLOOKUP(A390,'KVK II 03.2024'!$A$2:$AJ$500,2,false)</f>
        <v>Haadii</v>
      </c>
      <c r="C390" s="33">
        <f>VLOOKUP(A390,'Actual scan'!$A$2:$AJ$500,3,false)</f>
        <v>36924076</v>
      </c>
      <c r="D390" s="49" t="str">
        <f>'KVK II 03.2024'!D390-'KVK II 03.2024'!C390</f>
        <v>#VALUE!</v>
      </c>
      <c r="E390" s="50" t="str">
        <f>'KVK II 03.2024'!D390/'KVK II 03.2024'!C390</f>
        <v>#VALUE!</v>
      </c>
      <c r="F390" s="33" t="str">
        <f>'KVK II 03.2024'!F390-'KVK II 03.2024'!E390</f>
        <v>#VALUE!</v>
      </c>
      <c r="G390" s="51" t="str">
        <f>'KVK II 03.2024'!F390/'KVK II 03.2024'!E390</f>
        <v>#VALUE!</v>
      </c>
      <c r="H390" s="33">
        <f>'KVK II 03.2024'!AH390+'KVK II 03.2024'!AG390</f>
        <v>0</v>
      </c>
      <c r="I390" s="13" t="s">
        <v>689</v>
      </c>
      <c r="K390" s="13" t="str">
        <f t="shared" ref="K390:L390" si="389">IFS(E390&gt;1, "tak",E390&lt;1, "nie")</f>
        <v>#VALUE!</v>
      </c>
      <c r="L390" s="13" t="str">
        <f t="shared" si="389"/>
        <v>#VALUE!</v>
      </c>
    </row>
    <row r="391" ht="15.75" customHeight="1">
      <c r="A391" s="6">
        <v>1.2426922E8</v>
      </c>
      <c r="B391" s="13" t="str">
        <f>VLOOKUP(A391,'KVK II 03.2024'!$A$2:$AJ$500,2,false)</f>
        <v>ˢᴴTONY</v>
      </c>
      <c r="C391" s="33" t="str">
        <f>VLOOKUP(A391,'Actual scan'!$A$2:$AJ$500,3,false)</f>
        <v>#N/A</v>
      </c>
      <c r="D391" s="49" t="str">
        <f>'KVK II 03.2024'!D391-'KVK II 03.2024'!C391</f>
        <v>#VALUE!</v>
      </c>
      <c r="E391" s="50" t="str">
        <f>'KVK II 03.2024'!D391/'KVK II 03.2024'!C391</f>
        <v>#VALUE!</v>
      </c>
      <c r="F391" s="33" t="str">
        <f>'KVK II 03.2024'!F391-'KVK II 03.2024'!E391</f>
        <v>#VALUE!</v>
      </c>
      <c r="G391" s="51" t="str">
        <f>'KVK II 03.2024'!F391/'KVK II 03.2024'!E391</f>
        <v>#VALUE!</v>
      </c>
      <c r="H391" s="33">
        <f>'KVK II 03.2024'!AH391+'KVK II 03.2024'!AG391</f>
        <v>0</v>
      </c>
      <c r="I391" s="13" t="s">
        <v>689</v>
      </c>
      <c r="K391" s="13" t="str">
        <f t="shared" ref="K391:L391" si="390">IFS(E391&gt;1, "tak",E391&lt;1, "nie")</f>
        <v>#VALUE!</v>
      </c>
      <c r="L391" s="13" t="str">
        <f t="shared" si="390"/>
        <v>#VALUE!</v>
      </c>
    </row>
    <row r="392" ht="15.75" customHeight="1">
      <c r="A392" s="6">
        <v>3.1183804E7</v>
      </c>
      <c r="B392" s="13" t="str">
        <f>VLOOKUP(A392,'KVK II 03.2024'!$A$2:$AJ$500,2,false)</f>
        <v>donutello</v>
      </c>
      <c r="C392" s="33" t="str">
        <f>VLOOKUP(A392,'Actual scan'!$A$2:$AJ$500,3,false)</f>
        <v>#N/A</v>
      </c>
      <c r="D392" s="49">
        <f>'KVK II 03.2024'!D392-'KVK II 03.2024'!C392</f>
        <v>-728914.1</v>
      </c>
      <c r="E392" s="50">
        <f>'KVK II 03.2024'!D392/'KVK II 03.2024'!C392</f>
        <v>0</v>
      </c>
      <c r="F392" s="33">
        <f>'KVK II 03.2024'!F392-'KVK II 03.2024'!E392</f>
        <v>-5466855.75</v>
      </c>
      <c r="G392" s="51">
        <f>'KVK II 03.2024'!F392/'KVK II 03.2024'!E392</f>
        <v>0</v>
      </c>
      <c r="H392" s="33">
        <f>'KVK II 03.2024'!AH392+'KVK II 03.2024'!AG392</f>
        <v>0</v>
      </c>
      <c r="I392" s="13" t="s">
        <v>689</v>
      </c>
      <c r="K392" s="13" t="str">
        <f t="shared" ref="K392:L392" si="391">IFS(E392&gt;1, "tak",E392&lt;1, "nie")</f>
        <v>nie</v>
      </c>
      <c r="L392" s="13" t="str">
        <f t="shared" si="391"/>
        <v>nie</v>
      </c>
    </row>
    <row r="393" ht="15.75" customHeight="1">
      <c r="A393" s="6">
        <v>1.25457087E8</v>
      </c>
      <c r="B393" s="13" t="str">
        <f>VLOOKUP(A393,'KVK II 03.2024'!$A$2:$AJ$500,2,false)</f>
        <v>KondziorQ ᴰ</v>
      </c>
      <c r="C393" s="33" t="str">
        <f>VLOOKUP(A393,'Actual scan'!$A$2:$AJ$500,3,false)</f>
        <v>#N/A</v>
      </c>
      <c r="D393" s="49">
        <f>'KVK II 03.2024'!D393-'KVK II 03.2024'!C393</f>
        <v>-731347.8</v>
      </c>
      <c r="E393" s="50">
        <f>'KVK II 03.2024'!D393/'KVK II 03.2024'!C393</f>
        <v>0</v>
      </c>
      <c r="F393" s="33">
        <f>'KVK II 03.2024'!F393-'KVK II 03.2024'!E393</f>
        <v>-5485108.5</v>
      </c>
      <c r="G393" s="51">
        <f>'KVK II 03.2024'!F393/'KVK II 03.2024'!E393</f>
        <v>0</v>
      </c>
      <c r="H393" s="33">
        <f>'KVK II 03.2024'!AH393+'KVK II 03.2024'!AG393</f>
        <v>0</v>
      </c>
      <c r="I393" s="13" t="s">
        <v>689</v>
      </c>
      <c r="K393" s="13" t="str">
        <f t="shared" ref="K393:L393" si="392">IFS(E393&gt;1, "tak",E393&lt;1, "nie")</f>
        <v>nie</v>
      </c>
      <c r="L393" s="13" t="str">
        <f t="shared" si="392"/>
        <v>nie</v>
      </c>
    </row>
    <row r="394" ht="15.75" customHeight="1">
      <c r="A394" s="6">
        <v>1.24354397E8</v>
      </c>
      <c r="B394" s="13" t="str">
        <f>VLOOKUP(A394,'KVK II 03.2024'!$A$2:$AJ$500,2,false)</f>
        <v>demasoni</v>
      </c>
      <c r="C394" s="33" t="str">
        <f>VLOOKUP(A394,'Actual scan'!$A$2:$AJ$500,3,false)</f>
        <v>#N/A</v>
      </c>
      <c r="D394" s="49">
        <f>'KVK II 03.2024'!D394-'KVK II 03.2024'!C394</f>
        <v>-538826.34</v>
      </c>
      <c r="E394" s="50">
        <f>'KVK II 03.2024'!D394/'KVK II 03.2024'!C394</f>
        <v>0.2650363711</v>
      </c>
      <c r="F394" s="33">
        <f>'KVK II 03.2024'!F394-'KVK II 03.2024'!E394</f>
        <v>-4918472.05</v>
      </c>
      <c r="G394" s="51">
        <f>'KVK II 03.2024'!F394/'KVK II 03.2024'!E394</f>
        <v>0.105488405</v>
      </c>
      <c r="H394" s="33">
        <f>'KVK II 03.2024'!AH394+'KVK II 03.2024'!AG394</f>
        <v>0</v>
      </c>
      <c r="I394" s="13" t="s">
        <v>689</v>
      </c>
      <c r="K394" s="13" t="str">
        <f t="shared" ref="K394:L394" si="393">IFS(E394&gt;1, "tak",E394&lt;1, "nie")</f>
        <v>nie</v>
      </c>
      <c r="L394" s="13" t="str">
        <f t="shared" si="393"/>
        <v>nie</v>
      </c>
    </row>
    <row r="395" ht="15.75" customHeight="1">
      <c r="A395" s="6">
        <v>1.55137729E8</v>
      </c>
      <c r="B395" s="13" t="str">
        <f>VLOOKUP(A395,'KVK II 03.2024'!$A$2:$AJ$500,2,false)</f>
        <v>义ᴰˢSnape</v>
      </c>
      <c r="C395" s="33" t="str">
        <f>VLOOKUP(A395,'Actual scan'!$A$2:$AJ$500,3,false)</f>
        <v>#N/A</v>
      </c>
      <c r="D395" s="49">
        <f>'KVK II 03.2024'!D395-'KVK II 03.2024'!C395</f>
        <v>-118850.02</v>
      </c>
      <c r="E395" s="50">
        <f>'KVK II 03.2024'!D395/'KVK II 03.2024'!C395</f>
        <v>0.8417540113</v>
      </c>
      <c r="F395" s="33">
        <f>'KVK II 03.2024'!F395-'KVK II 03.2024'!E395</f>
        <v>-3442923.15</v>
      </c>
      <c r="G395" s="51">
        <f>'KVK II 03.2024'!F395/'KVK II 03.2024'!E395</f>
        <v>0.3887772416</v>
      </c>
      <c r="H395" s="33">
        <f>'KVK II 03.2024'!AH395+'KVK II 03.2024'!AG395</f>
        <v>0</v>
      </c>
      <c r="I395" s="13" t="s">
        <v>689</v>
      </c>
      <c r="K395" s="13" t="str">
        <f t="shared" ref="K395:L395" si="394">IFS(E395&gt;1, "tak",E395&lt;1, "nie")</f>
        <v>nie</v>
      </c>
      <c r="L395" s="13" t="str">
        <f t="shared" si="394"/>
        <v>nie</v>
      </c>
    </row>
    <row r="396" ht="15.75" customHeight="1">
      <c r="A396" s="6">
        <v>1.24500405E8</v>
      </c>
      <c r="B396" s="13" t="str">
        <f>VLOOKUP(A396,'KVK II 03.2024'!$A$2:$AJ$500,2,false)</f>
        <v>Babi 12</v>
      </c>
      <c r="C396" s="33" t="str">
        <f>VLOOKUP(A396,'Actual scan'!$A$2:$AJ$500,3,false)</f>
        <v>#N/A</v>
      </c>
      <c r="D396" s="49">
        <f>'KVK II 03.2024'!D396-'KVK II 03.2024'!C396</f>
        <v>-375412.74</v>
      </c>
      <c r="E396" s="50">
        <f>'KVK II 03.2024'!D396/'KVK II 03.2024'!C396</f>
        <v>0.4849688867</v>
      </c>
      <c r="F396" s="33">
        <f>'KVK II 03.2024'!F396-'KVK II 03.2024'!E396</f>
        <v>-4143445.55</v>
      </c>
      <c r="G396" s="51">
        <f>'KVK II 03.2024'!F396/'KVK II 03.2024'!E396</f>
        <v>0.2420774445</v>
      </c>
      <c r="H396" s="33">
        <f>'KVK II 03.2024'!AH396+'KVK II 03.2024'!AG396</f>
        <v>0</v>
      </c>
      <c r="I396" s="13" t="s">
        <v>689</v>
      </c>
      <c r="K396" s="13" t="str">
        <f t="shared" ref="K396:L396" si="395">IFS(E396&gt;1, "tak",E396&lt;1, "nie")</f>
        <v>nie</v>
      </c>
      <c r="L396" s="13" t="str">
        <f t="shared" si="395"/>
        <v>nie</v>
      </c>
    </row>
    <row r="397" ht="15.75" customHeight="1">
      <c r="A397" s="6">
        <v>1.12072949E8</v>
      </c>
      <c r="B397" s="13" t="str">
        <f>VLOOKUP(A397,'KVK II 03.2024'!$A$2:$AJ$500,2,false)</f>
        <v>simøn ツ</v>
      </c>
      <c r="C397" s="33" t="str">
        <f>VLOOKUP(A397,'Actual scan'!$A$2:$AJ$500,3,false)</f>
        <v>#N/A</v>
      </c>
      <c r="D397" s="49" t="str">
        <f>'KVK II 03.2024'!D397-'KVK II 03.2024'!C397</f>
        <v>#VALUE!</v>
      </c>
      <c r="E397" s="50" t="str">
        <f>'KVK II 03.2024'!D397/'KVK II 03.2024'!C397</f>
        <v>#VALUE!</v>
      </c>
      <c r="F397" s="33" t="str">
        <f>'KVK II 03.2024'!F397-'KVK II 03.2024'!E397</f>
        <v>#VALUE!</v>
      </c>
      <c r="G397" s="51" t="str">
        <f>'KVK II 03.2024'!F397/'KVK II 03.2024'!E397</f>
        <v>#VALUE!</v>
      </c>
      <c r="H397" s="33">
        <f>'KVK II 03.2024'!AH397+'KVK II 03.2024'!AG397</f>
        <v>0</v>
      </c>
      <c r="I397" s="13" t="s">
        <v>689</v>
      </c>
      <c r="K397" s="13" t="str">
        <f t="shared" ref="K397:L397" si="396">IFS(E397&gt;1, "tak",E397&lt;1, "nie")</f>
        <v>#VALUE!</v>
      </c>
      <c r="L397" s="13" t="str">
        <f t="shared" si="396"/>
        <v>#VALUE!</v>
      </c>
    </row>
    <row r="398" ht="15.75" customHeight="1">
      <c r="A398" s="6">
        <v>1.21323255E8</v>
      </c>
      <c r="B398" s="13" t="str">
        <f>VLOOKUP(A398,'KVK II 03.2024'!$A$2:$AJ$500,2,false)</f>
        <v>Marlenka1127</v>
      </c>
      <c r="C398" s="33" t="str">
        <f>VLOOKUP(A398,'Actual scan'!$A$2:$AJ$500,3,false)</f>
        <v>#N/A</v>
      </c>
      <c r="D398" s="49">
        <f>'KVK II 03.2024'!D398-'KVK II 03.2024'!C398</f>
        <v>-735887.74</v>
      </c>
      <c r="E398" s="50">
        <f>'KVK II 03.2024'!D398/'KVK II 03.2024'!C398</f>
        <v>0</v>
      </c>
      <c r="F398" s="33">
        <f>'KVK II 03.2024'!F398-'KVK II 03.2024'!E398</f>
        <v>-5519158.05</v>
      </c>
      <c r="G398" s="51">
        <f>'KVK II 03.2024'!F398/'KVK II 03.2024'!E398</f>
        <v>0</v>
      </c>
      <c r="H398" s="33">
        <f>'KVK II 03.2024'!AH398+'KVK II 03.2024'!AG398</f>
        <v>0</v>
      </c>
      <c r="I398" s="13" t="s">
        <v>689</v>
      </c>
      <c r="K398" s="13" t="str">
        <f t="shared" ref="K398:L398" si="397">IFS(E398&gt;1, "tak",E398&lt;1, "nie")</f>
        <v>nie</v>
      </c>
      <c r="L398" s="13" t="str">
        <f t="shared" si="397"/>
        <v>nie</v>
      </c>
    </row>
    <row r="399" ht="15.75" customHeight="1">
      <c r="A399" s="6">
        <v>1.24503293E8</v>
      </c>
      <c r="B399" s="13" t="str">
        <f>VLOOKUP(A399,'KVK II 03.2024'!$A$2:$AJ$500,2,false)</f>
        <v>irmos</v>
      </c>
      <c r="C399" s="33" t="str">
        <f>VLOOKUP(A399,'Actual scan'!$A$2:$AJ$500,3,false)</f>
        <v>#N/A</v>
      </c>
      <c r="D399" s="49">
        <f>'KVK II 03.2024'!D399-'KVK II 03.2024'!C399</f>
        <v>-741895.14</v>
      </c>
      <c r="E399" s="50">
        <f>'KVK II 03.2024'!D399/'KVK II 03.2024'!C399</f>
        <v>0</v>
      </c>
      <c r="F399" s="33">
        <f>'KVK II 03.2024'!F399-'KVK II 03.2024'!E399</f>
        <v>-5564213.55</v>
      </c>
      <c r="G399" s="51">
        <f>'KVK II 03.2024'!F399/'KVK II 03.2024'!E399</f>
        <v>0</v>
      </c>
      <c r="H399" s="33">
        <f>'KVK II 03.2024'!AH399+'KVK II 03.2024'!AG399</f>
        <v>0</v>
      </c>
      <c r="I399" s="13" t="s">
        <v>689</v>
      </c>
      <c r="K399" s="13" t="str">
        <f t="shared" ref="K399:L399" si="398">IFS(E399&gt;1, "tak",E399&lt;1, "nie")</f>
        <v>nie</v>
      </c>
      <c r="L399" s="13" t="str">
        <f t="shared" si="398"/>
        <v>nie</v>
      </c>
    </row>
    <row r="400" ht="15.75" customHeight="1">
      <c r="A400" s="6">
        <v>1.32345025E8</v>
      </c>
      <c r="B400" s="13" t="str">
        <f>VLOOKUP(A400,'KVK II 03.2024'!$A$2:$AJ$500,2,false)</f>
        <v>亗Kezixx亗</v>
      </c>
      <c r="C400" s="33">
        <f>VLOOKUP(A400,'Actual scan'!$A$2:$AJ$500,3,false)</f>
        <v>39242481</v>
      </c>
      <c r="D400" s="49">
        <f>'KVK II 03.2024'!D400-'KVK II 03.2024'!C400</f>
        <v>1515258.34</v>
      </c>
      <c r="E400" s="50">
        <f>'KVK II 03.2024'!D400/'KVK II 03.2024'!C400</f>
        <v>3.081093916</v>
      </c>
      <c r="F400" s="33">
        <f>'KVK II 03.2024'!F400-'KVK II 03.2024'!E400</f>
        <v>2012555.92</v>
      </c>
      <c r="G400" s="51">
        <f>'KVK II 03.2024'!F400/'KVK II 03.2024'!E400</f>
        <v>1.368545989</v>
      </c>
      <c r="H400" s="33">
        <f>'KVK II 03.2024'!AH400+'KVK II 03.2024'!AG400</f>
        <v>1184.59</v>
      </c>
      <c r="I400" s="13" t="s">
        <v>691</v>
      </c>
      <c r="K400" s="13" t="str">
        <f t="shared" ref="K400:L400" si="399">IFS(E400&gt;1, "tak",E400&lt;1, "nie")</f>
        <v>tak</v>
      </c>
      <c r="L400" s="13" t="str">
        <f t="shared" si="399"/>
        <v>tak</v>
      </c>
    </row>
    <row r="401" ht="15.75" customHeight="1">
      <c r="A401" s="6">
        <v>1.55143018E8</v>
      </c>
      <c r="B401" s="13" t="str">
        <f>VLOOKUP(A401,'KVK II 03.2024'!$A$2:$AJ$500,2,false)</f>
        <v>义ᴰˢPilar</v>
      </c>
      <c r="C401" s="33" t="str">
        <f>VLOOKUP(A401,'Actual scan'!$A$2:$AJ$500,3,false)</f>
        <v>#N/A</v>
      </c>
      <c r="D401" s="49" t="str">
        <f>'KVK II 03.2024'!D401-'KVK II 03.2024'!C401</f>
        <v>#VALUE!</v>
      </c>
      <c r="E401" s="50" t="str">
        <f>'KVK II 03.2024'!D401/'KVK II 03.2024'!C401</f>
        <v>#VALUE!</v>
      </c>
      <c r="F401" s="33" t="str">
        <f>'KVK II 03.2024'!F401-'KVK II 03.2024'!E401</f>
        <v>#VALUE!</v>
      </c>
      <c r="G401" s="51" t="str">
        <f>'KVK II 03.2024'!F401/'KVK II 03.2024'!E401</f>
        <v>#VALUE!</v>
      </c>
      <c r="H401" s="33">
        <f>'KVK II 03.2024'!AH401+'KVK II 03.2024'!AG401</f>
        <v>0</v>
      </c>
      <c r="I401" s="13" t="s">
        <v>689</v>
      </c>
      <c r="K401" s="13" t="str">
        <f t="shared" ref="K401:L401" si="400">IFS(E401&gt;1, "tak",E401&lt;1, "nie")</f>
        <v>#VALUE!</v>
      </c>
      <c r="L401" s="13" t="str">
        <f t="shared" si="400"/>
        <v>#VALUE!</v>
      </c>
    </row>
    <row r="402" ht="15.75" customHeight="1">
      <c r="A402" s="6">
        <v>1.24397317E8</v>
      </c>
      <c r="B402" s="13" t="str">
        <f>VLOOKUP(A402,'KVK II 03.2024'!$A$2:$AJ$500,2,false)</f>
        <v>Sosoyaku</v>
      </c>
      <c r="C402" s="33">
        <f>VLOOKUP(A402,'Actual scan'!$A$2:$AJ$500,3,false)</f>
        <v>35760169</v>
      </c>
      <c r="D402" s="49">
        <f>'KVK II 03.2024'!D402-'KVK II 03.2024'!C402</f>
        <v>-683554.94</v>
      </c>
      <c r="E402" s="50">
        <f>'KVK II 03.2024'!D402/'KVK II 03.2024'!C402</f>
        <v>0.04465778535</v>
      </c>
      <c r="F402" s="33">
        <f>'KVK II 03.2024'!F402-'KVK II 03.2024'!E402</f>
        <v>-5302403.55</v>
      </c>
      <c r="G402" s="51">
        <f>'KVK II 03.2024'!F402/'KVK II 03.2024'!E402</f>
        <v>0.01190874276</v>
      </c>
      <c r="H402" s="33">
        <f>'KVK II 03.2024'!AH402+'KVK II 03.2024'!AG402</f>
        <v>0</v>
      </c>
      <c r="I402" s="13" t="s">
        <v>689</v>
      </c>
      <c r="K402" s="13" t="str">
        <f t="shared" ref="K402:L402" si="401">IFS(E402&gt;1, "tak",E402&lt;1, "nie")</f>
        <v>nie</v>
      </c>
      <c r="L402" s="13" t="str">
        <f t="shared" si="401"/>
        <v>nie</v>
      </c>
    </row>
    <row r="403" ht="15.75" customHeight="1">
      <c r="A403" s="6">
        <v>1.24436971E8</v>
      </c>
      <c r="B403" s="13" t="str">
        <f>VLOOKUP(A403,'KVK II 03.2024'!$A$2:$AJ$500,2,false)</f>
        <v>ᴸˢMarcelinaS</v>
      </c>
      <c r="C403" s="33">
        <f>VLOOKUP(A403,'Actual scan'!$A$2:$AJ$500,3,false)</f>
        <v>34229461</v>
      </c>
      <c r="D403" s="49">
        <f>'KVK II 03.2024'!D403-'KVK II 03.2024'!C403</f>
        <v>781036.74</v>
      </c>
      <c r="E403" s="50">
        <f>'KVK II 03.2024'!D403/'KVK II 03.2024'!C403</f>
        <v>2.049496664</v>
      </c>
      <c r="F403" s="33">
        <f>'KVK II 03.2024'!F403-'KVK II 03.2024'!E403</f>
        <v>2278800.55</v>
      </c>
      <c r="G403" s="51">
        <f>'KVK II 03.2024'!F403/'KVK II 03.2024'!E403</f>
        <v>1.408276752</v>
      </c>
      <c r="H403" s="33">
        <f>'KVK II 03.2024'!AH403+'KVK II 03.2024'!AG403</f>
        <v>609894</v>
      </c>
      <c r="I403" s="13" t="s">
        <v>691</v>
      </c>
      <c r="K403" s="13" t="str">
        <f t="shared" ref="K403:L403" si="402">IFS(E403&gt;1, "tak",E403&lt;1, "nie")</f>
        <v>tak</v>
      </c>
      <c r="L403" s="13" t="str">
        <f t="shared" si="402"/>
        <v>tak</v>
      </c>
    </row>
    <row r="404" ht="15.75" customHeight="1">
      <c r="A404" s="6">
        <v>1.29935703E8</v>
      </c>
      <c r="B404" s="13" t="str">
        <f>VLOOKUP(A404,'KVK II 03.2024'!$A$2:$AJ$500,2,false)</f>
        <v>ˢᴴoBLACKo</v>
      </c>
      <c r="C404" s="33">
        <f>VLOOKUP(A404,'Actual scan'!$A$2:$AJ$500,3,false)</f>
        <v>29944342</v>
      </c>
      <c r="D404" s="49">
        <f>'KVK II 03.2024'!D404-'KVK II 03.2024'!C404</f>
        <v>-666388.72</v>
      </c>
      <c r="E404" s="50">
        <f>'KVK II 03.2024'!D404/'KVK II 03.2024'!C404</f>
        <v>0.07432089926</v>
      </c>
      <c r="F404" s="33">
        <f>'KVK II 03.2024'!F404-'KVK II 03.2024'!E404</f>
        <v>-5185175.9</v>
      </c>
      <c r="G404" s="51">
        <f>'KVK II 03.2024'!F404/'KVK II 03.2024'!E404</f>
        <v>0.03963781294</v>
      </c>
      <c r="H404" s="33">
        <f>'KVK II 03.2024'!AH404+'KVK II 03.2024'!AG404</f>
        <v>0</v>
      </c>
      <c r="I404" s="13" t="s">
        <v>689</v>
      </c>
      <c r="K404" s="13" t="str">
        <f t="shared" ref="K404:L404" si="403">IFS(E404&gt;1, "tak",E404&lt;1, "nie")</f>
        <v>nie</v>
      </c>
      <c r="L404" s="13" t="str">
        <f t="shared" si="403"/>
        <v>nie</v>
      </c>
    </row>
    <row r="405" ht="15.75" customHeight="1">
      <c r="A405" s="6">
        <v>1.41916559E8</v>
      </c>
      <c r="B405" s="13" t="str">
        <f>VLOOKUP(A405,'KVK II 03.2024'!$A$2:$AJ$500,2,false)</f>
        <v>Logan F</v>
      </c>
      <c r="C405" s="33" t="str">
        <f>VLOOKUP(A405,'Actual scan'!$A$2:$AJ$500,3,false)</f>
        <v>#N/A</v>
      </c>
      <c r="D405" s="49" t="str">
        <f>'KVK II 03.2024'!D405-'KVK II 03.2024'!C405</f>
        <v>#VALUE!</v>
      </c>
      <c r="E405" s="50" t="str">
        <f>'KVK II 03.2024'!D405/'KVK II 03.2024'!C405</f>
        <v>#VALUE!</v>
      </c>
      <c r="F405" s="33" t="str">
        <f>'KVK II 03.2024'!F405-'KVK II 03.2024'!E405</f>
        <v>#VALUE!</v>
      </c>
      <c r="G405" s="51" t="str">
        <f>'KVK II 03.2024'!F405/'KVK II 03.2024'!E405</f>
        <v>#VALUE!</v>
      </c>
      <c r="H405" s="33">
        <f>'KVK II 03.2024'!AH405+'KVK II 03.2024'!AG405</f>
        <v>0</v>
      </c>
      <c r="I405" s="13" t="s">
        <v>689</v>
      </c>
      <c r="K405" s="13" t="str">
        <f t="shared" ref="K405:L405" si="404">IFS(E405&gt;1, "tak",E405&lt;1, "nie")</f>
        <v>#VALUE!</v>
      </c>
      <c r="L405" s="13" t="str">
        <f t="shared" si="404"/>
        <v>#VALUE!</v>
      </c>
    </row>
    <row r="406" ht="15.75" customHeight="1">
      <c r="A406" s="6">
        <v>1.21247309E8</v>
      </c>
      <c r="B406" s="13" t="str">
        <f>VLOOKUP(A406,'KVK II 03.2024'!$A$2:$AJ$500,2,false)</f>
        <v>ʷʷTabaluga</v>
      </c>
      <c r="C406" s="33">
        <f>VLOOKUP(A406,'Actual scan'!$A$2:$AJ$500,3,false)</f>
        <v>33384401</v>
      </c>
      <c r="D406" s="49">
        <f>'KVK II 03.2024'!D406-'KVK II 03.2024'!C406</f>
        <v>-557350.58</v>
      </c>
      <c r="E406" s="50">
        <f>'KVK II 03.2024'!D406/'KVK II 03.2024'!C406</f>
        <v>0.2232162207</v>
      </c>
      <c r="F406" s="33">
        <f>'KVK II 03.2024'!F406-'KVK II 03.2024'!E406</f>
        <v>-4041113.612</v>
      </c>
      <c r="G406" s="51">
        <f>'KVK II 03.2024'!F406/'KVK II 03.2024'!E406</f>
        <v>0.2490491942</v>
      </c>
      <c r="H406" s="33">
        <f>'KVK II 03.2024'!AH406+'KVK II 03.2024'!AG406</f>
        <v>0</v>
      </c>
      <c r="I406" s="13" t="s">
        <v>689</v>
      </c>
      <c r="K406" s="13" t="str">
        <f t="shared" ref="K406:L406" si="405">IFS(E406&gt;1, "tak",E406&lt;1, "nie")</f>
        <v>nie</v>
      </c>
      <c r="L406" s="13" t="str">
        <f t="shared" si="405"/>
        <v>nie</v>
      </c>
    </row>
    <row r="407" ht="15.75" customHeight="1">
      <c r="A407" s="6">
        <v>1.51234473E8</v>
      </c>
      <c r="B407" s="13" t="str">
        <f>VLOOKUP(A407,'KVK II 03.2024'!$A$2:$AJ$500,2,false)</f>
        <v>Niikoś</v>
      </c>
      <c r="C407" s="33" t="str">
        <f>VLOOKUP(A407,'Actual scan'!$A$2:$AJ$500,3,false)</f>
        <v>#N/A</v>
      </c>
      <c r="D407" s="49">
        <f>'KVK II 03.2024'!D407-'KVK II 03.2024'!C407</f>
        <v>-311870.8</v>
      </c>
      <c r="E407" s="50">
        <f>'KVK II 03.2024'!D407/'KVK II 03.2024'!C407</f>
        <v>0.5646675139</v>
      </c>
      <c r="F407" s="33">
        <f>'KVK II 03.2024'!F407-'KVK II 03.2024'!E407</f>
        <v>-2712259.104</v>
      </c>
      <c r="G407" s="51">
        <f>'KVK II 03.2024'!F407/'KVK II 03.2024'!E407</f>
        <v>0.4952035698</v>
      </c>
      <c r="H407" s="33">
        <f>'KVK II 03.2024'!AH407+'KVK II 03.2024'!AG407</f>
        <v>0</v>
      </c>
      <c r="I407" s="13" t="s">
        <v>689</v>
      </c>
      <c r="K407" s="13" t="str">
        <f t="shared" ref="K407:L407" si="406">IFS(E407&gt;1, "tak",E407&lt;1, "nie")</f>
        <v>nie</v>
      </c>
      <c r="L407" s="13" t="str">
        <f t="shared" si="406"/>
        <v>nie</v>
      </c>
    </row>
    <row r="408" ht="15.75" customHeight="1">
      <c r="A408" s="6">
        <v>1.2872922E8</v>
      </c>
      <c r="B408" s="13" t="str">
        <f>VLOOKUP(A408,'KVK II 03.2024'!$A$2:$AJ$500,2,false)</f>
        <v>Susek small</v>
      </c>
      <c r="C408" s="33">
        <f>VLOOKUP(A408,'Actual scan'!$A$2:$AJ$500,3,false)</f>
        <v>37680373</v>
      </c>
      <c r="D408" s="49">
        <f>'KVK II 03.2024'!D408-'KVK II 03.2024'!C408</f>
        <v>-186525.3</v>
      </c>
      <c r="E408" s="50">
        <f>'KVK II 03.2024'!D408/'KVK II 03.2024'!C408</f>
        <v>0.7418486087</v>
      </c>
      <c r="F408" s="33">
        <f>'KVK II 03.2024'!F408-'KVK II 03.2024'!E408</f>
        <v>-362108.8028</v>
      </c>
      <c r="G408" s="51">
        <f>'KVK II 03.2024'!F408/'KVK II 03.2024'!E408</f>
        <v>0.9331787582</v>
      </c>
      <c r="H408" s="33">
        <f>'KVK II 03.2024'!AH408+'KVK II 03.2024'!AG408</f>
        <v>714101</v>
      </c>
      <c r="I408" s="13" t="s">
        <v>691</v>
      </c>
      <c r="J408" s="13" t="s">
        <v>717</v>
      </c>
      <c r="K408" s="13" t="str">
        <f t="shared" ref="K408:L408" si="407">IFS(E408&gt;1, "tak",E408&lt;1, "nie")</f>
        <v>nie</v>
      </c>
      <c r="L408" s="13" t="str">
        <f t="shared" si="407"/>
        <v>nie</v>
      </c>
    </row>
    <row r="409" ht="15.75" customHeight="1">
      <c r="A409" s="6">
        <v>1.2439556E8</v>
      </c>
      <c r="B409" s="13" t="str">
        <f>VLOOKUP(A409,'KVK II 03.2024'!$A$2:$AJ$500,2,false)</f>
        <v>Bro1990</v>
      </c>
      <c r="C409" s="33">
        <f>VLOOKUP(A409,'Actual scan'!$A$2:$AJ$500,3,false)</f>
        <v>30825891</v>
      </c>
      <c r="D409" s="49">
        <f>'KVK II 03.2024'!D409-'KVK II 03.2024'!C409</f>
        <v>-709522.78</v>
      </c>
      <c r="E409" s="50">
        <f>'KVK II 03.2024'!D409/'KVK II 03.2024'!C409</f>
        <v>0</v>
      </c>
      <c r="F409" s="33">
        <f>'KVK II 03.2024'!F409-'KVK II 03.2024'!E409</f>
        <v>-5321420.85</v>
      </c>
      <c r="G409" s="51">
        <f>'KVK II 03.2024'!F409/'KVK II 03.2024'!E409</f>
        <v>0</v>
      </c>
      <c r="H409" s="33">
        <f>'KVK II 03.2024'!AH409+'KVK II 03.2024'!AG409</f>
        <v>0</v>
      </c>
      <c r="I409" s="13" t="s">
        <v>689</v>
      </c>
      <c r="K409" s="13" t="str">
        <f t="shared" ref="K409:L409" si="408">IFS(E409&gt;1, "tak",E409&lt;1, "nie")</f>
        <v>nie</v>
      </c>
      <c r="L409" s="13" t="str">
        <f t="shared" si="408"/>
        <v>nie</v>
      </c>
    </row>
    <row r="410" ht="15.75" customHeight="1">
      <c r="A410" s="6">
        <v>1.11908595E8</v>
      </c>
      <c r="B410" s="13" t="str">
        <f>VLOOKUP(A410,'KVK II 03.2024'!$A$2:$AJ$500,2,false)</f>
        <v>Kaszub83</v>
      </c>
      <c r="C410" s="33">
        <f>VLOOKUP(A410,'Actual scan'!$A$2:$AJ$500,3,false)</f>
        <v>37935642</v>
      </c>
      <c r="D410" s="49">
        <f>'KVK II 03.2024'!D410-'KVK II 03.2024'!C410</f>
        <v>-526465.36</v>
      </c>
      <c r="E410" s="50">
        <f>'KVK II 03.2024'!D410/'KVK II 03.2024'!C410</f>
        <v>0.2503957004</v>
      </c>
      <c r="F410" s="33">
        <f>'KVK II 03.2024'!F410-'KVK II 03.2024'!E410</f>
        <v>-4915714.7</v>
      </c>
      <c r="G410" s="51">
        <f>'KVK II 03.2024'!F410/'KVK II 03.2024'!E410</f>
        <v>0.06677218676</v>
      </c>
      <c r="H410" s="33">
        <f>'KVK II 03.2024'!AH410+'KVK II 03.2024'!AG410</f>
        <v>0</v>
      </c>
      <c r="I410" s="13" t="s">
        <v>691</v>
      </c>
      <c r="K410" s="13" t="str">
        <f t="shared" ref="K410:L410" si="409">IFS(E410&gt;1, "tak",E410&lt;1, "nie")</f>
        <v>nie</v>
      </c>
      <c r="L410" s="13" t="str">
        <f t="shared" si="409"/>
        <v>nie</v>
      </c>
    </row>
    <row r="411" ht="15.75" customHeight="1">
      <c r="A411" s="6">
        <v>1.09138391E8</v>
      </c>
      <c r="B411" s="13" t="str">
        <f>VLOOKUP(A411,'KVK II 03.2024'!$A$2:$AJ$500,2,false)</f>
        <v>火 Rocket</v>
      </c>
      <c r="C411" s="33">
        <f>VLOOKUP(A411,'Actual scan'!$A$2:$AJ$500,3,false)</f>
        <v>34562799</v>
      </c>
      <c r="D411" s="49">
        <f>'KVK II 03.2024'!D411-'KVK II 03.2024'!C411</f>
        <v>-195035.22</v>
      </c>
      <c r="E411" s="50">
        <f>'KVK II 03.2024'!D411/'KVK II 03.2024'!C411</f>
        <v>0.7226450639</v>
      </c>
      <c r="F411" s="33">
        <f>'KVK II 03.2024'!F411-'KVK II 03.2024'!E411</f>
        <v>-1834893.15</v>
      </c>
      <c r="G411" s="51">
        <f>'KVK II 03.2024'!F411/'KVK II 03.2024'!E411</f>
        <v>0.6520856268</v>
      </c>
      <c r="H411" s="33">
        <f>'KVK II 03.2024'!AH411+'KVK II 03.2024'!AG411</f>
        <v>492831</v>
      </c>
      <c r="I411" s="13" t="s">
        <v>691</v>
      </c>
      <c r="J411" s="13" t="s">
        <v>716</v>
      </c>
      <c r="K411" s="13" t="str">
        <f t="shared" ref="K411:L411" si="410">IFS(E411&gt;1, "tak",E411&lt;1, "nie")</f>
        <v>nie</v>
      </c>
      <c r="L411" s="13" t="str">
        <f t="shared" si="410"/>
        <v>nie</v>
      </c>
    </row>
    <row r="412" ht="15.75" customHeight="1">
      <c r="A412" s="6">
        <v>1.26335363E8</v>
      </c>
      <c r="B412" s="13" t="str">
        <f>VLOOKUP(A412,'KVK II 03.2024'!$A$2:$AJ$500,2,false)</f>
        <v>Klauka</v>
      </c>
      <c r="C412" s="33">
        <f>VLOOKUP(A412,'Actual scan'!$A$2:$AJ$500,3,false)</f>
        <v>34530343</v>
      </c>
      <c r="D412" s="49">
        <f>'KVK II 03.2024'!D412-'KVK II 03.2024'!C412</f>
        <v>-701315.54</v>
      </c>
      <c r="E412" s="50">
        <f>'KVK II 03.2024'!D412/'KVK II 03.2024'!C412</f>
        <v>0</v>
      </c>
      <c r="F412" s="33">
        <f>'KVK II 03.2024'!F412-'KVK II 03.2024'!E412</f>
        <v>-5259866.55</v>
      </c>
      <c r="G412" s="51">
        <f>'KVK II 03.2024'!F412/'KVK II 03.2024'!E412</f>
        <v>0</v>
      </c>
      <c r="H412" s="33">
        <f>'KVK II 03.2024'!AH412+'KVK II 03.2024'!AG412</f>
        <v>0</v>
      </c>
      <c r="I412" s="13" t="s">
        <v>689</v>
      </c>
      <c r="K412" s="13" t="str">
        <f t="shared" ref="K412:L412" si="411">IFS(E412&gt;1, "tak",E412&lt;1, "nie")</f>
        <v>nie</v>
      </c>
      <c r="L412" s="13" t="str">
        <f t="shared" si="411"/>
        <v>nie</v>
      </c>
    </row>
    <row r="413" ht="15.75" customHeight="1">
      <c r="A413" s="6">
        <v>1.19225274E8</v>
      </c>
      <c r="B413" s="13" t="str">
        <f>VLOOKUP(A413,'KVK II 03.2024'!$A$2:$AJ$500,2,false)</f>
        <v>Kaxs</v>
      </c>
      <c r="C413" s="33" t="str">
        <f>VLOOKUP(A413,'Actual scan'!$A$2:$AJ$500,3,false)</f>
        <v>#N/A</v>
      </c>
      <c r="D413" s="49">
        <f>'KVK II 03.2024'!D413-'KVK II 03.2024'!C413</f>
        <v>-24436.12</v>
      </c>
      <c r="E413" s="50">
        <f>'KVK II 03.2024'!D413/'KVK II 03.2024'!C413</f>
        <v>0.9655417311</v>
      </c>
      <c r="F413" s="33">
        <f>'KVK II 03.2024'!F413-'KVK II 03.2024'!E413</f>
        <v>-2645761.4</v>
      </c>
      <c r="G413" s="51">
        <f>'KVK II 03.2024'!F413/'KVK II 03.2024'!E413</f>
        <v>0.5025486434</v>
      </c>
      <c r="H413" s="33">
        <f>'KVK II 03.2024'!AH413+'KVK II 03.2024'!AG413</f>
        <v>0</v>
      </c>
      <c r="I413" s="13" t="s">
        <v>689</v>
      </c>
      <c r="K413" s="13" t="str">
        <f t="shared" ref="K413:L413" si="412">IFS(E413&gt;1, "tak",E413&lt;1, "nie")</f>
        <v>nie</v>
      </c>
      <c r="L413" s="13" t="str">
        <f t="shared" si="412"/>
        <v>nie</v>
      </c>
    </row>
    <row r="414" ht="15.75" customHeight="1">
      <c r="A414" s="6">
        <v>1.49832186E8</v>
      </c>
      <c r="B414" s="13" t="str">
        <f>VLOOKUP(A414,'KVK II 03.2024'!$A$2:$AJ$500,2,false)</f>
        <v>LexiLin</v>
      </c>
      <c r="C414" s="33">
        <f>VLOOKUP(A414,'Actual scan'!$A$2:$AJ$500,3,false)</f>
        <v>33435811</v>
      </c>
      <c r="D414" s="49">
        <f>'KVK II 03.2024'!D414-'KVK II 03.2024'!C414</f>
        <v>-548919.18</v>
      </c>
      <c r="E414" s="50">
        <f>'KVK II 03.2024'!D414/'KVK II 03.2024'!C414</f>
        <v>0.2183947257</v>
      </c>
      <c r="F414" s="33">
        <f>'KVK II 03.2024'!F414-'KVK II 03.2024'!E414</f>
        <v>-4089869.232</v>
      </c>
      <c r="G414" s="51">
        <f>'KVK II 03.2024'!F414/'KVK II 03.2024'!E414</f>
        <v>0.2235254346</v>
      </c>
      <c r="H414" s="33">
        <f>'KVK II 03.2024'!AH414+'KVK II 03.2024'!AG414</f>
        <v>49279</v>
      </c>
      <c r="I414" s="13" t="s">
        <v>691</v>
      </c>
      <c r="J414" s="13" t="s">
        <v>718</v>
      </c>
      <c r="K414" s="13" t="str">
        <f t="shared" ref="K414:L414" si="413">IFS(E414&gt;1, "tak",E414&lt;1, "nie")</f>
        <v>nie</v>
      </c>
      <c r="L414" s="13" t="str">
        <f t="shared" si="413"/>
        <v>nie</v>
      </c>
    </row>
    <row r="415" ht="15.75" customHeight="1">
      <c r="A415" s="6">
        <v>1.42960559E8</v>
      </c>
      <c r="B415" s="13" t="str">
        <f>VLOOKUP(A415,'KVK II 03.2024'!$A$2:$AJ$500,2,false)</f>
        <v>ˢᴴ SzAmAn</v>
      </c>
      <c r="C415" s="33">
        <f>VLOOKUP(A415,'Actual scan'!$A$2:$AJ$500,3,false)</f>
        <v>33409935</v>
      </c>
      <c r="D415" s="49">
        <f>'KVK II 03.2024'!D415-'KVK II 03.2024'!C415</f>
        <v>-704989.42</v>
      </c>
      <c r="E415" s="50">
        <f>'KVK II 03.2024'!D415/'KVK II 03.2024'!C415</f>
        <v>0</v>
      </c>
      <c r="F415" s="33">
        <f>'KVK II 03.2024'!F415-'KVK II 03.2024'!E415</f>
        <v>-5287420.65</v>
      </c>
      <c r="G415" s="51">
        <f>'KVK II 03.2024'!F415/'KVK II 03.2024'!E415</f>
        <v>0</v>
      </c>
      <c r="H415" s="33">
        <f>'KVK II 03.2024'!AH415+'KVK II 03.2024'!AG415</f>
        <v>0</v>
      </c>
      <c r="I415" s="13" t="s">
        <v>689</v>
      </c>
      <c r="K415" s="13" t="str">
        <f t="shared" ref="K415:L415" si="414">IFS(E415&gt;1, "tak",E415&lt;1, "nie")</f>
        <v>nie</v>
      </c>
      <c r="L415" s="13" t="str">
        <f t="shared" si="414"/>
        <v>nie</v>
      </c>
    </row>
    <row r="416" ht="15.75" customHeight="1">
      <c r="A416" s="6">
        <v>8.8619253E7</v>
      </c>
      <c r="B416" s="13" t="str">
        <f>VLOOKUP(A416,'KVK II 03.2024'!$A$2:$AJ$500,2,false)</f>
        <v>Rumcajsek</v>
      </c>
      <c r="C416" s="33">
        <f>VLOOKUP(A416,'Actual scan'!$A$2:$AJ$500,3,false)</f>
        <v>37694124</v>
      </c>
      <c r="D416" s="49">
        <f>'KVK II 03.2024'!D416-'KVK II 03.2024'!C416</f>
        <v>752820.08</v>
      </c>
      <c r="E416" s="50">
        <f>'KVK II 03.2024'!D416/'KVK II 03.2024'!C416</f>
        <v>2.050702819</v>
      </c>
      <c r="F416" s="33">
        <f>'KVK II 03.2024'!F416-'KVK II 03.2024'!E416</f>
        <v>-731735.4</v>
      </c>
      <c r="G416" s="51">
        <f>'KVK II 03.2024'!F416/'KVK II 03.2024'!E416</f>
        <v>0.8638299787</v>
      </c>
      <c r="H416" s="33">
        <f>'KVK II 03.2024'!AH416+'KVK II 03.2024'!AG416</f>
        <v>0</v>
      </c>
      <c r="I416" s="13" t="s">
        <v>691</v>
      </c>
      <c r="K416" s="13" t="str">
        <f t="shared" ref="K416:L416" si="415">IFS(E416&gt;1, "tak",E416&lt;1, "nie")</f>
        <v>tak</v>
      </c>
      <c r="L416" s="13" t="str">
        <f t="shared" si="415"/>
        <v>nie</v>
      </c>
    </row>
    <row r="417" ht="15.75" customHeight="1">
      <c r="A417" s="6">
        <v>1.24319732E8</v>
      </c>
      <c r="B417" s="13" t="str">
        <f>VLOOKUP(A417,'KVK II 03.2024'!$A$2:$AJ$500,2,false)</f>
        <v>Djon49</v>
      </c>
      <c r="C417" s="33">
        <f>VLOOKUP(A417,'Actual scan'!$A$2:$AJ$500,3,false)</f>
        <v>35190687</v>
      </c>
      <c r="D417" s="49">
        <f>'KVK II 03.2024'!D417-'KVK II 03.2024'!C417</f>
        <v>60610</v>
      </c>
      <c r="E417" s="50" t="str">
        <f>'KVK II 03.2024'!D417/'KVK II 03.2024'!C417</f>
        <v>#DIV/0!</v>
      </c>
      <c r="F417" s="33">
        <f>'KVK II 03.2024'!F417-'KVK II 03.2024'!E417</f>
        <v>219406</v>
      </c>
      <c r="G417" s="51" t="str">
        <f>'KVK II 03.2024'!F417/'KVK II 03.2024'!E417</f>
        <v>#DIV/0!</v>
      </c>
      <c r="H417" s="33">
        <f>'KVK II 03.2024'!AH417+'KVK II 03.2024'!AG417</f>
        <v>0</v>
      </c>
      <c r="I417" s="13" t="s">
        <v>689</v>
      </c>
      <c r="K417" s="13" t="str">
        <f t="shared" ref="K417:L417" si="416">IFS(E417&gt;1, "tak",E417&lt;1, "nie")</f>
        <v>#DIV/0!</v>
      </c>
      <c r="L417" s="13" t="str">
        <f t="shared" si="416"/>
        <v>tak</v>
      </c>
    </row>
    <row r="418" ht="15.75" customHeight="1">
      <c r="A418" s="6">
        <v>1.24480867E8</v>
      </c>
      <c r="B418" s="13" t="str">
        <f>VLOOKUP(A418,'KVK II 03.2024'!$A$2:$AJ$500,2,false)</f>
        <v>JU 331</v>
      </c>
      <c r="C418" s="33" t="str">
        <f>VLOOKUP(A418,'Actual scan'!$A$2:$AJ$500,3,false)</f>
        <v>#N/A</v>
      </c>
      <c r="D418" s="49">
        <f>'KVK II 03.2024'!D418-'KVK II 03.2024'!C418</f>
        <v>0</v>
      </c>
      <c r="E418" s="50" t="str">
        <f>'KVK II 03.2024'!D418/'KVK II 03.2024'!C418</f>
        <v>#DIV/0!</v>
      </c>
      <c r="F418" s="33">
        <f>'KVK II 03.2024'!F418-'KVK II 03.2024'!E418</f>
        <v>0</v>
      </c>
      <c r="G418" s="51" t="str">
        <f>'KVK II 03.2024'!F418/'KVK II 03.2024'!E418</f>
        <v>#DIV/0!</v>
      </c>
      <c r="H418" s="33">
        <f>'KVK II 03.2024'!AH418+'KVK II 03.2024'!AG418</f>
        <v>0</v>
      </c>
      <c r="I418" s="13" t="s">
        <v>689</v>
      </c>
      <c r="K418" s="13" t="str">
        <f t="shared" ref="K418:L418" si="417">IFS(E418&gt;1, "tak",E418&lt;1, "nie")</f>
        <v>#DIV/0!</v>
      </c>
      <c r="L418" s="13" t="str">
        <f t="shared" si="417"/>
        <v>nie</v>
      </c>
    </row>
    <row r="419" ht="15.75" customHeight="1">
      <c r="A419" s="6">
        <v>1.22496818E8</v>
      </c>
      <c r="B419" s="13" t="str">
        <f>VLOOKUP(A419,'KVK II 03.2024'!$A$2:$AJ$500,2,false)</f>
        <v>Czarna34</v>
      </c>
      <c r="C419" s="33" t="str">
        <f>VLOOKUP(A419,'Actual scan'!$A$2:$AJ$500,3,false)</f>
        <v>#N/A</v>
      </c>
      <c r="D419" s="49">
        <f>'KVK II 03.2024'!D419-'KVK II 03.2024'!C419</f>
        <v>0</v>
      </c>
      <c r="E419" s="50" t="str">
        <f>'KVK II 03.2024'!D419/'KVK II 03.2024'!C419</f>
        <v>#DIV/0!</v>
      </c>
      <c r="F419" s="33">
        <f>'KVK II 03.2024'!F419-'KVK II 03.2024'!E419</f>
        <v>0</v>
      </c>
      <c r="G419" s="51" t="str">
        <f>'KVK II 03.2024'!F419/'KVK II 03.2024'!E419</f>
        <v>#DIV/0!</v>
      </c>
      <c r="H419" s="33">
        <f>'KVK II 03.2024'!AH419+'KVK II 03.2024'!AG419</f>
        <v>0</v>
      </c>
      <c r="I419" s="13" t="s">
        <v>689</v>
      </c>
      <c r="K419" s="13" t="str">
        <f t="shared" ref="K419:L419" si="418">IFS(E419&gt;1, "tak",E419&lt;1, "nie")</f>
        <v>#DIV/0!</v>
      </c>
      <c r="L419" s="13" t="str">
        <f t="shared" si="418"/>
        <v>nie</v>
      </c>
    </row>
    <row r="420" ht="15.75" customHeight="1">
      <c r="A420" s="6">
        <v>1.3857625E8</v>
      </c>
      <c r="B420" s="13" t="str">
        <f>VLOOKUP(A420,'KVK II 03.2024'!$A$2:$AJ$500,2,false)</f>
        <v>kasienkaa</v>
      </c>
      <c r="C420" s="33">
        <f>VLOOKUP(A420,'Actual scan'!$A$2:$AJ$500,3,false)</f>
        <v>41201703</v>
      </c>
      <c r="D420" s="49">
        <f>'KVK II 03.2024'!D420-'KVK II 03.2024'!C420</f>
        <v>26146</v>
      </c>
      <c r="E420" s="50" t="str">
        <f>'KVK II 03.2024'!D420/'KVK II 03.2024'!C420</f>
        <v>#DIV/0!</v>
      </c>
      <c r="F420" s="33">
        <f>'KVK II 03.2024'!F420-'KVK II 03.2024'!E420</f>
        <v>108390</v>
      </c>
      <c r="G420" s="51" t="str">
        <f>'KVK II 03.2024'!F420/'KVK II 03.2024'!E420</f>
        <v>#DIV/0!</v>
      </c>
      <c r="H420" s="33">
        <f>'KVK II 03.2024'!AH420+'KVK II 03.2024'!AG420</f>
        <v>0</v>
      </c>
      <c r="I420" s="13" t="s">
        <v>691</v>
      </c>
      <c r="K420" s="13" t="str">
        <f t="shared" ref="K420:L420" si="419">IFS(E420&gt;1, "tak",E420&lt;1, "nie")</f>
        <v>#DIV/0!</v>
      </c>
      <c r="L420" s="13" t="str">
        <f t="shared" si="419"/>
        <v>tak</v>
      </c>
    </row>
    <row r="421" ht="15.75" customHeight="1">
      <c r="A421" s="6">
        <v>9.1633031E7</v>
      </c>
      <c r="B421" s="13" t="str">
        <f>VLOOKUP(A421,'KVK II 03.2024'!$A$2:$AJ$500,2,false)</f>
        <v>SPiDi ᴾᴸ V1</v>
      </c>
      <c r="C421" s="33" t="str">
        <f>VLOOKUP(A421,'Actual scan'!$A$2:$AJ$500,3,false)</f>
        <v>#N/A</v>
      </c>
      <c r="D421" s="49">
        <f>'KVK II 03.2024'!D421-'KVK II 03.2024'!C421</f>
        <v>0</v>
      </c>
      <c r="E421" s="50" t="str">
        <f>'KVK II 03.2024'!D421/'KVK II 03.2024'!C421</f>
        <v>#DIV/0!</v>
      </c>
      <c r="F421" s="33">
        <f>'KVK II 03.2024'!F421-'KVK II 03.2024'!E421</f>
        <v>921460.5204</v>
      </c>
      <c r="G421" s="51" t="str">
        <f>'KVK II 03.2024'!F421/'KVK II 03.2024'!E421</f>
        <v>#DIV/0!</v>
      </c>
      <c r="H421" s="33">
        <f>'KVK II 03.2024'!AH421+'KVK II 03.2024'!AG421</f>
        <v>0</v>
      </c>
      <c r="I421" s="13" t="s">
        <v>689</v>
      </c>
      <c r="K421" s="13" t="str">
        <f t="shared" ref="K421:L421" si="420">IFS(E421&gt;1, "tak",E421&lt;1, "nie")</f>
        <v>#DIV/0!</v>
      </c>
      <c r="L421" s="13" t="str">
        <f t="shared" si="420"/>
        <v>tak</v>
      </c>
    </row>
    <row r="422" ht="15.75" customHeight="1">
      <c r="A422" s="6">
        <v>1.11994439E8</v>
      </c>
      <c r="B422" s="13" t="str">
        <f>VLOOKUP(A422,'KVK II 03.2024'!$A$2:$AJ$500,2,false)</f>
        <v>ˢᴴDark I</v>
      </c>
      <c r="C422" s="33" t="str">
        <f>VLOOKUP(A422,'Actual scan'!$A$2:$AJ$500,3,false)</f>
        <v>#N/A</v>
      </c>
      <c r="D422" s="49">
        <f>'KVK II 03.2024'!D422-'KVK II 03.2024'!C422</f>
        <v>-507901.14</v>
      </c>
      <c r="E422" s="50">
        <f>'KVK II 03.2024'!D422/'KVK II 03.2024'!C422</f>
        <v>0.2784184639</v>
      </c>
      <c r="F422" s="33">
        <f>'KVK II 03.2024'!F422-'KVK II 03.2024'!E422</f>
        <v>-4762587.05</v>
      </c>
      <c r="G422" s="51">
        <f>'KVK II 03.2024'!F422/'KVK II 03.2024'!E422</f>
        <v>0.09783102558</v>
      </c>
      <c r="H422" s="33">
        <f>'KVK II 03.2024'!AH422+'KVK II 03.2024'!AG422</f>
        <v>0</v>
      </c>
      <c r="I422" s="13" t="s">
        <v>689</v>
      </c>
      <c r="K422" s="13" t="str">
        <f t="shared" ref="K422:L422" si="421">IFS(E422&gt;1, "tak",E422&lt;1, "nie")</f>
        <v>nie</v>
      </c>
      <c r="L422" s="13" t="str">
        <f t="shared" si="421"/>
        <v>nie</v>
      </c>
    </row>
    <row r="423" ht="15.75" customHeight="1">
      <c r="A423" s="6">
        <v>1.24474232E8</v>
      </c>
      <c r="B423" s="13" t="str">
        <f>VLOOKUP(A423,'KVK II 03.2024'!$A$2:$AJ$500,2,false)</f>
        <v>Denior</v>
      </c>
      <c r="C423" s="33" t="str">
        <f>VLOOKUP(A423,'Actual scan'!$A$2:$AJ$500,3,false)</f>
        <v>#N/A</v>
      </c>
      <c r="D423" s="49">
        <f>'KVK II 03.2024'!D423-'KVK II 03.2024'!C423</f>
        <v>0</v>
      </c>
      <c r="E423" s="50" t="str">
        <f>'KVK II 03.2024'!D423/'KVK II 03.2024'!C423</f>
        <v>#DIV/0!</v>
      </c>
      <c r="F423" s="33">
        <f>'KVK II 03.2024'!F423-'KVK II 03.2024'!E423</f>
        <v>0</v>
      </c>
      <c r="G423" s="51" t="str">
        <f>'KVK II 03.2024'!F423/'KVK II 03.2024'!E423</f>
        <v>#DIV/0!</v>
      </c>
      <c r="H423" s="33">
        <f>'KVK II 03.2024'!AH423+'KVK II 03.2024'!AG423</f>
        <v>0</v>
      </c>
      <c r="I423" s="13" t="s">
        <v>689</v>
      </c>
      <c r="K423" s="13" t="str">
        <f t="shared" ref="K423:L423" si="422">IFS(E423&gt;1, "tak",E423&lt;1, "nie")</f>
        <v>#DIV/0!</v>
      </c>
      <c r="L423" s="13" t="str">
        <f t="shared" si="422"/>
        <v>nie</v>
      </c>
    </row>
    <row r="424" ht="15.75" customHeight="1">
      <c r="A424" s="6">
        <v>1.3757178E8</v>
      </c>
      <c r="B424" s="13" t="str">
        <f>VLOOKUP(A424,'KVK II 03.2024'!$A$2:$AJ$500,2,false)</f>
        <v>TONI CIPRIANI</v>
      </c>
      <c r="C424" s="33">
        <f>VLOOKUP(A424,'Actual scan'!$A$2:$AJ$500,3,false)</f>
        <v>37863758</v>
      </c>
      <c r="D424" s="49">
        <f>'KVK II 03.2024'!D424-'KVK II 03.2024'!C424</f>
        <v>-700399.96</v>
      </c>
      <c r="E424" s="50">
        <f>'KVK II 03.2024'!D424/'KVK II 03.2024'!C424</f>
        <v>0</v>
      </c>
      <c r="F424" s="33">
        <f>'KVK II 03.2024'!F424-'KVK II 03.2024'!E424</f>
        <v>-5252999.7</v>
      </c>
      <c r="G424" s="51">
        <f>'KVK II 03.2024'!F424/'KVK II 03.2024'!E424</f>
        <v>0</v>
      </c>
      <c r="H424" s="33">
        <f>'KVK II 03.2024'!AH424+'KVK II 03.2024'!AG424</f>
        <v>0</v>
      </c>
      <c r="I424" s="13" t="s">
        <v>689</v>
      </c>
      <c r="K424" s="13" t="str">
        <f t="shared" ref="K424:L424" si="423">IFS(E424&gt;1, "tak",E424&lt;1, "nie")</f>
        <v>nie</v>
      </c>
      <c r="L424" s="13" t="str">
        <f t="shared" si="423"/>
        <v>nie</v>
      </c>
    </row>
    <row r="425" ht="15.75" customHeight="1">
      <c r="A425" s="6">
        <v>1.4525012E8</v>
      </c>
      <c r="B425" s="13" t="str">
        <f>VLOOKUP(A425,'KVK II 03.2024'!$A$2:$AJ$500,2,false)</f>
        <v>ˢᴴCzuczu</v>
      </c>
      <c r="C425" s="33">
        <f>VLOOKUP(A425,'Actual scan'!$A$2:$AJ$500,3,false)</f>
        <v>37780582</v>
      </c>
      <c r="D425" s="49">
        <f>'KVK II 03.2024'!D425-'KVK II 03.2024'!C425</f>
        <v>31376</v>
      </c>
      <c r="E425" s="50" t="str">
        <f>'KVK II 03.2024'!D425/'KVK II 03.2024'!C425</f>
        <v>#DIV/0!</v>
      </c>
      <c r="F425" s="33">
        <f>'KVK II 03.2024'!F425-'KVK II 03.2024'!E425</f>
        <v>214588</v>
      </c>
      <c r="G425" s="51" t="str">
        <f>'KVK II 03.2024'!F425/'KVK II 03.2024'!E425</f>
        <v>#DIV/0!</v>
      </c>
      <c r="H425" s="33">
        <f>'KVK II 03.2024'!AH425+'KVK II 03.2024'!AG425</f>
        <v>0</v>
      </c>
      <c r="I425" s="13" t="s">
        <v>691</v>
      </c>
      <c r="K425" s="13" t="str">
        <f t="shared" ref="K425:L425" si="424">IFS(E425&gt;1, "tak",E425&lt;1, "nie")</f>
        <v>#DIV/0!</v>
      </c>
      <c r="L425" s="13" t="str">
        <f t="shared" si="424"/>
        <v>tak</v>
      </c>
    </row>
    <row r="426" ht="15.75" customHeight="1">
      <c r="A426" s="6">
        <v>9.165137E7</v>
      </c>
      <c r="B426" s="13" t="str">
        <f>VLOOKUP(A426,'KVK II 03.2024'!$A$2:$AJ$500,2,false)</f>
        <v>Ts Bunny Rzesko</v>
      </c>
      <c r="C426" s="33">
        <f>VLOOKUP(A426,'Actual scan'!$A$2:$AJ$500,3,false)</f>
        <v>35338486</v>
      </c>
      <c r="D426" s="49">
        <f>'KVK II 03.2024'!D426-'KVK II 03.2024'!C426</f>
        <v>0</v>
      </c>
      <c r="E426" s="50" t="str">
        <f>'KVK II 03.2024'!D426/'KVK II 03.2024'!C426</f>
        <v>#DIV/0!</v>
      </c>
      <c r="F426" s="33">
        <f>'KVK II 03.2024'!F426-'KVK II 03.2024'!E426</f>
        <v>0</v>
      </c>
      <c r="G426" s="51" t="str">
        <f>'KVK II 03.2024'!F426/'KVK II 03.2024'!E426</f>
        <v>#DIV/0!</v>
      </c>
      <c r="H426" s="33">
        <f>'KVK II 03.2024'!AH426+'KVK II 03.2024'!AG426</f>
        <v>0</v>
      </c>
      <c r="I426" s="13" t="s">
        <v>689</v>
      </c>
      <c r="K426" s="13" t="str">
        <f t="shared" ref="K426:L426" si="425">IFS(E426&gt;1, "tak",E426&lt;1, "nie")</f>
        <v>#DIV/0!</v>
      </c>
      <c r="L426" s="13" t="str">
        <f t="shared" si="425"/>
        <v>nie</v>
      </c>
    </row>
    <row r="427" ht="15.75" customHeight="1">
      <c r="C427" s="33"/>
      <c r="D427" s="49"/>
      <c r="E427" s="52"/>
      <c r="G427" s="51"/>
      <c r="H427" s="33"/>
      <c r="I427" s="13"/>
      <c r="K427" s="13" t="str">
        <f t="shared" ref="K427:L427" si="426">IFS(E427&gt;1, "tak",E427&lt;1, "nie")</f>
        <v>nie</v>
      </c>
      <c r="L427" s="13" t="str">
        <f t="shared" si="426"/>
        <v>nie</v>
      </c>
    </row>
    <row r="428" ht="15.75" customHeight="1">
      <c r="C428" s="33"/>
      <c r="D428" s="49"/>
      <c r="E428" s="52"/>
      <c r="G428" s="51"/>
      <c r="H428" s="33"/>
      <c r="I428" s="13"/>
      <c r="K428" s="13" t="str">
        <f t="shared" ref="K428:L428" si="427">IFS(E428&gt;1, "tak",E428&lt;1, "nie")</f>
        <v>nie</v>
      </c>
      <c r="L428" s="13" t="str">
        <f t="shared" si="427"/>
        <v>nie</v>
      </c>
    </row>
    <row r="429" ht="15.75" customHeight="1">
      <c r="C429" s="33"/>
      <c r="D429" s="49"/>
      <c r="E429" s="52"/>
      <c r="G429" s="51"/>
      <c r="H429" s="33"/>
      <c r="I429" s="13"/>
      <c r="K429" s="13" t="str">
        <f t="shared" ref="K429:L429" si="428">IFS(E429&gt;1, "tak",E429&lt;1, "nie")</f>
        <v>nie</v>
      </c>
      <c r="L429" s="13" t="str">
        <f t="shared" si="428"/>
        <v>nie</v>
      </c>
    </row>
    <row r="430" ht="15.75" customHeight="1">
      <c r="C430" s="33"/>
      <c r="D430" s="49"/>
      <c r="E430" s="52"/>
      <c r="G430" s="51"/>
      <c r="H430" s="33"/>
      <c r="I430" s="13"/>
      <c r="K430" s="13" t="str">
        <f t="shared" ref="K430:L430" si="429">IFS(E430&gt;1, "tak",E430&lt;1, "nie")</f>
        <v>nie</v>
      </c>
      <c r="L430" s="13" t="str">
        <f t="shared" si="429"/>
        <v>nie</v>
      </c>
    </row>
    <row r="431" ht="15.75" customHeight="1">
      <c r="C431" s="33"/>
      <c r="D431" s="49"/>
      <c r="E431" s="52"/>
      <c r="G431" s="51"/>
      <c r="H431" s="33"/>
      <c r="I431" s="13"/>
      <c r="K431" s="13" t="str">
        <f t="shared" ref="K431:L431" si="430">IFS(E431&gt;1, "tak",E431&lt;1, "nie")</f>
        <v>nie</v>
      </c>
      <c r="L431" s="13" t="str">
        <f t="shared" si="430"/>
        <v>nie</v>
      </c>
    </row>
    <row r="432" ht="15.75" customHeight="1">
      <c r="C432" s="33"/>
      <c r="D432" s="49"/>
      <c r="E432" s="52"/>
      <c r="G432" s="51"/>
      <c r="H432" s="33"/>
      <c r="I432" s="13"/>
      <c r="K432" s="13" t="str">
        <f t="shared" ref="K432:L432" si="431">IFS(E432&gt;1, "tak",E432&lt;1, "nie")</f>
        <v>nie</v>
      </c>
      <c r="L432" s="13" t="str">
        <f t="shared" si="431"/>
        <v>nie</v>
      </c>
    </row>
    <row r="433" ht="15.75" customHeight="1">
      <c r="C433" s="33"/>
      <c r="D433" s="49"/>
      <c r="E433" s="52"/>
      <c r="G433" s="51"/>
      <c r="H433" s="33"/>
      <c r="I433" s="13"/>
      <c r="K433" s="13" t="str">
        <f t="shared" ref="K433:L433" si="432">IFS(E433&gt;1, "tak",E433&lt;1, "nie")</f>
        <v>nie</v>
      </c>
      <c r="L433" s="13" t="str">
        <f t="shared" si="432"/>
        <v>nie</v>
      </c>
    </row>
    <row r="434" ht="15.75" customHeight="1">
      <c r="C434" s="33"/>
      <c r="D434" s="49"/>
      <c r="E434" s="52"/>
      <c r="G434" s="51"/>
      <c r="H434" s="33"/>
      <c r="I434" s="13"/>
      <c r="K434" s="13" t="str">
        <f t="shared" ref="K434:L434" si="433">IFS(E434&gt;1, "tak",E434&lt;1, "nie")</f>
        <v>nie</v>
      </c>
      <c r="L434" s="13" t="str">
        <f t="shared" si="433"/>
        <v>nie</v>
      </c>
    </row>
    <row r="435" ht="15.75" customHeight="1">
      <c r="C435" s="33"/>
      <c r="D435" s="49"/>
      <c r="E435" s="52"/>
      <c r="G435" s="51"/>
      <c r="H435" s="33"/>
      <c r="I435" s="13"/>
      <c r="K435" s="13" t="str">
        <f t="shared" ref="K435:L435" si="434">IFS(E435&gt;1, "tak",E435&lt;1, "nie")</f>
        <v>nie</v>
      </c>
      <c r="L435" s="13" t="str">
        <f t="shared" si="434"/>
        <v>nie</v>
      </c>
    </row>
    <row r="436" ht="15.75" customHeight="1">
      <c r="C436" s="33"/>
      <c r="D436" s="49"/>
      <c r="E436" s="52"/>
      <c r="G436" s="51"/>
      <c r="H436" s="33"/>
      <c r="I436" s="13"/>
    </row>
    <row r="437" ht="15.75" customHeight="1">
      <c r="C437" s="33"/>
      <c r="D437" s="49"/>
      <c r="E437" s="52"/>
      <c r="G437" s="51"/>
      <c r="H437" s="33"/>
      <c r="I437" s="13"/>
    </row>
    <row r="438" ht="15.75" customHeight="1">
      <c r="C438" s="33"/>
      <c r="D438" s="49"/>
      <c r="E438" s="52"/>
      <c r="G438" s="51"/>
      <c r="H438" s="33"/>
      <c r="I438" s="13"/>
    </row>
    <row r="439" ht="15.75" customHeight="1">
      <c r="C439" s="33"/>
      <c r="D439" s="49"/>
      <c r="E439" s="52"/>
      <c r="G439" s="51"/>
      <c r="H439" s="33"/>
      <c r="I439" s="13"/>
    </row>
    <row r="440" ht="15.75" customHeight="1">
      <c r="C440" s="33"/>
      <c r="D440" s="49"/>
      <c r="E440" s="52"/>
      <c r="G440" s="51"/>
      <c r="H440" s="33"/>
      <c r="I440" s="13"/>
    </row>
    <row r="441" ht="15.75" customHeight="1">
      <c r="C441" s="33"/>
      <c r="D441" s="49"/>
      <c r="E441" s="52"/>
      <c r="G441" s="51"/>
      <c r="H441" s="33"/>
      <c r="I441" s="13"/>
    </row>
    <row r="442" ht="15.75" customHeight="1">
      <c r="C442" s="33"/>
      <c r="D442" s="49"/>
      <c r="E442" s="52"/>
      <c r="G442" s="51"/>
      <c r="H442" s="33"/>
      <c r="I442" s="13"/>
    </row>
    <row r="443" ht="15.75" customHeight="1">
      <c r="C443" s="33"/>
      <c r="D443" s="49"/>
      <c r="E443" s="52"/>
      <c r="G443" s="51"/>
      <c r="H443" s="33"/>
      <c r="I443" s="13"/>
    </row>
    <row r="444" ht="15.75" customHeight="1">
      <c r="C444" s="33"/>
      <c r="D444" s="49"/>
      <c r="E444" s="52"/>
      <c r="G444" s="51"/>
      <c r="H444" s="33"/>
      <c r="I444" s="13"/>
    </row>
    <row r="445" ht="15.75" customHeight="1">
      <c r="C445" s="33"/>
      <c r="D445" s="49"/>
      <c r="E445" s="52"/>
      <c r="G445" s="51"/>
      <c r="H445" s="33"/>
      <c r="I445" s="13"/>
    </row>
    <row r="446" ht="15.75" customHeight="1">
      <c r="C446" s="33"/>
      <c r="D446" s="49"/>
      <c r="E446" s="52"/>
      <c r="G446" s="51"/>
      <c r="H446" s="33"/>
      <c r="I446" s="13"/>
    </row>
    <row r="447" ht="15.75" customHeight="1">
      <c r="C447" s="33"/>
      <c r="D447" s="49"/>
      <c r="E447" s="52"/>
      <c r="G447" s="51"/>
      <c r="H447" s="33"/>
      <c r="I447" s="13"/>
    </row>
    <row r="448" ht="15.75" customHeight="1">
      <c r="C448" s="33"/>
      <c r="D448" s="49"/>
      <c r="E448" s="52"/>
      <c r="G448" s="51"/>
      <c r="H448" s="33"/>
      <c r="I448" s="13"/>
    </row>
    <row r="449" ht="15.75" customHeight="1">
      <c r="C449" s="33"/>
      <c r="D449" s="49"/>
      <c r="E449" s="52"/>
      <c r="G449" s="51"/>
      <c r="H449" s="33"/>
      <c r="I449" s="13"/>
    </row>
    <row r="450" ht="15.75" customHeight="1">
      <c r="C450" s="33"/>
      <c r="D450" s="49"/>
      <c r="E450" s="52"/>
      <c r="G450" s="51"/>
      <c r="H450" s="33"/>
      <c r="I450" s="13"/>
    </row>
    <row r="451" ht="15.75" customHeight="1">
      <c r="C451" s="33"/>
      <c r="D451" s="49"/>
      <c r="E451" s="52"/>
      <c r="G451" s="51"/>
      <c r="H451" s="33"/>
      <c r="I451" s="13"/>
    </row>
    <row r="452" ht="15.75" customHeight="1">
      <c r="C452" s="33"/>
      <c r="D452" s="49"/>
      <c r="E452" s="52"/>
      <c r="G452" s="51"/>
      <c r="H452" s="33"/>
      <c r="I452" s="13"/>
    </row>
    <row r="453" ht="15.75" customHeight="1">
      <c r="C453" s="33"/>
      <c r="D453" s="49"/>
      <c r="E453" s="52"/>
      <c r="G453" s="51"/>
      <c r="H453" s="33"/>
      <c r="I453" s="13"/>
    </row>
    <row r="454" ht="15.75" customHeight="1">
      <c r="C454" s="33"/>
      <c r="D454" s="49"/>
      <c r="E454" s="52"/>
      <c r="G454" s="51"/>
      <c r="H454" s="33"/>
      <c r="I454" s="13"/>
    </row>
    <row r="455" ht="15.75" customHeight="1">
      <c r="C455" s="33"/>
      <c r="D455" s="49"/>
      <c r="E455" s="52"/>
      <c r="G455" s="51"/>
      <c r="H455" s="33"/>
      <c r="I455" s="13"/>
    </row>
    <row r="456" ht="15.75" customHeight="1">
      <c r="C456" s="33"/>
      <c r="D456" s="49"/>
      <c r="E456" s="52"/>
      <c r="G456" s="51"/>
      <c r="H456" s="33"/>
      <c r="I456" s="13"/>
    </row>
    <row r="457" ht="15.75" customHeight="1">
      <c r="C457" s="33"/>
      <c r="D457" s="49"/>
      <c r="E457" s="52"/>
      <c r="G457" s="51"/>
      <c r="H457" s="33"/>
      <c r="I457" s="13"/>
    </row>
    <row r="458" ht="15.75" customHeight="1">
      <c r="C458" s="33"/>
      <c r="D458" s="49"/>
      <c r="E458" s="52"/>
      <c r="G458" s="51"/>
      <c r="H458" s="33"/>
      <c r="I458" s="13"/>
    </row>
    <row r="459" ht="15.75" customHeight="1">
      <c r="C459" s="33"/>
      <c r="D459" s="49"/>
      <c r="E459" s="52"/>
      <c r="G459" s="51"/>
      <c r="H459" s="33"/>
      <c r="I459" s="13"/>
    </row>
    <row r="460" ht="15.75" customHeight="1">
      <c r="C460" s="33"/>
      <c r="D460" s="49"/>
      <c r="E460" s="52"/>
      <c r="G460" s="51"/>
      <c r="H460" s="33"/>
      <c r="I460" s="13"/>
    </row>
    <row r="461" ht="15.75" customHeight="1">
      <c r="C461" s="33"/>
      <c r="D461" s="49"/>
      <c r="E461" s="52"/>
      <c r="G461" s="51"/>
      <c r="H461" s="33"/>
      <c r="I461" s="13"/>
    </row>
    <row r="462" ht="15.75" customHeight="1">
      <c r="C462" s="33"/>
      <c r="D462" s="49"/>
      <c r="E462" s="52"/>
      <c r="G462" s="51"/>
      <c r="H462" s="33"/>
      <c r="I462" s="13"/>
    </row>
    <row r="463" ht="15.75" customHeight="1">
      <c r="C463" s="33"/>
      <c r="D463" s="49"/>
      <c r="E463" s="52"/>
      <c r="G463" s="51"/>
      <c r="H463" s="33"/>
      <c r="I463" s="13"/>
    </row>
    <row r="464" ht="15.75" customHeight="1">
      <c r="C464" s="33"/>
      <c r="D464" s="49"/>
      <c r="E464" s="52"/>
      <c r="G464" s="51"/>
      <c r="H464" s="33"/>
      <c r="I464" s="13"/>
    </row>
    <row r="465" ht="15.75" customHeight="1">
      <c r="C465" s="33"/>
      <c r="D465" s="49"/>
      <c r="E465" s="52"/>
      <c r="G465" s="51"/>
      <c r="H465" s="33"/>
      <c r="I465" s="13"/>
    </row>
    <row r="466" ht="15.75" customHeight="1">
      <c r="C466" s="33"/>
      <c r="D466" s="49"/>
      <c r="E466" s="52"/>
      <c r="G466" s="51"/>
      <c r="H466" s="33"/>
      <c r="I466" s="13"/>
    </row>
    <row r="467" ht="15.75" customHeight="1">
      <c r="C467" s="33"/>
      <c r="D467" s="49"/>
      <c r="E467" s="52"/>
      <c r="G467" s="51"/>
      <c r="H467" s="33"/>
      <c r="I467" s="13"/>
    </row>
    <row r="468" ht="15.75" customHeight="1">
      <c r="C468" s="33"/>
      <c r="D468" s="49"/>
      <c r="E468" s="52"/>
      <c r="G468" s="51"/>
      <c r="H468" s="33"/>
      <c r="I468" s="13"/>
    </row>
    <row r="469" ht="15.75" customHeight="1">
      <c r="C469" s="33"/>
      <c r="D469" s="49"/>
      <c r="E469" s="52"/>
      <c r="G469" s="51"/>
      <c r="H469" s="33"/>
      <c r="I469" s="13"/>
    </row>
    <row r="470" ht="15.75" customHeight="1">
      <c r="C470" s="33"/>
      <c r="D470" s="49"/>
      <c r="E470" s="52"/>
      <c r="G470" s="51"/>
      <c r="H470" s="33"/>
      <c r="I470" s="13"/>
    </row>
    <row r="471" ht="15.75" customHeight="1">
      <c r="C471" s="33"/>
      <c r="D471" s="49"/>
      <c r="E471" s="52"/>
      <c r="G471" s="51"/>
      <c r="H471" s="33"/>
      <c r="I471" s="13"/>
    </row>
    <row r="472" ht="15.75" customHeight="1">
      <c r="C472" s="33"/>
      <c r="D472" s="49"/>
      <c r="E472" s="52"/>
      <c r="G472" s="51"/>
      <c r="H472" s="33"/>
      <c r="I472" s="13"/>
    </row>
    <row r="473" ht="15.75" customHeight="1">
      <c r="C473" s="33"/>
      <c r="D473" s="49"/>
      <c r="E473" s="52"/>
      <c r="G473" s="51"/>
      <c r="H473" s="33"/>
      <c r="I473" s="13"/>
    </row>
    <row r="474" ht="15.75" customHeight="1">
      <c r="C474" s="33"/>
      <c r="D474" s="49"/>
      <c r="E474" s="52"/>
      <c r="G474" s="51"/>
      <c r="H474" s="33"/>
      <c r="I474" s="13"/>
    </row>
    <row r="475" ht="15.75" customHeight="1">
      <c r="C475" s="33"/>
      <c r="D475" s="49"/>
      <c r="E475" s="52"/>
      <c r="G475" s="51"/>
      <c r="H475" s="33"/>
      <c r="I475" s="13"/>
    </row>
    <row r="476" ht="15.75" customHeight="1">
      <c r="C476" s="33"/>
      <c r="D476" s="49"/>
      <c r="E476" s="52"/>
      <c r="G476" s="51"/>
      <c r="H476" s="33"/>
      <c r="I476" s="13"/>
    </row>
    <row r="477" ht="15.75" customHeight="1">
      <c r="C477" s="33"/>
      <c r="D477" s="49"/>
      <c r="E477" s="52"/>
      <c r="G477" s="51"/>
      <c r="H477" s="33"/>
      <c r="I477" s="13"/>
    </row>
    <row r="478" ht="15.75" customHeight="1">
      <c r="C478" s="33"/>
      <c r="D478" s="49"/>
      <c r="E478" s="52"/>
      <c r="G478" s="51"/>
      <c r="H478" s="33"/>
      <c r="I478" s="13"/>
    </row>
    <row r="479" ht="15.75" customHeight="1">
      <c r="C479" s="33"/>
      <c r="D479" s="49"/>
      <c r="E479" s="52"/>
      <c r="G479" s="51"/>
      <c r="H479" s="33"/>
      <c r="I479" s="13"/>
    </row>
    <row r="480" ht="15.75" customHeight="1">
      <c r="C480" s="33"/>
      <c r="D480" s="49"/>
      <c r="E480" s="52"/>
      <c r="G480" s="51"/>
      <c r="H480" s="33"/>
      <c r="I480" s="13"/>
    </row>
    <row r="481" ht="15.75" customHeight="1">
      <c r="C481" s="33"/>
      <c r="D481" s="49"/>
      <c r="E481" s="52"/>
      <c r="G481" s="51"/>
      <c r="H481" s="33"/>
      <c r="I481" s="13"/>
    </row>
    <row r="482" ht="15.75" customHeight="1">
      <c r="C482" s="33"/>
      <c r="D482" s="49"/>
      <c r="E482" s="52"/>
      <c r="G482" s="51"/>
      <c r="H482" s="33"/>
      <c r="I482" s="13"/>
    </row>
    <row r="483" ht="15.75" customHeight="1">
      <c r="C483" s="33"/>
      <c r="D483" s="49"/>
      <c r="E483" s="52"/>
      <c r="G483" s="51"/>
      <c r="H483" s="33"/>
      <c r="I483" s="13"/>
    </row>
    <row r="484" ht="15.75" customHeight="1">
      <c r="C484" s="33"/>
      <c r="D484" s="49"/>
      <c r="E484" s="52"/>
      <c r="G484" s="51"/>
      <c r="H484" s="33"/>
      <c r="I484" s="13"/>
    </row>
    <row r="485" ht="15.75" customHeight="1">
      <c r="C485" s="33"/>
      <c r="D485" s="49"/>
      <c r="E485" s="52"/>
      <c r="G485" s="51"/>
      <c r="H485" s="33"/>
      <c r="I485" s="13"/>
    </row>
    <row r="486" ht="15.75" customHeight="1">
      <c r="C486" s="33"/>
      <c r="D486" s="49"/>
      <c r="E486" s="52"/>
      <c r="G486" s="51"/>
      <c r="H486" s="33"/>
      <c r="I486" s="13"/>
    </row>
    <row r="487" ht="15.75" customHeight="1">
      <c r="C487" s="33"/>
      <c r="D487" s="49"/>
      <c r="E487" s="52"/>
      <c r="G487" s="51"/>
      <c r="H487" s="33"/>
      <c r="I487" s="13"/>
    </row>
    <row r="488" ht="15.75" customHeight="1">
      <c r="C488" s="33"/>
      <c r="D488" s="49"/>
      <c r="E488" s="52"/>
      <c r="G488" s="51"/>
      <c r="H488" s="33"/>
      <c r="I488" s="13"/>
    </row>
    <row r="489" ht="15.75" customHeight="1">
      <c r="C489" s="33"/>
      <c r="D489" s="49"/>
      <c r="E489" s="52"/>
      <c r="G489" s="51"/>
      <c r="H489" s="33"/>
      <c r="I489" s="13"/>
    </row>
    <row r="490" ht="15.75" customHeight="1">
      <c r="C490" s="33"/>
      <c r="D490" s="49"/>
      <c r="E490" s="52"/>
      <c r="G490" s="51"/>
      <c r="H490" s="33"/>
      <c r="I490" s="13"/>
    </row>
    <row r="491" ht="15.75" customHeight="1">
      <c r="C491" s="33"/>
      <c r="D491" s="49"/>
      <c r="E491" s="52"/>
      <c r="G491" s="51"/>
      <c r="H491" s="33"/>
      <c r="I491" s="13"/>
    </row>
    <row r="492" ht="15.75" customHeight="1">
      <c r="C492" s="33"/>
      <c r="D492" s="49"/>
      <c r="E492" s="52"/>
      <c r="G492" s="51"/>
      <c r="H492" s="33"/>
      <c r="I492" s="13"/>
    </row>
    <row r="493" ht="15.75" customHeight="1">
      <c r="C493" s="33"/>
      <c r="D493" s="49"/>
      <c r="E493" s="52"/>
      <c r="G493" s="51"/>
      <c r="H493" s="33"/>
      <c r="I493" s="13"/>
    </row>
    <row r="494" ht="15.75" customHeight="1">
      <c r="C494" s="33"/>
      <c r="D494" s="49"/>
      <c r="E494" s="52"/>
      <c r="G494" s="51"/>
      <c r="H494" s="33"/>
      <c r="I494" s="13"/>
    </row>
    <row r="495" ht="15.75" customHeight="1">
      <c r="C495" s="33"/>
      <c r="D495" s="49"/>
      <c r="E495" s="52"/>
      <c r="G495" s="51"/>
      <c r="H495" s="33"/>
      <c r="I495" s="13"/>
    </row>
    <row r="496" ht="15.75" customHeight="1">
      <c r="C496" s="33"/>
      <c r="D496" s="49"/>
      <c r="E496" s="52"/>
      <c r="G496" s="51"/>
      <c r="H496" s="33"/>
      <c r="I496" s="13"/>
    </row>
    <row r="497" ht="15.75" customHeight="1">
      <c r="C497" s="33"/>
      <c r="D497" s="49"/>
      <c r="E497" s="52"/>
      <c r="G497" s="51"/>
      <c r="H497" s="33"/>
      <c r="I497" s="13"/>
    </row>
    <row r="498" ht="15.75" customHeight="1">
      <c r="C498" s="33"/>
      <c r="D498" s="49"/>
      <c r="E498" s="52"/>
      <c r="G498" s="51"/>
      <c r="H498" s="33"/>
      <c r="I498" s="13"/>
    </row>
    <row r="499" ht="15.75" customHeight="1">
      <c r="C499" s="33"/>
      <c r="D499" s="49"/>
      <c r="E499" s="52"/>
      <c r="G499" s="51"/>
      <c r="H499" s="33"/>
      <c r="I499" s="13"/>
    </row>
    <row r="500" ht="15.75" customHeight="1">
      <c r="C500" s="33"/>
      <c r="D500" s="49"/>
      <c r="E500" s="52"/>
      <c r="G500" s="51"/>
      <c r="H500" s="33"/>
      <c r="I500" s="13"/>
    </row>
    <row r="501" ht="15.75" customHeight="1">
      <c r="C501" s="33"/>
      <c r="D501" s="49"/>
      <c r="E501" s="52"/>
      <c r="G501" s="51"/>
      <c r="H501" s="33"/>
    </row>
    <row r="502" ht="15.75" customHeight="1">
      <c r="C502" s="33"/>
      <c r="D502" s="49"/>
      <c r="E502" s="52"/>
      <c r="G502" s="51"/>
      <c r="H502" s="33"/>
    </row>
    <row r="503" ht="15.75" customHeight="1">
      <c r="C503" s="33"/>
      <c r="D503" s="49"/>
      <c r="E503" s="52"/>
      <c r="G503" s="51"/>
      <c r="H503" s="33"/>
    </row>
    <row r="504" ht="15.75" customHeight="1">
      <c r="C504" s="33"/>
      <c r="D504" s="49"/>
      <c r="E504" s="52"/>
      <c r="G504" s="51"/>
      <c r="H504" s="33"/>
    </row>
    <row r="505" ht="15.75" customHeight="1">
      <c r="C505" s="33"/>
      <c r="D505" s="49"/>
      <c r="E505" s="52"/>
      <c r="G505" s="51"/>
      <c r="H505" s="33"/>
    </row>
    <row r="506" ht="15.75" customHeight="1">
      <c r="C506" s="33"/>
      <c r="D506" s="49"/>
      <c r="E506" s="52"/>
      <c r="G506" s="51"/>
      <c r="H506" s="33"/>
    </row>
    <row r="507" ht="15.75" customHeight="1">
      <c r="C507" s="33"/>
      <c r="D507" s="49"/>
      <c r="E507" s="52"/>
      <c r="G507" s="51"/>
      <c r="H507" s="33"/>
    </row>
    <row r="508" ht="15.75" customHeight="1">
      <c r="C508" s="33"/>
      <c r="D508" s="49"/>
      <c r="E508" s="52"/>
      <c r="G508" s="51"/>
      <c r="H508" s="33"/>
    </row>
    <row r="509" ht="15.75" customHeight="1">
      <c r="C509" s="33"/>
      <c r="D509" s="49"/>
      <c r="E509" s="52"/>
      <c r="G509" s="51"/>
      <c r="H509" s="33"/>
    </row>
    <row r="510" ht="15.75" customHeight="1">
      <c r="C510" s="33"/>
      <c r="D510" s="49"/>
      <c r="E510" s="52"/>
      <c r="G510" s="51"/>
      <c r="H510" s="33"/>
    </row>
    <row r="511" ht="15.75" customHeight="1">
      <c r="C511" s="33"/>
      <c r="D511" s="49"/>
      <c r="E511" s="52"/>
      <c r="G511" s="51"/>
      <c r="H511" s="33"/>
    </row>
    <row r="512" ht="15.75" customHeight="1">
      <c r="C512" s="33"/>
      <c r="D512" s="49"/>
      <c r="E512" s="52"/>
      <c r="G512" s="51"/>
      <c r="H512" s="33"/>
    </row>
    <row r="513" ht="15.75" customHeight="1">
      <c r="C513" s="33"/>
      <c r="D513" s="49"/>
      <c r="E513" s="52"/>
      <c r="G513" s="51"/>
      <c r="H513" s="33"/>
    </row>
    <row r="514" ht="15.75" customHeight="1">
      <c r="C514" s="33"/>
      <c r="D514" s="49"/>
      <c r="E514" s="52"/>
      <c r="G514" s="51"/>
      <c r="H514" s="33"/>
    </row>
    <row r="515" ht="15.75" customHeight="1">
      <c r="C515" s="33"/>
      <c r="D515" s="49"/>
      <c r="E515" s="52"/>
      <c r="G515" s="51"/>
      <c r="H515" s="33"/>
    </row>
    <row r="516" ht="15.75" customHeight="1">
      <c r="C516" s="33"/>
      <c r="D516" s="49"/>
      <c r="E516" s="52"/>
      <c r="G516" s="51"/>
      <c r="H516" s="33"/>
    </row>
    <row r="517" ht="15.75" customHeight="1">
      <c r="C517" s="33"/>
      <c r="D517" s="49"/>
      <c r="E517" s="52"/>
      <c r="G517" s="51"/>
      <c r="H517" s="33"/>
    </row>
    <row r="518" ht="15.75" customHeight="1">
      <c r="C518" s="33"/>
      <c r="D518" s="49"/>
      <c r="E518" s="52"/>
      <c r="G518" s="51"/>
      <c r="H518" s="33"/>
    </row>
    <row r="519" ht="15.75" customHeight="1">
      <c r="C519" s="33"/>
      <c r="D519" s="49"/>
      <c r="E519" s="52"/>
      <c r="G519" s="51"/>
      <c r="H519" s="33"/>
    </row>
    <row r="520" ht="15.75" customHeight="1">
      <c r="C520" s="33"/>
      <c r="D520" s="49"/>
      <c r="E520" s="52"/>
      <c r="G520" s="51"/>
      <c r="H520" s="33"/>
    </row>
    <row r="521" ht="15.75" customHeight="1">
      <c r="C521" s="33"/>
      <c r="D521" s="49"/>
      <c r="E521" s="52"/>
      <c r="G521" s="51"/>
      <c r="H521" s="33"/>
    </row>
    <row r="522" ht="15.75" customHeight="1">
      <c r="C522" s="33"/>
      <c r="D522" s="49"/>
      <c r="E522" s="52"/>
      <c r="G522" s="51"/>
      <c r="H522" s="33"/>
    </row>
    <row r="523" ht="15.75" customHeight="1">
      <c r="C523" s="33"/>
      <c r="D523" s="49"/>
      <c r="E523" s="52"/>
      <c r="G523" s="51"/>
      <c r="H523" s="33"/>
    </row>
    <row r="524" ht="15.75" customHeight="1">
      <c r="C524" s="33"/>
      <c r="D524" s="49"/>
      <c r="E524" s="52"/>
      <c r="G524" s="51"/>
      <c r="H524" s="33"/>
    </row>
    <row r="525" ht="15.75" customHeight="1">
      <c r="C525" s="33"/>
      <c r="D525" s="49"/>
      <c r="E525" s="52"/>
      <c r="G525" s="51"/>
      <c r="H525" s="33"/>
    </row>
    <row r="526" ht="15.75" customHeight="1">
      <c r="C526" s="33"/>
      <c r="D526" s="49"/>
      <c r="E526" s="52"/>
      <c r="G526" s="51"/>
      <c r="H526" s="33"/>
    </row>
    <row r="527" ht="15.75" customHeight="1">
      <c r="C527" s="33"/>
      <c r="D527" s="49"/>
      <c r="E527" s="52"/>
      <c r="G527" s="51"/>
      <c r="H527" s="33"/>
    </row>
    <row r="528" ht="15.75" customHeight="1">
      <c r="C528" s="33"/>
      <c r="D528" s="49"/>
      <c r="E528" s="52"/>
      <c r="G528" s="51"/>
      <c r="H528" s="33"/>
    </row>
    <row r="529" ht="15.75" customHeight="1">
      <c r="C529" s="33"/>
      <c r="D529" s="49"/>
      <c r="E529" s="52"/>
      <c r="G529" s="51"/>
      <c r="H529" s="33"/>
    </row>
    <row r="530" ht="15.75" customHeight="1">
      <c r="C530" s="33"/>
      <c r="D530" s="49"/>
      <c r="E530" s="52"/>
      <c r="G530" s="51"/>
      <c r="H530" s="33"/>
    </row>
    <row r="531" ht="15.75" customHeight="1">
      <c r="C531" s="33"/>
      <c r="D531" s="49"/>
      <c r="E531" s="52"/>
      <c r="G531" s="51"/>
      <c r="H531" s="33"/>
    </row>
    <row r="532" ht="15.75" customHeight="1">
      <c r="C532" s="33"/>
      <c r="D532" s="49"/>
      <c r="E532" s="52"/>
      <c r="G532" s="51"/>
      <c r="H532" s="33"/>
    </row>
    <row r="533" ht="15.75" customHeight="1">
      <c r="C533" s="33"/>
      <c r="D533" s="49"/>
      <c r="E533" s="52"/>
      <c r="G533" s="51"/>
      <c r="H533" s="33"/>
    </row>
    <row r="534" ht="15.75" customHeight="1">
      <c r="C534" s="33"/>
      <c r="D534" s="49"/>
      <c r="E534" s="52"/>
      <c r="G534" s="51"/>
      <c r="H534" s="33"/>
    </row>
    <row r="535" ht="15.75" customHeight="1">
      <c r="C535" s="33"/>
      <c r="D535" s="49"/>
      <c r="E535" s="52"/>
      <c r="G535" s="51"/>
      <c r="H535" s="33"/>
    </row>
    <row r="536" ht="15.75" customHeight="1">
      <c r="C536" s="33"/>
      <c r="D536" s="49"/>
      <c r="E536" s="52"/>
      <c r="G536" s="51"/>
      <c r="H536" s="33"/>
    </row>
    <row r="537" ht="15.75" customHeight="1">
      <c r="C537" s="33"/>
      <c r="D537" s="49"/>
      <c r="E537" s="52"/>
      <c r="G537" s="51"/>
      <c r="H537" s="33"/>
    </row>
    <row r="538" ht="15.75" customHeight="1">
      <c r="C538" s="33"/>
      <c r="D538" s="49"/>
      <c r="E538" s="52"/>
      <c r="G538" s="51"/>
      <c r="H538" s="33"/>
    </row>
    <row r="539" ht="15.75" customHeight="1">
      <c r="C539" s="33"/>
      <c r="D539" s="49"/>
      <c r="E539" s="52"/>
      <c r="G539" s="51"/>
      <c r="H539" s="33"/>
    </row>
    <row r="540" ht="15.75" customHeight="1">
      <c r="C540" s="33"/>
      <c r="D540" s="49"/>
      <c r="E540" s="52"/>
      <c r="G540" s="51"/>
      <c r="H540" s="33"/>
    </row>
    <row r="541" ht="15.75" customHeight="1">
      <c r="C541" s="33"/>
      <c r="D541" s="49"/>
      <c r="E541" s="52"/>
      <c r="G541" s="51"/>
      <c r="H541" s="33"/>
    </row>
    <row r="542" ht="15.75" customHeight="1">
      <c r="C542" s="33"/>
      <c r="D542" s="49"/>
      <c r="E542" s="52"/>
      <c r="G542" s="51"/>
      <c r="H542" s="33"/>
    </row>
    <row r="543" ht="15.75" customHeight="1">
      <c r="C543" s="33"/>
      <c r="D543" s="49"/>
      <c r="E543" s="52"/>
      <c r="G543" s="51"/>
      <c r="H543" s="33"/>
    </row>
    <row r="544" ht="15.75" customHeight="1">
      <c r="C544" s="33"/>
      <c r="D544" s="49"/>
      <c r="E544" s="52"/>
      <c r="G544" s="51"/>
      <c r="H544" s="33"/>
    </row>
    <row r="545" ht="15.75" customHeight="1">
      <c r="C545" s="33"/>
      <c r="D545" s="49"/>
      <c r="E545" s="52"/>
      <c r="G545" s="51"/>
      <c r="H545" s="33"/>
    </row>
    <row r="546" ht="15.75" customHeight="1">
      <c r="C546" s="33"/>
      <c r="D546" s="49"/>
      <c r="E546" s="52"/>
      <c r="G546" s="51"/>
      <c r="H546" s="33"/>
    </row>
    <row r="547" ht="15.75" customHeight="1">
      <c r="C547" s="33"/>
      <c r="D547" s="49"/>
      <c r="E547" s="52"/>
      <c r="G547" s="51"/>
      <c r="H547" s="33"/>
    </row>
    <row r="548" ht="15.75" customHeight="1">
      <c r="C548" s="33"/>
      <c r="D548" s="49"/>
      <c r="E548" s="52"/>
      <c r="G548" s="51"/>
      <c r="H548" s="33"/>
    </row>
    <row r="549" ht="15.75" customHeight="1">
      <c r="C549" s="33"/>
      <c r="D549" s="49"/>
      <c r="E549" s="52"/>
      <c r="G549" s="51"/>
      <c r="H549" s="33"/>
    </row>
    <row r="550" ht="15.75" customHeight="1">
      <c r="C550" s="33"/>
      <c r="D550" s="49"/>
      <c r="E550" s="52"/>
      <c r="G550" s="51"/>
      <c r="H550" s="33"/>
    </row>
    <row r="551" ht="15.75" customHeight="1">
      <c r="C551" s="33"/>
      <c r="D551" s="49"/>
      <c r="E551" s="52"/>
      <c r="G551" s="51"/>
      <c r="H551" s="33"/>
    </row>
    <row r="552" ht="15.75" customHeight="1">
      <c r="C552" s="33"/>
      <c r="D552" s="49"/>
      <c r="E552" s="52"/>
      <c r="G552" s="51"/>
      <c r="H552" s="33"/>
    </row>
    <row r="553" ht="15.75" customHeight="1">
      <c r="C553" s="33"/>
      <c r="D553" s="49"/>
      <c r="E553" s="52"/>
      <c r="G553" s="51"/>
      <c r="H553" s="33"/>
    </row>
    <row r="554" ht="15.75" customHeight="1">
      <c r="C554" s="33"/>
      <c r="D554" s="49"/>
      <c r="E554" s="52"/>
      <c r="G554" s="51"/>
      <c r="H554" s="33"/>
    </row>
    <row r="555" ht="15.75" customHeight="1">
      <c r="C555" s="33"/>
      <c r="D555" s="49"/>
      <c r="E555" s="52"/>
      <c r="G555" s="51"/>
      <c r="H555" s="33"/>
    </row>
    <row r="556" ht="15.75" customHeight="1">
      <c r="C556" s="33"/>
      <c r="D556" s="49"/>
      <c r="E556" s="52"/>
      <c r="G556" s="51"/>
      <c r="H556" s="33"/>
    </row>
    <row r="557" ht="15.75" customHeight="1">
      <c r="C557" s="33"/>
      <c r="D557" s="49"/>
      <c r="E557" s="52"/>
      <c r="G557" s="51"/>
      <c r="H557" s="33"/>
    </row>
    <row r="558" ht="15.75" customHeight="1">
      <c r="C558" s="33"/>
      <c r="D558" s="49"/>
      <c r="E558" s="52"/>
      <c r="G558" s="51"/>
      <c r="H558" s="33"/>
    </row>
    <row r="559" ht="15.75" customHeight="1">
      <c r="C559" s="33"/>
      <c r="D559" s="49"/>
      <c r="E559" s="52"/>
      <c r="G559" s="51"/>
      <c r="H559" s="33"/>
    </row>
    <row r="560" ht="15.75" customHeight="1">
      <c r="C560" s="33"/>
      <c r="D560" s="49"/>
      <c r="E560" s="52"/>
      <c r="G560" s="51"/>
      <c r="H560" s="33"/>
    </row>
    <row r="561" ht="15.75" customHeight="1">
      <c r="C561" s="33"/>
      <c r="D561" s="49"/>
      <c r="E561" s="52"/>
      <c r="G561" s="51"/>
      <c r="H561" s="33"/>
    </row>
    <row r="562" ht="15.75" customHeight="1">
      <c r="C562" s="33"/>
      <c r="D562" s="49"/>
      <c r="E562" s="52"/>
      <c r="G562" s="51"/>
      <c r="H562" s="33"/>
    </row>
    <row r="563" ht="15.75" customHeight="1">
      <c r="C563" s="33"/>
      <c r="D563" s="49"/>
      <c r="E563" s="52"/>
      <c r="G563" s="51"/>
      <c r="H563" s="33"/>
    </row>
    <row r="564" ht="15.75" customHeight="1">
      <c r="C564" s="33"/>
      <c r="D564" s="49"/>
      <c r="E564" s="52"/>
      <c r="G564" s="51"/>
      <c r="H564" s="33"/>
    </row>
    <row r="565" ht="15.75" customHeight="1">
      <c r="C565" s="33"/>
      <c r="D565" s="49"/>
      <c r="E565" s="52"/>
      <c r="G565" s="51"/>
      <c r="H565" s="33"/>
    </row>
    <row r="566" ht="15.75" customHeight="1">
      <c r="C566" s="33"/>
      <c r="D566" s="49"/>
      <c r="E566" s="52"/>
      <c r="G566" s="51"/>
      <c r="H566" s="33"/>
    </row>
    <row r="567" ht="15.75" customHeight="1">
      <c r="C567" s="33"/>
      <c r="D567" s="49"/>
      <c r="E567" s="52"/>
      <c r="G567" s="51"/>
      <c r="H567" s="33"/>
    </row>
    <row r="568" ht="15.75" customHeight="1">
      <c r="C568" s="33"/>
      <c r="D568" s="49"/>
      <c r="E568" s="52"/>
      <c r="G568" s="51"/>
      <c r="H568" s="33"/>
    </row>
    <row r="569" ht="15.75" customHeight="1">
      <c r="C569" s="33"/>
      <c r="D569" s="49"/>
      <c r="E569" s="52"/>
      <c r="G569" s="51"/>
      <c r="H569" s="33"/>
    </row>
    <row r="570" ht="15.75" customHeight="1">
      <c r="C570" s="33"/>
      <c r="D570" s="49"/>
      <c r="E570" s="52"/>
      <c r="G570" s="51"/>
      <c r="H570" s="33"/>
    </row>
    <row r="571" ht="15.75" customHeight="1">
      <c r="C571" s="33"/>
      <c r="D571" s="49"/>
      <c r="E571" s="52"/>
      <c r="G571" s="51"/>
      <c r="H571" s="33"/>
    </row>
    <row r="572" ht="15.75" customHeight="1">
      <c r="C572" s="33"/>
      <c r="D572" s="49"/>
      <c r="E572" s="52"/>
      <c r="G572" s="51"/>
      <c r="H572" s="33"/>
    </row>
    <row r="573" ht="15.75" customHeight="1">
      <c r="C573" s="33"/>
      <c r="D573" s="49"/>
      <c r="E573" s="52"/>
      <c r="G573" s="51"/>
      <c r="H573" s="33"/>
    </row>
    <row r="574" ht="15.75" customHeight="1">
      <c r="C574" s="33"/>
      <c r="D574" s="49"/>
      <c r="E574" s="52"/>
      <c r="G574" s="51"/>
      <c r="H574" s="33"/>
    </row>
    <row r="575" ht="15.75" customHeight="1">
      <c r="C575" s="33"/>
      <c r="D575" s="49"/>
      <c r="E575" s="52"/>
      <c r="G575" s="51"/>
      <c r="H575" s="33"/>
    </row>
    <row r="576" ht="15.75" customHeight="1">
      <c r="C576" s="33"/>
      <c r="D576" s="49"/>
      <c r="E576" s="52"/>
      <c r="G576" s="51"/>
      <c r="H576" s="33"/>
    </row>
    <row r="577" ht="15.75" customHeight="1">
      <c r="C577" s="33"/>
      <c r="D577" s="49"/>
      <c r="E577" s="52"/>
      <c r="G577" s="51"/>
      <c r="H577" s="33"/>
    </row>
    <row r="578" ht="15.75" customHeight="1">
      <c r="C578" s="33"/>
      <c r="D578" s="49"/>
      <c r="E578" s="52"/>
      <c r="G578" s="51"/>
      <c r="H578" s="33"/>
    </row>
    <row r="579" ht="15.75" customHeight="1">
      <c r="C579" s="33"/>
      <c r="D579" s="49"/>
      <c r="E579" s="52"/>
      <c r="G579" s="51"/>
      <c r="H579" s="33"/>
    </row>
    <row r="580" ht="15.75" customHeight="1">
      <c r="C580" s="33"/>
      <c r="D580" s="49"/>
      <c r="E580" s="52"/>
      <c r="G580" s="51"/>
      <c r="H580" s="33"/>
    </row>
    <row r="581" ht="15.75" customHeight="1">
      <c r="C581" s="33"/>
      <c r="D581" s="49"/>
      <c r="E581" s="52"/>
      <c r="G581" s="51"/>
      <c r="H581" s="33"/>
    </row>
    <row r="582" ht="15.75" customHeight="1">
      <c r="C582" s="33"/>
      <c r="D582" s="49"/>
      <c r="E582" s="52"/>
      <c r="G582" s="51"/>
      <c r="H582" s="33"/>
    </row>
    <row r="583" ht="15.75" customHeight="1">
      <c r="C583" s="33"/>
      <c r="D583" s="49"/>
      <c r="E583" s="52"/>
      <c r="G583" s="51"/>
      <c r="H583" s="33"/>
    </row>
    <row r="584" ht="15.75" customHeight="1">
      <c r="C584" s="33"/>
      <c r="D584" s="49"/>
      <c r="E584" s="52"/>
      <c r="G584" s="51"/>
      <c r="H584" s="33"/>
    </row>
    <row r="585" ht="15.75" customHeight="1">
      <c r="C585" s="33"/>
      <c r="D585" s="49"/>
      <c r="E585" s="52"/>
      <c r="G585" s="51"/>
      <c r="H585" s="33"/>
    </row>
    <row r="586" ht="15.75" customHeight="1">
      <c r="C586" s="33"/>
      <c r="D586" s="49"/>
      <c r="E586" s="52"/>
      <c r="G586" s="51"/>
      <c r="H586" s="33"/>
    </row>
    <row r="587" ht="15.75" customHeight="1">
      <c r="C587" s="33"/>
      <c r="D587" s="49"/>
      <c r="E587" s="52"/>
      <c r="G587" s="51"/>
      <c r="H587" s="33"/>
    </row>
    <row r="588" ht="15.75" customHeight="1">
      <c r="C588" s="33"/>
      <c r="D588" s="49"/>
      <c r="E588" s="52"/>
      <c r="G588" s="51"/>
      <c r="H588" s="33"/>
    </row>
    <row r="589" ht="15.75" customHeight="1">
      <c r="C589" s="33"/>
      <c r="D589" s="49"/>
      <c r="E589" s="52"/>
      <c r="G589" s="51"/>
      <c r="H589" s="33"/>
    </row>
    <row r="590" ht="15.75" customHeight="1">
      <c r="C590" s="33"/>
      <c r="D590" s="49"/>
      <c r="E590" s="52"/>
      <c r="G590" s="51"/>
      <c r="H590" s="33"/>
    </row>
    <row r="591" ht="15.75" customHeight="1">
      <c r="C591" s="33"/>
      <c r="D591" s="49"/>
      <c r="E591" s="52"/>
      <c r="G591" s="51"/>
      <c r="H591" s="33"/>
    </row>
    <row r="592" ht="15.75" customHeight="1">
      <c r="C592" s="33"/>
      <c r="D592" s="49"/>
      <c r="E592" s="52"/>
      <c r="G592" s="51"/>
      <c r="H592" s="33"/>
    </row>
    <row r="593" ht="15.75" customHeight="1">
      <c r="C593" s="33"/>
      <c r="D593" s="49"/>
      <c r="E593" s="52"/>
      <c r="G593" s="51"/>
      <c r="H593" s="33"/>
    </row>
    <row r="594" ht="15.75" customHeight="1">
      <c r="C594" s="33"/>
      <c r="D594" s="49"/>
      <c r="E594" s="52"/>
      <c r="G594" s="51"/>
      <c r="H594" s="33"/>
    </row>
    <row r="595" ht="15.75" customHeight="1">
      <c r="C595" s="33"/>
      <c r="D595" s="49"/>
      <c r="E595" s="52"/>
      <c r="G595" s="51"/>
      <c r="H595" s="33"/>
    </row>
    <row r="596" ht="15.75" customHeight="1">
      <c r="C596" s="33"/>
      <c r="D596" s="49"/>
      <c r="E596" s="52"/>
      <c r="G596" s="51"/>
      <c r="H596" s="33"/>
    </row>
    <row r="597" ht="15.75" customHeight="1">
      <c r="C597" s="33"/>
      <c r="D597" s="49"/>
      <c r="E597" s="52"/>
      <c r="G597" s="51"/>
      <c r="H597" s="33"/>
    </row>
    <row r="598" ht="15.75" customHeight="1">
      <c r="C598" s="33"/>
      <c r="D598" s="49"/>
      <c r="E598" s="52"/>
      <c r="G598" s="51"/>
      <c r="H598" s="33"/>
    </row>
    <row r="599" ht="15.75" customHeight="1">
      <c r="C599" s="33"/>
      <c r="D599" s="49"/>
      <c r="E599" s="52"/>
      <c r="G599" s="51"/>
      <c r="H599" s="33"/>
    </row>
    <row r="600" ht="15.75" customHeight="1">
      <c r="C600" s="33"/>
      <c r="D600" s="49"/>
      <c r="E600" s="52"/>
      <c r="G600" s="51"/>
      <c r="H600" s="33"/>
    </row>
    <row r="601" ht="15.75" customHeight="1">
      <c r="C601" s="33"/>
      <c r="D601" s="49"/>
      <c r="E601" s="52"/>
      <c r="G601" s="51"/>
      <c r="H601" s="33"/>
    </row>
    <row r="602" ht="15.75" customHeight="1">
      <c r="C602" s="33"/>
      <c r="D602" s="49"/>
      <c r="E602" s="52"/>
      <c r="G602" s="51"/>
      <c r="H602" s="33"/>
    </row>
    <row r="603" ht="15.75" customHeight="1">
      <c r="C603" s="33"/>
      <c r="D603" s="49"/>
      <c r="E603" s="52"/>
      <c r="G603" s="51"/>
      <c r="H603" s="33"/>
    </row>
    <row r="604" ht="15.75" customHeight="1">
      <c r="C604" s="33"/>
      <c r="D604" s="49"/>
      <c r="E604" s="52"/>
      <c r="G604" s="51"/>
      <c r="H604" s="33"/>
    </row>
    <row r="605" ht="15.75" customHeight="1">
      <c r="C605" s="33"/>
      <c r="D605" s="49"/>
      <c r="E605" s="52"/>
      <c r="G605" s="51"/>
      <c r="H605" s="33"/>
    </row>
    <row r="606" ht="15.75" customHeight="1">
      <c r="C606" s="33"/>
      <c r="D606" s="49"/>
      <c r="E606" s="52"/>
      <c r="G606" s="51"/>
      <c r="H606" s="33"/>
    </row>
    <row r="607" ht="15.75" customHeight="1">
      <c r="C607" s="33"/>
      <c r="D607" s="49"/>
      <c r="E607" s="52"/>
      <c r="G607" s="51"/>
      <c r="H607" s="33"/>
    </row>
    <row r="608" ht="15.75" customHeight="1">
      <c r="C608" s="33"/>
      <c r="D608" s="49"/>
      <c r="E608" s="52"/>
      <c r="G608" s="51"/>
      <c r="H608" s="33"/>
    </row>
    <row r="609" ht="15.75" customHeight="1">
      <c r="C609" s="33"/>
      <c r="D609" s="49"/>
      <c r="E609" s="52"/>
      <c r="G609" s="51"/>
      <c r="H609" s="33"/>
    </row>
    <row r="610" ht="15.75" customHeight="1">
      <c r="C610" s="33"/>
      <c r="D610" s="49"/>
      <c r="E610" s="52"/>
      <c r="G610" s="51"/>
      <c r="H610" s="33"/>
    </row>
    <row r="611" ht="15.75" customHeight="1">
      <c r="C611" s="33"/>
      <c r="D611" s="49"/>
      <c r="E611" s="52"/>
      <c r="G611" s="51"/>
      <c r="H611" s="33"/>
    </row>
    <row r="612" ht="15.75" customHeight="1">
      <c r="C612" s="33"/>
      <c r="D612" s="49"/>
      <c r="E612" s="52"/>
      <c r="G612" s="51"/>
      <c r="H612" s="33"/>
    </row>
    <row r="613" ht="15.75" customHeight="1">
      <c r="C613" s="33"/>
      <c r="D613" s="49"/>
      <c r="E613" s="52"/>
      <c r="G613" s="51"/>
      <c r="H613" s="33"/>
    </row>
    <row r="614" ht="15.75" customHeight="1">
      <c r="C614" s="33"/>
      <c r="D614" s="49"/>
      <c r="E614" s="52"/>
      <c r="G614" s="51"/>
      <c r="H614" s="33"/>
    </row>
    <row r="615" ht="15.75" customHeight="1">
      <c r="C615" s="33"/>
      <c r="D615" s="49"/>
      <c r="E615" s="52"/>
      <c r="G615" s="51"/>
      <c r="H615" s="33"/>
    </row>
    <row r="616" ht="15.75" customHeight="1">
      <c r="C616" s="33"/>
      <c r="D616" s="49"/>
      <c r="E616" s="52"/>
      <c r="G616" s="51"/>
      <c r="H616" s="33"/>
    </row>
    <row r="617" ht="15.75" customHeight="1">
      <c r="C617" s="33"/>
      <c r="D617" s="49"/>
      <c r="E617" s="52"/>
      <c r="G617" s="51"/>
      <c r="H617" s="33"/>
    </row>
    <row r="618" ht="15.75" customHeight="1">
      <c r="C618" s="33"/>
      <c r="D618" s="49"/>
      <c r="E618" s="52"/>
      <c r="G618" s="51"/>
      <c r="H618" s="33"/>
    </row>
    <row r="619" ht="15.75" customHeight="1">
      <c r="C619" s="33"/>
      <c r="D619" s="49"/>
      <c r="E619" s="52"/>
      <c r="G619" s="51"/>
      <c r="H619" s="33"/>
    </row>
    <row r="620" ht="15.75" customHeight="1">
      <c r="C620" s="33"/>
      <c r="D620" s="49"/>
      <c r="E620" s="52"/>
      <c r="G620" s="51"/>
      <c r="H620" s="33"/>
    </row>
    <row r="621" ht="15.75" customHeight="1">
      <c r="C621" s="33"/>
      <c r="D621" s="49"/>
      <c r="E621" s="52"/>
      <c r="G621" s="51"/>
      <c r="H621" s="33"/>
    </row>
    <row r="622" ht="15.75" customHeight="1">
      <c r="C622" s="33"/>
      <c r="D622" s="49"/>
      <c r="E622" s="52"/>
      <c r="G622" s="51"/>
      <c r="H622" s="33"/>
    </row>
    <row r="623" ht="15.75" customHeight="1">
      <c r="C623" s="33"/>
      <c r="D623" s="49"/>
      <c r="E623" s="52"/>
      <c r="G623" s="51"/>
      <c r="H623" s="33"/>
    </row>
    <row r="624" ht="15.75" customHeight="1">
      <c r="C624" s="33"/>
      <c r="D624" s="49"/>
      <c r="E624" s="52"/>
      <c r="G624" s="51"/>
      <c r="H624" s="33"/>
    </row>
    <row r="625" ht="15.75" customHeight="1">
      <c r="C625" s="33"/>
      <c r="D625" s="49"/>
      <c r="E625" s="52"/>
      <c r="G625" s="51"/>
      <c r="H625" s="33"/>
    </row>
    <row r="626" ht="15.75" customHeight="1">
      <c r="C626" s="33"/>
      <c r="D626" s="49"/>
      <c r="E626" s="52"/>
      <c r="G626" s="51"/>
      <c r="H626" s="33"/>
    </row>
    <row r="627" ht="15.75" customHeight="1">
      <c r="C627" s="33"/>
      <c r="D627" s="49"/>
      <c r="E627" s="52"/>
      <c r="G627" s="51"/>
      <c r="H627" s="33"/>
    </row>
    <row r="628" ht="15.75" customHeight="1">
      <c r="C628" s="33"/>
      <c r="D628" s="49"/>
      <c r="E628" s="52"/>
      <c r="G628" s="51"/>
      <c r="H628" s="33"/>
    </row>
    <row r="629" ht="15.75" customHeight="1">
      <c r="C629" s="33"/>
      <c r="D629" s="49"/>
      <c r="E629" s="52"/>
      <c r="G629" s="51"/>
      <c r="H629" s="33"/>
    </row>
    <row r="630" ht="15.75" customHeight="1">
      <c r="C630" s="33"/>
      <c r="D630" s="49"/>
      <c r="E630" s="52"/>
      <c r="G630" s="51"/>
      <c r="H630" s="33"/>
    </row>
    <row r="631" ht="15.75" customHeight="1">
      <c r="C631" s="33"/>
      <c r="D631" s="49"/>
      <c r="E631" s="52"/>
      <c r="G631" s="51"/>
      <c r="H631" s="33"/>
    </row>
    <row r="632" ht="15.75" customHeight="1">
      <c r="C632" s="33"/>
      <c r="D632" s="49"/>
      <c r="E632" s="52"/>
      <c r="G632" s="51"/>
      <c r="H632" s="33"/>
    </row>
    <row r="633" ht="15.75" customHeight="1">
      <c r="C633" s="33"/>
      <c r="D633" s="49"/>
      <c r="E633" s="52"/>
      <c r="G633" s="51"/>
      <c r="H633" s="33"/>
    </row>
    <row r="634" ht="15.75" customHeight="1">
      <c r="C634" s="33"/>
      <c r="D634" s="49"/>
      <c r="E634" s="52"/>
      <c r="G634" s="51"/>
      <c r="H634" s="33"/>
    </row>
    <row r="635" ht="15.75" customHeight="1">
      <c r="C635" s="33"/>
      <c r="D635" s="49"/>
      <c r="E635" s="52"/>
      <c r="G635" s="51"/>
      <c r="H635" s="33"/>
    </row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D1000">
    <cfRule type="cellIs" dxfId="0" priority="1" operator="lessThanOrEqual">
      <formula>0</formula>
    </cfRule>
  </conditionalFormatting>
  <conditionalFormatting sqref="D1:D1000">
    <cfRule type="cellIs" dxfId="1" priority="2" operator="greaterThan">
      <formula>1</formula>
    </cfRule>
  </conditionalFormatting>
  <conditionalFormatting sqref="E1:G1000">
    <cfRule type="cellIs" dxfId="0" priority="3" operator="lessThan">
      <formula>"100%"</formula>
    </cfRule>
  </conditionalFormatting>
  <conditionalFormatting sqref="E1:G1000">
    <cfRule type="cellIs" dxfId="1" priority="4" operator="greaterThanOrEqual">
      <formula>"100%"</formula>
    </cfRule>
  </conditionalFormatting>
  <dataValidations>
    <dataValidation type="list" allowBlank="1" showErrorMessage="1" sqref="I2:I500">
      <formula1>"Tak,Nie"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19.43"/>
    <col customWidth="1" min="3" max="3" width="17.57"/>
    <col customWidth="1" min="4" max="5" width="24.43"/>
    <col customWidth="1" min="6" max="6" width="21.43"/>
    <col customWidth="1" min="7" max="7" width="15.14"/>
    <col customWidth="1" min="8" max="8" width="21.43"/>
    <col customWidth="1" min="9" max="9" width="15.86"/>
    <col customWidth="1" min="10" max="10" width="15.14"/>
    <col customWidth="1" min="11" max="11" width="18.14"/>
    <col customWidth="1" min="12" max="12" width="12.57"/>
    <col customWidth="1" min="13" max="13" width="14.29"/>
    <col customWidth="1" min="14" max="14" width="18.86"/>
    <col customWidth="1" min="15" max="15" width="13.86"/>
    <col customWidth="1" min="16" max="16" width="23.43"/>
    <col customWidth="1" min="17" max="17" width="22.29"/>
    <col customWidth="1" min="18" max="18" width="15.71"/>
    <col customWidth="1" min="19" max="19" width="13.57"/>
    <col customWidth="1" min="20" max="20" width="26.0"/>
    <col customWidth="1" min="21" max="21" width="12.43"/>
    <col customWidth="1" min="22" max="22" width="20.71"/>
    <col customWidth="1" min="23" max="23" width="25.86"/>
    <col customWidth="1" min="24" max="24" width="12.43"/>
    <col customWidth="1" min="25" max="25" width="18.86"/>
    <col customWidth="1" min="26" max="26" width="19.86"/>
    <col customWidth="1" min="27" max="28" width="18.86"/>
    <col customWidth="1" min="29" max="29" width="17.71"/>
    <col customWidth="1" min="30" max="30" width="20.57"/>
    <col customWidth="1" min="31" max="31" width="21.43"/>
    <col customWidth="1" min="32" max="32" width="17.43"/>
  </cols>
  <sheetData>
    <row r="1">
      <c r="A1" s="1" t="s">
        <v>0</v>
      </c>
      <c r="B1" s="1" t="s">
        <v>1</v>
      </c>
      <c r="C1" s="1" t="s">
        <v>439</v>
      </c>
      <c r="D1" s="24" t="s">
        <v>437</v>
      </c>
      <c r="E1" s="1" t="s">
        <v>440</v>
      </c>
      <c r="F1" s="24" t="s">
        <v>441</v>
      </c>
      <c r="G1" s="1" t="s">
        <v>442</v>
      </c>
      <c r="H1" s="25" t="s">
        <v>443</v>
      </c>
      <c r="I1" s="26" t="s">
        <v>444</v>
      </c>
      <c r="J1" s="1" t="s">
        <v>445</v>
      </c>
      <c r="K1" s="27" t="s">
        <v>446</v>
      </c>
      <c r="L1" s="26" t="s">
        <v>447</v>
      </c>
      <c r="M1" s="5" t="s">
        <v>448</v>
      </c>
      <c r="N1" s="28" t="s">
        <v>449</v>
      </c>
      <c r="O1" s="29" t="s">
        <v>450</v>
      </c>
      <c r="P1" s="5" t="s">
        <v>451</v>
      </c>
      <c r="Q1" s="30" t="s">
        <v>438</v>
      </c>
      <c r="R1" s="29" t="s">
        <v>452</v>
      </c>
      <c r="S1" s="5" t="s">
        <v>453</v>
      </c>
      <c r="T1" s="30" t="s">
        <v>454</v>
      </c>
      <c r="U1" s="29" t="s">
        <v>455</v>
      </c>
      <c r="V1" s="5" t="s">
        <v>456</v>
      </c>
      <c r="W1" s="30" t="s">
        <v>457</v>
      </c>
      <c r="X1" s="29" t="s">
        <v>458</v>
      </c>
      <c r="Y1" s="5" t="s">
        <v>459</v>
      </c>
      <c r="Z1" s="30" t="s">
        <v>460</v>
      </c>
      <c r="AA1" s="29" t="s">
        <v>461</v>
      </c>
      <c r="AB1" s="31" t="s">
        <v>462</v>
      </c>
      <c r="AC1" s="31" t="s">
        <v>463</v>
      </c>
      <c r="AD1" s="31" t="s">
        <v>464</v>
      </c>
      <c r="AE1" s="31" t="s">
        <v>465</v>
      </c>
      <c r="AF1" s="32" t="s">
        <v>466</v>
      </c>
      <c r="AG1" s="31" t="s">
        <v>467</v>
      </c>
      <c r="AH1" s="31" t="s">
        <v>468</v>
      </c>
      <c r="AI1" s="32" t="s">
        <v>469</v>
      </c>
      <c r="AJ1" s="32" t="s">
        <v>470</v>
      </c>
      <c r="AK1" s="32" t="s">
        <v>471</v>
      </c>
      <c r="AL1" s="32" t="s">
        <v>472</v>
      </c>
    </row>
    <row r="2">
      <c r="A2" s="6">
        <v>4888708.0</v>
      </c>
      <c r="B2" s="7" t="s">
        <v>485</v>
      </c>
      <c r="C2" s="20">
        <f>VLOOKUP(A2,'14.03.24'!$A$2:$W$500,17,0)</f>
        <v>51286142</v>
      </c>
      <c r="D2" s="33">
        <f t="shared" ref="D2:D426" si="1">IFNA(U2+X2,0)</f>
        <v>0</v>
      </c>
      <c r="E2" s="20">
        <f>VLOOKUP(A2,'14.03.24'!$A$2:$W$500,18,0)</f>
        <v>83339980.75</v>
      </c>
      <c r="F2" s="33">
        <f t="shared" ref="F2:F426" si="2">AI2</f>
        <v>0</v>
      </c>
      <c r="G2" s="13">
        <f>VLOOKUP(A2,'14.03.24'!$A$2:$C$426,3,0)</f>
        <v>128215355</v>
      </c>
      <c r="H2" s="34" t="str">
        <f>VLOOKUP(A2,'Actual scan'!$A$2:$C$419,3,0)</f>
        <v>#N/A</v>
      </c>
      <c r="I2" s="35" t="str">
        <f t="shared" ref="I2:I426" si="3">H2-G2</f>
        <v>#N/A</v>
      </c>
      <c r="J2" s="20">
        <f>VLOOKUP(A2,'14.03.24'!$A$2:$M$426,13,0)</f>
        <v>11210095116</v>
      </c>
      <c r="K2" s="36" t="str">
        <f>VLOOKUP(A2,'Actual scan'!$A$2:$M$419,13,0)</f>
        <v>#N/A</v>
      </c>
      <c r="L2" s="35" t="str">
        <f t="shared" ref="L2:L426" si="4">K2-J2</f>
        <v>#N/A</v>
      </c>
      <c r="M2" s="13">
        <f>VLOOKUP(A2,'14.03.24'!$A$2:$M$426,4,0)</f>
        <v>713700346</v>
      </c>
      <c r="N2" s="34" t="str">
        <f>VLOOKUP(A2,'Actual scan'!$A$2:$M$419,4,0)</f>
        <v>#N/A</v>
      </c>
      <c r="O2" s="38" t="str">
        <f t="shared" ref="O2:O426" si="5">N2-M2</f>
        <v>#N/A</v>
      </c>
      <c r="P2" s="13">
        <f>VLOOKUP(A2,'14.03.24'!$A$2:$M$426,10,0)</f>
        <v>41659061</v>
      </c>
      <c r="Q2" s="39" t="str">
        <f>VLOOKUP(A2,'Actual scan'!$A$2:$M$419,10,0)</f>
        <v>#N/A</v>
      </c>
      <c r="R2" s="38" t="str">
        <f t="shared" ref="R2:R426" si="6">Q2-P2</f>
        <v>#N/A</v>
      </c>
      <c r="S2" s="13">
        <f>VLOOKUP(A2,'14.03.24'!$A$2:$M$426,9,0)</f>
        <v>418150291</v>
      </c>
      <c r="T2" s="39" t="str">
        <f>VLOOKUP(A2,'Actual scan'!$A$2:$M$419,9,0)</f>
        <v>#N/A</v>
      </c>
      <c r="U2" s="38" t="str">
        <f t="shared" ref="U2:U426" si="7">T2-S2</f>
        <v>#N/A</v>
      </c>
      <c r="V2" s="13">
        <f>VLOOKUP(A2,'14.03.24'!$A$2:$M$426,8,0)</f>
        <v>283046851</v>
      </c>
      <c r="W2" s="39" t="str">
        <f>VLOOKUP(A2,'Actual scan'!$A$2:$M$419,8,0)</f>
        <v>#N/A</v>
      </c>
      <c r="X2" s="38" t="str">
        <f t="shared" ref="X2:X426" si="8">W2-V2</f>
        <v>#N/A</v>
      </c>
      <c r="Y2" s="13">
        <f>VLOOKUP(A2,'14.03.24'!$A$2:$M$426,11,0)</f>
        <v>5166152569</v>
      </c>
      <c r="Z2" s="39" t="str">
        <f>VLOOKUP(A2,'Actual scan'!$A$2:$M$419,11,0)</f>
        <v>#N/A</v>
      </c>
      <c r="AA2" s="38" t="str">
        <f t="shared" ref="AA2:AA426" si="9">Z2-Y2</f>
        <v>#N/A</v>
      </c>
      <c r="AB2" s="40" t="str">
        <f t="shared" ref="AB2:AB426" si="10">X2*2</f>
        <v>#N/A</v>
      </c>
      <c r="AC2" s="40" t="str">
        <f t="shared" ref="AC2:AC426" si="11">U2*4</f>
        <v>#N/A</v>
      </c>
      <c r="AD2" s="40">
        <f t="shared" ref="AD2:AD426" si="12">AG2*4</f>
        <v>0</v>
      </c>
      <c r="AE2" s="40">
        <f t="shared" ref="AE2:AE426" si="13">AH2*10</f>
        <v>0</v>
      </c>
      <c r="AF2" s="41" t="str">
        <f t="shared" ref="AF2:AF426" si="14">AA2*0.0006</f>
        <v>#N/A</v>
      </c>
      <c r="AG2" s="40">
        <f>IFERROR(__xludf.DUMMYFUNCTION("IFNA(VLOOKUP(A2,IMPORTRANGE(""https://docs.google.com/spreadsheets/d/13sIiIFxtnWDUMYwzYXOCUL9Pdssb8PBqcbIkNBBCaZM/edit?resourcekey#gid=2083474367"",""Responses!$B$2:$N$500""),10,0),0)"),0.0)</f>
        <v>0</v>
      </c>
      <c r="AH2" s="40">
        <f>IFERROR(__xludf.DUMMYFUNCTION("IFNA(VLOOKUP(A2,IMPORTRANGE(""https://docs.google.com/spreadsheets/d/13sIiIFxtnWDUMYwzYXOCUL9Pdssb8PBqcbIkNBBCaZM/edit?resourcekey#gid=2083474367"",""Responses!$B$2:$N$500""),9,0),0)"),0.0)</f>
        <v>0</v>
      </c>
      <c r="AI2" s="41">
        <f t="shared" ref="AI2:AI426" si="15">IFNA(AB2+AC2+AD2+AE2+AF2,0)</f>
        <v>0</v>
      </c>
      <c r="AJ2" s="41">
        <f t="shared" ref="AJ2:AJ426" si="16">IFNA(AI2-E2,0)</f>
        <v>-83339980.75</v>
      </c>
      <c r="AK2" s="42">
        <f t="shared" ref="AK2:AK416" si="17">IFNA(D2/C2,0)</f>
        <v>0</v>
      </c>
      <c r="AL2" s="42">
        <f t="shared" ref="AL2:AL416" si="18">IFNA(F2/E2,0)</f>
        <v>0</v>
      </c>
    </row>
    <row r="3">
      <c r="A3" s="6">
        <v>7260210.0</v>
      </c>
      <c r="B3" s="7" t="s">
        <v>19</v>
      </c>
      <c r="C3" s="20">
        <f>VLOOKUP(A3,'14.03.24'!$A$2:$W$500,17,0)</f>
        <v>51171791.6</v>
      </c>
      <c r="D3" s="33">
        <f t="shared" si="1"/>
        <v>24022664</v>
      </c>
      <c r="E3" s="20">
        <f>VLOOKUP(A3,'14.03.24'!$A$2:$W$500,18,0)</f>
        <v>83154161.35</v>
      </c>
      <c r="F3" s="33">
        <f t="shared" si="2"/>
        <v>79866820</v>
      </c>
      <c r="G3" s="13">
        <f>VLOOKUP(A3,'14.03.24'!$A$2:$C$426,3,0)</f>
        <v>127929479</v>
      </c>
      <c r="H3" s="34">
        <f>VLOOKUP(A3,'Actual scan'!$A$2:$C$419,3,0)</f>
        <v>122594218</v>
      </c>
      <c r="I3" s="35">
        <f t="shared" si="3"/>
        <v>-5335261</v>
      </c>
      <c r="J3" s="20">
        <f>VLOOKUP(A3,'14.03.24'!$A$2:$M$426,13,0)</f>
        <v>3850243986</v>
      </c>
      <c r="K3" s="36">
        <f>VLOOKUP(A3,'Actual scan'!$A$2:$M$419,13,0)</f>
        <v>4253614217</v>
      </c>
      <c r="L3" s="37">
        <f t="shared" si="4"/>
        <v>403370231.4</v>
      </c>
      <c r="M3" s="13">
        <f>VLOOKUP(A3,'14.03.24'!$A$2:$M$426,4,0)</f>
        <v>355700738</v>
      </c>
      <c r="N3" s="34">
        <f>VLOOKUP(A3,'Actual scan'!$A$2:$M$419,4,0)</f>
        <v>381394566</v>
      </c>
      <c r="O3" s="38">
        <f t="shared" si="5"/>
        <v>25693828</v>
      </c>
      <c r="P3" s="13">
        <f>VLOOKUP(A3,'14.03.24'!$A$2:$M$426,10,0)</f>
        <v>19323850</v>
      </c>
      <c r="Q3" s="39">
        <f>VLOOKUP(A3,'Actual scan'!$A$2:$M$419,10,0)</f>
        <v>22547218</v>
      </c>
      <c r="R3" s="38">
        <f t="shared" si="6"/>
        <v>3223368</v>
      </c>
      <c r="S3" s="13">
        <f>VLOOKUP(A3,'14.03.24'!$A$2:$M$426,9,0)</f>
        <v>134781615</v>
      </c>
      <c r="T3" s="39">
        <f>VLOOKUP(A3,'Actual scan'!$A$2:$M$419,9,0)</f>
        <v>150692361</v>
      </c>
      <c r="U3" s="38">
        <f t="shared" si="7"/>
        <v>15910746</v>
      </c>
      <c r="V3" s="13">
        <f>VLOOKUP(A3,'14.03.24'!$A$2:$M$426,8,0)</f>
        <v>112538981</v>
      </c>
      <c r="W3" s="39">
        <f>VLOOKUP(A3,'Actual scan'!$A$2:$M$419,8,0)</f>
        <v>120650899</v>
      </c>
      <c r="X3" s="38">
        <f t="shared" si="8"/>
        <v>8111918</v>
      </c>
      <c r="Y3" s="13">
        <f>VLOOKUP(A3,'14.03.24'!$A$2:$M$426,11,0)</f>
        <v>4608546356</v>
      </c>
      <c r="Z3" s="39">
        <f>VLOOKUP(A3,'Actual scan'!$A$2:$M$419,11,0)</f>
        <v>4608546356</v>
      </c>
      <c r="AA3" s="38">
        <f t="shared" si="9"/>
        <v>0</v>
      </c>
      <c r="AB3" s="40">
        <f t="shared" si="10"/>
        <v>16223836</v>
      </c>
      <c r="AC3" s="40">
        <f t="shared" si="11"/>
        <v>63642984</v>
      </c>
      <c r="AD3" s="40">
        <f t="shared" si="12"/>
        <v>0</v>
      </c>
      <c r="AE3" s="40">
        <f t="shared" si="13"/>
        <v>0</v>
      </c>
      <c r="AF3" s="41">
        <f t="shared" si="14"/>
        <v>0</v>
      </c>
      <c r="AG3" s="40">
        <f>IFERROR(__xludf.DUMMYFUNCTION("IFNA(VLOOKUP(A3,IMPORTRANGE(""https://docs.google.com/spreadsheets/d/13sIiIFxtnWDUMYwzYXOCUL9Pdssb8PBqcbIkNBBCaZM/edit?resourcekey#gid=2083474367"",""Responses!$B$2:$N$500""),10,0),0)"),0.0)</f>
        <v>0</v>
      </c>
      <c r="AH3" s="40">
        <f>IFERROR(__xludf.DUMMYFUNCTION("IFNA(VLOOKUP(A3,IMPORTRANGE(""https://docs.google.com/spreadsheets/d/13sIiIFxtnWDUMYwzYXOCUL9Pdssb8PBqcbIkNBBCaZM/edit?resourcekey#gid=2083474367"",""Responses!$B$2:$N$500""),9,0),0)"),0.0)</f>
        <v>0</v>
      </c>
      <c r="AI3" s="41">
        <f t="shared" si="15"/>
        <v>79866820</v>
      </c>
      <c r="AJ3" s="41">
        <f t="shared" si="16"/>
        <v>-3287341.35</v>
      </c>
      <c r="AK3" s="42">
        <f t="shared" si="17"/>
        <v>0.4694512982</v>
      </c>
      <c r="AL3" s="42">
        <f t="shared" si="18"/>
        <v>0.9604669051</v>
      </c>
    </row>
    <row r="4">
      <c r="A4" s="6">
        <v>9255230.0</v>
      </c>
      <c r="B4" s="7" t="s">
        <v>55</v>
      </c>
      <c r="C4" s="20">
        <f>VLOOKUP(A4,'14.03.24'!$A$2:$W$500,17,0)</f>
        <v>49373390.8</v>
      </c>
      <c r="D4" s="33">
        <f t="shared" si="1"/>
        <v>11874752</v>
      </c>
      <c r="E4" s="20">
        <f>VLOOKUP(A4,'14.03.24'!$A$2:$W$500,18,0)</f>
        <v>80231760.05</v>
      </c>
      <c r="F4" s="33">
        <f t="shared" si="2"/>
        <v>37240574</v>
      </c>
      <c r="G4" s="13">
        <f>VLOOKUP(A4,'14.03.24'!$A$2:$C$426,3,0)</f>
        <v>123433477</v>
      </c>
      <c r="H4" s="34">
        <f>VLOOKUP(A4,'Actual scan'!$A$2:$C$419,3,0)</f>
        <v>83082795</v>
      </c>
      <c r="I4" s="35">
        <f t="shared" si="3"/>
        <v>-40350682</v>
      </c>
      <c r="J4" s="20">
        <f>VLOOKUP(A4,'14.03.24'!$A$2:$M$426,13,0)</f>
        <v>1301372489</v>
      </c>
      <c r="K4" s="36">
        <f>VLOOKUP(A4,'Actual scan'!$A$2:$M$419,13,0)</f>
        <v>1488188211</v>
      </c>
      <c r="L4" s="37">
        <f t="shared" si="4"/>
        <v>186815721.8</v>
      </c>
      <c r="M4" s="13">
        <f>VLOOKUP(A4,'14.03.24'!$A$2:$M$426,4,0)</f>
        <v>172558809</v>
      </c>
      <c r="N4" s="34">
        <f>VLOOKUP(A4,'Actual scan'!$A$2:$M$419,4,0)</f>
        <v>185214519</v>
      </c>
      <c r="O4" s="38">
        <f t="shared" si="5"/>
        <v>12655710</v>
      </c>
      <c r="P4" s="13">
        <f>VLOOKUP(A4,'14.03.24'!$A$2:$M$426,10,0)</f>
        <v>13641930</v>
      </c>
      <c r="Q4" s="39">
        <f>VLOOKUP(A4,'Actual scan'!$A$2:$M$419,10,0)</f>
        <v>23712400</v>
      </c>
      <c r="R4" s="38">
        <f t="shared" si="6"/>
        <v>10070470</v>
      </c>
      <c r="S4" s="13">
        <f>VLOOKUP(A4,'14.03.24'!$A$2:$M$426,9,0)</f>
        <v>28787869</v>
      </c>
      <c r="T4" s="39">
        <f>VLOOKUP(A4,'Actual scan'!$A$2:$M$419,9,0)</f>
        <v>35473404</v>
      </c>
      <c r="U4" s="38">
        <f t="shared" si="7"/>
        <v>6685535</v>
      </c>
      <c r="V4" s="13">
        <f>VLOOKUP(A4,'14.03.24'!$A$2:$M$426,8,0)</f>
        <v>69437810</v>
      </c>
      <c r="W4" s="39">
        <f>VLOOKUP(A4,'Actual scan'!$A$2:$M$419,8,0)</f>
        <v>74627027</v>
      </c>
      <c r="X4" s="38">
        <f t="shared" si="8"/>
        <v>5189217</v>
      </c>
      <c r="Y4" s="13">
        <f>VLOOKUP(A4,'14.03.24'!$A$2:$M$426,11,0)</f>
        <v>4120169849</v>
      </c>
      <c r="Z4" s="39">
        <f>VLOOKUP(A4,'Actual scan'!$A$2:$M$419,11,0)</f>
        <v>4320169849</v>
      </c>
      <c r="AA4" s="38">
        <f t="shared" si="9"/>
        <v>200000000</v>
      </c>
      <c r="AB4" s="40">
        <f t="shared" si="10"/>
        <v>10378434</v>
      </c>
      <c r="AC4" s="40">
        <f t="shared" si="11"/>
        <v>26742140</v>
      </c>
      <c r="AD4" s="40">
        <f t="shared" si="12"/>
        <v>0</v>
      </c>
      <c r="AE4" s="40">
        <f t="shared" si="13"/>
        <v>0</v>
      </c>
      <c r="AF4" s="41">
        <f t="shared" si="14"/>
        <v>120000</v>
      </c>
      <c r="AG4" s="40">
        <f>IFERROR(__xludf.DUMMYFUNCTION("IFNA(VLOOKUP(A4,IMPORTRANGE(""https://docs.google.com/spreadsheets/d/13sIiIFxtnWDUMYwzYXOCUL9Pdssb8PBqcbIkNBBCaZM/edit?resourcekey#gid=2083474367"",""Responses!$B$2:$N$500""),10,0),0)"),0.0)</f>
        <v>0</v>
      </c>
      <c r="AH4" s="40">
        <f>IFERROR(__xludf.DUMMYFUNCTION("IFNA(VLOOKUP(A4,IMPORTRANGE(""https://docs.google.com/spreadsheets/d/13sIiIFxtnWDUMYwzYXOCUL9Pdssb8PBqcbIkNBBCaZM/edit?resourcekey#gid=2083474367"",""Responses!$B$2:$N$500""),9,0),0)"),0.0)</f>
        <v>0</v>
      </c>
      <c r="AI4" s="41">
        <f t="shared" si="15"/>
        <v>37240574</v>
      </c>
      <c r="AJ4" s="41">
        <f t="shared" si="16"/>
        <v>-42991186.05</v>
      </c>
      <c r="AK4" s="42">
        <f t="shared" si="17"/>
        <v>0.2405091449</v>
      </c>
      <c r="AL4" s="42">
        <f t="shared" si="18"/>
        <v>0.464162496</v>
      </c>
    </row>
    <row r="5">
      <c r="A5" s="6">
        <v>2.7848816E7</v>
      </c>
      <c r="B5" s="7" t="s">
        <v>24</v>
      </c>
      <c r="C5" s="20">
        <f>VLOOKUP(A5,'14.03.24'!$A$2:$W$500,17,0)</f>
        <v>40158890.1</v>
      </c>
      <c r="D5" s="33">
        <f t="shared" si="1"/>
        <v>7726668</v>
      </c>
      <c r="E5" s="20">
        <f>VLOOKUP(A5,'14.03.24'!$A$2:$W$500,18,0)</f>
        <v>68843811.6</v>
      </c>
      <c r="F5" s="33">
        <f t="shared" si="2"/>
        <v>26784978</v>
      </c>
      <c r="G5" s="13">
        <f>VLOOKUP(A5,'14.03.24'!$A$2:$C$426,3,0)</f>
        <v>114739686</v>
      </c>
      <c r="H5" s="34">
        <f>VLOOKUP(A5,'Actual scan'!$A$2:$C$419,3,0)</f>
        <v>113025489</v>
      </c>
      <c r="I5" s="35">
        <f t="shared" si="3"/>
        <v>-1714197</v>
      </c>
      <c r="J5" s="20">
        <f>VLOOKUP(A5,'14.03.24'!$A$2:$M$426,13,0)</f>
        <v>2006326845</v>
      </c>
      <c r="K5" s="36">
        <f>VLOOKUP(A5,'Actual scan'!$A$2:$M$419,13,0)</f>
        <v>2140426272</v>
      </c>
      <c r="L5" s="37">
        <f t="shared" si="4"/>
        <v>134099426.6</v>
      </c>
      <c r="M5" s="13">
        <f>VLOOKUP(A5,'14.03.24'!$A$2:$M$426,4,0)</f>
        <v>197155874</v>
      </c>
      <c r="N5" s="34">
        <f>VLOOKUP(A5,'Actual scan'!$A$2:$M$419,4,0)</f>
        <v>205108376</v>
      </c>
      <c r="O5" s="38">
        <f t="shared" si="5"/>
        <v>7952502</v>
      </c>
      <c r="P5" s="13">
        <f>VLOOKUP(A5,'14.03.24'!$A$2:$M$426,10,0)</f>
        <v>15551534</v>
      </c>
      <c r="Q5" s="39">
        <f>VLOOKUP(A5,'Actual scan'!$A$2:$M$419,10,0)</f>
        <v>16848118</v>
      </c>
      <c r="R5" s="38">
        <f t="shared" si="6"/>
        <v>1296584</v>
      </c>
      <c r="S5" s="13">
        <f>VLOOKUP(A5,'14.03.24'!$A$2:$M$426,9,0)</f>
        <v>72881456</v>
      </c>
      <c r="T5" s="39">
        <f>VLOOKUP(A5,'Actual scan'!$A$2:$M$419,9,0)</f>
        <v>78547277</v>
      </c>
      <c r="U5" s="38">
        <f t="shared" si="7"/>
        <v>5665821</v>
      </c>
      <c r="V5" s="13">
        <f>VLOOKUP(A5,'14.03.24'!$A$2:$M$426,8,0)</f>
        <v>52564518</v>
      </c>
      <c r="W5" s="39">
        <f>VLOOKUP(A5,'Actual scan'!$A$2:$M$419,8,0)</f>
        <v>54625365</v>
      </c>
      <c r="X5" s="38">
        <f t="shared" si="8"/>
        <v>2060847</v>
      </c>
      <c r="Y5" s="13">
        <f>VLOOKUP(A5,'14.03.24'!$A$2:$M$426,11,0)</f>
        <v>2849414766</v>
      </c>
      <c r="Z5" s="39">
        <f>VLOOKUP(A5,'Actual scan'!$A$2:$M$419,11,0)</f>
        <v>2849414766</v>
      </c>
      <c r="AA5" s="38">
        <f t="shared" si="9"/>
        <v>0</v>
      </c>
      <c r="AB5" s="40">
        <f t="shared" si="10"/>
        <v>4121694</v>
      </c>
      <c r="AC5" s="40">
        <f t="shared" si="11"/>
        <v>22663284</v>
      </c>
      <c r="AD5" s="40">
        <f t="shared" si="12"/>
        <v>0</v>
      </c>
      <c r="AE5" s="40">
        <f t="shared" si="13"/>
        <v>0</v>
      </c>
      <c r="AF5" s="41">
        <f t="shared" si="14"/>
        <v>0</v>
      </c>
      <c r="AG5" s="40">
        <f>IFERROR(__xludf.DUMMYFUNCTION("IFNA(VLOOKUP(A5,IMPORTRANGE(""https://docs.google.com/spreadsheets/d/13sIiIFxtnWDUMYwzYXOCUL9Pdssb8PBqcbIkNBBCaZM/edit?resourcekey#gid=2083474367"",""Responses!$B$2:$N$500""),10,0),0)"),0.0)</f>
        <v>0</v>
      </c>
      <c r="AH5" s="40">
        <f>IFERROR(__xludf.DUMMYFUNCTION("IFNA(VLOOKUP(A5,IMPORTRANGE(""https://docs.google.com/spreadsheets/d/13sIiIFxtnWDUMYwzYXOCUL9Pdssb8PBqcbIkNBBCaZM/edit?resourcekey#gid=2083474367"",""Responses!$B$2:$N$500""),9,0),0)"),0.0)</f>
        <v>0</v>
      </c>
      <c r="AI5" s="41">
        <f t="shared" si="15"/>
        <v>26784978</v>
      </c>
      <c r="AJ5" s="41">
        <f t="shared" si="16"/>
        <v>-42058833.6</v>
      </c>
      <c r="AK5" s="42">
        <f t="shared" si="17"/>
        <v>0.192402429</v>
      </c>
      <c r="AL5" s="42">
        <f t="shared" si="18"/>
        <v>0.3890687831</v>
      </c>
    </row>
    <row r="6">
      <c r="A6" s="6">
        <v>1.08157024E8</v>
      </c>
      <c r="B6" s="7" t="s">
        <v>32</v>
      </c>
      <c r="C6" s="20">
        <f>VLOOKUP(A6,'14.03.24'!$A$2:$W$500,17,0)</f>
        <v>31220754.3</v>
      </c>
      <c r="D6" s="33">
        <f t="shared" si="1"/>
        <v>19774030</v>
      </c>
      <c r="E6" s="20">
        <f>VLOOKUP(A6,'14.03.24'!$A$2:$W$500,18,0)</f>
        <v>57238049.55</v>
      </c>
      <c r="F6" s="33">
        <f t="shared" si="2"/>
        <v>67159962</v>
      </c>
      <c r="G6" s="13">
        <f>VLOOKUP(A6,'14.03.24'!$A$2:$C$426,3,0)</f>
        <v>104069181</v>
      </c>
      <c r="H6" s="34">
        <f>VLOOKUP(A6,'Actual scan'!$A$2:$C$419,3,0)</f>
        <v>97505877</v>
      </c>
      <c r="I6" s="35">
        <f t="shared" si="3"/>
        <v>-6563304</v>
      </c>
      <c r="J6" s="20">
        <f>VLOOKUP(A6,'14.03.24'!$A$2:$M$426,13,0)</f>
        <v>1031341768</v>
      </c>
      <c r="K6" s="36">
        <f>VLOOKUP(A6,'Actual scan'!$A$2:$M$419,13,0)</f>
        <v>1363509772</v>
      </c>
      <c r="L6" s="37">
        <f t="shared" si="4"/>
        <v>332168004</v>
      </c>
      <c r="M6" s="13">
        <f>VLOOKUP(A6,'14.03.24'!$A$2:$M$426,4,0)</f>
        <v>74679298</v>
      </c>
      <c r="N6" s="34">
        <f>VLOOKUP(A6,'Actual scan'!$A$2:$M$419,4,0)</f>
        <v>96781801</v>
      </c>
      <c r="O6" s="38">
        <f t="shared" si="5"/>
        <v>22102503</v>
      </c>
      <c r="P6" s="13">
        <f>VLOOKUP(A6,'14.03.24'!$A$2:$M$426,10,0)</f>
        <v>8908758</v>
      </c>
      <c r="Q6" s="39">
        <f>VLOOKUP(A6,'Actual scan'!$A$2:$M$419,10,0)</f>
        <v>13390029</v>
      </c>
      <c r="R6" s="38">
        <f t="shared" si="6"/>
        <v>4481271</v>
      </c>
      <c r="S6" s="13">
        <f>VLOOKUP(A6,'14.03.24'!$A$2:$M$426,9,0)</f>
        <v>35172316</v>
      </c>
      <c r="T6" s="39">
        <f>VLOOKUP(A6,'Actual scan'!$A$2:$M$419,9,0)</f>
        <v>48283767</v>
      </c>
      <c r="U6" s="38">
        <f t="shared" si="7"/>
        <v>13111451</v>
      </c>
      <c r="V6" s="13">
        <f>VLOOKUP(A6,'14.03.24'!$A$2:$M$426,8,0)</f>
        <v>31631430</v>
      </c>
      <c r="W6" s="39">
        <f>VLOOKUP(A6,'Actual scan'!$A$2:$M$419,8,0)</f>
        <v>38294009</v>
      </c>
      <c r="X6" s="38">
        <f t="shared" si="8"/>
        <v>6662579</v>
      </c>
      <c r="Y6" s="13">
        <f>VLOOKUP(A6,'14.03.24'!$A$2:$M$426,11,0)</f>
        <v>10133235525</v>
      </c>
      <c r="Z6" s="39">
        <f>VLOOKUP(A6,'Actual scan'!$A$2:$M$419,11,0)</f>
        <v>12448235525</v>
      </c>
      <c r="AA6" s="38">
        <f t="shared" si="9"/>
        <v>2315000000</v>
      </c>
      <c r="AB6" s="40">
        <f t="shared" si="10"/>
        <v>13325158</v>
      </c>
      <c r="AC6" s="40">
        <f t="shared" si="11"/>
        <v>52445804</v>
      </c>
      <c r="AD6" s="40">
        <f t="shared" si="12"/>
        <v>0</v>
      </c>
      <c r="AE6" s="40">
        <f t="shared" si="13"/>
        <v>0</v>
      </c>
      <c r="AF6" s="41">
        <f t="shared" si="14"/>
        <v>1389000</v>
      </c>
      <c r="AG6" s="40">
        <f>IFERROR(__xludf.DUMMYFUNCTION("IFNA(VLOOKUP(A6,IMPORTRANGE(""https://docs.google.com/spreadsheets/d/13sIiIFxtnWDUMYwzYXOCUL9Pdssb8PBqcbIkNBBCaZM/edit?resourcekey#gid=2083474367"",""Responses!$B$2:$N$500""),10,0),0)"),0.0)</f>
        <v>0</v>
      </c>
      <c r="AH6" s="40">
        <f>IFERROR(__xludf.DUMMYFUNCTION("IFNA(VLOOKUP(A6,IMPORTRANGE(""https://docs.google.com/spreadsheets/d/13sIiIFxtnWDUMYwzYXOCUL9Pdssb8PBqcbIkNBBCaZM/edit?resourcekey#gid=2083474367"",""Responses!$B$2:$N$500""),9,0),0)"),0.0)</f>
        <v>0</v>
      </c>
      <c r="AI6" s="41">
        <f t="shared" si="15"/>
        <v>67159962</v>
      </c>
      <c r="AJ6" s="41">
        <f t="shared" si="16"/>
        <v>9921912.45</v>
      </c>
      <c r="AK6" s="42">
        <f t="shared" si="17"/>
        <v>0.6333616994</v>
      </c>
      <c r="AL6" s="42">
        <f t="shared" si="18"/>
        <v>1.173344699</v>
      </c>
    </row>
    <row r="7">
      <c r="A7" s="6">
        <v>4.2592009E7</v>
      </c>
      <c r="B7" s="7" t="s">
        <v>34</v>
      </c>
      <c r="C7" s="20">
        <f>VLOOKUP(A7,'14.03.24'!$A$2:$W$500,17,0)</f>
        <v>31644436.8</v>
      </c>
      <c r="D7" s="33">
        <f t="shared" si="1"/>
        <v>15989537</v>
      </c>
      <c r="E7" s="20">
        <f>VLOOKUP(A7,'14.03.24'!$A$2:$W$500,18,0)</f>
        <v>58014800.8</v>
      </c>
      <c r="F7" s="33">
        <f t="shared" si="2"/>
        <v>51111004</v>
      </c>
      <c r="G7" s="13">
        <f>VLOOKUP(A7,'14.03.24'!$A$2:$C$426,3,0)</f>
        <v>105481456</v>
      </c>
      <c r="H7" s="34">
        <f>VLOOKUP(A7,'Actual scan'!$A$2:$C$419,3,0)</f>
        <v>93316031</v>
      </c>
      <c r="I7" s="35">
        <f t="shared" si="3"/>
        <v>-12165425</v>
      </c>
      <c r="J7" s="20">
        <f>VLOOKUP(A7,'14.03.24'!$A$2:$M$426,13,0)</f>
        <v>1185897453</v>
      </c>
      <c r="K7" s="36">
        <f>VLOOKUP(A7,'Actual scan'!$A$2:$M$419,13,0)</f>
        <v>1441424877</v>
      </c>
      <c r="L7" s="37">
        <f t="shared" si="4"/>
        <v>255527424.6</v>
      </c>
      <c r="M7" s="13">
        <f>VLOOKUP(A7,'14.03.24'!$A$2:$M$426,4,0)</f>
        <v>96711002</v>
      </c>
      <c r="N7" s="34">
        <f>VLOOKUP(A7,'Actual scan'!$A$2:$M$419,4,0)</f>
        <v>113427783</v>
      </c>
      <c r="O7" s="38">
        <f t="shared" si="5"/>
        <v>16716781</v>
      </c>
      <c r="P7" s="13">
        <f>VLOOKUP(A7,'14.03.24'!$A$2:$M$426,10,0)</f>
        <v>11561302</v>
      </c>
      <c r="Q7" s="39">
        <f>VLOOKUP(A7,'Actual scan'!$A$2:$M$419,10,0)</f>
        <v>14975140</v>
      </c>
      <c r="R7" s="38">
        <f t="shared" si="6"/>
        <v>3413838</v>
      </c>
      <c r="S7" s="13">
        <f>VLOOKUP(A7,'14.03.24'!$A$2:$M$426,9,0)</f>
        <v>28149293</v>
      </c>
      <c r="T7" s="39">
        <f>VLOOKUP(A7,'Actual scan'!$A$2:$M$419,9,0)</f>
        <v>37692758</v>
      </c>
      <c r="U7" s="38">
        <f t="shared" si="7"/>
        <v>9543465</v>
      </c>
      <c r="V7" s="13">
        <f>VLOOKUP(A7,'14.03.24'!$A$2:$M$426,8,0)</f>
        <v>59665700</v>
      </c>
      <c r="W7" s="39">
        <f>VLOOKUP(A7,'Actual scan'!$A$2:$M$419,8,0)</f>
        <v>66111772</v>
      </c>
      <c r="X7" s="38">
        <f t="shared" si="8"/>
        <v>6446072</v>
      </c>
      <c r="Y7" s="13">
        <f>VLOOKUP(A7,'14.03.24'!$A$2:$M$426,11,0)</f>
        <v>4855100278</v>
      </c>
      <c r="Z7" s="39">
        <f>VLOOKUP(A7,'Actual scan'!$A$2:$M$419,11,0)</f>
        <v>4930100278</v>
      </c>
      <c r="AA7" s="38">
        <f t="shared" si="9"/>
        <v>75000000</v>
      </c>
      <c r="AB7" s="40">
        <f t="shared" si="10"/>
        <v>12892144</v>
      </c>
      <c r="AC7" s="40">
        <f t="shared" si="11"/>
        <v>38173860</v>
      </c>
      <c r="AD7" s="40">
        <f t="shared" si="12"/>
        <v>0</v>
      </c>
      <c r="AE7" s="40">
        <f t="shared" si="13"/>
        <v>0</v>
      </c>
      <c r="AF7" s="41">
        <f t="shared" si="14"/>
        <v>45000</v>
      </c>
      <c r="AG7" s="40">
        <f>IFERROR(__xludf.DUMMYFUNCTION("IFNA(VLOOKUP(A7,IMPORTRANGE(""https://docs.google.com/spreadsheets/d/13sIiIFxtnWDUMYwzYXOCUL9Pdssb8PBqcbIkNBBCaZM/edit?resourcekey#gid=2083474367"",""Responses!$B$2:$N$500""),10,0),0)"),0.0)</f>
        <v>0</v>
      </c>
      <c r="AH7" s="40">
        <f>IFERROR(__xludf.DUMMYFUNCTION("IFNA(VLOOKUP(A7,IMPORTRANGE(""https://docs.google.com/spreadsheets/d/13sIiIFxtnWDUMYwzYXOCUL9Pdssb8PBqcbIkNBBCaZM/edit?resourcekey#gid=2083474367"",""Responses!$B$2:$N$500""),9,0),0)"),0.0)</f>
        <v>0</v>
      </c>
      <c r="AI7" s="41">
        <f t="shared" si="15"/>
        <v>51111004</v>
      </c>
      <c r="AJ7" s="41">
        <f t="shared" si="16"/>
        <v>-6903796.8</v>
      </c>
      <c r="AK7" s="42">
        <f t="shared" si="17"/>
        <v>0.505287457</v>
      </c>
      <c r="AL7" s="42">
        <f t="shared" si="18"/>
        <v>0.880999388</v>
      </c>
    </row>
    <row r="8">
      <c r="A8" s="6">
        <v>2.257694E7</v>
      </c>
      <c r="B8" s="7" t="s">
        <v>486</v>
      </c>
      <c r="C8" s="20">
        <f>VLOOKUP(A8,'14.03.24'!$A$2:$W$500,17,0)</f>
        <v>19194800.6</v>
      </c>
      <c r="D8" s="33">
        <f t="shared" si="1"/>
        <v>0</v>
      </c>
      <c r="E8" s="20">
        <f>VLOOKUP(A8,'14.03.24'!$A$2:$W$500,18,0)</f>
        <v>47987001.5</v>
      </c>
      <c r="F8" s="33">
        <f t="shared" si="2"/>
        <v>0</v>
      </c>
      <c r="G8" s="13">
        <f>VLOOKUP(A8,'14.03.24'!$A$2:$C$426,3,0)</f>
        <v>95974003</v>
      </c>
      <c r="H8" s="34" t="str">
        <f>VLOOKUP(A8,'Actual scan'!$A$2:$C$419,3,0)</f>
        <v>#N/A</v>
      </c>
      <c r="I8" s="35" t="str">
        <f t="shared" si="3"/>
        <v>#N/A</v>
      </c>
      <c r="J8" s="20">
        <f>VLOOKUP(A8,'14.03.24'!$A$2:$M$426,13,0)</f>
        <v>1135754005</v>
      </c>
      <c r="K8" s="36" t="str">
        <f>VLOOKUP(A8,'Actual scan'!$A$2:$M$419,13,0)</f>
        <v>#N/A</v>
      </c>
      <c r="L8" s="35" t="str">
        <f t="shared" si="4"/>
        <v>#N/A</v>
      </c>
      <c r="M8" s="13">
        <f>VLOOKUP(A8,'14.03.24'!$A$2:$M$426,4,0)</f>
        <v>118524428</v>
      </c>
      <c r="N8" s="34" t="str">
        <f>VLOOKUP(A8,'Actual scan'!$A$2:$M$419,4,0)</f>
        <v>#N/A</v>
      </c>
      <c r="O8" s="38" t="str">
        <f t="shared" si="5"/>
        <v>#N/A</v>
      </c>
      <c r="P8" s="13">
        <f>VLOOKUP(A8,'14.03.24'!$A$2:$M$426,10,0)</f>
        <v>14388767</v>
      </c>
      <c r="Q8" s="39" t="str">
        <f>VLOOKUP(A8,'Actual scan'!$A$2:$M$419,10,0)</f>
        <v>#N/A</v>
      </c>
      <c r="R8" s="38" t="str">
        <f t="shared" si="6"/>
        <v>#N/A</v>
      </c>
      <c r="S8" s="13">
        <f>VLOOKUP(A8,'14.03.24'!$A$2:$M$426,9,0)</f>
        <v>29529151</v>
      </c>
      <c r="T8" s="39" t="str">
        <f>VLOOKUP(A8,'Actual scan'!$A$2:$M$419,9,0)</f>
        <v>#N/A</v>
      </c>
      <c r="U8" s="38" t="str">
        <f t="shared" si="7"/>
        <v>#N/A</v>
      </c>
      <c r="V8" s="13">
        <f>VLOOKUP(A8,'14.03.24'!$A$2:$M$426,8,0)</f>
        <v>52294566</v>
      </c>
      <c r="W8" s="39" t="str">
        <f>VLOOKUP(A8,'Actual scan'!$A$2:$M$419,8,0)</f>
        <v>#N/A</v>
      </c>
      <c r="X8" s="38" t="str">
        <f t="shared" si="8"/>
        <v>#N/A</v>
      </c>
      <c r="Y8" s="13">
        <f>VLOOKUP(A8,'14.03.24'!$A$2:$M$426,11,0)</f>
        <v>9540924201</v>
      </c>
      <c r="Z8" s="39" t="str">
        <f>VLOOKUP(A8,'Actual scan'!$A$2:$M$419,11,0)</f>
        <v>#N/A</v>
      </c>
      <c r="AA8" s="38" t="str">
        <f t="shared" si="9"/>
        <v>#N/A</v>
      </c>
      <c r="AB8" s="40" t="str">
        <f t="shared" si="10"/>
        <v>#N/A</v>
      </c>
      <c r="AC8" s="40" t="str">
        <f t="shared" si="11"/>
        <v>#N/A</v>
      </c>
      <c r="AD8" s="40">
        <f t="shared" si="12"/>
        <v>0</v>
      </c>
      <c r="AE8" s="40">
        <f t="shared" si="13"/>
        <v>0</v>
      </c>
      <c r="AF8" s="41" t="str">
        <f t="shared" si="14"/>
        <v>#N/A</v>
      </c>
      <c r="AG8" s="40">
        <f>IFERROR(__xludf.DUMMYFUNCTION("IFNA(VLOOKUP(A8,IMPORTRANGE(""https://docs.google.com/spreadsheets/d/13sIiIFxtnWDUMYwzYXOCUL9Pdssb8PBqcbIkNBBCaZM/edit?resourcekey#gid=2083474367"",""Responses!$B$2:$N$500""),10,0),0)"),0.0)</f>
        <v>0</v>
      </c>
      <c r="AH8" s="40">
        <f>IFERROR(__xludf.DUMMYFUNCTION("IFNA(VLOOKUP(A8,IMPORTRANGE(""https://docs.google.com/spreadsheets/d/13sIiIFxtnWDUMYwzYXOCUL9Pdssb8PBqcbIkNBBCaZM/edit?resourcekey#gid=2083474367"",""Responses!$B$2:$N$500""),9,0),0)"),0.0)</f>
        <v>0</v>
      </c>
      <c r="AI8" s="41">
        <f t="shared" si="15"/>
        <v>0</v>
      </c>
      <c r="AJ8" s="41">
        <f t="shared" si="16"/>
        <v>-47987001.5</v>
      </c>
      <c r="AK8" s="42">
        <f t="shared" si="17"/>
        <v>0</v>
      </c>
      <c r="AL8" s="42">
        <f t="shared" si="18"/>
        <v>0</v>
      </c>
    </row>
    <row r="9">
      <c r="A9" s="6">
        <v>1817457.0</v>
      </c>
      <c r="B9" s="7" t="s">
        <v>487</v>
      </c>
      <c r="C9" s="20">
        <f>VLOOKUP(A9,'14.03.24'!$A$2:$W$500,17,0)</f>
        <v>18984345.8</v>
      </c>
      <c r="D9" s="33">
        <f t="shared" si="1"/>
        <v>0</v>
      </c>
      <c r="E9" s="20">
        <f>VLOOKUP(A9,'14.03.24'!$A$2:$W$500,18,0)</f>
        <v>47460864.5</v>
      </c>
      <c r="F9" s="33">
        <f t="shared" si="2"/>
        <v>0</v>
      </c>
      <c r="G9" s="13">
        <f>VLOOKUP(A9,'14.03.24'!$A$2:$C$426,3,0)</f>
        <v>94921729</v>
      </c>
      <c r="H9" s="34" t="str">
        <f>VLOOKUP(A9,'Actual scan'!$A$2:$C$419,3,0)</f>
        <v>#N/A</v>
      </c>
      <c r="I9" s="35" t="str">
        <f t="shared" si="3"/>
        <v>#N/A</v>
      </c>
      <c r="J9" s="20">
        <f>VLOOKUP(A9,'14.03.24'!$A$2:$M$426,13,0)</f>
        <v>2666488972</v>
      </c>
      <c r="K9" s="36" t="str">
        <f>VLOOKUP(A9,'Actual scan'!$A$2:$M$419,13,0)</f>
        <v>#N/A</v>
      </c>
      <c r="L9" s="35" t="str">
        <f t="shared" si="4"/>
        <v>#N/A</v>
      </c>
      <c r="M9" s="13">
        <f>VLOOKUP(A9,'14.03.24'!$A$2:$M$426,4,0)</f>
        <v>213374311</v>
      </c>
      <c r="N9" s="34" t="str">
        <f>VLOOKUP(A9,'Actual scan'!$A$2:$M$419,4,0)</f>
        <v>#N/A</v>
      </c>
      <c r="O9" s="38" t="str">
        <f t="shared" si="5"/>
        <v>#N/A</v>
      </c>
      <c r="P9" s="13">
        <f>VLOOKUP(A9,'14.03.24'!$A$2:$M$426,10,0)</f>
        <v>19910201</v>
      </c>
      <c r="Q9" s="39" t="str">
        <f>VLOOKUP(A9,'Actual scan'!$A$2:$M$419,10,0)</f>
        <v>#N/A</v>
      </c>
      <c r="R9" s="38" t="str">
        <f t="shared" si="6"/>
        <v>#N/A</v>
      </c>
      <c r="S9" s="13">
        <f>VLOOKUP(A9,'14.03.24'!$A$2:$M$426,9,0)</f>
        <v>75169651</v>
      </c>
      <c r="T9" s="39" t="str">
        <f>VLOOKUP(A9,'Actual scan'!$A$2:$M$419,9,0)</f>
        <v>#N/A</v>
      </c>
      <c r="U9" s="38" t="str">
        <f t="shared" si="7"/>
        <v>#N/A</v>
      </c>
      <c r="V9" s="13">
        <f>VLOOKUP(A9,'14.03.24'!$A$2:$M$426,8,0)</f>
        <v>110153139</v>
      </c>
      <c r="W9" s="39" t="str">
        <f>VLOOKUP(A9,'Actual scan'!$A$2:$M$419,8,0)</f>
        <v>#N/A</v>
      </c>
      <c r="X9" s="38" t="str">
        <f t="shared" si="8"/>
        <v>#N/A</v>
      </c>
      <c r="Y9" s="13">
        <f>VLOOKUP(A9,'14.03.24'!$A$2:$M$426,11,0)</f>
        <v>7884143409</v>
      </c>
      <c r="Z9" s="39" t="str">
        <f>VLOOKUP(A9,'Actual scan'!$A$2:$M$419,11,0)</f>
        <v>#N/A</v>
      </c>
      <c r="AA9" s="38" t="str">
        <f t="shared" si="9"/>
        <v>#N/A</v>
      </c>
      <c r="AB9" s="40" t="str">
        <f t="shared" si="10"/>
        <v>#N/A</v>
      </c>
      <c r="AC9" s="40" t="str">
        <f t="shared" si="11"/>
        <v>#N/A</v>
      </c>
      <c r="AD9" s="40">
        <f t="shared" si="12"/>
        <v>0</v>
      </c>
      <c r="AE9" s="40">
        <f t="shared" si="13"/>
        <v>0</v>
      </c>
      <c r="AF9" s="41" t="str">
        <f t="shared" si="14"/>
        <v>#N/A</v>
      </c>
      <c r="AG9" s="40">
        <f>IFERROR(__xludf.DUMMYFUNCTION("IFNA(VLOOKUP(A9,IMPORTRANGE(""https://docs.google.com/spreadsheets/d/13sIiIFxtnWDUMYwzYXOCUL9Pdssb8PBqcbIkNBBCaZM/edit?resourcekey#gid=2083474367"",""Responses!$B$2:$N$500""),10,0),0)"),0.0)</f>
        <v>0</v>
      </c>
      <c r="AH9" s="40">
        <f>IFERROR(__xludf.DUMMYFUNCTION("IFNA(VLOOKUP(A9,IMPORTRANGE(""https://docs.google.com/spreadsheets/d/13sIiIFxtnWDUMYwzYXOCUL9Pdssb8PBqcbIkNBBCaZM/edit?resourcekey#gid=2083474367"",""Responses!$B$2:$N$500""),9,0),0)"),0.0)</f>
        <v>0</v>
      </c>
      <c r="AI9" s="41">
        <f t="shared" si="15"/>
        <v>0</v>
      </c>
      <c r="AJ9" s="41">
        <f t="shared" si="16"/>
        <v>-47460864.5</v>
      </c>
      <c r="AK9" s="42">
        <f t="shared" si="17"/>
        <v>0</v>
      </c>
      <c r="AL9" s="42">
        <f t="shared" si="18"/>
        <v>0</v>
      </c>
    </row>
    <row r="10">
      <c r="A10" s="6">
        <v>8.6179761E7</v>
      </c>
      <c r="B10" s="7" t="s">
        <v>50</v>
      </c>
      <c r="C10" s="20">
        <f>VLOOKUP(A10,'14.03.24'!$A$2:$W$500,17,0)</f>
        <v>18754132.8</v>
      </c>
      <c r="D10" s="33">
        <f t="shared" si="1"/>
        <v>15329447</v>
      </c>
      <c r="E10" s="20">
        <f>VLOOKUP(A10,'14.03.24'!$A$2:$W$500,18,0)</f>
        <v>46885332</v>
      </c>
      <c r="F10" s="33">
        <f t="shared" si="2"/>
        <v>44925596</v>
      </c>
      <c r="G10" s="13">
        <f>VLOOKUP(A10,'14.03.24'!$A$2:$C$426,3,0)</f>
        <v>93770664</v>
      </c>
      <c r="H10" s="34">
        <f>VLOOKUP(A10,'Actual scan'!$A$2:$C$419,3,0)</f>
        <v>85056404</v>
      </c>
      <c r="I10" s="35">
        <f t="shared" si="3"/>
        <v>-8714260</v>
      </c>
      <c r="J10" s="20">
        <f>VLOOKUP(A10,'14.03.24'!$A$2:$M$426,13,0)</f>
        <v>651157720.2</v>
      </c>
      <c r="K10" s="36">
        <f>VLOOKUP(A10,'Actual scan'!$A$2:$M$419,13,0)</f>
        <v>876841401.8</v>
      </c>
      <c r="L10" s="37">
        <f t="shared" si="4"/>
        <v>225683681.6</v>
      </c>
      <c r="M10" s="13">
        <f>VLOOKUP(A10,'14.03.24'!$A$2:$M$426,4,0)</f>
        <v>55141768</v>
      </c>
      <c r="N10" s="34">
        <f>VLOOKUP(A10,'Actual scan'!$A$2:$M$419,4,0)</f>
        <v>71567742</v>
      </c>
      <c r="O10" s="38">
        <f t="shared" si="5"/>
        <v>16425974</v>
      </c>
      <c r="P10" s="13">
        <f>VLOOKUP(A10,'14.03.24'!$A$2:$M$426,10,0)</f>
        <v>5787893</v>
      </c>
      <c r="Q10" s="39">
        <f>VLOOKUP(A10,'Actual scan'!$A$2:$M$419,10,0)</f>
        <v>9223233</v>
      </c>
      <c r="R10" s="38">
        <f t="shared" si="6"/>
        <v>3435340</v>
      </c>
      <c r="S10" s="13">
        <f>VLOOKUP(A10,'14.03.24'!$A$2:$M$426,9,0)</f>
        <v>16015781</v>
      </c>
      <c r="T10" s="39">
        <f>VLOOKUP(A10,'Actual scan'!$A$2:$M$419,9,0)</f>
        <v>23129632</v>
      </c>
      <c r="U10" s="38">
        <f t="shared" si="7"/>
        <v>7113851</v>
      </c>
      <c r="V10" s="13">
        <f>VLOOKUP(A10,'14.03.24'!$A$2:$M$426,8,0)</f>
        <v>31242539</v>
      </c>
      <c r="W10" s="39">
        <f>VLOOKUP(A10,'Actual scan'!$A$2:$M$419,8,0)</f>
        <v>39458135</v>
      </c>
      <c r="X10" s="38">
        <f t="shared" si="8"/>
        <v>8215596</v>
      </c>
      <c r="Y10" s="13">
        <f>VLOOKUP(A10,'14.03.24'!$A$2:$M$426,11,0)</f>
        <v>2032089365</v>
      </c>
      <c r="Z10" s="39">
        <f>VLOOKUP(A10,'Actual scan'!$A$2:$M$419,11,0)</f>
        <v>2097089365</v>
      </c>
      <c r="AA10" s="38">
        <f t="shared" si="9"/>
        <v>65000000</v>
      </c>
      <c r="AB10" s="40">
        <f t="shared" si="10"/>
        <v>16431192</v>
      </c>
      <c r="AC10" s="40">
        <f t="shared" si="11"/>
        <v>28455404</v>
      </c>
      <c r="AD10" s="40">
        <f t="shared" si="12"/>
        <v>0</v>
      </c>
      <c r="AE10" s="40">
        <f t="shared" si="13"/>
        <v>0</v>
      </c>
      <c r="AF10" s="41">
        <f t="shared" si="14"/>
        <v>39000</v>
      </c>
      <c r="AG10" s="40">
        <f>IFERROR(__xludf.DUMMYFUNCTION("IFNA(VLOOKUP(A10,IMPORTRANGE(""https://docs.google.com/spreadsheets/d/13sIiIFxtnWDUMYwzYXOCUL9Pdssb8PBqcbIkNBBCaZM/edit?resourcekey#gid=2083474367"",""Responses!$B$2:$N$500""),10,0),0)"),0.0)</f>
        <v>0</v>
      </c>
      <c r="AH10" s="40">
        <f>IFERROR(__xludf.DUMMYFUNCTION("IFNA(VLOOKUP(A10,IMPORTRANGE(""https://docs.google.com/spreadsheets/d/13sIiIFxtnWDUMYwzYXOCUL9Pdssb8PBqcbIkNBBCaZM/edit?resourcekey#gid=2083474367"",""Responses!$B$2:$N$500""),9,0),0)"),0.0)</f>
        <v>0</v>
      </c>
      <c r="AI10" s="41">
        <f t="shared" si="15"/>
        <v>44925596</v>
      </c>
      <c r="AJ10" s="41">
        <f t="shared" si="16"/>
        <v>-1959736</v>
      </c>
      <c r="AK10" s="42">
        <f t="shared" si="17"/>
        <v>0.8173903408</v>
      </c>
      <c r="AL10" s="42">
        <f t="shared" si="18"/>
        <v>0.9582015117</v>
      </c>
    </row>
    <row r="11">
      <c r="A11" s="6">
        <v>1.2764994E7</v>
      </c>
      <c r="B11" s="7" t="s">
        <v>488</v>
      </c>
      <c r="C11" s="20">
        <f>VLOOKUP(A11,'14.03.24'!$A$2:$W$500,17,0)</f>
        <v>18166168.6</v>
      </c>
      <c r="D11" s="33">
        <f t="shared" si="1"/>
        <v>0</v>
      </c>
      <c r="E11" s="20">
        <f>VLOOKUP(A11,'14.03.24'!$A$2:$W$500,18,0)</f>
        <v>45415421.5</v>
      </c>
      <c r="F11" s="33">
        <f t="shared" si="2"/>
        <v>0</v>
      </c>
      <c r="G11" s="13">
        <f>VLOOKUP(A11,'14.03.24'!$A$2:$C$426,3,0)</f>
        <v>90830843</v>
      </c>
      <c r="H11" s="34" t="str">
        <f>VLOOKUP(A11,'Actual scan'!$A$2:$C$419,3,0)</f>
        <v>#N/A</v>
      </c>
      <c r="I11" s="35" t="str">
        <f t="shared" si="3"/>
        <v>#N/A</v>
      </c>
      <c r="J11" s="20">
        <f>VLOOKUP(A11,'14.03.24'!$A$2:$M$426,13,0)</f>
        <v>569554931.4</v>
      </c>
      <c r="K11" s="36" t="str">
        <f>VLOOKUP(A11,'Actual scan'!$A$2:$M$419,13,0)</f>
        <v>#N/A</v>
      </c>
      <c r="L11" s="35" t="str">
        <f t="shared" si="4"/>
        <v>#N/A</v>
      </c>
      <c r="M11" s="13">
        <f>VLOOKUP(A11,'14.03.24'!$A$2:$M$426,4,0)</f>
        <v>49597609</v>
      </c>
      <c r="N11" s="34" t="str">
        <f>VLOOKUP(A11,'Actual scan'!$A$2:$M$419,4,0)</f>
        <v>#N/A</v>
      </c>
      <c r="O11" s="38" t="str">
        <f t="shared" si="5"/>
        <v>#N/A</v>
      </c>
      <c r="P11" s="13">
        <f>VLOOKUP(A11,'14.03.24'!$A$2:$M$426,10,0)</f>
        <v>17688772</v>
      </c>
      <c r="Q11" s="39" t="str">
        <f>VLOOKUP(A11,'Actual scan'!$A$2:$M$419,10,0)</f>
        <v>#N/A</v>
      </c>
      <c r="R11" s="38" t="str">
        <f t="shared" si="6"/>
        <v>#N/A</v>
      </c>
      <c r="S11" s="13">
        <f>VLOOKUP(A11,'14.03.24'!$A$2:$M$426,9,0)</f>
        <v>16343904</v>
      </c>
      <c r="T11" s="39" t="str">
        <f>VLOOKUP(A11,'Actual scan'!$A$2:$M$419,9,0)</f>
        <v>#N/A</v>
      </c>
      <c r="U11" s="38" t="str">
        <f t="shared" si="7"/>
        <v>#N/A</v>
      </c>
      <c r="V11" s="13">
        <f>VLOOKUP(A11,'14.03.24'!$A$2:$M$426,8,0)</f>
        <v>23921391</v>
      </c>
      <c r="W11" s="39" t="str">
        <f>VLOOKUP(A11,'Actual scan'!$A$2:$M$419,8,0)</f>
        <v>#N/A</v>
      </c>
      <c r="X11" s="38" t="str">
        <f t="shared" si="8"/>
        <v>#N/A</v>
      </c>
      <c r="Y11" s="13">
        <f>VLOOKUP(A11,'14.03.24'!$A$2:$M$426,11,0)</f>
        <v>8624056599</v>
      </c>
      <c r="Z11" s="39" t="str">
        <f>VLOOKUP(A11,'Actual scan'!$A$2:$M$419,11,0)</f>
        <v>#N/A</v>
      </c>
      <c r="AA11" s="38" t="str">
        <f t="shared" si="9"/>
        <v>#N/A</v>
      </c>
      <c r="AB11" s="40" t="str">
        <f t="shared" si="10"/>
        <v>#N/A</v>
      </c>
      <c r="AC11" s="40" t="str">
        <f t="shared" si="11"/>
        <v>#N/A</v>
      </c>
      <c r="AD11" s="40">
        <f t="shared" si="12"/>
        <v>0</v>
      </c>
      <c r="AE11" s="40">
        <f t="shared" si="13"/>
        <v>0</v>
      </c>
      <c r="AF11" s="41" t="str">
        <f t="shared" si="14"/>
        <v>#N/A</v>
      </c>
      <c r="AG11" s="40">
        <f>IFERROR(__xludf.DUMMYFUNCTION("IFNA(VLOOKUP(A11,IMPORTRANGE(""https://docs.google.com/spreadsheets/d/13sIiIFxtnWDUMYwzYXOCUL9Pdssb8PBqcbIkNBBCaZM/edit?resourcekey#gid=2083474367"",""Responses!$B$2:$N$500""),10,0),0)"),0.0)</f>
        <v>0</v>
      </c>
      <c r="AH11" s="40">
        <f>IFERROR(__xludf.DUMMYFUNCTION("IFNA(VLOOKUP(A11,IMPORTRANGE(""https://docs.google.com/spreadsheets/d/13sIiIFxtnWDUMYwzYXOCUL9Pdssb8PBqcbIkNBBCaZM/edit?resourcekey#gid=2083474367"",""Responses!$B$2:$N$500""),9,0),0)"),0.0)</f>
        <v>0</v>
      </c>
      <c r="AI11" s="41">
        <f t="shared" si="15"/>
        <v>0</v>
      </c>
      <c r="AJ11" s="41">
        <f t="shared" si="16"/>
        <v>-45415421.5</v>
      </c>
      <c r="AK11" s="42">
        <f t="shared" si="17"/>
        <v>0</v>
      </c>
      <c r="AL11" s="42">
        <f t="shared" si="18"/>
        <v>0</v>
      </c>
    </row>
    <row r="12">
      <c r="A12" s="6">
        <v>8.3496837E7</v>
      </c>
      <c r="B12" s="7" t="s">
        <v>48</v>
      </c>
      <c r="C12" s="20">
        <f>VLOOKUP(A12,'14.03.24'!$A$2:$W$500,17,0)</f>
        <v>18225401</v>
      </c>
      <c r="D12" s="33">
        <f t="shared" si="1"/>
        <v>15572106</v>
      </c>
      <c r="E12" s="20">
        <f>VLOOKUP(A12,'14.03.24'!$A$2:$W$500,18,0)</f>
        <v>45563502.5</v>
      </c>
      <c r="F12" s="33">
        <f t="shared" si="2"/>
        <v>57001151</v>
      </c>
      <c r="G12" s="13">
        <f>VLOOKUP(A12,'14.03.24'!$A$2:$C$426,3,0)</f>
        <v>91127005</v>
      </c>
      <c r="H12" s="34">
        <f>VLOOKUP(A12,'Actual scan'!$A$2:$C$419,3,0)</f>
        <v>86094371</v>
      </c>
      <c r="I12" s="35">
        <f t="shared" si="3"/>
        <v>-5032634</v>
      </c>
      <c r="J12" s="20">
        <f>VLOOKUP(A12,'14.03.24'!$A$2:$M$426,13,0)</f>
        <v>1697039523</v>
      </c>
      <c r="K12" s="36">
        <f>VLOOKUP(A12,'Actual scan'!$A$2:$M$419,13,0)</f>
        <v>1978559647</v>
      </c>
      <c r="L12" s="37">
        <f t="shared" si="4"/>
        <v>281520123.2</v>
      </c>
      <c r="M12" s="13">
        <f>VLOOKUP(A12,'14.03.24'!$A$2:$M$426,4,0)</f>
        <v>194819441</v>
      </c>
      <c r="N12" s="34">
        <f>VLOOKUP(A12,'Actual scan'!$A$2:$M$419,4,0)</f>
        <v>210937290</v>
      </c>
      <c r="O12" s="38">
        <f t="shared" si="5"/>
        <v>16117849</v>
      </c>
      <c r="P12" s="13">
        <f>VLOOKUP(A12,'14.03.24'!$A$2:$M$426,10,0)</f>
        <v>10302635</v>
      </c>
      <c r="Q12" s="39">
        <f>VLOOKUP(A12,'Actual scan'!$A$2:$M$419,10,0)</f>
        <v>12796661</v>
      </c>
      <c r="R12" s="38">
        <f t="shared" si="6"/>
        <v>2494026</v>
      </c>
      <c r="S12" s="13">
        <f>VLOOKUP(A12,'14.03.24'!$A$2:$M$426,9,0)</f>
        <v>61874767</v>
      </c>
      <c r="T12" s="39">
        <f>VLOOKUP(A12,'Actual scan'!$A$2:$M$419,9,0)</f>
        <v>74435736</v>
      </c>
      <c r="U12" s="38">
        <f t="shared" si="7"/>
        <v>12560969</v>
      </c>
      <c r="V12" s="13">
        <f>VLOOKUP(A12,'14.03.24'!$A$2:$M$426,8,0)</f>
        <v>42724741</v>
      </c>
      <c r="W12" s="39">
        <f>VLOOKUP(A12,'Actual scan'!$A$2:$M$419,8,0)</f>
        <v>45735878</v>
      </c>
      <c r="X12" s="38">
        <f t="shared" si="8"/>
        <v>3011137</v>
      </c>
      <c r="Y12" s="13">
        <f>VLOOKUP(A12,'14.03.24'!$A$2:$M$426,11,0)</f>
        <v>12880655272</v>
      </c>
      <c r="Z12" s="39">
        <f>VLOOKUP(A12,'Actual scan'!$A$2:$M$419,11,0)</f>
        <v>14105656942</v>
      </c>
      <c r="AA12" s="38">
        <f t="shared" si="9"/>
        <v>1225001670</v>
      </c>
      <c r="AB12" s="40">
        <f t="shared" si="10"/>
        <v>6022274</v>
      </c>
      <c r="AC12" s="40">
        <f t="shared" si="11"/>
        <v>50243876</v>
      </c>
      <c r="AD12" s="40">
        <f t="shared" si="12"/>
        <v>0</v>
      </c>
      <c r="AE12" s="40">
        <f t="shared" si="13"/>
        <v>0</v>
      </c>
      <c r="AF12" s="41">
        <f t="shared" si="14"/>
        <v>735001.002</v>
      </c>
      <c r="AG12" s="40">
        <f>IFERROR(__xludf.DUMMYFUNCTION("IFNA(VLOOKUP(A12,IMPORTRANGE(""https://docs.google.com/spreadsheets/d/13sIiIFxtnWDUMYwzYXOCUL9Pdssb8PBqcbIkNBBCaZM/edit?resourcekey#gid=2083474367"",""Responses!$B$2:$N$500""),10,0),0)"),0.0)</f>
        <v>0</v>
      </c>
      <c r="AH12" s="40">
        <f>IFERROR(__xludf.DUMMYFUNCTION("IFNA(VLOOKUP(A12,IMPORTRANGE(""https://docs.google.com/spreadsheets/d/13sIiIFxtnWDUMYwzYXOCUL9Pdssb8PBqcbIkNBBCaZM/edit?resourcekey#gid=2083474367"",""Responses!$B$2:$N$500""),9,0),0)"),0.0)</f>
        <v>0</v>
      </c>
      <c r="AI12" s="41">
        <f t="shared" si="15"/>
        <v>57001151</v>
      </c>
      <c r="AJ12" s="41">
        <f t="shared" si="16"/>
        <v>11437648.5</v>
      </c>
      <c r="AK12" s="42">
        <f t="shared" si="17"/>
        <v>0.8544177437</v>
      </c>
      <c r="AL12" s="42">
        <f t="shared" si="18"/>
        <v>1.251026543</v>
      </c>
    </row>
    <row r="13">
      <c r="A13" s="6">
        <v>1.05720743E8</v>
      </c>
      <c r="B13" s="7" t="s">
        <v>49</v>
      </c>
      <c r="C13" s="20">
        <f>VLOOKUP(A13,'14.03.24'!$A$2:$W$500,17,0)</f>
        <v>18186307.2</v>
      </c>
      <c r="D13" s="33">
        <f t="shared" si="1"/>
        <v>20684758</v>
      </c>
      <c r="E13" s="20">
        <f>VLOOKUP(A13,'14.03.24'!$A$2:$W$500,18,0)</f>
        <v>45465768</v>
      </c>
      <c r="F13" s="33">
        <f t="shared" si="2"/>
        <v>68024698.6</v>
      </c>
      <c r="G13" s="13">
        <f>VLOOKUP(A13,'14.03.24'!$A$2:$C$426,3,0)</f>
        <v>90931536</v>
      </c>
      <c r="H13" s="34">
        <f>VLOOKUP(A13,'Actual scan'!$A$2:$C$419,3,0)</f>
        <v>85104994</v>
      </c>
      <c r="I13" s="35">
        <f t="shared" si="3"/>
        <v>-5826542</v>
      </c>
      <c r="J13" s="20">
        <f>VLOOKUP(A13,'14.03.24'!$A$2:$M$426,13,0)</f>
        <v>706881067.6</v>
      </c>
      <c r="K13" s="36">
        <f>VLOOKUP(A13,'Actual scan'!$A$2:$M$419,13,0)</f>
        <v>1050944572</v>
      </c>
      <c r="L13" s="37">
        <f t="shared" si="4"/>
        <v>344063504.6</v>
      </c>
      <c r="M13" s="13">
        <f>VLOOKUP(A13,'14.03.24'!$A$2:$M$426,4,0)</f>
        <v>106143784</v>
      </c>
      <c r="N13" s="34">
        <f>VLOOKUP(A13,'Actual scan'!$A$2:$M$419,4,0)</f>
        <v>143775280</v>
      </c>
      <c r="O13" s="38">
        <f t="shared" si="5"/>
        <v>37631496</v>
      </c>
      <c r="P13" s="13">
        <f>VLOOKUP(A13,'14.03.24'!$A$2:$M$426,10,0)</f>
        <v>4698656</v>
      </c>
      <c r="Q13" s="39">
        <f>VLOOKUP(A13,'Actual scan'!$A$2:$M$419,10,0)</f>
        <v>7356789</v>
      </c>
      <c r="R13" s="38">
        <f t="shared" si="6"/>
        <v>2658133</v>
      </c>
      <c r="S13" s="13">
        <f>VLOOKUP(A13,'14.03.24'!$A$2:$M$426,9,0)</f>
        <v>23509818</v>
      </c>
      <c r="T13" s="39">
        <f>VLOOKUP(A13,'Actual scan'!$A$2:$M$419,9,0)</f>
        <v>36732109</v>
      </c>
      <c r="U13" s="38">
        <f t="shared" si="7"/>
        <v>13222291</v>
      </c>
      <c r="V13" s="13">
        <f>VLOOKUP(A13,'14.03.24'!$A$2:$M$426,8,0)</f>
        <v>21845220</v>
      </c>
      <c r="W13" s="39">
        <f>VLOOKUP(A13,'Actual scan'!$A$2:$M$419,8,0)</f>
        <v>29307687</v>
      </c>
      <c r="X13" s="38">
        <f t="shared" si="8"/>
        <v>7462467</v>
      </c>
      <c r="Y13" s="13">
        <f>VLOOKUP(A13,'14.03.24'!$A$2:$M$426,11,0)</f>
        <v>673142132</v>
      </c>
      <c r="Z13" s="39">
        <f>VLOOKUP(A13,'Actual scan'!$A$2:$M$419,11,0)</f>
        <v>1024143133</v>
      </c>
      <c r="AA13" s="38">
        <f t="shared" si="9"/>
        <v>351001001</v>
      </c>
      <c r="AB13" s="40">
        <f t="shared" si="10"/>
        <v>14924934</v>
      </c>
      <c r="AC13" s="40">
        <f t="shared" si="11"/>
        <v>52889164</v>
      </c>
      <c r="AD13" s="40">
        <f t="shared" si="12"/>
        <v>0</v>
      </c>
      <c r="AE13" s="40">
        <f t="shared" si="13"/>
        <v>0</v>
      </c>
      <c r="AF13" s="41">
        <f t="shared" si="14"/>
        <v>210600.6006</v>
      </c>
      <c r="AG13" s="40">
        <f>IFERROR(__xludf.DUMMYFUNCTION("IFNA(VLOOKUP(A13,IMPORTRANGE(""https://docs.google.com/spreadsheets/d/13sIiIFxtnWDUMYwzYXOCUL9Pdssb8PBqcbIkNBBCaZM/edit?resourcekey#gid=2083474367"",""Responses!$B$2:$N$500""),10,0),0)"),0.0)</f>
        <v>0</v>
      </c>
      <c r="AH13" s="40">
        <f>IFERROR(__xludf.DUMMYFUNCTION("IFNA(VLOOKUP(A13,IMPORTRANGE(""https://docs.google.com/spreadsheets/d/13sIiIFxtnWDUMYwzYXOCUL9Pdssb8PBqcbIkNBBCaZM/edit?resourcekey#gid=2083474367"",""Responses!$B$2:$N$500""),9,0),0)"),0.0)</f>
        <v>0</v>
      </c>
      <c r="AI13" s="41">
        <f t="shared" si="15"/>
        <v>68024698.6</v>
      </c>
      <c r="AJ13" s="41">
        <f t="shared" si="16"/>
        <v>22558930.6</v>
      </c>
      <c r="AK13" s="42">
        <f t="shared" si="17"/>
        <v>1.137380875</v>
      </c>
      <c r="AL13" s="42">
        <f t="shared" si="18"/>
        <v>1.49617397</v>
      </c>
    </row>
    <row r="14">
      <c r="A14" s="6">
        <v>1.09522231E8</v>
      </c>
      <c r="B14" s="7" t="s">
        <v>51</v>
      </c>
      <c r="C14" s="20">
        <f>VLOOKUP(A14,'14.03.24'!$A$2:$W$500,17,0)</f>
        <v>13220656.8</v>
      </c>
      <c r="D14" s="33">
        <f t="shared" si="1"/>
        <v>22295033</v>
      </c>
      <c r="E14" s="20">
        <f>VLOOKUP(A14,'14.03.24'!$A$2:$W$500,18,0)</f>
        <v>35255084.8</v>
      </c>
      <c r="F14" s="33">
        <f t="shared" si="2"/>
        <v>71812640</v>
      </c>
      <c r="G14" s="13">
        <f>VLOOKUP(A14,'14.03.24'!$A$2:$C$426,3,0)</f>
        <v>88137712</v>
      </c>
      <c r="H14" s="34">
        <f>VLOOKUP(A14,'Actual scan'!$A$2:$C$419,3,0)</f>
        <v>84898071</v>
      </c>
      <c r="I14" s="35">
        <f t="shared" si="3"/>
        <v>-3239641</v>
      </c>
      <c r="J14" s="20">
        <f>VLOOKUP(A14,'14.03.24'!$A$2:$M$426,13,0)</f>
        <v>1417434410</v>
      </c>
      <c r="K14" s="36">
        <f>VLOOKUP(A14,'Actual scan'!$A$2:$M$419,13,0)</f>
        <v>1776260059</v>
      </c>
      <c r="L14" s="37">
        <f t="shared" si="4"/>
        <v>358825648.8</v>
      </c>
      <c r="M14" s="13">
        <f>VLOOKUP(A14,'14.03.24'!$A$2:$M$426,4,0)</f>
        <v>114488644</v>
      </c>
      <c r="N14" s="34">
        <f>VLOOKUP(A14,'Actual scan'!$A$2:$M$419,4,0)</f>
        <v>137556321</v>
      </c>
      <c r="O14" s="38">
        <f t="shared" si="5"/>
        <v>23067677</v>
      </c>
      <c r="P14" s="13">
        <f>VLOOKUP(A14,'14.03.24'!$A$2:$M$426,10,0)</f>
        <v>7085068</v>
      </c>
      <c r="Q14" s="39">
        <f>VLOOKUP(A14,'Actual scan'!$A$2:$M$419,10,0)</f>
        <v>10470231</v>
      </c>
      <c r="R14" s="38">
        <f t="shared" si="6"/>
        <v>3385163</v>
      </c>
      <c r="S14" s="13">
        <f>VLOOKUP(A14,'14.03.24'!$A$2:$M$426,9,0)</f>
        <v>39132511</v>
      </c>
      <c r="T14" s="39">
        <f>VLOOKUP(A14,'Actual scan'!$A$2:$M$419,9,0)</f>
        <v>52632798</v>
      </c>
      <c r="U14" s="38">
        <f t="shared" si="7"/>
        <v>13500287</v>
      </c>
      <c r="V14" s="13">
        <f>VLOOKUP(A14,'14.03.24'!$A$2:$M$426,8,0)</f>
        <v>62240988</v>
      </c>
      <c r="W14" s="39">
        <f>VLOOKUP(A14,'Actual scan'!$A$2:$M$419,8,0)</f>
        <v>71035734</v>
      </c>
      <c r="X14" s="38">
        <f t="shared" si="8"/>
        <v>8794746</v>
      </c>
      <c r="Y14" s="13">
        <f>VLOOKUP(A14,'14.03.24'!$A$2:$M$426,11,0)</f>
        <v>1897938016</v>
      </c>
      <c r="Z14" s="39">
        <f>VLOOKUP(A14,'Actual scan'!$A$2:$M$419,11,0)</f>
        <v>2267938016</v>
      </c>
      <c r="AA14" s="38">
        <f t="shared" si="9"/>
        <v>370000000</v>
      </c>
      <c r="AB14" s="40">
        <f t="shared" si="10"/>
        <v>17589492</v>
      </c>
      <c r="AC14" s="40">
        <f t="shared" si="11"/>
        <v>54001148</v>
      </c>
      <c r="AD14" s="40">
        <f t="shared" si="12"/>
        <v>0</v>
      </c>
      <c r="AE14" s="40">
        <f t="shared" si="13"/>
        <v>0</v>
      </c>
      <c r="AF14" s="41">
        <f t="shared" si="14"/>
        <v>222000</v>
      </c>
      <c r="AG14" s="40">
        <f>IFERROR(__xludf.DUMMYFUNCTION("IFNA(VLOOKUP(A14,IMPORTRANGE(""https://docs.google.com/spreadsheets/d/13sIiIFxtnWDUMYwzYXOCUL9Pdssb8PBqcbIkNBBCaZM/edit?resourcekey#gid=2083474367"",""Responses!$B$2:$N$500""),10,0),0)"),0.0)</f>
        <v>0</v>
      </c>
      <c r="AH14" s="40">
        <f>IFERROR(__xludf.DUMMYFUNCTION("IFNA(VLOOKUP(A14,IMPORTRANGE(""https://docs.google.com/spreadsheets/d/13sIiIFxtnWDUMYwzYXOCUL9Pdssb8PBqcbIkNBBCaZM/edit?resourcekey#gid=2083474367"",""Responses!$B$2:$N$500""),9,0),0)"),0.0)</f>
        <v>0</v>
      </c>
      <c r="AI14" s="41">
        <f t="shared" si="15"/>
        <v>71812640</v>
      </c>
      <c r="AJ14" s="41">
        <f t="shared" si="16"/>
        <v>36557555.2</v>
      </c>
      <c r="AK14" s="42">
        <f t="shared" si="17"/>
        <v>1.686378622</v>
      </c>
      <c r="AL14" s="42">
        <f t="shared" si="18"/>
        <v>2.036944186</v>
      </c>
    </row>
    <row r="15">
      <c r="A15" s="6">
        <v>9.3566316E7</v>
      </c>
      <c r="B15" s="7" t="s">
        <v>80</v>
      </c>
      <c r="C15" s="20">
        <f>VLOOKUP(A15,'14.03.24'!$A$2:$W$500,17,0)</f>
        <v>13100643.6</v>
      </c>
      <c r="D15" s="33">
        <f t="shared" si="1"/>
        <v>10268966</v>
      </c>
      <c r="E15" s="20">
        <f>VLOOKUP(A15,'14.03.24'!$A$2:$W$500,18,0)</f>
        <v>34935049.6</v>
      </c>
      <c r="F15" s="33">
        <f t="shared" si="2"/>
        <v>26277066</v>
      </c>
      <c r="G15" s="13">
        <f>VLOOKUP(A15,'14.03.24'!$A$2:$C$426,3,0)</f>
        <v>87337624</v>
      </c>
      <c r="H15" s="34">
        <f>VLOOKUP(A15,'Actual scan'!$A$2:$C$419,3,0)</f>
        <v>75999965</v>
      </c>
      <c r="I15" s="35">
        <f t="shared" si="3"/>
        <v>-11337659</v>
      </c>
      <c r="J15" s="20">
        <f>VLOOKUP(A15,'14.03.24'!$A$2:$M$426,13,0)</f>
        <v>466360738.8</v>
      </c>
      <c r="K15" s="36">
        <f>VLOOKUP(A15,'Actual scan'!$A$2:$M$419,13,0)</f>
        <v>601679940.2</v>
      </c>
      <c r="L15" s="37">
        <f t="shared" si="4"/>
        <v>135319201.4</v>
      </c>
      <c r="M15" s="13">
        <f>VLOOKUP(A15,'14.03.24'!$A$2:$M$426,4,0)</f>
        <v>44746825</v>
      </c>
      <c r="N15" s="34">
        <f>VLOOKUP(A15,'Actual scan'!$A$2:$M$419,4,0)</f>
        <v>56401389</v>
      </c>
      <c r="O15" s="38">
        <f t="shared" si="5"/>
        <v>11654564</v>
      </c>
      <c r="P15" s="13">
        <f>VLOOKUP(A15,'14.03.24'!$A$2:$M$426,10,0)</f>
        <v>8305179</v>
      </c>
      <c r="Q15" s="39">
        <f>VLOOKUP(A15,'Actual scan'!$A$2:$M$419,10,0)</f>
        <v>10933950</v>
      </c>
      <c r="R15" s="38">
        <f t="shared" si="6"/>
        <v>2628771</v>
      </c>
      <c r="S15" s="13">
        <f>VLOOKUP(A15,'14.03.24'!$A$2:$M$426,9,0)</f>
        <v>5530770</v>
      </c>
      <c r="T15" s="39">
        <f>VLOOKUP(A15,'Actual scan'!$A$2:$M$419,9,0)</f>
        <v>8347837</v>
      </c>
      <c r="U15" s="38">
        <f t="shared" si="7"/>
        <v>2817067</v>
      </c>
      <c r="V15" s="13">
        <f>VLOOKUP(A15,'14.03.24'!$A$2:$M$426,8,0)</f>
        <v>34955210</v>
      </c>
      <c r="W15" s="39">
        <f>VLOOKUP(A15,'Actual scan'!$A$2:$M$419,8,0)</f>
        <v>42407109</v>
      </c>
      <c r="X15" s="38">
        <f t="shared" si="8"/>
        <v>7451899</v>
      </c>
      <c r="Y15" s="13">
        <f>VLOOKUP(A15,'14.03.24'!$A$2:$M$426,11,0)</f>
        <v>750626796</v>
      </c>
      <c r="Z15" s="39">
        <f>VLOOKUP(A15,'Actual scan'!$A$2:$M$419,11,0)</f>
        <v>925626796</v>
      </c>
      <c r="AA15" s="38">
        <f t="shared" si="9"/>
        <v>175000000</v>
      </c>
      <c r="AB15" s="40">
        <f t="shared" si="10"/>
        <v>14903798</v>
      </c>
      <c r="AC15" s="40">
        <f t="shared" si="11"/>
        <v>11268268</v>
      </c>
      <c r="AD15" s="40">
        <f t="shared" si="12"/>
        <v>0</v>
      </c>
      <c r="AE15" s="40">
        <f t="shared" si="13"/>
        <v>0</v>
      </c>
      <c r="AF15" s="41">
        <f t="shared" si="14"/>
        <v>105000</v>
      </c>
      <c r="AG15" s="40">
        <f>IFERROR(__xludf.DUMMYFUNCTION("IFNA(VLOOKUP(A15,IMPORTRANGE(""https://docs.google.com/spreadsheets/d/13sIiIFxtnWDUMYwzYXOCUL9Pdssb8PBqcbIkNBBCaZM/edit?resourcekey#gid=2083474367"",""Responses!$B$2:$N$500""),10,0),0)"),0.0)</f>
        <v>0</v>
      </c>
      <c r="AH15" s="40">
        <f>IFERROR(__xludf.DUMMYFUNCTION("IFNA(VLOOKUP(A15,IMPORTRANGE(""https://docs.google.com/spreadsheets/d/13sIiIFxtnWDUMYwzYXOCUL9Pdssb8PBqcbIkNBBCaZM/edit?resourcekey#gid=2083474367"",""Responses!$B$2:$N$500""),9,0),0)"),0.0)</f>
        <v>0</v>
      </c>
      <c r="AI15" s="41">
        <f t="shared" si="15"/>
        <v>26277066</v>
      </c>
      <c r="AJ15" s="41">
        <f t="shared" si="16"/>
        <v>-8657983.6</v>
      </c>
      <c r="AK15" s="42">
        <f t="shared" si="17"/>
        <v>0.7838520239</v>
      </c>
      <c r="AL15" s="42">
        <f t="shared" si="18"/>
        <v>0.7521691339</v>
      </c>
    </row>
    <row r="16">
      <c r="A16" s="6">
        <v>1.23614791E8</v>
      </c>
      <c r="B16" s="7" t="s">
        <v>200</v>
      </c>
      <c r="C16" s="20">
        <f>VLOOKUP(A16,'14.03.24'!$A$2:$W$500,17,0)</f>
        <v>13249216.65</v>
      </c>
      <c r="D16" s="33">
        <f t="shared" si="1"/>
        <v>13463924</v>
      </c>
      <c r="E16" s="20">
        <f>VLOOKUP(A16,'14.03.24'!$A$2:$W$500,18,0)</f>
        <v>35331244.4</v>
      </c>
      <c r="F16" s="33">
        <f t="shared" si="2"/>
        <v>44151208</v>
      </c>
      <c r="G16" s="13">
        <f>VLOOKUP(A16,'14.03.24'!$A$2:$C$426,3,0)</f>
        <v>88328111</v>
      </c>
      <c r="H16" s="34">
        <f>VLOOKUP(A16,'Actual scan'!$A$2:$C$419,3,0)</f>
        <v>57132046</v>
      </c>
      <c r="I16" s="35">
        <f t="shared" si="3"/>
        <v>-31196065</v>
      </c>
      <c r="J16" s="20">
        <f>VLOOKUP(A16,'14.03.24'!$A$2:$M$426,13,0)</f>
        <v>914003923.2</v>
      </c>
      <c r="K16" s="36">
        <f>VLOOKUP(A16,'Actual scan'!$A$2:$M$419,13,0)</f>
        <v>1135873563</v>
      </c>
      <c r="L16" s="37">
        <f t="shared" si="4"/>
        <v>221869640</v>
      </c>
      <c r="M16" s="13">
        <f>VLOOKUP(A16,'14.03.24'!$A$2:$M$426,4,0)</f>
        <v>77953921</v>
      </c>
      <c r="N16" s="34">
        <f>VLOOKUP(A16,'Actual scan'!$A$2:$M$419,4,0)</f>
        <v>92554886</v>
      </c>
      <c r="O16" s="38">
        <f t="shared" si="5"/>
        <v>14600965</v>
      </c>
      <c r="P16" s="13">
        <f>VLOOKUP(A16,'14.03.24'!$A$2:$M$426,10,0)</f>
        <v>9186730</v>
      </c>
      <c r="Q16" s="39">
        <f>VLOOKUP(A16,'Actual scan'!$A$2:$M$419,10,0)</f>
        <v>15199756</v>
      </c>
      <c r="R16" s="38">
        <f t="shared" si="6"/>
        <v>6013026</v>
      </c>
      <c r="S16" s="13">
        <f>VLOOKUP(A16,'14.03.24'!$A$2:$M$426,9,0)</f>
        <v>24731316</v>
      </c>
      <c r="T16" s="39">
        <f>VLOOKUP(A16,'Actual scan'!$A$2:$M$419,9,0)</f>
        <v>33342996</v>
      </c>
      <c r="U16" s="38">
        <f t="shared" si="7"/>
        <v>8611680</v>
      </c>
      <c r="V16" s="13">
        <f>VLOOKUP(A16,'14.03.24'!$A$2:$M$426,8,0)</f>
        <v>39952788</v>
      </c>
      <c r="W16" s="39">
        <f>VLOOKUP(A16,'Actual scan'!$A$2:$M$419,8,0)</f>
        <v>44805032</v>
      </c>
      <c r="X16" s="38">
        <f t="shared" si="8"/>
        <v>4852244</v>
      </c>
      <c r="Y16" s="13">
        <f>VLOOKUP(A16,'14.03.24'!$A$2:$M$426,11,0)</f>
        <v>877888686</v>
      </c>
      <c r="Z16" s="39">
        <f>VLOOKUP(A16,'Actual scan'!$A$2:$M$419,11,0)</f>
        <v>877888686</v>
      </c>
      <c r="AA16" s="38">
        <f t="shared" si="9"/>
        <v>0</v>
      </c>
      <c r="AB16" s="40">
        <f t="shared" si="10"/>
        <v>9704488</v>
      </c>
      <c r="AC16" s="40">
        <f t="shared" si="11"/>
        <v>34446720</v>
      </c>
      <c r="AD16" s="40">
        <f t="shared" si="12"/>
        <v>0</v>
      </c>
      <c r="AE16" s="40">
        <f t="shared" si="13"/>
        <v>0</v>
      </c>
      <c r="AF16" s="41">
        <f t="shared" si="14"/>
        <v>0</v>
      </c>
      <c r="AG16" s="40">
        <f>IFERROR(__xludf.DUMMYFUNCTION("IFNA(VLOOKUP(A16,IMPORTRANGE(""https://docs.google.com/spreadsheets/d/13sIiIFxtnWDUMYwzYXOCUL9Pdssb8PBqcbIkNBBCaZM/edit?resourcekey#gid=2083474367"",""Responses!$B$2:$N$500""),10,0),0)"),0.0)</f>
        <v>0</v>
      </c>
      <c r="AH16" s="40">
        <f>IFERROR(__xludf.DUMMYFUNCTION("IFNA(VLOOKUP(A16,IMPORTRANGE(""https://docs.google.com/spreadsheets/d/13sIiIFxtnWDUMYwzYXOCUL9Pdssb8PBqcbIkNBBCaZM/edit?resourcekey#gid=2083474367"",""Responses!$B$2:$N$500""),9,0),0)"),0.0)</f>
        <v>0</v>
      </c>
      <c r="AI16" s="41">
        <f t="shared" si="15"/>
        <v>44151208</v>
      </c>
      <c r="AJ16" s="41">
        <f t="shared" si="16"/>
        <v>8819963.6</v>
      </c>
      <c r="AK16" s="42">
        <f t="shared" si="17"/>
        <v>1.016205286</v>
      </c>
      <c r="AL16" s="42">
        <f t="shared" si="18"/>
        <v>1.24963637</v>
      </c>
    </row>
    <row r="17">
      <c r="A17" s="6">
        <v>1.05729955E8</v>
      </c>
      <c r="B17" s="7" t="s">
        <v>489</v>
      </c>
      <c r="C17" s="20">
        <f>VLOOKUP(A17,'14.03.24'!$A$2:$W$500,17,0)</f>
        <v>13000593.45</v>
      </c>
      <c r="D17" s="33">
        <f t="shared" si="1"/>
        <v>0</v>
      </c>
      <c r="E17" s="20">
        <f>VLOOKUP(A17,'14.03.24'!$A$2:$W$500,18,0)</f>
        <v>34668249.2</v>
      </c>
      <c r="F17" s="33">
        <f t="shared" si="2"/>
        <v>0</v>
      </c>
      <c r="G17" s="13">
        <f>VLOOKUP(A17,'14.03.24'!$A$2:$C$426,3,0)</f>
        <v>86670623</v>
      </c>
      <c r="H17" s="34" t="str">
        <f>VLOOKUP(A17,'Actual scan'!$A$2:$C$419,3,0)</f>
        <v>#N/A</v>
      </c>
      <c r="I17" s="35" t="str">
        <f t="shared" si="3"/>
        <v>#N/A</v>
      </c>
      <c r="J17" s="20">
        <f>VLOOKUP(A17,'14.03.24'!$A$2:$M$426,13,0)</f>
        <v>729601465.4</v>
      </c>
      <c r="K17" s="36" t="str">
        <f>VLOOKUP(A17,'Actual scan'!$A$2:$M$419,13,0)</f>
        <v>#N/A</v>
      </c>
      <c r="L17" s="35" t="str">
        <f t="shared" si="4"/>
        <v>#N/A</v>
      </c>
      <c r="M17" s="13">
        <f>VLOOKUP(A17,'14.03.24'!$A$2:$M$426,4,0)</f>
        <v>89366626</v>
      </c>
      <c r="N17" s="34" t="str">
        <f>VLOOKUP(A17,'Actual scan'!$A$2:$M$419,4,0)</f>
        <v>#N/A</v>
      </c>
      <c r="O17" s="38" t="str">
        <f t="shared" si="5"/>
        <v>#N/A</v>
      </c>
      <c r="P17" s="13">
        <f>VLOOKUP(A17,'14.03.24'!$A$2:$M$426,10,0)</f>
        <v>8872830</v>
      </c>
      <c r="Q17" s="39" t="str">
        <f>VLOOKUP(A17,'Actual scan'!$A$2:$M$419,10,0)</f>
        <v>#N/A</v>
      </c>
      <c r="R17" s="38" t="str">
        <f t="shared" si="6"/>
        <v>#N/A</v>
      </c>
      <c r="S17" s="13">
        <f>VLOOKUP(A17,'14.03.24'!$A$2:$M$426,9,0)</f>
        <v>12361621</v>
      </c>
      <c r="T17" s="39" t="str">
        <f>VLOOKUP(A17,'Actual scan'!$A$2:$M$419,9,0)</f>
        <v>#N/A</v>
      </c>
      <c r="U17" s="38" t="str">
        <f t="shared" si="7"/>
        <v>#N/A</v>
      </c>
      <c r="V17" s="13">
        <f>VLOOKUP(A17,'14.03.24'!$A$2:$M$426,8,0)</f>
        <v>40194840</v>
      </c>
      <c r="W17" s="39" t="str">
        <f>VLOOKUP(A17,'Actual scan'!$A$2:$M$419,8,0)</f>
        <v>#N/A</v>
      </c>
      <c r="X17" s="38" t="str">
        <f t="shared" si="8"/>
        <v>#N/A</v>
      </c>
      <c r="Y17" s="13">
        <f>VLOOKUP(A17,'14.03.24'!$A$2:$M$426,11,0)</f>
        <v>5643070983</v>
      </c>
      <c r="Z17" s="39" t="str">
        <f>VLOOKUP(A17,'Actual scan'!$A$2:$M$419,11,0)</f>
        <v>#N/A</v>
      </c>
      <c r="AA17" s="38" t="str">
        <f t="shared" si="9"/>
        <v>#N/A</v>
      </c>
      <c r="AB17" s="40" t="str">
        <f t="shared" si="10"/>
        <v>#N/A</v>
      </c>
      <c r="AC17" s="40" t="str">
        <f t="shared" si="11"/>
        <v>#N/A</v>
      </c>
      <c r="AD17" s="40">
        <f t="shared" si="12"/>
        <v>0</v>
      </c>
      <c r="AE17" s="40">
        <f t="shared" si="13"/>
        <v>0</v>
      </c>
      <c r="AF17" s="41" t="str">
        <f t="shared" si="14"/>
        <v>#N/A</v>
      </c>
      <c r="AG17" s="40">
        <f>IFERROR(__xludf.DUMMYFUNCTION("IFNA(VLOOKUP(A17,IMPORTRANGE(""https://docs.google.com/spreadsheets/d/13sIiIFxtnWDUMYwzYXOCUL9Pdssb8PBqcbIkNBBCaZM/edit?resourcekey#gid=2083474367"",""Responses!$B$2:$N$500""),10,0),0)"),0.0)</f>
        <v>0</v>
      </c>
      <c r="AH17" s="40">
        <f>IFERROR(__xludf.DUMMYFUNCTION("IFNA(VLOOKUP(A17,IMPORTRANGE(""https://docs.google.com/spreadsheets/d/13sIiIFxtnWDUMYwzYXOCUL9Pdssb8PBqcbIkNBBCaZM/edit?resourcekey#gid=2083474367"",""Responses!$B$2:$N$500""),9,0),0)"),0.0)</f>
        <v>0</v>
      </c>
      <c r="AI17" s="41">
        <f t="shared" si="15"/>
        <v>0</v>
      </c>
      <c r="AJ17" s="41">
        <f t="shared" si="16"/>
        <v>-34668249.2</v>
      </c>
      <c r="AK17" s="42">
        <f t="shared" si="17"/>
        <v>0</v>
      </c>
      <c r="AL17" s="42">
        <f t="shared" si="18"/>
        <v>0</v>
      </c>
    </row>
    <row r="18">
      <c r="A18" s="6">
        <v>3.6708028E7</v>
      </c>
      <c r="B18" s="7" t="s">
        <v>52</v>
      </c>
      <c r="C18" s="20">
        <f>VLOOKUP(A18,'14.03.24'!$A$2:$W$500,17,0)</f>
        <v>12833773.35</v>
      </c>
      <c r="D18" s="33">
        <f t="shared" si="1"/>
        <v>960460</v>
      </c>
      <c r="E18" s="20">
        <f>VLOOKUP(A18,'14.03.24'!$A$2:$W$500,18,0)</f>
        <v>34223395.6</v>
      </c>
      <c r="F18" s="33">
        <f t="shared" si="2"/>
        <v>5806827.321</v>
      </c>
      <c r="G18" s="13">
        <f>VLOOKUP(A18,'14.03.24'!$A$2:$C$426,3,0)</f>
        <v>85558489</v>
      </c>
      <c r="H18" s="34">
        <f>VLOOKUP(A18,'Actual scan'!$A$2:$C$419,3,0)</f>
        <v>84867011</v>
      </c>
      <c r="I18" s="35">
        <f t="shared" si="3"/>
        <v>-691478</v>
      </c>
      <c r="J18" s="20">
        <f>VLOOKUP(A18,'14.03.24'!$A$2:$M$426,13,0)</f>
        <v>158503625.4</v>
      </c>
      <c r="K18" s="36">
        <f>VLOOKUP(A18,'Actual scan'!$A$2:$M$419,13,0)</f>
        <v>175929544.2</v>
      </c>
      <c r="L18" s="37">
        <f t="shared" si="4"/>
        <v>17425918.8</v>
      </c>
      <c r="M18" s="13">
        <f>VLOOKUP(A18,'14.03.24'!$A$2:$M$426,4,0)</f>
        <v>9289184</v>
      </c>
      <c r="N18" s="34">
        <f>VLOOKUP(A18,'Actual scan'!$A$2:$M$419,4,0)</f>
        <v>10255138</v>
      </c>
      <c r="O18" s="38">
        <f t="shared" si="5"/>
        <v>965954</v>
      </c>
      <c r="P18" s="13">
        <f>VLOOKUP(A18,'14.03.24'!$A$2:$M$426,10,0)</f>
        <v>14506786</v>
      </c>
      <c r="Q18" s="39">
        <f>VLOOKUP(A18,'Actual scan'!$A$2:$M$419,10,0)</f>
        <v>15172066</v>
      </c>
      <c r="R18" s="38">
        <f t="shared" si="6"/>
        <v>665280</v>
      </c>
      <c r="S18" s="13">
        <f>VLOOKUP(A18,'14.03.24'!$A$2:$M$426,9,0)</f>
        <v>6667379</v>
      </c>
      <c r="T18" s="39">
        <f>VLOOKUP(A18,'Actual scan'!$A$2:$M$419,9,0)</f>
        <v>7449401</v>
      </c>
      <c r="U18" s="38">
        <f t="shared" si="7"/>
        <v>782022</v>
      </c>
      <c r="V18" s="13">
        <f>VLOOKUP(A18,'14.03.24'!$A$2:$M$426,8,0)</f>
        <v>2502096</v>
      </c>
      <c r="W18" s="39">
        <f>VLOOKUP(A18,'Actual scan'!$A$2:$M$419,8,0)</f>
        <v>2680534</v>
      </c>
      <c r="X18" s="38">
        <f t="shared" si="8"/>
        <v>178438</v>
      </c>
      <c r="Y18" s="13">
        <f>VLOOKUP(A18,'14.03.24'!$A$2:$M$426,11,0)</f>
        <v>22741726969</v>
      </c>
      <c r="Z18" s="39">
        <f>VLOOKUP(A18,'Actual scan'!$A$2:$M$419,11,0)</f>
        <v>26611499171</v>
      </c>
      <c r="AA18" s="38">
        <f t="shared" si="9"/>
        <v>3869772202</v>
      </c>
      <c r="AB18" s="40">
        <f t="shared" si="10"/>
        <v>356876</v>
      </c>
      <c r="AC18" s="40">
        <f t="shared" si="11"/>
        <v>3128088</v>
      </c>
      <c r="AD18" s="40">
        <f t="shared" si="12"/>
        <v>0</v>
      </c>
      <c r="AE18" s="40">
        <f t="shared" si="13"/>
        <v>0</v>
      </c>
      <c r="AF18" s="41">
        <f t="shared" si="14"/>
        <v>2321863.321</v>
      </c>
      <c r="AG18" s="40">
        <f>IFERROR(__xludf.DUMMYFUNCTION("IFNA(VLOOKUP(A18,IMPORTRANGE(""https://docs.google.com/spreadsheets/d/13sIiIFxtnWDUMYwzYXOCUL9Pdssb8PBqcbIkNBBCaZM/edit?resourcekey#gid=2083474367"",""Responses!$B$2:$N$500""),10,0),0)"),0.0)</f>
        <v>0</v>
      </c>
      <c r="AH18" s="40">
        <f>IFERROR(__xludf.DUMMYFUNCTION("IFNA(VLOOKUP(A18,IMPORTRANGE(""https://docs.google.com/spreadsheets/d/13sIiIFxtnWDUMYwzYXOCUL9Pdssb8PBqcbIkNBBCaZM/edit?resourcekey#gid=2083474367"",""Responses!$B$2:$N$500""),9,0),0)"),0.0)</f>
        <v>0</v>
      </c>
      <c r="AI18" s="41">
        <f t="shared" si="15"/>
        <v>5806827.321</v>
      </c>
      <c r="AJ18" s="41">
        <f t="shared" si="16"/>
        <v>-28416568.28</v>
      </c>
      <c r="AK18" s="42">
        <f t="shared" si="17"/>
        <v>0.07483847297</v>
      </c>
      <c r="AL18" s="42">
        <f t="shared" si="18"/>
        <v>0.1696742015</v>
      </c>
    </row>
    <row r="19">
      <c r="A19" s="6">
        <v>1.09585806E8</v>
      </c>
      <c r="B19" s="7" t="s">
        <v>58</v>
      </c>
      <c r="C19" s="20">
        <f>VLOOKUP(A19,'14.03.24'!$A$2:$W$500,17,0)</f>
        <v>13008125.85</v>
      </c>
      <c r="D19" s="33">
        <f t="shared" si="1"/>
        <v>37882965</v>
      </c>
      <c r="E19" s="20">
        <f>VLOOKUP(A19,'14.03.24'!$A$2:$W$500,18,0)</f>
        <v>34688335.6</v>
      </c>
      <c r="F19" s="33">
        <f t="shared" si="2"/>
        <v>128122824</v>
      </c>
      <c r="G19" s="13">
        <f>VLOOKUP(A19,'14.03.24'!$A$2:$C$426,3,0)</f>
        <v>86720839</v>
      </c>
      <c r="H19" s="34">
        <f>VLOOKUP(A19,'Actual scan'!$A$2:$C$419,3,0)</f>
        <v>82594723</v>
      </c>
      <c r="I19" s="35">
        <f t="shared" si="3"/>
        <v>-4126116</v>
      </c>
      <c r="J19" s="20">
        <f>VLOOKUP(A19,'14.03.24'!$A$2:$M$426,13,0)</f>
        <v>4034607923</v>
      </c>
      <c r="K19" s="36">
        <f>VLOOKUP(A19,'Actual scan'!$A$2:$M$419,13,0)</f>
        <v>4597484729</v>
      </c>
      <c r="L19" s="37">
        <f t="shared" si="4"/>
        <v>562876806.4</v>
      </c>
      <c r="M19" s="13">
        <f>VLOOKUP(A19,'14.03.24'!$A$2:$M$426,4,0)</f>
        <v>312576910</v>
      </c>
      <c r="N19" s="34">
        <f>VLOOKUP(A19,'Actual scan'!$A$2:$M$419,4,0)</f>
        <v>357650888</v>
      </c>
      <c r="O19" s="38">
        <f t="shared" si="5"/>
        <v>45073978</v>
      </c>
      <c r="P19" s="13">
        <f>VLOOKUP(A19,'14.03.24'!$A$2:$M$426,10,0)</f>
        <v>29460022</v>
      </c>
      <c r="Q19" s="39">
        <f>VLOOKUP(A19,'Actual scan'!$A$2:$M$419,10,0)</f>
        <v>32720259</v>
      </c>
      <c r="R19" s="38">
        <f t="shared" si="6"/>
        <v>3260237</v>
      </c>
      <c r="S19" s="13">
        <f>VLOOKUP(A19,'14.03.24'!$A$2:$M$426,9,0)</f>
        <v>114435956</v>
      </c>
      <c r="T19" s="39">
        <f>VLOOKUP(A19,'Actual scan'!$A$2:$M$419,9,0)</f>
        <v>131632403</v>
      </c>
      <c r="U19" s="38">
        <f t="shared" si="7"/>
        <v>17196447</v>
      </c>
      <c r="V19" s="13">
        <f>VLOOKUP(A19,'14.03.24'!$A$2:$M$426,8,0)</f>
        <v>169666877</v>
      </c>
      <c r="W19" s="39">
        <f>VLOOKUP(A19,'Actual scan'!$A$2:$M$419,8,0)</f>
        <v>190353395</v>
      </c>
      <c r="X19" s="38">
        <f t="shared" si="8"/>
        <v>20686518</v>
      </c>
      <c r="Y19" s="13">
        <f>VLOOKUP(A19,'14.03.24'!$A$2:$M$426,11,0)</f>
        <v>36443777061</v>
      </c>
      <c r="Z19" s="39">
        <f>VLOOKUP(A19,'Actual scan'!$A$2:$M$419,11,0)</f>
        <v>66383777078</v>
      </c>
      <c r="AA19" s="38">
        <f t="shared" si="9"/>
        <v>29940000017</v>
      </c>
      <c r="AB19" s="40">
        <f t="shared" si="10"/>
        <v>41373036</v>
      </c>
      <c r="AC19" s="40">
        <f t="shared" si="11"/>
        <v>68785788</v>
      </c>
      <c r="AD19" s="40">
        <f t="shared" si="12"/>
        <v>0</v>
      </c>
      <c r="AE19" s="40">
        <f t="shared" si="13"/>
        <v>0</v>
      </c>
      <c r="AF19" s="41">
        <f t="shared" si="14"/>
        <v>17964000.01</v>
      </c>
      <c r="AG19" s="40">
        <f>IFERROR(__xludf.DUMMYFUNCTION("IFNA(VLOOKUP(A19,IMPORTRANGE(""https://docs.google.com/spreadsheets/d/13sIiIFxtnWDUMYwzYXOCUL9Pdssb8PBqcbIkNBBCaZM/edit?resourcekey#gid=2083474367"",""Responses!$B$2:$N$500""),10,0),0)"),0.0)</f>
        <v>0</v>
      </c>
      <c r="AH19" s="40">
        <f>IFERROR(__xludf.DUMMYFUNCTION("IFNA(VLOOKUP(A19,IMPORTRANGE(""https://docs.google.com/spreadsheets/d/13sIiIFxtnWDUMYwzYXOCUL9Pdssb8PBqcbIkNBBCaZM/edit?resourcekey#gid=2083474367"",""Responses!$B$2:$N$500""),9,0),0)"),0.0)</f>
        <v>0</v>
      </c>
      <c r="AI19" s="41">
        <f t="shared" si="15"/>
        <v>128122824</v>
      </c>
      <c r="AJ19" s="41">
        <f t="shared" si="16"/>
        <v>93434488.41</v>
      </c>
      <c r="AK19" s="42">
        <f t="shared" si="17"/>
        <v>2.912253882</v>
      </c>
      <c r="AL19" s="42">
        <f t="shared" si="18"/>
        <v>3.693541987</v>
      </c>
    </row>
    <row r="20">
      <c r="A20" s="6">
        <v>3.1942584E7</v>
      </c>
      <c r="B20" s="7" t="s">
        <v>38</v>
      </c>
      <c r="C20" s="20">
        <f>VLOOKUP(A20,'14.03.24'!$A$2:$W$500,17,0)</f>
        <v>12844918.05</v>
      </c>
      <c r="D20" s="33">
        <f t="shared" si="1"/>
        <v>8998604</v>
      </c>
      <c r="E20" s="20">
        <f>VLOOKUP(A20,'14.03.24'!$A$2:$W$500,18,0)</f>
        <v>34253114.8</v>
      </c>
      <c r="F20" s="33">
        <f t="shared" si="2"/>
        <v>32554550</v>
      </c>
      <c r="G20" s="13">
        <f>VLOOKUP(A20,'14.03.24'!$A$2:$C$426,3,0)</f>
        <v>85632787</v>
      </c>
      <c r="H20" s="34">
        <f>VLOOKUP(A20,'Actual scan'!$A$2:$C$419,3,0)</f>
        <v>89831157</v>
      </c>
      <c r="I20" s="35">
        <f t="shared" si="3"/>
        <v>4198370</v>
      </c>
      <c r="J20" s="20">
        <f>VLOOKUP(A20,'14.03.24'!$A$2:$M$426,13,0)</f>
        <v>1307267787</v>
      </c>
      <c r="K20" s="36">
        <f>VLOOKUP(A20,'Actual scan'!$A$2:$M$419,13,0)</f>
        <v>1466275537</v>
      </c>
      <c r="L20" s="37">
        <f t="shared" si="4"/>
        <v>159007750</v>
      </c>
      <c r="M20" s="13">
        <f>VLOOKUP(A20,'14.03.24'!$A$2:$M$426,4,0)</f>
        <v>86598102</v>
      </c>
      <c r="N20" s="34">
        <f>VLOOKUP(A20,'Actual scan'!$A$2:$M$419,4,0)</f>
        <v>95596706</v>
      </c>
      <c r="O20" s="38">
        <f t="shared" si="5"/>
        <v>8998604</v>
      </c>
      <c r="P20" s="13">
        <f>VLOOKUP(A20,'14.03.24'!$A$2:$M$426,10,0)</f>
        <v>16779335</v>
      </c>
      <c r="Q20" s="39">
        <f>VLOOKUP(A20,'Actual scan'!$A$2:$M$419,10,0)</f>
        <v>16893902</v>
      </c>
      <c r="R20" s="38">
        <f t="shared" si="6"/>
        <v>114567</v>
      </c>
      <c r="S20" s="13">
        <f>VLOOKUP(A20,'14.03.24'!$A$2:$M$426,9,0)</f>
        <v>45151618</v>
      </c>
      <c r="T20" s="39">
        <f>VLOOKUP(A20,'Actual scan'!$A$2:$M$419,9,0)</f>
        <v>52053789</v>
      </c>
      <c r="U20" s="38">
        <f t="shared" si="7"/>
        <v>6902171</v>
      </c>
      <c r="V20" s="13">
        <f>VLOOKUP(A20,'14.03.24'!$A$2:$M$426,8,0)</f>
        <v>40352300</v>
      </c>
      <c r="W20" s="39">
        <f>VLOOKUP(A20,'Actual scan'!$A$2:$M$419,8,0)</f>
        <v>42448733</v>
      </c>
      <c r="X20" s="38">
        <f t="shared" si="8"/>
        <v>2096433</v>
      </c>
      <c r="Y20" s="13">
        <f>VLOOKUP(A20,'14.03.24'!$A$2:$M$426,11,0)</f>
        <v>13851189818</v>
      </c>
      <c r="Z20" s="39">
        <f>VLOOKUP(A20,'Actual scan'!$A$2:$M$419,11,0)</f>
        <v>15106189818</v>
      </c>
      <c r="AA20" s="38">
        <f t="shared" si="9"/>
        <v>1255000000</v>
      </c>
      <c r="AB20" s="40">
        <f t="shared" si="10"/>
        <v>4192866</v>
      </c>
      <c r="AC20" s="40">
        <f t="shared" si="11"/>
        <v>27608684</v>
      </c>
      <c r="AD20" s="40">
        <f t="shared" si="12"/>
        <v>0</v>
      </c>
      <c r="AE20" s="40">
        <f t="shared" si="13"/>
        <v>0</v>
      </c>
      <c r="AF20" s="41">
        <f t="shared" si="14"/>
        <v>753000</v>
      </c>
      <c r="AG20" s="40">
        <f>IFERROR(__xludf.DUMMYFUNCTION("IFNA(VLOOKUP(A20,IMPORTRANGE(""https://docs.google.com/spreadsheets/d/13sIiIFxtnWDUMYwzYXOCUL9Pdssb8PBqcbIkNBBCaZM/edit?resourcekey#gid=2083474367"",""Responses!$B$2:$N$500""),10,0),0)"),0.0)</f>
        <v>0</v>
      </c>
      <c r="AH20" s="40">
        <f>IFERROR(__xludf.DUMMYFUNCTION("IFNA(VLOOKUP(A20,IMPORTRANGE(""https://docs.google.com/spreadsheets/d/13sIiIFxtnWDUMYwzYXOCUL9Pdssb8PBqcbIkNBBCaZM/edit?resourcekey#gid=2083474367"",""Responses!$B$2:$N$500""),9,0),0)"),0.0)</f>
        <v>0</v>
      </c>
      <c r="AI20" s="41">
        <f t="shared" si="15"/>
        <v>32554550</v>
      </c>
      <c r="AJ20" s="41">
        <f t="shared" si="16"/>
        <v>-1698564.8</v>
      </c>
      <c r="AK20" s="42">
        <f t="shared" si="17"/>
        <v>0.7005575252</v>
      </c>
      <c r="AL20" s="42">
        <f t="shared" si="18"/>
        <v>0.9504113769</v>
      </c>
    </row>
    <row r="21" ht="15.75" customHeight="1">
      <c r="A21" s="6">
        <v>7.8393932E7</v>
      </c>
      <c r="B21" s="7" t="s">
        <v>56</v>
      </c>
      <c r="C21" s="20">
        <f>VLOOKUP(A21,'14.03.24'!$A$2:$W$500,17,0)</f>
        <v>13140028.05</v>
      </c>
      <c r="D21" s="33">
        <f t="shared" si="1"/>
        <v>11740865</v>
      </c>
      <c r="E21" s="20">
        <f>VLOOKUP(A21,'14.03.24'!$A$2:$W$500,18,0)</f>
        <v>35040074.8</v>
      </c>
      <c r="F21" s="33">
        <f t="shared" si="2"/>
        <v>36243434</v>
      </c>
      <c r="G21" s="13">
        <f>VLOOKUP(A21,'14.03.24'!$A$2:$C$426,3,0)</f>
        <v>87600187</v>
      </c>
      <c r="H21" s="34">
        <f>VLOOKUP(A21,'Actual scan'!$A$2:$C$419,3,0)</f>
        <v>83070085</v>
      </c>
      <c r="I21" s="35">
        <f t="shared" si="3"/>
        <v>-4530102</v>
      </c>
      <c r="J21" s="20">
        <f>VLOOKUP(A21,'14.03.24'!$A$2:$M$426,13,0)</f>
        <v>878352384.6</v>
      </c>
      <c r="K21" s="36">
        <f>VLOOKUP(A21,'Actual scan'!$A$2:$M$419,13,0)</f>
        <v>1058607082</v>
      </c>
      <c r="L21" s="37">
        <f t="shared" si="4"/>
        <v>180254697.4</v>
      </c>
      <c r="M21" s="13">
        <f>VLOOKUP(A21,'14.03.24'!$A$2:$M$426,4,0)</f>
        <v>89113568</v>
      </c>
      <c r="N21" s="34">
        <f>VLOOKUP(A21,'Actual scan'!$A$2:$M$419,4,0)</f>
        <v>100904336</v>
      </c>
      <c r="O21" s="38">
        <f t="shared" si="5"/>
        <v>11790768</v>
      </c>
      <c r="P21" s="13">
        <f>VLOOKUP(A21,'14.03.24'!$A$2:$M$426,10,0)</f>
        <v>11783418</v>
      </c>
      <c r="Q21" s="39">
        <f>VLOOKUP(A21,'Actual scan'!$A$2:$M$419,10,0)</f>
        <v>13427040</v>
      </c>
      <c r="R21" s="38">
        <f t="shared" si="6"/>
        <v>1643622</v>
      </c>
      <c r="S21" s="13">
        <f>VLOOKUP(A21,'14.03.24'!$A$2:$M$426,9,0)</f>
        <v>28697454</v>
      </c>
      <c r="T21" s="39">
        <f>VLOOKUP(A21,'Actual scan'!$A$2:$M$419,9,0)</f>
        <v>34977806</v>
      </c>
      <c r="U21" s="38">
        <f t="shared" si="7"/>
        <v>6280352</v>
      </c>
      <c r="V21" s="13">
        <f>VLOOKUP(A21,'14.03.24'!$A$2:$M$426,8,0)</f>
        <v>29519525</v>
      </c>
      <c r="W21" s="39">
        <f>VLOOKUP(A21,'Actual scan'!$A$2:$M$419,8,0)</f>
        <v>34980038</v>
      </c>
      <c r="X21" s="38">
        <f t="shared" si="8"/>
        <v>5460513</v>
      </c>
      <c r="Y21" s="13">
        <f>VLOOKUP(A21,'14.03.24'!$A$2:$M$426,11,0)</f>
        <v>15466324240</v>
      </c>
      <c r="Z21" s="39">
        <f>VLOOKUP(A21,'Actual scan'!$A$2:$M$419,11,0)</f>
        <v>15801324240</v>
      </c>
      <c r="AA21" s="38">
        <f t="shared" si="9"/>
        <v>335000000</v>
      </c>
      <c r="AB21" s="40">
        <f t="shared" si="10"/>
        <v>10921026</v>
      </c>
      <c r="AC21" s="40">
        <f t="shared" si="11"/>
        <v>25121408</v>
      </c>
      <c r="AD21" s="40">
        <f t="shared" si="12"/>
        <v>0</v>
      </c>
      <c r="AE21" s="40">
        <f t="shared" si="13"/>
        <v>0</v>
      </c>
      <c r="AF21" s="41">
        <f t="shared" si="14"/>
        <v>201000</v>
      </c>
      <c r="AG21" s="40">
        <f>IFERROR(__xludf.DUMMYFUNCTION("IFNA(VLOOKUP(A21,IMPORTRANGE(""https://docs.google.com/spreadsheets/d/13sIiIFxtnWDUMYwzYXOCUL9Pdssb8PBqcbIkNBBCaZM/edit?resourcekey#gid=2083474367"",""Responses!$B$2:$N$500""),10,0),0)"),0.0)</f>
        <v>0</v>
      </c>
      <c r="AH21" s="40">
        <f>IFERROR(__xludf.DUMMYFUNCTION("IFNA(VLOOKUP(A21,IMPORTRANGE(""https://docs.google.com/spreadsheets/d/13sIiIFxtnWDUMYwzYXOCUL9Pdssb8PBqcbIkNBBCaZM/edit?resourcekey#gid=2083474367"",""Responses!$B$2:$N$500""),9,0),0)"),0.0)</f>
        <v>0</v>
      </c>
      <c r="AI21" s="41">
        <f t="shared" si="15"/>
        <v>36243434</v>
      </c>
      <c r="AJ21" s="41">
        <f t="shared" si="16"/>
        <v>1203359.2</v>
      </c>
      <c r="AK21" s="42">
        <f t="shared" si="17"/>
        <v>0.8935190211</v>
      </c>
      <c r="AL21" s="42">
        <f t="shared" si="18"/>
        <v>1.03434237</v>
      </c>
    </row>
    <row r="22" ht="15.75" customHeight="1">
      <c r="A22" s="6">
        <v>4.0609318E7</v>
      </c>
      <c r="B22" s="7" t="s">
        <v>490</v>
      </c>
      <c r="C22" s="20">
        <f>VLOOKUP(A22,'14.03.24'!$A$2:$W$500,17,0)</f>
        <v>12889110.6</v>
      </c>
      <c r="D22" s="33">
        <f t="shared" si="1"/>
        <v>7996008</v>
      </c>
      <c r="E22" s="20">
        <f>VLOOKUP(A22,'14.03.24'!$A$2:$W$500,18,0)</f>
        <v>34370961.6</v>
      </c>
      <c r="F22" s="33">
        <f t="shared" si="2"/>
        <v>23346025.03</v>
      </c>
      <c r="G22" s="13">
        <f>VLOOKUP(A22,'14.03.24'!$A$2:$C$426,3,0)</f>
        <v>85927404</v>
      </c>
      <c r="H22" s="34">
        <f>VLOOKUP(A22,'Actual scan'!$A$2:$C$419,3,0)</f>
        <v>97695503</v>
      </c>
      <c r="I22" s="35">
        <f t="shared" si="3"/>
        <v>11768099</v>
      </c>
      <c r="J22" s="20">
        <f>VLOOKUP(A22,'14.03.24'!$A$2:$M$426,13,0)</f>
        <v>2250435082</v>
      </c>
      <c r="K22" s="36">
        <f>VLOOKUP(A22,'Actual scan'!$A$2:$M$419,13,0)</f>
        <v>2365534532</v>
      </c>
      <c r="L22" s="37">
        <f t="shared" si="4"/>
        <v>115099449.4</v>
      </c>
      <c r="M22" s="13">
        <f>VLOOKUP(A22,'14.03.24'!$A$2:$M$426,4,0)</f>
        <v>243912311</v>
      </c>
      <c r="N22" s="34">
        <f>VLOOKUP(A22,'Actual scan'!$A$2:$M$419,4,0)</f>
        <v>253395085</v>
      </c>
      <c r="O22" s="38">
        <f t="shared" si="5"/>
        <v>9482774</v>
      </c>
      <c r="P22" s="13">
        <f>VLOOKUP(A22,'14.03.24'!$A$2:$M$426,10,0)</f>
        <v>21383475</v>
      </c>
      <c r="Q22" s="39">
        <f>VLOOKUP(A22,'Actual scan'!$A$2:$M$419,10,0)</f>
        <v>22162296</v>
      </c>
      <c r="R22" s="38">
        <f t="shared" si="6"/>
        <v>778821</v>
      </c>
      <c r="S22" s="13">
        <f>VLOOKUP(A22,'14.03.24'!$A$2:$M$426,9,0)</f>
        <v>70255265</v>
      </c>
      <c r="T22" s="39">
        <f>VLOOKUP(A22,'Actual scan'!$A$2:$M$419,9,0)</f>
        <v>73631372</v>
      </c>
      <c r="U22" s="38">
        <f t="shared" si="7"/>
        <v>3376107</v>
      </c>
      <c r="V22" s="13">
        <f>VLOOKUP(A22,'14.03.24'!$A$2:$M$426,8,0)</f>
        <v>80056435</v>
      </c>
      <c r="W22" s="39">
        <f>VLOOKUP(A22,'Actual scan'!$A$2:$M$419,8,0)</f>
        <v>84676336</v>
      </c>
      <c r="X22" s="38">
        <f t="shared" si="8"/>
        <v>4619901</v>
      </c>
      <c r="Y22" s="13">
        <f>VLOOKUP(A22,'14.03.24'!$A$2:$M$426,11,0)</f>
        <v>26332484764</v>
      </c>
      <c r="Z22" s="39">
        <f>VLOOKUP(A22,'Actual scan'!$A$2:$M$419,11,0)</f>
        <v>27335476485</v>
      </c>
      <c r="AA22" s="38">
        <f t="shared" si="9"/>
        <v>1002991721</v>
      </c>
      <c r="AB22" s="40">
        <f t="shared" si="10"/>
        <v>9239802</v>
      </c>
      <c r="AC22" s="40">
        <f t="shared" si="11"/>
        <v>13504428</v>
      </c>
      <c r="AD22" s="40">
        <f t="shared" si="12"/>
        <v>0</v>
      </c>
      <c r="AE22" s="40">
        <f t="shared" si="13"/>
        <v>0</v>
      </c>
      <c r="AF22" s="41">
        <f t="shared" si="14"/>
        <v>601795.0326</v>
      </c>
      <c r="AG22" s="40">
        <f>IFERROR(__xludf.DUMMYFUNCTION("IFNA(VLOOKUP(A22,IMPORTRANGE(""https://docs.google.com/spreadsheets/d/13sIiIFxtnWDUMYwzYXOCUL9Pdssb8PBqcbIkNBBCaZM/edit?resourcekey#gid=2083474367"",""Responses!$B$2:$N$500""),10,0),0)"),0.0)</f>
        <v>0</v>
      </c>
      <c r="AH22" s="40">
        <f>IFERROR(__xludf.DUMMYFUNCTION("IFNA(VLOOKUP(A22,IMPORTRANGE(""https://docs.google.com/spreadsheets/d/13sIiIFxtnWDUMYwzYXOCUL9Pdssb8PBqcbIkNBBCaZM/edit?resourcekey#gid=2083474367"",""Responses!$B$2:$N$500""),9,0),0)"),0.0)</f>
        <v>0</v>
      </c>
      <c r="AI22" s="41">
        <f t="shared" si="15"/>
        <v>23346025.03</v>
      </c>
      <c r="AJ22" s="41">
        <f t="shared" si="16"/>
        <v>-11024936.57</v>
      </c>
      <c r="AK22" s="42">
        <f t="shared" si="17"/>
        <v>0.6203692596</v>
      </c>
      <c r="AL22" s="42">
        <f t="shared" si="18"/>
        <v>0.6792368891</v>
      </c>
    </row>
    <row r="23" ht="15.75" customHeight="1">
      <c r="A23" s="6">
        <v>1.24469216E8</v>
      </c>
      <c r="B23" s="7" t="s">
        <v>491</v>
      </c>
      <c r="C23" s="20">
        <f>VLOOKUP(A23,'14.03.24'!$A$2:$W$500,17,0)</f>
        <v>12844134</v>
      </c>
      <c r="D23" s="33">
        <f t="shared" si="1"/>
        <v>0</v>
      </c>
      <c r="E23" s="20">
        <f>VLOOKUP(A23,'14.03.24'!$A$2:$W$500,18,0)</f>
        <v>34251024</v>
      </c>
      <c r="F23" s="33">
        <f t="shared" si="2"/>
        <v>0</v>
      </c>
      <c r="G23" s="13">
        <f>VLOOKUP(A23,'14.03.24'!$A$2:$C$426,3,0)</f>
        <v>85627560</v>
      </c>
      <c r="H23" s="34" t="str">
        <f>VLOOKUP(A23,'Actual scan'!$A$2:$C$419,3,0)</f>
        <v>#N/A</v>
      </c>
      <c r="I23" s="35" t="str">
        <f t="shared" si="3"/>
        <v>#N/A</v>
      </c>
      <c r="J23" s="20">
        <f>VLOOKUP(A23,'14.03.24'!$A$2:$M$426,13,0)</f>
        <v>515734520</v>
      </c>
      <c r="K23" s="36" t="str">
        <f>VLOOKUP(A23,'Actual scan'!$A$2:$M$419,13,0)</f>
        <v>#N/A</v>
      </c>
      <c r="L23" s="35" t="str">
        <f t="shared" si="4"/>
        <v>#N/A</v>
      </c>
      <c r="M23" s="13">
        <f>VLOOKUP(A23,'14.03.24'!$A$2:$M$426,4,0)</f>
        <v>42503810</v>
      </c>
      <c r="N23" s="34" t="str">
        <f>VLOOKUP(A23,'Actual scan'!$A$2:$M$419,4,0)</f>
        <v>#N/A</v>
      </c>
      <c r="O23" s="38" t="str">
        <f t="shared" si="5"/>
        <v>#N/A</v>
      </c>
      <c r="P23" s="13">
        <f>VLOOKUP(A23,'14.03.24'!$A$2:$M$426,10,0)</f>
        <v>3066781</v>
      </c>
      <c r="Q23" s="39" t="str">
        <f>VLOOKUP(A23,'Actual scan'!$A$2:$M$419,10,0)</f>
        <v>#N/A</v>
      </c>
      <c r="R23" s="38" t="str">
        <f t="shared" si="6"/>
        <v>#N/A</v>
      </c>
      <c r="S23" s="13">
        <f>VLOOKUP(A23,'14.03.24'!$A$2:$M$426,9,0)</f>
        <v>13345511</v>
      </c>
      <c r="T23" s="39" t="str">
        <f>VLOOKUP(A23,'Actual scan'!$A$2:$M$419,9,0)</f>
        <v>#N/A</v>
      </c>
      <c r="U23" s="38" t="str">
        <f t="shared" si="7"/>
        <v>#N/A</v>
      </c>
      <c r="V23" s="13">
        <f>VLOOKUP(A23,'14.03.24'!$A$2:$M$426,8,0)</f>
        <v>23110629</v>
      </c>
      <c r="W23" s="39" t="str">
        <f>VLOOKUP(A23,'Actual scan'!$A$2:$M$419,8,0)</f>
        <v>#N/A</v>
      </c>
      <c r="X23" s="38" t="str">
        <f t="shared" si="8"/>
        <v>#N/A</v>
      </c>
      <c r="Y23" s="13">
        <f>VLOOKUP(A23,'14.03.24'!$A$2:$M$426,11,0)</f>
        <v>104946501</v>
      </c>
      <c r="Z23" s="39" t="str">
        <f>VLOOKUP(A23,'Actual scan'!$A$2:$M$419,11,0)</f>
        <v>#N/A</v>
      </c>
      <c r="AA23" s="38" t="str">
        <f t="shared" si="9"/>
        <v>#N/A</v>
      </c>
      <c r="AB23" s="40" t="str">
        <f t="shared" si="10"/>
        <v>#N/A</v>
      </c>
      <c r="AC23" s="40" t="str">
        <f t="shared" si="11"/>
        <v>#N/A</v>
      </c>
      <c r="AD23" s="40">
        <f t="shared" si="12"/>
        <v>0</v>
      </c>
      <c r="AE23" s="40">
        <f t="shared" si="13"/>
        <v>0</v>
      </c>
      <c r="AF23" s="41" t="str">
        <f t="shared" si="14"/>
        <v>#N/A</v>
      </c>
      <c r="AG23" s="40">
        <f>IFERROR(__xludf.DUMMYFUNCTION("IFNA(VLOOKUP(A23,IMPORTRANGE(""https://docs.google.com/spreadsheets/d/13sIiIFxtnWDUMYwzYXOCUL9Pdssb8PBqcbIkNBBCaZM/edit?resourcekey#gid=2083474367"",""Responses!$B$2:$N$500""),10,0),0)"),0.0)</f>
        <v>0</v>
      </c>
      <c r="AH23" s="40">
        <f>IFERROR(__xludf.DUMMYFUNCTION("IFNA(VLOOKUP(A23,IMPORTRANGE(""https://docs.google.com/spreadsheets/d/13sIiIFxtnWDUMYwzYXOCUL9Pdssb8PBqcbIkNBBCaZM/edit?resourcekey#gid=2083474367"",""Responses!$B$2:$N$500""),9,0),0)"),0.0)</f>
        <v>0</v>
      </c>
      <c r="AI23" s="41">
        <f t="shared" si="15"/>
        <v>0</v>
      </c>
      <c r="AJ23" s="41">
        <f t="shared" si="16"/>
        <v>-34251024</v>
      </c>
      <c r="AK23" s="42">
        <f t="shared" si="17"/>
        <v>0</v>
      </c>
      <c r="AL23" s="42">
        <f t="shared" si="18"/>
        <v>0</v>
      </c>
    </row>
    <row r="24" ht="15.75" customHeight="1">
      <c r="A24" s="6">
        <v>9.192812E7</v>
      </c>
      <c r="B24" s="7" t="s">
        <v>493</v>
      </c>
      <c r="C24" s="20">
        <f>VLOOKUP(A24,'14.03.24'!$A$2:$W$500,17,0)</f>
        <v>12755765.55</v>
      </c>
      <c r="D24" s="33">
        <f t="shared" si="1"/>
        <v>0</v>
      </c>
      <c r="E24" s="20">
        <f>VLOOKUP(A24,'14.03.24'!$A$2:$W$500,18,0)</f>
        <v>34015374.8</v>
      </c>
      <c r="F24" s="33">
        <f t="shared" si="2"/>
        <v>0</v>
      </c>
      <c r="G24" s="13">
        <f>VLOOKUP(A24,'14.03.24'!$A$2:$C$426,3,0)</f>
        <v>85038437</v>
      </c>
      <c r="H24" s="34" t="str">
        <f>VLOOKUP(A24,'Actual scan'!$A$2:$C$419,3,0)</f>
        <v>#N/A</v>
      </c>
      <c r="I24" s="35" t="str">
        <f t="shared" si="3"/>
        <v>#N/A</v>
      </c>
      <c r="J24" s="20">
        <f>VLOOKUP(A24,'14.03.24'!$A$2:$M$426,13,0)</f>
        <v>2407609402</v>
      </c>
      <c r="K24" s="36" t="str">
        <f>VLOOKUP(A24,'Actual scan'!$A$2:$M$419,13,0)</f>
        <v>#N/A</v>
      </c>
      <c r="L24" s="35" t="str">
        <f t="shared" si="4"/>
        <v>#N/A</v>
      </c>
      <c r="M24" s="13">
        <f>VLOOKUP(A24,'14.03.24'!$A$2:$M$426,4,0)</f>
        <v>279655594</v>
      </c>
      <c r="N24" s="34" t="str">
        <f>VLOOKUP(A24,'Actual scan'!$A$2:$M$419,4,0)</f>
        <v>#N/A</v>
      </c>
      <c r="O24" s="38" t="str">
        <f t="shared" si="5"/>
        <v>#N/A</v>
      </c>
      <c r="P24" s="13">
        <f>VLOOKUP(A24,'14.03.24'!$A$2:$M$426,10,0)</f>
        <v>12258919</v>
      </c>
      <c r="Q24" s="39" t="str">
        <f>VLOOKUP(A24,'Actual scan'!$A$2:$M$419,10,0)</f>
        <v>#N/A</v>
      </c>
      <c r="R24" s="38" t="str">
        <f t="shared" si="6"/>
        <v>#N/A</v>
      </c>
      <c r="S24" s="13">
        <f>VLOOKUP(A24,'14.03.24'!$A$2:$M$426,9,0)</f>
        <v>56447776</v>
      </c>
      <c r="T24" s="39" t="str">
        <f>VLOOKUP(A24,'Actual scan'!$A$2:$M$419,9,0)</f>
        <v>#N/A</v>
      </c>
      <c r="U24" s="38" t="str">
        <f t="shared" si="7"/>
        <v>#N/A</v>
      </c>
      <c r="V24" s="13">
        <f>VLOOKUP(A24,'14.03.24'!$A$2:$M$426,8,0)</f>
        <v>123209913</v>
      </c>
      <c r="W24" s="39" t="str">
        <f>VLOOKUP(A24,'Actual scan'!$A$2:$M$419,8,0)</f>
        <v>#N/A</v>
      </c>
      <c r="X24" s="38" t="str">
        <f t="shared" si="8"/>
        <v>#N/A</v>
      </c>
      <c r="Y24" s="13">
        <f>VLOOKUP(A24,'14.03.24'!$A$2:$M$426,11,0)</f>
        <v>4192254737</v>
      </c>
      <c r="Z24" s="39" t="str">
        <f>VLOOKUP(A24,'Actual scan'!$A$2:$M$419,11,0)</f>
        <v>#N/A</v>
      </c>
      <c r="AA24" s="38" t="str">
        <f t="shared" si="9"/>
        <v>#N/A</v>
      </c>
      <c r="AB24" s="40" t="str">
        <f t="shared" si="10"/>
        <v>#N/A</v>
      </c>
      <c r="AC24" s="40" t="str">
        <f t="shared" si="11"/>
        <v>#N/A</v>
      </c>
      <c r="AD24" s="40">
        <f t="shared" si="12"/>
        <v>0</v>
      </c>
      <c r="AE24" s="40">
        <f t="shared" si="13"/>
        <v>0</v>
      </c>
      <c r="AF24" s="41" t="str">
        <f t="shared" si="14"/>
        <v>#N/A</v>
      </c>
      <c r="AG24" s="40">
        <f>IFERROR(__xludf.DUMMYFUNCTION("IFNA(VLOOKUP(A24,IMPORTRANGE(""https://docs.google.com/spreadsheets/d/13sIiIFxtnWDUMYwzYXOCUL9Pdssb8PBqcbIkNBBCaZM/edit?resourcekey#gid=2083474367"",""Responses!$B$2:$N$500""),10,0),0)"),0.0)</f>
        <v>0</v>
      </c>
      <c r="AH24" s="40">
        <f>IFERROR(__xludf.DUMMYFUNCTION("IFNA(VLOOKUP(A24,IMPORTRANGE(""https://docs.google.com/spreadsheets/d/13sIiIFxtnWDUMYwzYXOCUL9Pdssb8PBqcbIkNBBCaZM/edit?resourcekey#gid=2083474367"",""Responses!$B$2:$N$500""),9,0),0)"),0.0)</f>
        <v>0</v>
      </c>
      <c r="AI24" s="41">
        <f t="shared" si="15"/>
        <v>0</v>
      </c>
      <c r="AJ24" s="41">
        <f t="shared" si="16"/>
        <v>-34015374.8</v>
      </c>
      <c r="AK24" s="42">
        <f t="shared" si="17"/>
        <v>0</v>
      </c>
      <c r="AL24" s="42">
        <f t="shared" si="18"/>
        <v>0</v>
      </c>
    </row>
    <row r="25" ht="15.75" customHeight="1">
      <c r="A25" s="6">
        <v>1.00866421E8</v>
      </c>
      <c r="B25" s="7" t="s">
        <v>26</v>
      </c>
      <c r="C25" s="20">
        <f>VLOOKUP(A25,'14.03.24'!$A$2:$W$500,17,0)</f>
        <v>13336541.1</v>
      </c>
      <c r="D25" s="33">
        <f t="shared" si="1"/>
        <v>26579491</v>
      </c>
      <c r="E25" s="20">
        <f>VLOOKUP(A25,'14.03.24'!$A$2:$W$500,18,0)</f>
        <v>35564109.6</v>
      </c>
      <c r="F25" s="33">
        <f t="shared" si="2"/>
        <v>94227788</v>
      </c>
      <c r="G25" s="13">
        <f>VLOOKUP(A25,'14.03.24'!$A$2:$C$426,3,0)</f>
        <v>88910274</v>
      </c>
      <c r="H25" s="34">
        <f>VLOOKUP(A25,'Actual scan'!$A$2:$C$419,3,0)</f>
        <v>106533610</v>
      </c>
      <c r="I25" s="35">
        <f t="shared" si="3"/>
        <v>17623336</v>
      </c>
      <c r="J25" s="20">
        <f>VLOOKUP(A25,'14.03.24'!$A$2:$M$426,13,0)</f>
        <v>2561094774</v>
      </c>
      <c r="K25" s="36">
        <f>VLOOKUP(A25,'Actual scan'!$A$2:$M$419,13,0)</f>
        <v>3044611464</v>
      </c>
      <c r="L25" s="37">
        <f t="shared" si="4"/>
        <v>483516689.6</v>
      </c>
      <c r="M25" s="13">
        <f>VLOOKUP(A25,'14.03.24'!$A$2:$M$426,4,0)</f>
        <v>172021531</v>
      </c>
      <c r="N25" s="34">
        <f>VLOOKUP(A25,'Actual scan'!$A$2:$M$419,4,0)</f>
        <v>202522967</v>
      </c>
      <c r="O25" s="38">
        <f t="shared" si="5"/>
        <v>30501436</v>
      </c>
      <c r="P25" s="13">
        <f>VLOOKUP(A25,'14.03.24'!$A$2:$M$426,10,0)</f>
        <v>12286206</v>
      </c>
      <c r="Q25" s="39">
        <f>VLOOKUP(A25,'Actual scan'!$A$2:$M$419,10,0)</f>
        <v>14698358</v>
      </c>
      <c r="R25" s="38">
        <f t="shared" si="6"/>
        <v>2412152</v>
      </c>
      <c r="S25" s="13">
        <f>VLOOKUP(A25,'14.03.24'!$A$2:$M$426,9,0)</f>
        <v>94391876</v>
      </c>
      <c r="T25" s="39">
        <f>VLOOKUP(A25,'Actual scan'!$A$2:$M$419,9,0)</f>
        <v>114918779</v>
      </c>
      <c r="U25" s="38">
        <f t="shared" si="7"/>
        <v>20526903</v>
      </c>
      <c r="V25" s="13">
        <f>VLOOKUP(A25,'14.03.24'!$A$2:$M$426,8,0)</f>
        <v>64740196</v>
      </c>
      <c r="W25" s="39">
        <f>VLOOKUP(A25,'Actual scan'!$A$2:$M$419,8,0)</f>
        <v>70792784</v>
      </c>
      <c r="X25" s="38">
        <f t="shared" si="8"/>
        <v>6052588</v>
      </c>
      <c r="Y25" s="13">
        <f>VLOOKUP(A25,'14.03.24'!$A$2:$M$426,11,0)</f>
        <v>3229985695</v>
      </c>
      <c r="Z25" s="39">
        <f>VLOOKUP(A25,'Actual scan'!$A$2:$M$419,11,0)</f>
        <v>3254985698</v>
      </c>
      <c r="AA25" s="38">
        <f t="shared" si="9"/>
        <v>25000003</v>
      </c>
      <c r="AB25" s="40">
        <f t="shared" si="10"/>
        <v>12105176</v>
      </c>
      <c r="AC25" s="40">
        <f t="shared" si="11"/>
        <v>82107612</v>
      </c>
      <c r="AD25" s="40">
        <f t="shared" si="12"/>
        <v>0</v>
      </c>
      <c r="AE25" s="40">
        <f t="shared" si="13"/>
        <v>0</v>
      </c>
      <c r="AF25" s="41">
        <f t="shared" si="14"/>
        <v>15000.0018</v>
      </c>
      <c r="AG25" s="40">
        <f>IFERROR(__xludf.DUMMYFUNCTION("IFNA(VLOOKUP(A25,IMPORTRANGE(""https://docs.google.com/spreadsheets/d/13sIiIFxtnWDUMYwzYXOCUL9Pdssb8PBqcbIkNBBCaZM/edit?resourcekey#gid=2083474367"",""Responses!$B$2:$N$500""),10,0),0)"),0.0)</f>
        <v>0</v>
      </c>
      <c r="AH25" s="40">
        <f>IFERROR(__xludf.DUMMYFUNCTION("IFNA(VLOOKUP(A25,IMPORTRANGE(""https://docs.google.com/spreadsheets/d/13sIiIFxtnWDUMYwzYXOCUL9Pdssb8PBqcbIkNBBCaZM/edit?resourcekey#gid=2083474367"",""Responses!$B$2:$N$500""),9,0),0)"),0.0)</f>
        <v>0</v>
      </c>
      <c r="AI25" s="41">
        <f t="shared" si="15"/>
        <v>94227788</v>
      </c>
      <c r="AJ25" s="41">
        <f t="shared" si="16"/>
        <v>58663678.4</v>
      </c>
      <c r="AK25" s="42">
        <f t="shared" si="17"/>
        <v>1.992982348</v>
      </c>
      <c r="AL25" s="42">
        <f t="shared" si="18"/>
        <v>2.64951911</v>
      </c>
    </row>
    <row r="26" ht="15.75" customHeight="1">
      <c r="A26" s="6">
        <v>1.23733753E8</v>
      </c>
      <c r="B26" s="7" t="s">
        <v>492</v>
      </c>
      <c r="C26" s="20">
        <f>VLOOKUP(A26,'14.03.24'!$A$2:$W$500,17,0)</f>
        <v>12786911.85</v>
      </c>
      <c r="D26" s="33">
        <f t="shared" si="1"/>
        <v>0</v>
      </c>
      <c r="E26" s="20">
        <f>VLOOKUP(A26,'14.03.24'!$A$2:$W$500,18,0)</f>
        <v>34098431.6</v>
      </c>
      <c r="F26" s="33">
        <f t="shared" si="2"/>
        <v>0</v>
      </c>
      <c r="G26" s="13">
        <f>VLOOKUP(A26,'14.03.24'!$A$2:$C$426,3,0)</f>
        <v>85246079</v>
      </c>
      <c r="H26" s="34" t="str">
        <f>VLOOKUP(A26,'Actual scan'!$A$2:$C$419,3,0)</f>
        <v>#N/A</v>
      </c>
      <c r="I26" s="35" t="str">
        <f t="shared" si="3"/>
        <v>#N/A</v>
      </c>
      <c r="J26" s="20">
        <f>VLOOKUP(A26,'14.03.24'!$A$2:$M$426,13,0)</f>
        <v>1210635408</v>
      </c>
      <c r="K26" s="36" t="str">
        <f>VLOOKUP(A26,'Actual scan'!$A$2:$M$419,13,0)</f>
        <v>#N/A</v>
      </c>
      <c r="L26" s="35" t="str">
        <f t="shared" si="4"/>
        <v>#N/A</v>
      </c>
      <c r="M26" s="13">
        <f>VLOOKUP(A26,'14.03.24'!$A$2:$M$426,4,0)</f>
        <v>184939218</v>
      </c>
      <c r="N26" s="34" t="str">
        <f>VLOOKUP(A26,'Actual scan'!$A$2:$M$419,4,0)</f>
        <v>#N/A</v>
      </c>
      <c r="O26" s="38" t="str">
        <f t="shared" si="5"/>
        <v>#N/A</v>
      </c>
      <c r="P26" s="13">
        <f>VLOOKUP(A26,'14.03.24'!$A$2:$M$426,10,0)</f>
        <v>8468477</v>
      </c>
      <c r="Q26" s="39" t="str">
        <f>VLOOKUP(A26,'Actual scan'!$A$2:$M$419,10,0)</f>
        <v>#N/A</v>
      </c>
      <c r="R26" s="38" t="str">
        <f t="shared" si="6"/>
        <v>#N/A</v>
      </c>
      <c r="S26" s="13">
        <f>VLOOKUP(A26,'14.03.24'!$A$2:$M$426,9,0)</f>
        <v>33025698</v>
      </c>
      <c r="T26" s="39" t="str">
        <f>VLOOKUP(A26,'Actual scan'!$A$2:$M$419,9,0)</f>
        <v>#N/A</v>
      </c>
      <c r="U26" s="38" t="str">
        <f t="shared" si="7"/>
        <v>#N/A</v>
      </c>
      <c r="V26" s="13">
        <f>VLOOKUP(A26,'14.03.24'!$A$2:$M$426,8,0)</f>
        <v>51979514</v>
      </c>
      <c r="W26" s="39" t="str">
        <f>VLOOKUP(A26,'Actual scan'!$A$2:$M$419,8,0)</f>
        <v>#N/A</v>
      </c>
      <c r="X26" s="38" t="str">
        <f t="shared" si="8"/>
        <v>#N/A</v>
      </c>
      <c r="Y26" s="13">
        <f>VLOOKUP(A26,'14.03.24'!$A$2:$M$426,11,0)</f>
        <v>3238892292</v>
      </c>
      <c r="Z26" s="39" t="str">
        <f>VLOOKUP(A26,'Actual scan'!$A$2:$M$419,11,0)</f>
        <v>#N/A</v>
      </c>
      <c r="AA26" s="38" t="str">
        <f t="shared" si="9"/>
        <v>#N/A</v>
      </c>
      <c r="AB26" s="40" t="str">
        <f t="shared" si="10"/>
        <v>#N/A</v>
      </c>
      <c r="AC26" s="40" t="str">
        <f t="shared" si="11"/>
        <v>#N/A</v>
      </c>
      <c r="AD26" s="40">
        <f t="shared" si="12"/>
        <v>0</v>
      </c>
      <c r="AE26" s="40">
        <f t="shared" si="13"/>
        <v>0</v>
      </c>
      <c r="AF26" s="41" t="str">
        <f t="shared" si="14"/>
        <v>#N/A</v>
      </c>
      <c r="AG26" s="40">
        <f>IFERROR(__xludf.DUMMYFUNCTION("IFNA(VLOOKUP(A26,IMPORTRANGE(""https://docs.google.com/spreadsheets/d/13sIiIFxtnWDUMYwzYXOCUL9Pdssb8PBqcbIkNBBCaZM/edit?resourcekey#gid=2083474367"",""Responses!$B$2:$N$500""),10,0),0)"),0.0)</f>
        <v>0</v>
      </c>
      <c r="AH26" s="40">
        <f>IFERROR(__xludf.DUMMYFUNCTION("IFNA(VLOOKUP(A26,IMPORTRANGE(""https://docs.google.com/spreadsheets/d/13sIiIFxtnWDUMYwzYXOCUL9Pdssb8PBqcbIkNBBCaZM/edit?resourcekey#gid=2083474367"",""Responses!$B$2:$N$500""),9,0),0)"),0.0)</f>
        <v>0</v>
      </c>
      <c r="AI26" s="41">
        <f t="shared" si="15"/>
        <v>0</v>
      </c>
      <c r="AJ26" s="41">
        <f t="shared" si="16"/>
        <v>-34098431.6</v>
      </c>
      <c r="AK26" s="42">
        <f t="shared" si="17"/>
        <v>0</v>
      </c>
      <c r="AL26" s="42">
        <f t="shared" si="18"/>
        <v>0</v>
      </c>
    </row>
    <row r="27" ht="15.75" customHeight="1">
      <c r="A27" s="6">
        <v>2.2881513E7</v>
      </c>
      <c r="B27" s="7" t="s">
        <v>69</v>
      </c>
      <c r="C27" s="20">
        <f>VLOOKUP(A27,'14.03.24'!$A$2:$W$500,17,0)</f>
        <v>12518428.65</v>
      </c>
      <c r="D27" s="33">
        <f t="shared" si="1"/>
        <v>15831979</v>
      </c>
      <c r="E27" s="20">
        <f>VLOOKUP(A27,'14.03.24'!$A$2:$W$500,18,0)</f>
        <v>33382476.4</v>
      </c>
      <c r="F27" s="33">
        <f t="shared" si="2"/>
        <v>54040470.02</v>
      </c>
      <c r="G27" s="13">
        <f>VLOOKUP(A27,'14.03.24'!$A$2:$C$426,3,0)</f>
        <v>83456191</v>
      </c>
      <c r="H27" s="34">
        <f>VLOOKUP(A27,'Actual scan'!$A$2:$C$419,3,0)</f>
        <v>79846226</v>
      </c>
      <c r="I27" s="35">
        <f t="shared" si="3"/>
        <v>-3609965</v>
      </c>
      <c r="J27" s="20">
        <f>VLOOKUP(A27,'14.03.24'!$A$2:$M$426,13,0)</f>
        <v>2167741203</v>
      </c>
      <c r="K27" s="36">
        <f>VLOOKUP(A27,'Actual scan'!$A$2:$M$419,13,0)</f>
        <v>2436945091</v>
      </c>
      <c r="L27" s="37">
        <f t="shared" si="4"/>
        <v>269203888.2</v>
      </c>
      <c r="M27" s="13">
        <f>VLOOKUP(A27,'14.03.24'!$A$2:$M$426,4,0)</f>
        <v>146107562</v>
      </c>
      <c r="N27" s="34">
        <f>VLOOKUP(A27,'Actual scan'!$A$2:$M$419,4,0)</f>
        <v>162728990</v>
      </c>
      <c r="O27" s="38">
        <f t="shared" si="5"/>
        <v>16621428</v>
      </c>
      <c r="P27" s="13">
        <f>VLOOKUP(A27,'14.03.24'!$A$2:$M$426,10,0)</f>
        <v>21983014</v>
      </c>
      <c r="Q27" s="39">
        <f>VLOOKUP(A27,'Actual scan'!$A$2:$M$419,10,0)</f>
        <v>24025014</v>
      </c>
      <c r="R27" s="38">
        <f t="shared" si="6"/>
        <v>2042000</v>
      </c>
      <c r="S27" s="13">
        <f>VLOOKUP(A27,'14.03.24'!$A$2:$M$426,9,0)</f>
        <v>76694944</v>
      </c>
      <c r="T27" s="39">
        <f>VLOOKUP(A27,'Actual scan'!$A$2:$M$419,9,0)</f>
        <v>87697200</v>
      </c>
      <c r="U27" s="38">
        <f t="shared" si="7"/>
        <v>11002256</v>
      </c>
      <c r="V27" s="13">
        <f>VLOOKUP(A27,'14.03.24'!$A$2:$M$426,8,0)</f>
        <v>62804322</v>
      </c>
      <c r="W27" s="39">
        <f>VLOOKUP(A27,'Actual scan'!$A$2:$M$419,8,0)</f>
        <v>67634045</v>
      </c>
      <c r="X27" s="38">
        <f t="shared" si="8"/>
        <v>4829723</v>
      </c>
      <c r="Y27" s="13">
        <f>VLOOKUP(A27,'14.03.24'!$A$2:$M$426,11,0)</f>
        <v>14340279217</v>
      </c>
      <c r="Z27" s="39">
        <f>VLOOKUP(A27,'Actual scan'!$A$2:$M$419,11,0)</f>
        <v>14960279257</v>
      </c>
      <c r="AA27" s="38">
        <f t="shared" si="9"/>
        <v>620000040</v>
      </c>
      <c r="AB27" s="40">
        <f t="shared" si="10"/>
        <v>9659446</v>
      </c>
      <c r="AC27" s="40">
        <f t="shared" si="11"/>
        <v>44009024</v>
      </c>
      <c r="AD27" s="40">
        <f t="shared" si="12"/>
        <v>0</v>
      </c>
      <c r="AE27" s="40">
        <f t="shared" si="13"/>
        <v>0</v>
      </c>
      <c r="AF27" s="41">
        <f t="shared" si="14"/>
        <v>372000.024</v>
      </c>
      <c r="AG27" s="40">
        <f>IFERROR(__xludf.DUMMYFUNCTION("IFNA(VLOOKUP(A27,IMPORTRANGE(""https://docs.google.com/spreadsheets/d/13sIiIFxtnWDUMYwzYXOCUL9Pdssb8PBqcbIkNBBCaZM/edit?resourcekey#gid=2083474367"",""Responses!$B$2:$N$500""),10,0),0)"),0.0)</f>
        <v>0</v>
      </c>
      <c r="AH27" s="40">
        <f>IFERROR(__xludf.DUMMYFUNCTION("IFNA(VLOOKUP(A27,IMPORTRANGE(""https://docs.google.com/spreadsheets/d/13sIiIFxtnWDUMYwzYXOCUL9Pdssb8PBqcbIkNBBCaZM/edit?resourcekey#gid=2083474367"",""Responses!$B$2:$N$500""),9,0),0)"),0.0)</f>
        <v>0</v>
      </c>
      <c r="AI27" s="41">
        <f t="shared" si="15"/>
        <v>54040470.02</v>
      </c>
      <c r="AJ27" s="41">
        <f t="shared" si="16"/>
        <v>20657993.62</v>
      </c>
      <c r="AK27" s="42">
        <f t="shared" si="17"/>
        <v>1.264693792</v>
      </c>
      <c r="AL27" s="42">
        <f t="shared" si="18"/>
        <v>1.618827476</v>
      </c>
    </row>
    <row r="28" ht="15.75" customHeight="1">
      <c r="A28" s="6">
        <v>1.39224915E8</v>
      </c>
      <c r="B28" s="7" t="s">
        <v>494</v>
      </c>
      <c r="C28" s="20">
        <f>VLOOKUP(A28,'14.03.24'!$A$2:$W$500,17,0)</f>
        <v>12355345.65</v>
      </c>
      <c r="D28" s="33">
        <f t="shared" si="1"/>
        <v>0</v>
      </c>
      <c r="E28" s="20">
        <f>VLOOKUP(A28,'14.03.24'!$A$2:$W$500,18,0)</f>
        <v>32947588.4</v>
      </c>
      <c r="F28" s="33">
        <f t="shared" si="2"/>
        <v>0</v>
      </c>
      <c r="G28" s="13">
        <f>VLOOKUP(A28,'14.03.24'!$A$2:$C$426,3,0)</f>
        <v>82368971</v>
      </c>
      <c r="H28" s="34" t="str">
        <f>VLOOKUP(A28,'Actual scan'!$A$2:$C$419,3,0)</f>
        <v>#N/A</v>
      </c>
      <c r="I28" s="35" t="str">
        <f t="shared" si="3"/>
        <v>#N/A</v>
      </c>
      <c r="J28" s="20">
        <f>VLOOKUP(A28,'14.03.24'!$A$2:$M$426,13,0)</f>
        <v>1833491189</v>
      </c>
      <c r="K28" s="36" t="str">
        <f>VLOOKUP(A28,'Actual scan'!$A$2:$M$419,13,0)</f>
        <v>#N/A</v>
      </c>
      <c r="L28" s="35" t="str">
        <f t="shared" si="4"/>
        <v>#N/A</v>
      </c>
      <c r="M28" s="13">
        <f>VLOOKUP(A28,'14.03.24'!$A$2:$M$426,4,0)</f>
        <v>160365271</v>
      </c>
      <c r="N28" s="34" t="str">
        <f>VLOOKUP(A28,'Actual scan'!$A$2:$M$419,4,0)</f>
        <v>#N/A</v>
      </c>
      <c r="O28" s="38" t="str">
        <f t="shared" si="5"/>
        <v>#N/A</v>
      </c>
      <c r="P28" s="13">
        <f>VLOOKUP(A28,'14.03.24'!$A$2:$M$426,10,0)</f>
        <v>7010735</v>
      </c>
      <c r="Q28" s="39" t="str">
        <f>VLOOKUP(A28,'Actual scan'!$A$2:$M$419,10,0)</f>
        <v>#N/A</v>
      </c>
      <c r="R28" s="38" t="str">
        <f t="shared" si="6"/>
        <v>#N/A</v>
      </c>
      <c r="S28" s="13">
        <f>VLOOKUP(A28,'14.03.24'!$A$2:$M$426,9,0)</f>
        <v>34690474</v>
      </c>
      <c r="T28" s="39" t="str">
        <f>VLOOKUP(A28,'Actual scan'!$A$2:$M$419,9,0)</f>
        <v>#N/A</v>
      </c>
      <c r="U28" s="38" t="str">
        <f t="shared" si="7"/>
        <v>#N/A</v>
      </c>
      <c r="V28" s="13">
        <f>VLOOKUP(A28,'14.03.24'!$A$2:$M$426,8,0)</f>
        <v>110846278</v>
      </c>
      <c r="W28" s="39" t="str">
        <f>VLOOKUP(A28,'Actual scan'!$A$2:$M$419,8,0)</f>
        <v>#N/A</v>
      </c>
      <c r="X28" s="38" t="str">
        <f t="shared" si="8"/>
        <v>#N/A</v>
      </c>
      <c r="Y28" s="13">
        <f>VLOOKUP(A28,'14.03.24'!$A$2:$M$426,11,0)</f>
        <v>6019588391</v>
      </c>
      <c r="Z28" s="39" t="str">
        <f>VLOOKUP(A28,'Actual scan'!$A$2:$M$419,11,0)</f>
        <v>#N/A</v>
      </c>
      <c r="AA28" s="38" t="str">
        <f t="shared" si="9"/>
        <v>#N/A</v>
      </c>
      <c r="AB28" s="40" t="str">
        <f t="shared" si="10"/>
        <v>#N/A</v>
      </c>
      <c r="AC28" s="40" t="str">
        <f t="shared" si="11"/>
        <v>#N/A</v>
      </c>
      <c r="AD28" s="40">
        <f t="shared" si="12"/>
        <v>0</v>
      </c>
      <c r="AE28" s="40">
        <f t="shared" si="13"/>
        <v>0</v>
      </c>
      <c r="AF28" s="41" t="str">
        <f t="shared" si="14"/>
        <v>#N/A</v>
      </c>
      <c r="AG28" s="40">
        <f>IFERROR(__xludf.DUMMYFUNCTION("IFNA(VLOOKUP(A28,IMPORTRANGE(""https://docs.google.com/spreadsheets/d/13sIiIFxtnWDUMYwzYXOCUL9Pdssb8PBqcbIkNBBCaZM/edit?resourcekey#gid=2083474367"",""Responses!$B$2:$N$500""),10,0),0)"),0.0)</f>
        <v>0</v>
      </c>
      <c r="AH28" s="40">
        <f>IFERROR(__xludf.DUMMYFUNCTION("IFNA(VLOOKUP(A28,IMPORTRANGE(""https://docs.google.com/spreadsheets/d/13sIiIFxtnWDUMYwzYXOCUL9Pdssb8PBqcbIkNBBCaZM/edit?resourcekey#gid=2083474367"",""Responses!$B$2:$N$500""),9,0),0)"),0.0)</f>
        <v>0</v>
      </c>
      <c r="AI28" s="41">
        <f t="shared" si="15"/>
        <v>0</v>
      </c>
      <c r="AJ28" s="41">
        <f t="shared" si="16"/>
        <v>-32947588.4</v>
      </c>
      <c r="AK28" s="42">
        <f t="shared" si="17"/>
        <v>0</v>
      </c>
      <c r="AL28" s="42">
        <f t="shared" si="18"/>
        <v>0</v>
      </c>
    </row>
    <row r="29" ht="15.75" customHeight="1">
      <c r="A29" s="6">
        <v>1.12724399E8</v>
      </c>
      <c r="B29" s="7" t="s">
        <v>47</v>
      </c>
      <c r="C29" s="20">
        <f>VLOOKUP(A29,'14.03.24'!$A$2:$W$500,17,0)</f>
        <v>13072115.1</v>
      </c>
      <c r="D29" s="33">
        <f t="shared" si="1"/>
        <v>10012366</v>
      </c>
      <c r="E29" s="20">
        <f>VLOOKUP(A29,'14.03.24'!$A$2:$W$500,18,0)</f>
        <v>34858973.6</v>
      </c>
      <c r="F29" s="33">
        <f t="shared" si="2"/>
        <v>36449308</v>
      </c>
      <c r="G29" s="13">
        <f>VLOOKUP(A29,'14.03.24'!$A$2:$C$426,3,0)</f>
        <v>87147434</v>
      </c>
      <c r="H29" s="34">
        <f>VLOOKUP(A29,'Actual scan'!$A$2:$C$419,3,0)</f>
        <v>86560003</v>
      </c>
      <c r="I29" s="35">
        <f t="shared" si="3"/>
        <v>-587431</v>
      </c>
      <c r="J29" s="20">
        <f>VLOOKUP(A29,'14.03.24'!$A$2:$M$426,13,0)</f>
        <v>769419423.6</v>
      </c>
      <c r="K29" s="36">
        <f>VLOOKUP(A29,'Actual scan'!$A$2:$M$419,13,0)</f>
        <v>949749265</v>
      </c>
      <c r="L29" s="37">
        <f t="shared" si="4"/>
        <v>180329841.4</v>
      </c>
      <c r="M29" s="13">
        <f>VLOOKUP(A29,'14.03.24'!$A$2:$M$426,4,0)</f>
        <v>58153450</v>
      </c>
      <c r="N29" s="34">
        <f>VLOOKUP(A29,'Actual scan'!$A$2:$M$419,4,0)</f>
        <v>68369387</v>
      </c>
      <c r="O29" s="38">
        <f t="shared" si="5"/>
        <v>10215937</v>
      </c>
      <c r="P29" s="13">
        <f>VLOOKUP(A29,'14.03.24'!$A$2:$M$426,10,0)</f>
        <v>7702932</v>
      </c>
      <c r="Q29" s="39">
        <f>VLOOKUP(A29,'Actual scan'!$A$2:$M$419,10,0)</f>
        <v>9708670</v>
      </c>
      <c r="R29" s="38">
        <f t="shared" si="6"/>
        <v>2005738</v>
      </c>
      <c r="S29" s="13">
        <f>VLOOKUP(A29,'14.03.24'!$A$2:$M$426,9,0)</f>
        <v>26437390</v>
      </c>
      <c r="T29" s="39">
        <f>VLOOKUP(A29,'Actual scan'!$A$2:$M$419,9,0)</f>
        <v>34415678</v>
      </c>
      <c r="U29" s="38">
        <f t="shared" si="7"/>
        <v>7978288</v>
      </c>
      <c r="V29" s="13">
        <f>VLOOKUP(A29,'14.03.24'!$A$2:$M$426,8,0)</f>
        <v>21965919</v>
      </c>
      <c r="W29" s="39">
        <f>VLOOKUP(A29,'Actual scan'!$A$2:$M$419,8,0)</f>
        <v>23999997</v>
      </c>
      <c r="X29" s="38">
        <f t="shared" si="8"/>
        <v>2034078</v>
      </c>
      <c r="Y29" s="13">
        <f>VLOOKUP(A29,'14.03.24'!$A$2:$M$426,11,0)</f>
        <v>7257768556</v>
      </c>
      <c r="Z29" s="39">
        <f>VLOOKUP(A29,'Actual scan'!$A$2:$M$419,11,0)</f>
        <v>8037768556</v>
      </c>
      <c r="AA29" s="38">
        <f t="shared" si="9"/>
        <v>780000000</v>
      </c>
      <c r="AB29" s="40">
        <f t="shared" si="10"/>
        <v>4068156</v>
      </c>
      <c r="AC29" s="40">
        <f t="shared" si="11"/>
        <v>31913152</v>
      </c>
      <c r="AD29" s="40">
        <f t="shared" si="12"/>
        <v>0</v>
      </c>
      <c r="AE29" s="40">
        <f t="shared" si="13"/>
        <v>0</v>
      </c>
      <c r="AF29" s="41">
        <f t="shared" si="14"/>
        <v>468000</v>
      </c>
      <c r="AG29" s="40">
        <f>IFERROR(__xludf.DUMMYFUNCTION("IFNA(VLOOKUP(A29,IMPORTRANGE(""https://docs.google.com/spreadsheets/d/13sIiIFxtnWDUMYwzYXOCUL9Pdssb8PBqcbIkNBBCaZM/edit?resourcekey#gid=2083474367"",""Responses!$B$2:$N$500""),10,0),0)"),0.0)</f>
        <v>0</v>
      </c>
      <c r="AH29" s="40">
        <f>IFERROR(__xludf.DUMMYFUNCTION("IFNA(VLOOKUP(A29,IMPORTRANGE(""https://docs.google.com/spreadsheets/d/13sIiIFxtnWDUMYwzYXOCUL9Pdssb8PBqcbIkNBBCaZM/edit?resourcekey#gid=2083474367"",""Responses!$B$2:$N$500""),9,0),0)"),0.0)</f>
        <v>0</v>
      </c>
      <c r="AI29" s="41">
        <f t="shared" si="15"/>
        <v>36449308</v>
      </c>
      <c r="AJ29" s="41">
        <f t="shared" si="16"/>
        <v>1590334.4</v>
      </c>
      <c r="AK29" s="42">
        <f t="shared" si="17"/>
        <v>0.7659331274</v>
      </c>
      <c r="AL29" s="42">
        <f t="shared" si="18"/>
        <v>1.045621951</v>
      </c>
    </row>
    <row r="30" ht="15.75" customHeight="1">
      <c r="A30" s="6">
        <v>2.303274E7</v>
      </c>
      <c r="B30" s="7" t="s">
        <v>495</v>
      </c>
      <c r="C30" s="20">
        <f>VLOOKUP(A30,'14.03.24'!$A$2:$W$500,17,0)</f>
        <v>12328378.05</v>
      </c>
      <c r="D30" s="33">
        <f t="shared" si="1"/>
        <v>0</v>
      </c>
      <c r="E30" s="20">
        <f>VLOOKUP(A30,'14.03.24'!$A$2:$W$500,18,0)</f>
        <v>32875674.8</v>
      </c>
      <c r="F30" s="33">
        <f t="shared" si="2"/>
        <v>0</v>
      </c>
      <c r="G30" s="13">
        <f>VLOOKUP(A30,'14.03.24'!$A$2:$C$426,3,0)</f>
        <v>82189187</v>
      </c>
      <c r="H30" s="34" t="str">
        <f>VLOOKUP(A30,'Actual scan'!$A$2:$C$419,3,0)</f>
        <v>#N/A</v>
      </c>
      <c r="I30" s="35" t="str">
        <f t="shared" si="3"/>
        <v>#N/A</v>
      </c>
      <c r="J30" s="20">
        <f>VLOOKUP(A30,'14.03.24'!$A$2:$M$426,13,0)</f>
        <v>1300941384</v>
      </c>
      <c r="K30" s="36" t="str">
        <f>VLOOKUP(A30,'Actual scan'!$A$2:$M$419,13,0)</f>
        <v>#N/A</v>
      </c>
      <c r="L30" s="35" t="str">
        <f t="shared" si="4"/>
        <v>#N/A</v>
      </c>
      <c r="M30" s="13">
        <f>VLOOKUP(A30,'14.03.24'!$A$2:$M$426,4,0)</f>
        <v>155251860</v>
      </c>
      <c r="N30" s="34" t="str">
        <f>VLOOKUP(A30,'Actual scan'!$A$2:$M$419,4,0)</f>
        <v>#N/A</v>
      </c>
      <c r="O30" s="38" t="str">
        <f t="shared" si="5"/>
        <v>#N/A</v>
      </c>
      <c r="P30" s="13">
        <f>VLOOKUP(A30,'14.03.24'!$A$2:$M$426,10,0)</f>
        <v>19057248</v>
      </c>
      <c r="Q30" s="39" t="str">
        <f>VLOOKUP(A30,'Actual scan'!$A$2:$M$419,10,0)</f>
        <v>#N/A</v>
      </c>
      <c r="R30" s="38" t="str">
        <f t="shared" si="6"/>
        <v>#N/A</v>
      </c>
      <c r="S30" s="13">
        <f>VLOOKUP(A30,'14.03.24'!$A$2:$M$426,9,0)</f>
        <v>33814236</v>
      </c>
      <c r="T30" s="39" t="str">
        <f>VLOOKUP(A30,'Actual scan'!$A$2:$M$419,9,0)</f>
        <v>#N/A</v>
      </c>
      <c r="U30" s="38" t="str">
        <f t="shared" si="7"/>
        <v>#N/A</v>
      </c>
      <c r="V30" s="13">
        <f>VLOOKUP(A30,'14.03.24'!$A$2:$M$426,8,0)</f>
        <v>59410130</v>
      </c>
      <c r="W30" s="39" t="str">
        <f>VLOOKUP(A30,'Actual scan'!$A$2:$M$419,8,0)</f>
        <v>#N/A</v>
      </c>
      <c r="X30" s="38" t="str">
        <f t="shared" si="8"/>
        <v>#N/A</v>
      </c>
      <c r="Y30" s="13">
        <f>VLOOKUP(A30,'14.03.24'!$A$2:$M$426,11,0)</f>
        <v>13652643883</v>
      </c>
      <c r="Z30" s="39" t="str">
        <f>VLOOKUP(A30,'Actual scan'!$A$2:$M$419,11,0)</f>
        <v>#N/A</v>
      </c>
      <c r="AA30" s="38" t="str">
        <f t="shared" si="9"/>
        <v>#N/A</v>
      </c>
      <c r="AB30" s="40" t="str">
        <f t="shared" si="10"/>
        <v>#N/A</v>
      </c>
      <c r="AC30" s="40" t="str">
        <f t="shared" si="11"/>
        <v>#N/A</v>
      </c>
      <c r="AD30" s="40">
        <f t="shared" si="12"/>
        <v>0</v>
      </c>
      <c r="AE30" s="40">
        <f t="shared" si="13"/>
        <v>0</v>
      </c>
      <c r="AF30" s="41" t="str">
        <f t="shared" si="14"/>
        <v>#N/A</v>
      </c>
      <c r="AG30" s="40">
        <f>IFERROR(__xludf.DUMMYFUNCTION("IFNA(VLOOKUP(A30,IMPORTRANGE(""https://docs.google.com/spreadsheets/d/13sIiIFxtnWDUMYwzYXOCUL9Pdssb8PBqcbIkNBBCaZM/edit?resourcekey#gid=2083474367"",""Responses!$B$2:$N$500""),10,0),0)"),0.0)</f>
        <v>0</v>
      </c>
      <c r="AH30" s="40">
        <f>IFERROR(__xludf.DUMMYFUNCTION("IFNA(VLOOKUP(A30,IMPORTRANGE(""https://docs.google.com/spreadsheets/d/13sIiIFxtnWDUMYwzYXOCUL9Pdssb8PBqcbIkNBBCaZM/edit?resourcekey#gid=2083474367"",""Responses!$B$2:$N$500""),9,0),0)"),0.0)</f>
        <v>0</v>
      </c>
      <c r="AI30" s="41">
        <f t="shared" si="15"/>
        <v>0</v>
      </c>
      <c r="AJ30" s="41">
        <f t="shared" si="16"/>
        <v>-32875674.8</v>
      </c>
      <c r="AK30" s="42">
        <f t="shared" si="17"/>
        <v>0</v>
      </c>
      <c r="AL30" s="42">
        <f t="shared" si="18"/>
        <v>0</v>
      </c>
    </row>
    <row r="31" ht="15.75" customHeight="1">
      <c r="A31" s="6">
        <v>1.24244625E8</v>
      </c>
      <c r="B31" s="7" t="s">
        <v>70</v>
      </c>
      <c r="C31" s="20">
        <f>VLOOKUP(A31,'14.03.24'!$A$2:$W$500,17,0)</f>
        <v>12190906.35</v>
      </c>
      <c r="D31" s="33">
        <f t="shared" si="1"/>
        <v>19879907</v>
      </c>
      <c r="E31" s="20">
        <f>VLOOKUP(A31,'14.03.24'!$A$2:$W$500,18,0)</f>
        <v>32509083.6</v>
      </c>
      <c r="F31" s="33">
        <f t="shared" si="2"/>
        <v>64108676</v>
      </c>
      <c r="G31" s="13">
        <f>VLOOKUP(A31,'14.03.24'!$A$2:$C$426,3,0)</f>
        <v>81272709</v>
      </c>
      <c r="H31" s="34">
        <f>VLOOKUP(A31,'Actual scan'!$A$2:$C$419,3,0)</f>
        <v>79709997</v>
      </c>
      <c r="I31" s="35">
        <f t="shared" si="3"/>
        <v>-1562712</v>
      </c>
      <c r="J31" s="20">
        <f>VLOOKUP(A31,'14.03.24'!$A$2:$M$426,13,0)</f>
        <v>766624352.8</v>
      </c>
      <c r="K31" s="36">
        <f>VLOOKUP(A31,'Actual scan'!$A$2:$M$419,13,0)</f>
        <v>1088253782</v>
      </c>
      <c r="L31" s="37">
        <f t="shared" si="4"/>
        <v>321629429.6</v>
      </c>
      <c r="M31" s="13">
        <f>VLOOKUP(A31,'14.03.24'!$A$2:$M$426,4,0)</f>
        <v>78646166</v>
      </c>
      <c r="N31" s="34">
        <f>VLOOKUP(A31,'Actual scan'!$A$2:$M$419,4,0)</f>
        <v>104809915</v>
      </c>
      <c r="O31" s="38">
        <f t="shared" si="5"/>
        <v>26163749</v>
      </c>
      <c r="P31" s="13">
        <f>VLOOKUP(A31,'14.03.24'!$A$2:$M$426,10,0)</f>
        <v>7416733</v>
      </c>
      <c r="Q31" s="39">
        <f>VLOOKUP(A31,'Actual scan'!$A$2:$M$419,10,0)</f>
        <v>10506452</v>
      </c>
      <c r="R31" s="38">
        <f t="shared" si="6"/>
        <v>3089719</v>
      </c>
      <c r="S31" s="13">
        <f>VLOOKUP(A31,'14.03.24'!$A$2:$M$426,9,0)</f>
        <v>24824795</v>
      </c>
      <c r="T31" s="39">
        <f>VLOOKUP(A31,'Actual scan'!$A$2:$M$419,9,0)</f>
        <v>36861226</v>
      </c>
      <c r="U31" s="38">
        <f t="shared" si="7"/>
        <v>12036431</v>
      </c>
      <c r="V31" s="13">
        <f>VLOOKUP(A31,'14.03.24'!$A$2:$M$426,8,0)</f>
        <v>25516886</v>
      </c>
      <c r="W31" s="39">
        <f>VLOOKUP(A31,'Actual scan'!$A$2:$M$419,8,0)</f>
        <v>33360362</v>
      </c>
      <c r="X31" s="38">
        <f t="shared" si="8"/>
        <v>7843476</v>
      </c>
      <c r="Y31" s="13">
        <f>VLOOKUP(A31,'14.03.24'!$A$2:$M$426,11,0)</f>
        <v>88050602</v>
      </c>
      <c r="Z31" s="39">
        <f>VLOOKUP(A31,'Actual scan'!$A$2:$M$419,11,0)</f>
        <v>548050602</v>
      </c>
      <c r="AA31" s="38">
        <f t="shared" si="9"/>
        <v>460000000</v>
      </c>
      <c r="AB31" s="40">
        <f t="shared" si="10"/>
        <v>15686952</v>
      </c>
      <c r="AC31" s="40">
        <f t="shared" si="11"/>
        <v>48145724</v>
      </c>
      <c r="AD31" s="40">
        <f t="shared" si="12"/>
        <v>0</v>
      </c>
      <c r="AE31" s="40">
        <f t="shared" si="13"/>
        <v>0</v>
      </c>
      <c r="AF31" s="41">
        <f t="shared" si="14"/>
        <v>276000</v>
      </c>
      <c r="AG31" s="40">
        <f>IFERROR(__xludf.DUMMYFUNCTION("IFNA(VLOOKUP(A31,IMPORTRANGE(""https://docs.google.com/spreadsheets/d/13sIiIFxtnWDUMYwzYXOCUL9Pdssb8PBqcbIkNBBCaZM/edit?resourcekey#gid=2083474367"",""Responses!$B$2:$N$500""),10,0),0)"),0.0)</f>
        <v>0</v>
      </c>
      <c r="AH31" s="40">
        <f>IFERROR(__xludf.DUMMYFUNCTION("IFNA(VLOOKUP(A31,IMPORTRANGE(""https://docs.google.com/spreadsheets/d/13sIiIFxtnWDUMYwzYXOCUL9Pdssb8PBqcbIkNBBCaZM/edit?resourcekey#gid=2083474367"",""Responses!$B$2:$N$500""),9,0),0)"),0.0)</f>
        <v>0</v>
      </c>
      <c r="AI31" s="41">
        <f t="shared" si="15"/>
        <v>64108676</v>
      </c>
      <c r="AJ31" s="41">
        <f t="shared" si="16"/>
        <v>31599592.4</v>
      </c>
      <c r="AK31" s="42">
        <f t="shared" si="17"/>
        <v>1.630716079</v>
      </c>
      <c r="AL31" s="42">
        <f t="shared" si="18"/>
        <v>1.972023475</v>
      </c>
    </row>
    <row r="32" ht="15.75" customHeight="1">
      <c r="A32" s="6">
        <v>8.6707945E7</v>
      </c>
      <c r="B32" s="7" t="s">
        <v>228</v>
      </c>
      <c r="C32" s="20">
        <f>VLOOKUP(A32,'14.03.24'!$A$2:$W$500,17,0)</f>
        <v>12397687.65</v>
      </c>
      <c r="D32" s="33">
        <f t="shared" si="1"/>
        <v>1700586</v>
      </c>
      <c r="E32" s="20">
        <f>VLOOKUP(A32,'14.03.24'!$A$2:$W$500,18,0)</f>
        <v>33060500.4</v>
      </c>
      <c r="F32" s="33">
        <f t="shared" si="2"/>
        <v>7533749.82</v>
      </c>
      <c r="G32" s="13">
        <f>VLOOKUP(A32,'14.03.24'!$A$2:$C$426,3,0)</f>
        <v>82651251</v>
      </c>
      <c r="H32" s="34">
        <f>VLOOKUP(A32,'Actual scan'!$A$2:$C$419,3,0)</f>
        <v>53396026</v>
      </c>
      <c r="I32" s="35">
        <f t="shared" si="3"/>
        <v>-29255225</v>
      </c>
      <c r="J32" s="20">
        <f>VLOOKUP(A32,'14.03.24'!$A$2:$M$426,13,0)</f>
        <v>407160719.8</v>
      </c>
      <c r="K32" s="36">
        <f>VLOOKUP(A32,'Actual scan'!$A$2:$M$419,13,0)</f>
        <v>436750302.8</v>
      </c>
      <c r="L32" s="37">
        <f t="shared" si="4"/>
        <v>29589583</v>
      </c>
      <c r="M32" s="13">
        <f>VLOOKUP(A32,'14.03.24'!$A$2:$M$426,4,0)</f>
        <v>32369276</v>
      </c>
      <c r="N32" s="34">
        <f>VLOOKUP(A32,'Actual scan'!$A$2:$M$419,4,0)</f>
        <v>34107710</v>
      </c>
      <c r="O32" s="38">
        <f t="shared" si="5"/>
        <v>1738434</v>
      </c>
      <c r="P32" s="13">
        <f>VLOOKUP(A32,'14.03.24'!$A$2:$M$426,10,0)</f>
        <v>9978286</v>
      </c>
      <c r="Q32" s="39">
        <f>VLOOKUP(A32,'Actual scan'!$A$2:$M$419,10,0)</f>
        <v>10602780</v>
      </c>
      <c r="R32" s="38">
        <f t="shared" si="6"/>
        <v>624494</v>
      </c>
      <c r="S32" s="13">
        <f>VLOOKUP(A32,'14.03.24'!$A$2:$M$426,9,0)</f>
        <v>13585189</v>
      </c>
      <c r="T32" s="39">
        <f>VLOOKUP(A32,'Actual scan'!$A$2:$M$419,9,0)</f>
        <v>14840377</v>
      </c>
      <c r="U32" s="38">
        <f t="shared" si="7"/>
        <v>1255188</v>
      </c>
      <c r="V32" s="13">
        <f>VLOOKUP(A32,'14.03.24'!$A$2:$M$426,8,0)</f>
        <v>13035760</v>
      </c>
      <c r="W32" s="39">
        <f>VLOOKUP(A32,'Actual scan'!$A$2:$M$419,8,0)</f>
        <v>13481158</v>
      </c>
      <c r="X32" s="38">
        <f t="shared" si="8"/>
        <v>445398</v>
      </c>
      <c r="Y32" s="13">
        <f>VLOOKUP(A32,'14.03.24'!$A$2:$M$426,11,0)</f>
        <v>2709331307</v>
      </c>
      <c r="Z32" s="39">
        <f>VLOOKUP(A32,'Actual scan'!$A$2:$M$419,11,0)</f>
        <v>5413001007</v>
      </c>
      <c r="AA32" s="38">
        <f t="shared" si="9"/>
        <v>2703669700</v>
      </c>
      <c r="AB32" s="40">
        <f t="shared" si="10"/>
        <v>890796</v>
      </c>
      <c r="AC32" s="40">
        <f t="shared" si="11"/>
        <v>5020752</v>
      </c>
      <c r="AD32" s="40">
        <f t="shared" si="12"/>
        <v>0</v>
      </c>
      <c r="AE32" s="40">
        <f t="shared" si="13"/>
        <v>0</v>
      </c>
      <c r="AF32" s="41">
        <f t="shared" si="14"/>
        <v>1622201.82</v>
      </c>
      <c r="AG32" s="40">
        <f>IFERROR(__xludf.DUMMYFUNCTION("IFNA(VLOOKUP(A32,IMPORTRANGE(""https://docs.google.com/spreadsheets/d/13sIiIFxtnWDUMYwzYXOCUL9Pdssb8PBqcbIkNBBCaZM/edit?resourcekey#gid=2083474367"",""Responses!$B$2:$N$500""),10,0),0)"),0.0)</f>
        <v>0</v>
      </c>
      <c r="AH32" s="40">
        <f>IFERROR(__xludf.DUMMYFUNCTION("IFNA(VLOOKUP(A32,IMPORTRANGE(""https://docs.google.com/spreadsheets/d/13sIiIFxtnWDUMYwzYXOCUL9Pdssb8PBqcbIkNBBCaZM/edit?resourcekey#gid=2083474367"",""Responses!$B$2:$N$500""),9,0),0)"),0.0)</f>
        <v>0</v>
      </c>
      <c r="AI32" s="41">
        <f t="shared" si="15"/>
        <v>7533749.82</v>
      </c>
      <c r="AJ32" s="41">
        <f t="shared" si="16"/>
        <v>-25526750.58</v>
      </c>
      <c r="AK32" s="42">
        <f t="shared" si="17"/>
        <v>0.1371696116</v>
      </c>
      <c r="AL32" s="42">
        <f t="shared" si="18"/>
        <v>0.2278776706</v>
      </c>
    </row>
    <row r="33" ht="15.75" customHeight="1">
      <c r="A33" s="6">
        <v>1.12758021E8</v>
      </c>
      <c r="B33" s="7" t="s">
        <v>75</v>
      </c>
      <c r="C33" s="20">
        <f>VLOOKUP(A33,'14.03.24'!$A$2:$W$500,17,0)</f>
        <v>12776934.75</v>
      </c>
      <c r="D33" s="33">
        <f t="shared" si="1"/>
        <v>22470529</v>
      </c>
      <c r="E33" s="20">
        <f>VLOOKUP(A33,'14.03.24'!$A$2:$W$500,18,0)</f>
        <v>34071826</v>
      </c>
      <c r="F33" s="33">
        <f t="shared" si="2"/>
        <v>79813658</v>
      </c>
      <c r="G33" s="13">
        <f>VLOOKUP(A33,'14.03.24'!$A$2:$C$426,3,0)</f>
        <v>85179565</v>
      </c>
      <c r="H33" s="34">
        <f>VLOOKUP(A33,'Actual scan'!$A$2:$C$419,3,0)</f>
        <v>77912461</v>
      </c>
      <c r="I33" s="35">
        <f t="shared" si="3"/>
        <v>-7267104</v>
      </c>
      <c r="J33" s="20">
        <f>VLOOKUP(A33,'14.03.24'!$A$2:$M$426,13,0)</f>
        <v>1560065442</v>
      </c>
      <c r="K33" s="36">
        <f>VLOOKUP(A33,'Actual scan'!$A$2:$M$419,13,0)</f>
        <v>1959407410</v>
      </c>
      <c r="L33" s="37">
        <f t="shared" si="4"/>
        <v>399341967.6</v>
      </c>
      <c r="M33" s="13">
        <f>VLOOKUP(A33,'14.03.24'!$A$2:$M$426,4,0)</f>
        <v>112525706</v>
      </c>
      <c r="N33" s="34">
        <f>VLOOKUP(A33,'Actual scan'!$A$2:$M$419,4,0)</f>
        <v>136456161</v>
      </c>
      <c r="O33" s="38">
        <f t="shared" si="5"/>
        <v>23930455</v>
      </c>
      <c r="P33" s="13">
        <f>VLOOKUP(A33,'14.03.24'!$A$2:$M$426,10,0)</f>
        <v>8012959</v>
      </c>
      <c r="Q33" s="39">
        <f>VLOOKUP(A33,'Actual scan'!$A$2:$M$419,10,0)</f>
        <v>10062637</v>
      </c>
      <c r="R33" s="38">
        <f t="shared" si="6"/>
        <v>2049678</v>
      </c>
      <c r="S33" s="13">
        <f>VLOOKUP(A33,'14.03.24'!$A$2:$M$426,9,0)</f>
        <v>50863723</v>
      </c>
      <c r="T33" s="39">
        <f>VLOOKUP(A33,'Actual scan'!$A$2:$M$419,9,0)</f>
        <v>68295523</v>
      </c>
      <c r="U33" s="38">
        <f t="shared" si="7"/>
        <v>17431800</v>
      </c>
      <c r="V33" s="13">
        <f>VLOOKUP(A33,'14.03.24'!$A$2:$M$426,8,0)</f>
        <v>52405280</v>
      </c>
      <c r="W33" s="39">
        <f>VLOOKUP(A33,'Actual scan'!$A$2:$M$419,8,0)</f>
        <v>57444009</v>
      </c>
      <c r="X33" s="38">
        <f t="shared" si="8"/>
        <v>5038729</v>
      </c>
      <c r="Y33" s="13">
        <f>VLOOKUP(A33,'14.03.24'!$A$2:$M$426,11,0)</f>
        <v>1886073753</v>
      </c>
      <c r="Z33" s="39">
        <f>VLOOKUP(A33,'Actual scan'!$A$2:$M$419,11,0)</f>
        <v>1901073753</v>
      </c>
      <c r="AA33" s="38">
        <f t="shared" si="9"/>
        <v>15000000</v>
      </c>
      <c r="AB33" s="40">
        <f t="shared" si="10"/>
        <v>10077458</v>
      </c>
      <c r="AC33" s="40">
        <f t="shared" si="11"/>
        <v>69727200</v>
      </c>
      <c r="AD33" s="40">
        <f t="shared" si="12"/>
        <v>0</v>
      </c>
      <c r="AE33" s="40">
        <f t="shared" si="13"/>
        <v>0</v>
      </c>
      <c r="AF33" s="41">
        <f t="shared" si="14"/>
        <v>9000</v>
      </c>
      <c r="AG33" s="40">
        <f>IFERROR(__xludf.DUMMYFUNCTION("IFNA(VLOOKUP(A33,IMPORTRANGE(""https://docs.google.com/spreadsheets/d/13sIiIFxtnWDUMYwzYXOCUL9Pdssb8PBqcbIkNBBCaZM/edit?resourcekey#gid=2083474367"",""Responses!$B$2:$N$500""),10,0),0)"),0.0)</f>
        <v>0</v>
      </c>
      <c r="AH33" s="40">
        <f>IFERROR(__xludf.DUMMYFUNCTION("IFNA(VLOOKUP(A33,IMPORTRANGE(""https://docs.google.com/spreadsheets/d/13sIiIFxtnWDUMYwzYXOCUL9Pdssb8PBqcbIkNBBCaZM/edit?resourcekey#gid=2083474367"",""Responses!$B$2:$N$500""),9,0),0)"),0.0)</f>
        <v>0</v>
      </c>
      <c r="AI33" s="41">
        <f t="shared" si="15"/>
        <v>79813658</v>
      </c>
      <c r="AJ33" s="41">
        <f t="shared" si="16"/>
        <v>45741832</v>
      </c>
      <c r="AK33" s="42">
        <f t="shared" si="17"/>
        <v>1.75867917</v>
      </c>
      <c r="AL33" s="42">
        <f t="shared" si="18"/>
        <v>2.342511904</v>
      </c>
    </row>
    <row r="34" ht="15.75" customHeight="1">
      <c r="A34" s="6">
        <v>1.8295558E7</v>
      </c>
      <c r="B34" s="7" t="s">
        <v>496</v>
      </c>
      <c r="C34" s="20">
        <f>VLOOKUP(A34,'14.03.24'!$A$2:$W$500,17,0)</f>
        <v>12097667.55</v>
      </c>
      <c r="D34" s="33">
        <f t="shared" si="1"/>
        <v>0</v>
      </c>
      <c r="E34" s="20">
        <f>VLOOKUP(A34,'14.03.24'!$A$2:$W$500,18,0)</f>
        <v>32260446.8</v>
      </c>
      <c r="F34" s="33">
        <f t="shared" si="2"/>
        <v>0</v>
      </c>
      <c r="G34" s="13">
        <f>VLOOKUP(A34,'14.03.24'!$A$2:$C$426,3,0)</f>
        <v>80651117</v>
      </c>
      <c r="H34" s="34" t="str">
        <f>VLOOKUP(A34,'Actual scan'!$A$2:$C$419,3,0)</f>
        <v>#N/A</v>
      </c>
      <c r="I34" s="35" t="str">
        <f t="shared" si="3"/>
        <v>#N/A</v>
      </c>
      <c r="J34" s="20">
        <f>VLOOKUP(A34,'14.03.24'!$A$2:$M$426,13,0)</f>
        <v>620181906</v>
      </c>
      <c r="K34" s="36" t="str">
        <f>VLOOKUP(A34,'Actual scan'!$A$2:$M$419,13,0)</f>
        <v>#N/A</v>
      </c>
      <c r="L34" s="35" t="str">
        <f t="shared" si="4"/>
        <v>#N/A</v>
      </c>
      <c r="M34" s="13">
        <f>VLOOKUP(A34,'14.03.24'!$A$2:$M$426,4,0)</f>
        <v>54617433</v>
      </c>
      <c r="N34" s="34" t="str">
        <f>VLOOKUP(A34,'Actual scan'!$A$2:$M$419,4,0)</f>
        <v>#N/A</v>
      </c>
      <c r="O34" s="38" t="str">
        <f t="shared" si="5"/>
        <v>#N/A</v>
      </c>
      <c r="P34" s="13">
        <f>VLOOKUP(A34,'14.03.24'!$A$2:$M$426,10,0)</f>
        <v>15581796</v>
      </c>
      <c r="Q34" s="39" t="str">
        <f>VLOOKUP(A34,'Actual scan'!$A$2:$M$419,10,0)</f>
        <v>#N/A</v>
      </c>
      <c r="R34" s="38" t="str">
        <f t="shared" si="6"/>
        <v>#N/A</v>
      </c>
      <c r="S34" s="13">
        <f>VLOOKUP(A34,'14.03.24'!$A$2:$M$426,9,0)</f>
        <v>16238893</v>
      </c>
      <c r="T34" s="39" t="str">
        <f>VLOOKUP(A34,'Actual scan'!$A$2:$M$419,9,0)</f>
        <v>#N/A</v>
      </c>
      <c r="U34" s="38" t="str">
        <f t="shared" si="7"/>
        <v>#N/A</v>
      </c>
      <c r="V34" s="13">
        <f>VLOOKUP(A34,'14.03.24'!$A$2:$M$426,8,0)</f>
        <v>28528953</v>
      </c>
      <c r="W34" s="39" t="str">
        <f>VLOOKUP(A34,'Actual scan'!$A$2:$M$419,8,0)</f>
        <v>#N/A</v>
      </c>
      <c r="X34" s="38" t="str">
        <f t="shared" si="8"/>
        <v>#N/A</v>
      </c>
      <c r="Y34" s="13">
        <f>VLOOKUP(A34,'14.03.24'!$A$2:$M$426,11,0)</f>
        <v>13031889546</v>
      </c>
      <c r="Z34" s="39" t="str">
        <f>VLOOKUP(A34,'Actual scan'!$A$2:$M$419,11,0)</f>
        <v>#N/A</v>
      </c>
      <c r="AA34" s="38" t="str">
        <f t="shared" si="9"/>
        <v>#N/A</v>
      </c>
      <c r="AB34" s="40" t="str">
        <f t="shared" si="10"/>
        <v>#N/A</v>
      </c>
      <c r="AC34" s="40" t="str">
        <f t="shared" si="11"/>
        <v>#N/A</v>
      </c>
      <c r="AD34" s="40">
        <f t="shared" si="12"/>
        <v>0</v>
      </c>
      <c r="AE34" s="40">
        <f t="shared" si="13"/>
        <v>0</v>
      </c>
      <c r="AF34" s="41" t="str">
        <f t="shared" si="14"/>
        <v>#N/A</v>
      </c>
      <c r="AG34" s="40">
        <f>IFERROR(__xludf.DUMMYFUNCTION("IFNA(VLOOKUP(A34,IMPORTRANGE(""https://docs.google.com/spreadsheets/d/13sIiIFxtnWDUMYwzYXOCUL9Pdssb8PBqcbIkNBBCaZM/edit?resourcekey#gid=2083474367"",""Responses!$B$2:$N$500""),10,0),0)"),0.0)</f>
        <v>0</v>
      </c>
      <c r="AH34" s="40">
        <f>IFERROR(__xludf.DUMMYFUNCTION("IFNA(VLOOKUP(A34,IMPORTRANGE(""https://docs.google.com/spreadsheets/d/13sIiIFxtnWDUMYwzYXOCUL9Pdssb8PBqcbIkNBBCaZM/edit?resourcekey#gid=2083474367"",""Responses!$B$2:$N$500""),9,0),0)"),0.0)</f>
        <v>0</v>
      </c>
      <c r="AI34" s="41">
        <f t="shared" si="15"/>
        <v>0</v>
      </c>
      <c r="AJ34" s="41">
        <f t="shared" si="16"/>
        <v>-32260446.8</v>
      </c>
      <c r="AK34" s="42">
        <f t="shared" si="17"/>
        <v>0</v>
      </c>
      <c r="AL34" s="42">
        <f t="shared" si="18"/>
        <v>0</v>
      </c>
    </row>
    <row r="35" ht="15.75" customHeight="1">
      <c r="A35" s="6">
        <v>2.1704129E7</v>
      </c>
      <c r="B35" s="7" t="s">
        <v>497</v>
      </c>
      <c r="C35" s="20">
        <f>VLOOKUP(A35,'14.03.24'!$A$2:$W$500,17,0)</f>
        <v>7994522.3</v>
      </c>
      <c r="D35" s="33">
        <f t="shared" si="1"/>
        <v>4145281</v>
      </c>
      <c r="E35" s="20">
        <f>VLOOKUP(A35,'14.03.24'!$A$2:$W$500,18,0)</f>
        <v>27980828.05</v>
      </c>
      <c r="F35" s="33">
        <f t="shared" si="2"/>
        <v>11291298</v>
      </c>
      <c r="G35" s="13">
        <f>VLOOKUP(A35,'14.03.24'!$A$2:$C$426,3,0)</f>
        <v>79945223</v>
      </c>
      <c r="H35" s="34">
        <f>VLOOKUP(A35,'Actual scan'!$A$2:$C$419,3,0)</f>
        <v>73769592</v>
      </c>
      <c r="I35" s="35">
        <f t="shared" si="3"/>
        <v>-6175631</v>
      </c>
      <c r="J35" s="20">
        <f>VLOOKUP(A35,'14.03.24'!$A$2:$M$426,13,0)</f>
        <v>906796761.2</v>
      </c>
      <c r="K35" s="36">
        <f>VLOOKUP(A35,'Actual scan'!$A$2:$M$419,13,0)</f>
        <v>965462766.6</v>
      </c>
      <c r="L35" s="37">
        <f t="shared" si="4"/>
        <v>58666005.4</v>
      </c>
      <c r="M35" s="13">
        <f>VLOOKUP(A35,'14.03.24'!$A$2:$M$426,4,0)</f>
        <v>125485609</v>
      </c>
      <c r="N35" s="34">
        <f>VLOOKUP(A35,'Actual scan'!$A$2:$M$419,4,0)</f>
        <v>130410590</v>
      </c>
      <c r="O35" s="38">
        <f t="shared" si="5"/>
        <v>4924981</v>
      </c>
      <c r="P35" s="13">
        <f>VLOOKUP(A35,'14.03.24'!$A$2:$M$426,10,0)</f>
        <v>10662478</v>
      </c>
      <c r="Q35" s="39">
        <f>VLOOKUP(A35,'Actual scan'!$A$2:$M$419,10,0)</f>
        <v>13892942</v>
      </c>
      <c r="R35" s="38">
        <f t="shared" si="6"/>
        <v>3230464</v>
      </c>
      <c r="S35" s="13">
        <f>VLOOKUP(A35,'14.03.24'!$A$2:$M$426,9,0)</f>
        <v>14088751</v>
      </c>
      <c r="T35" s="39">
        <f>VLOOKUP(A35,'Actual scan'!$A$2:$M$419,9,0)</f>
        <v>15589119</v>
      </c>
      <c r="U35" s="38">
        <f t="shared" si="7"/>
        <v>1500368</v>
      </c>
      <c r="V35" s="13">
        <f>VLOOKUP(A35,'14.03.24'!$A$2:$M$426,8,0)</f>
        <v>60047876</v>
      </c>
      <c r="W35" s="39">
        <f>VLOOKUP(A35,'Actual scan'!$A$2:$M$419,8,0)</f>
        <v>62692789</v>
      </c>
      <c r="X35" s="38">
        <f t="shared" si="8"/>
        <v>2644913</v>
      </c>
      <c r="Y35" s="13">
        <f>VLOOKUP(A35,'14.03.24'!$A$2:$M$426,11,0)</f>
        <v>2509069887</v>
      </c>
      <c r="Z35" s="39">
        <f>VLOOKUP(A35,'Actual scan'!$A$2:$M$419,11,0)</f>
        <v>2509069887</v>
      </c>
      <c r="AA35" s="38">
        <f t="shared" si="9"/>
        <v>0</v>
      </c>
      <c r="AB35" s="40">
        <f t="shared" si="10"/>
        <v>5289826</v>
      </c>
      <c r="AC35" s="40">
        <f t="shared" si="11"/>
        <v>6001472</v>
      </c>
      <c r="AD35" s="40">
        <f t="shared" si="12"/>
        <v>0</v>
      </c>
      <c r="AE35" s="40">
        <f t="shared" si="13"/>
        <v>0</v>
      </c>
      <c r="AF35" s="41">
        <f t="shared" si="14"/>
        <v>0</v>
      </c>
      <c r="AG35" s="40">
        <f>IFERROR(__xludf.DUMMYFUNCTION("IFNA(VLOOKUP(A35,IMPORTRANGE(""https://docs.google.com/spreadsheets/d/13sIiIFxtnWDUMYwzYXOCUL9Pdssb8PBqcbIkNBBCaZM/edit?resourcekey#gid=2083474367"",""Responses!$B$2:$N$500""),10,0),0)"),0.0)</f>
        <v>0</v>
      </c>
      <c r="AH35" s="40">
        <f>IFERROR(__xludf.DUMMYFUNCTION("IFNA(VLOOKUP(A35,IMPORTRANGE(""https://docs.google.com/spreadsheets/d/13sIiIFxtnWDUMYwzYXOCUL9Pdssb8PBqcbIkNBBCaZM/edit?resourcekey#gid=2083474367"",""Responses!$B$2:$N$500""),9,0),0)"),0.0)</f>
        <v>0</v>
      </c>
      <c r="AI35" s="41">
        <f t="shared" si="15"/>
        <v>11291298</v>
      </c>
      <c r="AJ35" s="41">
        <f t="shared" si="16"/>
        <v>-16689530.05</v>
      </c>
      <c r="AK35" s="42">
        <f t="shared" si="17"/>
        <v>0.5185151588</v>
      </c>
      <c r="AL35" s="42">
        <f t="shared" si="18"/>
        <v>0.4035369497</v>
      </c>
    </row>
    <row r="36" ht="15.75" customHeight="1">
      <c r="A36" s="6">
        <v>9.3295965E7</v>
      </c>
      <c r="B36" s="7" t="s">
        <v>73</v>
      </c>
      <c r="C36" s="20">
        <f>VLOOKUP(A36,'14.03.24'!$A$2:$W$500,17,0)</f>
        <v>12269995.35</v>
      </c>
      <c r="D36" s="33">
        <f t="shared" si="1"/>
        <v>5055994</v>
      </c>
      <c r="E36" s="20">
        <f>VLOOKUP(A36,'14.03.24'!$A$2:$W$500,18,0)</f>
        <v>32719987.6</v>
      </c>
      <c r="F36" s="33">
        <f t="shared" si="2"/>
        <v>17609370</v>
      </c>
      <c r="G36" s="13">
        <f>VLOOKUP(A36,'14.03.24'!$A$2:$C$426,3,0)</f>
        <v>81799969</v>
      </c>
      <c r="H36" s="34">
        <f>VLOOKUP(A36,'Actual scan'!$A$2:$C$419,3,0)</f>
        <v>78514507</v>
      </c>
      <c r="I36" s="35">
        <f t="shared" si="3"/>
        <v>-3285462</v>
      </c>
      <c r="J36" s="20">
        <f>VLOOKUP(A36,'14.03.24'!$A$2:$M$426,13,0)</f>
        <v>456771238.2</v>
      </c>
      <c r="K36" s="36">
        <f>VLOOKUP(A36,'Actual scan'!$A$2:$M$419,13,0)</f>
        <v>545220965.6</v>
      </c>
      <c r="L36" s="37">
        <f t="shared" si="4"/>
        <v>88449727.4</v>
      </c>
      <c r="M36" s="13">
        <f>VLOOKUP(A36,'14.03.24'!$A$2:$M$426,4,0)</f>
        <v>31846504</v>
      </c>
      <c r="N36" s="34">
        <f>VLOOKUP(A36,'Actual scan'!$A$2:$M$419,4,0)</f>
        <v>37152330</v>
      </c>
      <c r="O36" s="38">
        <f t="shared" si="5"/>
        <v>5305826</v>
      </c>
      <c r="P36" s="13">
        <f>VLOOKUP(A36,'14.03.24'!$A$2:$M$426,10,0)</f>
        <v>9771750</v>
      </c>
      <c r="Q36" s="39">
        <f>VLOOKUP(A36,'Actual scan'!$A$2:$M$419,10,0)</f>
        <v>12164163</v>
      </c>
      <c r="R36" s="38">
        <f t="shared" si="6"/>
        <v>2392413</v>
      </c>
      <c r="S36" s="13">
        <f>VLOOKUP(A36,'14.03.24'!$A$2:$M$426,9,0)</f>
        <v>15762904</v>
      </c>
      <c r="T36" s="39">
        <f>VLOOKUP(A36,'Actual scan'!$A$2:$M$419,9,0)</f>
        <v>19511595</v>
      </c>
      <c r="U36" s="38">
        <f t="shared" si="7"/>
        <v>3748691</v>
      </c>
      <c r="V36" s="13">
        <f>VLOOKUP(A36,'14.03.24'!$A$2:$M$426,8,0)</f>
        <v>13528298</v>
      </c>
      <c r="W36" s="39">
        <f>VLOOKUP(A36,'Actual scan'!$A$2:$M$419,8,0)</f>
        <v>14835601</v>
      </c>
      <c r="X36" s="38">
        <f t="shared" si="8"/>
        <v>1307303</v>
      </c>
      <c r="Y36" s="13">
        <f>VLOOKUP(A36,'14.03.24'!$A$2:$M$426,11,0)</f>
        <v>1215073749</v>
      </c>
      <c r="Z36" s="39">
        <f>VLOOKUP(A36,'Actual scan'!$A$2:$M$419,11,0)</f>
        <v>1215073749</v>
      </c>
      <c r="AA36" s="38">
        <f t="shared" si="9"/>
        <v>0</v>
      </c>
      <c r="AB36" s="40">
        <f t="shared" si="10"/>
        <v>2614606</v>
      </c>
      <c r="AC36" s="40">
        <f t="shared" si="11"/>
        <v>14994764</v>
      </c>
      <c r="AD36" s="40">
        <f t="shared" si="12"/>
        <v>0</v>
      </c>
      <c r="AE36" s="40">
        <f t="shared" si="13"/>
        <v>0</v>
      </c>
      <c r="AF36" s="41">
        <f t="shared" si="14"/>
        <v>0</v>
      </c>
      <c r="AG36" s="40">
        <f>IFERROR(__xludf.DUMMYFUNCTION("IFNA(VLOOKUP(A36,IMPORTRANGE(""https://docs.google.com/spreadsheets/d/13sIiIFxtnWDUMYwzYXOCUL9Pdssb8PBqcbIkNBBCaZM/edit?resourcekey#gid=2083474367"",""Responses!$B$2:$N$500""),10,0),0)"),0.0)</f>
        <v>0</v>
      </c>
      <c r="AH36" s="40">
        <f>IFERROR(__xludf.DUMMYFUNCTION("IFNA(VLOOKUP(A36,IMPORTRANGE(""https://docs.google.com/spreadsheets/d/13sIiIFxtnWDUMYwzYXOCUL9Pdssb8PBqcbIkNBBCaZM/edit?resourcekey#gid=2083474367"",""Responses!$B$2:$N$500""),9,0),0)"),0.0)</f>
        <v>0</v>
      </c>
      <c r="AI36" s="41">
        <f t="shared" si="15"/>
        <v>17609370</v>
      </c>
      <c r="AJ36" s="41">
        <f t="shared" si="16"/>
        <v>-15110617.6</v>
      </c>
      <c r="AK36" s="42">
        <f t="shared" si="17"/>
        <v>0.4120616069</v>
      </c>
      <c r="AL36" s="42">
        <f t="shared" si="18"/>
        <v>0.5381838837</v>
      </c>
    </row>
    <row r="37" ht="15.75" customHeight="1">
      <c r="A37" s="6">
        <v>1.10299425E8</v>
      </c>
      <c r="B37" s="7" t="s">
        <v>78</v>
      </c>
      <c r="C37" s="20">
        <f>VLOOKUP(A37,'14.03.24'!$A$2:$W$500,17,0)</f>
        <v>12103299.9</v>
      </c>
      <c r="D37" s="33">
        <f t="shared" si="1"/>
        <v>10042709</v>
      </c>
      <c r="E37" s="20">
        <f>VLOOKUP(A37,'14.03.24'!$A$2:$W$500,18,0)</f>
        <v>32275466.4</v>
      </c>
      <c r="F37" s="33">
        <f t="shared" si="2"/>
        <v>29642182</v>
      </c>
      <c r="G37" s="13">
        <f>VLOOKUP(A37,'14.03.24'!$A$2:$C$426,3,0)</f>
        <v>80688666</v>
      </c>
      <c r="H37" s="34">
        <f>VLOOKUP(A37,'Actual scan'!$A$2:$C$419,3,0)</f>
        <v>77261783</v>
      </c>
      <c r="I37" s="35">
        <f t="shared" si="3"/>
        <v>-3426883</v>
      </c>
      <c r="J37" s="20">
        <f>VLOOKUP(A37,'14.03.24'!$A$2:$M$426,13,0)</f>
        <v>796211506.4</v>
      </c>
      <c r="K37" s="36">
        <f>VLOOKUP(A37,'Actual scan'!$A$2:$M$419,13,0)</f>
        <v>952926843</v>
      </c>
      <c r="L37" s="37">
        <f t="shared" si="4"/>
        <v>156715336.6</v>
      </c>
      <c r="M37" s="13">
        <f>VLOOKUP(A37,'14.03.24'!$A$2:$M$426,4,0)</f>
        <v>78365543</v>
      </c>
      <c r="N37" s="34">
        <f>VLOOKUP(A37,'Actual scan'!$A$2:$M$419,4,0)</f>
        <v>110584976</v>
      </c>
      <c r="O37" s="38">
        <f t="shared" si="5"/>
        <v>32219433</v>
      </c>
      <c r="P37" s="13">
        <f>VLOOKUP(A37,'14.03.24'!$A$2:$M$426,10,0)</f>
        <v>8288745</v>
      </c>
      <c r="Q37" s="39">
        <f>VLOOKUP(A37,'Actual scan'!$A$2:$M$419,10,0)</f>
        <v>11107166</v>
      </c>
      <c r="R37" s="38">
        <f t="shared" si="6"/>
        <v>2818421</v>
      </c>
      <c r="S37" s="13">
        <f>VLOOKUP(A37,'14.03.24'!$A$2:$M$426,9,0)</f>
        <v>14186819</v>
      </c>
      <c r="T37" s="39">
        <f>VLOOKUP(A37,'Actual scan'!$A$2:$M$419,9,0)</f>
        <v>18720701</v>
      </c>
      <c r="U37" s="38">
        <f t="shared" si="7"/>
        <v>4533882</v>
      </c>
      <c r="V37" s="13">
        <f>VLOOKUP(A37,'14.03.24'!$A$2:$M$426,8,0)</f>
        <v>48023220</v>
      </c>
      <c r="W37" s="39">
        <f>VLOOKUP(A37,'Actual scan'!$A$2:$M$419,8,0)</f>
        <v>53532047</v>
      </c>
      <c r="X37" s="38">
        <f t="shared" si="8"/>
        <v>5508827</v>
      </c>
      <c r="Y37" s="13">
        <f>VLOOKUP(A37,'14.03.24'!$A$2:$M$426,11,0)</f>
        <v>4581635487</v>
      </c>
      <c r="Z37" s="39">
        <f>VLOOKUP(A37,'Actual scan'!$A$2:$M$419,11,0)</f>
        <v>5396635487</v>
      </c>
      <c r="AA37" s="38">
        <f t="shared" si="9"/>
        <v>815000000</v>
      </c>
      <c r="AB37" s="40">
        <f t="shared" si="10"/>
        <v>11017654</v>
      </c>
      <c r="AC37" s="40">
        <f t="shared" si="11"/>
        <v>18135528</v>
      </c>
      <c r="AD37" s="40">
        <f t="shared" si="12"/>
        <v>0</v>
      </c>
      <c r="AE37" s="40">
        <f t="shared" si="13"/>
        <v>0</v>
      </c>
      <c r="AF37" s="41">
        <f t="shared" si="14"/>
        <v>489000</v>
      </c>
      <c r="AG37" s="40">
        <f>IFERROR(__xludf.DUMMYFUNCTION("IFNA(VLOOKUP(A37,IMPORTRANGE(""https://docs.google.com/spreadsheets/d/13sIiIFxtnWDUMYwzYXOCUL9Pdssb8PBqcbIkNBBCaZM/edit?resourcekey#gid=2083474367"",""Responses!$B$2:$N$500""),10,0),0)"),0.0)</f>
        <v>0</v>
      </c>
      <c r="AH37" s="40">
        <f>IFERROR(__xludf.DUMMYFUNCTION("IFNA(VLOOKUP(A37,IMPORTRANGE(""https://docs.google.com/spreadsheets/d/13sIiIFxtnWDUMYwzYXOCUL9Pdssb8PBqcbIkNBBCaZM/edit?resourcekey#gid=2083474367"",""Responses!$B$2:$N$500""),9,0),0)"),0.0)</f>
        <v>0</v>
      </c>
      <c r="AI37" s="41">
        <f t="shared" si="15"/>
        <v>29642182</v>
      </c>
      <c r="AJ37" s="41">
        <f t="shared" si="16"/>
        <v>-2633284.4</v>
      </c>
      <c r="AK37" s="42">
        <f t="shared" si="17"/>
        <v>0.8297496619</v>
      </c>
      <c r="AL37" s="42">
        <f t="shared" si="18"/>
        <v>0.9184121968</v>
      </c>
    </row>
    <row r="38" ht="15.75" customHeight="1">
      <c r="A38" s="6">
        <v>1.09391776E8</v>
      </c>
      <c r="B38" s="7" t="s">
        <v>42</v>
      </c>
      <c r="C38" s="20">
        <f>VLOOKUP(A38,'14.03.24'!$A$2:$W$500,17,0)</f>
        <v>12363023.7</v>
      </c>
      <c r="D38" s="33">
        <f t="shared" si="1"/>
        <v>4260588</v>
      </c>
      <c r="E38" s="20">
        <f>VLOOKUP(A38,'14.03.24'!$A$2:$W$500,18,0)</f>
        <v>32968063.2</v>
      </c>
      <c r="F38" s="33">
        <f t="shared" si="2"/>
        <v>14538956</v>
      </c>
      <c r="G38" s="13">
        <f>VLOOKUP(A38,'14.03.24'!$A$2:$C$426,3,0)</f>
        <v>82420158</v>
      </c>
      <c r="H38" s="34">
        <f>VLOOKUP(A38,'Actual scan'!$A$2:$C$419,3,0)</f>
        <v>88846915</v>
      </c>
      <c r="I38" s="35">
        <f t="shared" si="3"/>
        <v>6426757</v>
      </c>
      <c r="J38" s="20">
        <f>VLOOKUP(A38,'14.03.24'!$A$2:$M$426,13,0)</f>
        <v>519795730</v>
      </c>
      <c r="K38" s="36">
        <f>VLOOKUP(A38,'Actual scan'!$A$2:$M$419,13,0)</f>
        <v>592510069.8</v>
      </c>
      <c r="L38" s="37">
        <f t="shared" si="4"/>
        <v>72714339.8</v>
      </c>
      <c r="M38" s="13">
        <f>VLOOKUP(A38,'14.03.24'!$A$2:$M$426,4,0)</f>
        <v>38974217</v>
      </c>
      <c r="N38" s="34">
        <f>VLOOKUP(A38,'Actual scan'!$A$2:$M$419,4,0)</f>
        <v>43345434</v>
      </c>
      <c r="O38" s="38">
        <f t="shared" si="5"/>
        <v>4371217</v>
      </c>
      <c r="P38" s="13">
        <f>VLOOKUP(A38,'14.03.24'!$A$2:$M$426,10,0)</f>
        <v>5591712</v>
      </c>
      <c r="Q38" s="39">
        <f>VLOOKUP(A38,'Actual scan'!$A$2:$M$419,10,0)</f>
        <v>6393285</v>
      </c>
      <c r="R38" s="38">
        <f t="shared" si="6"/>
        <v>801573</v>
      </c>
      <c r="S38" s="13">
        <f>VLOOKUP(A38,'14.03.24'!$A$2:$M$426,9,0)</f>
        <v>15010077</v>
      </c>
      <c r="T38" s="39">
        <f>VLOOKUP(A38,'Actual scan'!$A$2:$M$419,9,0)</f>
        <v>18014467</v>
      </c>
      <c r="U38" s="38">
        <f t="shared" si="7"/>
        <v>3004390</v>
      </c>
      <c r="V38" s="13">
        <f>VLOOKUP(A38,'14.03.24'!$A$2:$M$426,8,0)</f>
        <v>21582729</v>
      </c>
      <c r="W38" s="39">
        <f>VLOOKUP(A38,'Actual scan'!$A$2:$M$419,8,0)</f>
        <v>22838927</v>
      </c>
      <c r="X38" s="38">
        <f t="shared" si="8"/>
        <v>1256198</v>
      </c>
      <c r="Y38" s="13">
        <f>VLOOKUP(A38,'14.03.24'!$A$2:$M$426,11,0)</f>
        <v>1955126195</v>
      </c>
      <c r="Z38" s="39">
        <f>VLOOKUP(A38,'Actual scan'!$A$2:$M$419,11,0)</f>
        <v>1970126195</v>
      </c>
      <c r="AA38" s="38">
        <f t="shared" si="9"/>
        <v>15000000</v>
      </c>
      <c r="AB38" s="40">
        <f t="shared" si="10"/>
        <v>2512396</v>
      </c>
      <c r="AC38" s="40">
        <f t="shared" si="11"/>
        <v>12017560</v>
      </c>
      <c r="AD38" s="40">
        <f t="shared" si="12"/>
        <v>0</v>
      </c>
      <c r="AE38" s="40">
        <f t="shared" si="13"/>
        <v>0</v>
      </c>
      <c r="AF38" s="41">
        <f t="shared" si="14"/>
        <v>9000</v>
      </c>
      <c r="AG38" s="40">
        <f>IFERROR(__xludf.DUMMYFUNCTION("IFNA(VLOOKUP(A38,IMPORTRANGE(""https://docs.google.com/spreadsheets/d/13sIiIFxtnWDUMYwzYXOCUL9Pdssb8PBqcbIkNBBCaZM/edit?resourcekey#gid=2083474367"",""Responses!$B$2:$N$500""),10,0),0)"),0.0)</f>
        <v>0</v>
      </c>
      <c r="AH38" s="40">
        <f>IFERROR(__xludf.DUMMYFUNCTION("IFNA(VLOOKUP(A38,IMPORTRANGE(""https://docs.google.com/spreadsheets/d/13sIiIFxtnWDUMYwzYXOCUL9Pdssb8PBqcbIkNBBCaZM/edit?resourcekey#gid=2083474367"",""Responses!$B$2:$N$500""),9,0),0)"),0.0)</f>
        <v>0</v>
      </c>
      <c r="AI38" s="41">
        <f t="shared" si="15"/>
        <v>14538956</v>
      </c>
      <c r="AJ38" s="41">
        <f t="shared" si="16"/>
        <v>-18429107.2</v>
      </c>
      <c r="AK38" s="42">
        <f t="shared" si="17"/>
        <v>0.3446234597</v>
      </c>
      <c r="AL38" s="42">
        <f t="shared" si="18"/>
        <v>0.4410012172</v>
      </c>
    </row>
    <row r="39" ht="15.75" customHeight="1">
      <c r="A39" s="6">
        <v>1.11707137E8</v>
      </c>
      <c r="B39" s="7" t="s">
        <v>74</v>
      </c>
      <c r="C39" s="20">
        <f>VLOOKUP(A39,'14.03.24'!$A$2:$W$500,17,0)</f>
        <v>12227395.5</v>
      </c>
      <c r="D39" s="33">
        <f t="shared" si="1"/>
        <v>7688729</v>
      </c>
      <c r="E39" s="20">
        <f>VLOOKUP(A39,'14.03.24'!$A$2:$W$500,18,0)</f>
        <v>32606388</v>
      </c>
      <c r="F39" s="33">
        <f t="shared" si="2"/>
        <v>26797094</v>
      </c>
      <c r="G39" s="13">
        <f>VLOOKUP(A39,'14.03.24'!$A$2:$C$426,3,0)</f>
        <v>81515970</v>
      </c>
      <c r="H39" s="34">
        <f>VLOOKUP(A39,'Actual scan'!$A$2:$C$419,3,0)</f>
        <v>78298445</v>
      </c>
      <c r="I39" s="35">
        <f t="shared" si="3"/>
        <v>-3217525</v>
      </c>
      <c r="J39" s="20">
        <f>VLOOKUP(A39,'14.03.24'!$A$2:$M$426,13,0)</f>
        <v>324749732.8</v>
      </c>
      <c r="K39" s="36">
        <f>VLOOKUP(A39,'Actual scan'!$A$2:$M$419,13,0)</f>
        <v>457535071.8</v>
      </c>
      <c r="L39" s="37">
        <f t="shared" si="4"/>
        <v>132785339</v>
      </c>
      <c r="M39" s="13">
        <f>VLOOKUP(A39,'14.03.24'!$A$2:$M$426,4,0)</f>
        <v>25359989</v>
      </c>
      <c r="N39" s="34">
        <f>VLOOKUP(A39,'Actual scan'!$A$2:$M$419,4,0)</f>
        <v>33348466</v>
      </c>
      <c r="O39" s="38">
        <f t="shared" si="5"/>
        <v>7988477</v>
      </c>
      <c r="P39" s="13">
        <f>VLOOKUP(A39,'14.03.24'!$A$2:$M$426,10,0)</f>
        <v>3713566</v>
      </c>
      <c r="Q39" s="39">
        <f>VLOOKUP(A39,'Actual scan'!$A$2:$M$419,10,0)</f>
        <v>6078160</v>
      </c>
      <c r="R39" s="38">
        <f t="shared" si="6"/>
        <v>2364594</v>
      </c>
      <c r="S39" s="13">
        <f>VLOOKUP(A39,'14.03.24'!$A$2:$M$426,9,0)</f>
        <v>11007011</v>
      </c>
      <c r="T39" s="39">
        <f>VLOOKUP(A39,'Actual scan'!$A$2:$M$419,9,0)</f>
        <v>16578829</v>
      </c>
      <c r="U39" s="38">
        <f t="shared" si="7"/>
        <v>5571818</v>
      </c>
      <c r="V39" s="13">
        <f>VLOOKUP(A39,'14.03.24'!$A$2:$M$426,8,0)</f>
        <v>9414573</v>
      </c>
      <c r="W39" s="39">
        <f>VLOOKUP(A39,'Actual scan'!$A$2:$M$419,8,0)</f>
        <v>11531484</v>
      </c>
      <c r="X39" s="38">
        <f t="shared" si="8"/>
        <v>2116911</v>
      </c>
      <c r="Y39" s="13">
        <f>VLOOKUP(A39,'14.03.24'!$A$2:$M$426,11,0)</f>
        <v>2993267817</v>
      </c>
      <c r="Z39" s="39">
        <f>VLOOKUP(A39,'Actual scan'!$A$2:$M$419,11,0)</f>
        <v>3453267817</v>
      </c>
      <c r="AA39" s="38">
        <f t="shared" si="9"/>
        <v>460000000</v>
      </c>
      <c r="AB39" s="40">
        <f t="shared" si="10"/>
        <v>4233822</v>
      </c>
      <c r="AC39" s="40">
        <f t="shared" si="11"/>
        <v>22287272</v>
      </c>
      <c r="AD39" s="40">
        <f t="shared" si="12"/>
        <v>0</v>
      </c>
      <c r="AE39" s="40">
        <f t="shared" si="13"/>
        <v>0</v>
      </c>
      <c r="AF39" s="41">
        <f t="shared" si="14"/>
        <v>276000</v>
      </c>
      <c r="AG39" s="40">
        <f>IFERROR(__xludf.DUMMYFUNCTION("IFNA(VLOOKUP(A39,IMPORTRANGE(""https://docs.google.com/spreadsheets/d/13sIiIFxtnWDUMYwzYXOCUL9Pdssb8PBqcbIkNBBCaZM/edit?resourcekey#gid=2083474367"",""Responses!$B$2:$N$500""),10,0),0)"),0.0)</f>
        <v>0</v>
      </c>
      <c r="AH39" s="40">
        <f>IFERROR(__xludf.DUMMYFUNCTION("IFNA(VLOOKUP(A39,IMPORTRANGE(""https://docs.google.com/spreadsheets/d/13sIiIFxtnWDUMYwzYXOCUL9Pdssb8PBqcbIkNBBCaZM/edit?resourcekey#gid=2083474367"",""Responses!$B$2:$N$500""),9,0),0)"),0.0)</f>
        <v>0</v>
      </c>
      <c r="AI39" s="41">
        <f t="shared" si="15"/>
        <v>26797094</v>
      </c>
      <c r="AJ39" s="41">
        <f t="shared" si="16"/>
        <v>-5809294</v>
      </c>
      <c r="AK39" s="42">
        <f t="shared" si="17"/>
        <v>0.6288116713</v>
      </c>
      <c r="AL39" s="42">
        <f t="shared" si="18"/>
        <v>0.821835709</v>
      </c>
    </row>
    <row r="40" ht="15.75" customHeight="1">
      <c r="A40" s="6">
        <v>1.15970538E8</v>
      </c>
      <c r="B40" s="7" t="s">
        <v>87</v>
      </c>
      <c r="C40" s="20">
        <f>VLOOKUP(A40,'14.03.24'!$A$2:$W$500,17,0)</f>
        <v>12352309.35</v>
      </c>
      <c r="D40" s="33">
        <f t="shared" si="1"/>
        <v>6786973</v>
      </c>
      <c r="E40" s="20">
        <f>VLOOKUP(A40,'14.03.24'!$A$2:$W$500,18,0)</f>
        <v>32939491.6</v>
      </c>
      <c r="F40" s="33">
        <f t="shared" si="2"/>
        <v>24193064</v>
      </c>
      <c r="G40" s="13">
        <f>VLOOKUP(A40,'14.03.24'!$A$2:$C$426,3,0)</f>
        <v>82348729</v>
      </c>
      <c r="H40" s="34">
        <f>VLOOKUP(A40,'Actual scan'!$A$2:$C$419,3,0)</f>
        <v>74784301</v>
      </c>
      <c r="I40" s="35">
        <f t="shared" si="3"/>
        <v>-7564428</v>
      </c>
      <c r="J40" s="20">
        <f>VLOOKUP(A40,'14.03.24'!$A$2:$M$426,13,0)</f>
        <v>425055607.6</v>
      </c>
      <c r="K40" s="36">
        <f>VLOOKUP(A40,'Actual scan'!$A$2:$M$419,13,0)</f>
        <v>535444764.6</v>
      </c>
      <c r="L40" s="37">
        <f t="shared" si="4"/>
        <v>110389157</v>
      </c>
      <c r="M40" s="13">
        <f>VLOOKUP(A40,'14.03.24'!$A$2:$M$426,4,0)</f>
        <v>42080594</v>
      </c>
      <c r="N40" s="34">
        <f>VLOOKUP(A40,'Actual scan'!$A$2:$M$419,4,0)</f>
        <v>49211822</v>
      </c>
      <c r="O40" s="38">
        <f t="shared" si="5"/>
        <v>7131228</v>
      </c>
      <c r="P40" s="13">
        <f>VLOOKUP(A40,'14.03.24'!$A$2:$M$426,10,0)</f>
        <v>4056230</v>
      </c>
      <c r="Q40" s="39">
        <f>VLOOKUP(A40,'Actual scan'!$A$2:$M$419,10,0)</f>
        <v>6189858</v>
      </c>
      <c r="R40" s="38">
        <f t="shared" si="6"/>
        <v>2133628</v>
      </c>
      <c r="S40" s="13">
        <f>VLOOKUP(A40,'14.03.24'!$A$2:$M$426,9,0)</f>
        <v>11984454</v>
      </c>
      <c r="T40" s="39">
        <f>VLOOKUP(A40,'Actual scan'!$A$2:$M$419,9,0)</f>
        <v>16185513</v>
      </c>
      <c r="U40" s="38">
        <f t="shared" si="7"/>
        <v>4201059</v>
      </c>
      <c r="V40" s="13">
        <f>VLOOKUP(A40,'14.03.24'!$A$2:$M$426,8,0)</f>
        <v>17160392</v>
      </c>
      <c r="W40" s="39">
        <f>VLOOKUP(A40,'Actual scan'!$A$2:$M$419,8,0)</f>
        <v>19746306</v>
      </c>
      <c r="X40" s="38">
        <f t="shared" si="8"/>
        <v>2585914</v>
      </c>
      <c r="Y40" s="13">
        <f>VLOOKUP(A40,'14.03.24'!$A$2:$M$426,11,0)</f>
        <v>1085723434</v>
      </c>
      <c r="Z40" s="39">
        <f>VLOOKUP(A40,'Actual scan'!$A$2:$M$419,11,0)</f>
        <v>4780723434</v>
      </c>
      <c r="AA40" s="38">
        <f t="shared" si="9"/>
        <v>3695000000</v>
      </c>
      <c r="AB40" s="40">
        <f t="shared" si="10"/>
        <v>5171828</v>
      </c>
      <c r="AC40" s="40">
        <f t="shared" si="11"/>
        <v>16804236</v>
      </c>
      <c r="AD40" s="40">
        <f t="shared" si="12"/>
        <v>0</v>
      </c>
      <c r="AE40" s="40">
        <f t="shared" si="13"/>
        <v>0</v>
      </c>
      <c r="AF40" s="41">
        <f t="shared" si="14"/>
        <v>2217000</v>
      </c>
      <c r="AG40" s="40">
        <f>IFERROR(__xludf.DUMMYFUNCTION("IFNA(VLOOKUP(A40,IMPORTRANGE(""https://docs.google.com/spreadsheets/d/13sIiIFxtnWDUMYwzYXOCUL9Pdssb8PBqcbIkNBBCaZM/edit?resourcekey#gid=2083474367"",""Responses!$B$2:$N$500""),10,0),0)"),0.0)</f>
        <v>0</v>
      </c>
      <c r="AH40" s="40">
        <f>IFERROR(__xludf.DUMMYFUNCTION("IFNA(VLOOKUP(A40,IMPORTRANGE(""https://docs.google.com/spreadsheets/d/13sIiIFxtnWDUMYwzYXOCUL9Pdssb8PBqcbIkNBBCaZM/edit?resourcekey#gid=2083474367"",""Responses!$B$2:$N$500""),9,0),0)"),0.0)</f>
        <v>0</v>
      </c>
      <c r="AI40" s="41">
        <f t="shared" si="15"/>
        <v>24193064</v>
      </c>
      <c r="AJ40" s="41">
        <f t="shared" si="16"/>
        <v>-8746427.6</v>
      </c>
      <c r="AK40" s="42">
        <f t="shared" si="17"/>
        <v>0.549449727</v>
      </c>
      <c r="AL40" s="42">
        <f t="shared" si="18"/>
        <v>0.7344698666</v>
      </c>
    </row>
    <row r="41" ht="15.75" customHeight="1">
      <c r="A41" s="6">
        <v>2.3003155E7</v>
      </c>
      <c r="B41" s="7" t="s">
        <v>62</v>
      </c>
      <c r="C41" s="20">
        <f>VLOOKUP(A41,'14.03.24'!$A$2:$W$500,17,0)</f>
        <v>12178429.05</v>
      </c>
      <c r="D41" s="33">
        <f t="shared" si="1"/>
        <v>4758260</v>
      </c>
      <c r="E41" s="20">
        <f>VLOOKUP(A41,'14.03.24'!$A$2:$W$500,18,0)</f>
        <v>32475810.8</v>
      </c>
      <c r="F41" s="33">
        <f t="shared" si="2"/>
        <v>16414580</v>
      </c>
      <c r="G41" s="13">
        <f>VLOOKUP(A41,'14.03.24'!$A$2:$C$426,3,0)</f>
        <v>81189527</v>
      </c>
      <c r="H41" s="34">
        <f>VLOOKUP(A41,'Actual scan'!$A$2:$C$419,3,0)</f>
        <v>80536439</v>
      </c>
      <c r="I41" s="35">
        <f t="shared" si="3"/>
        <v>-653088</v>
      </c>
      <c r="J41" s="20">
        <f>VLOOKUP(A41,'14.03.24'!$A$2:$M$426,13,0)</f>
        <v>2520697926</v>
      </c>
      <c r="K41" s="36">
        <f>VLOOKUP(A41,'Actual scan'!$A$2:$M$419,13,0)</f>
        <v>2603061596</v>
      </c>
      <c r="L41" s="37">
        <f t="shared" si="4"/>
        <v>82363670</v>
      </c>
      <c r="M41" s="13">
        <f>VLOOKUP(A41,'14.03.24'!$A$2:$M$426,4,0)</f>
        <v>203480295</v>
      </c>
      <c r="N41" s="34">
        <f>VLOOKUP(A41,'Actual scan'!$A$2:$M$419,4,0)</f>
        <v>209278102</v>
      </c>
      <c r="O41" s="38">
        <f t="shared" si="5"/>
        <v>5797807</v>
      </c>
      <c r="P41" s="13">
        <f>VLOOKUP(A41,'14.03.24'!$A$2:$M$426,10,0)</f>
        <v>20197708</v>
      </c>
      <c r="Q41" s="39">
        <f>VLOOKUP(A41,'Actual scan'!$A$2:$M$419,10,0)</f>
        <v>21033835</v>
      </c>
      <c r="R41" s="38">
        <f t="shared" si="6"/>
        <v>836127</v>
      </c>
      <c r="S41" s="13">
        <f>VLOOKUP(A41,'14.03.24'!$A$2:$M$426,9,0)</f>
        <v>72108616</v>
      </c>
      <c r="T41" s="39">
        <f>VLOOKUP(A41,'Actual scan'!$A$2:$M$419,9,0)</f>
        <v>75557646</v>
      </c>
      <c r="U41" s="38">
        <f t="shared" si="7"/>
        <v>3449030</v>
      </c>
      <c r="V41" s="13">
        <f>VLOOKUP(A41,'14.03.24'!$A$2:$M$426,8,0)</f>
        <v>103658474</v>
      </c>
      <c r="W41" s="39">
        <f>VLOOKUP(A41,'Actual scan'!$A$2:$M$419,8,0)</f>
        <v>104967704</v>
      </c>
      <c r="X41" s="38">
        <f t="shared" si="8"/>
        <v>1309230</v>
      </c>
      <c r="Y41" s="13">
        <f>VLOOKUP(A41,'14.03.24'!$A$2:$M$426,11,0)</f>
        <v>12783594602</v>
      </c>
      <c r="Z41" s="39">
        <f>VLOOKUP(A41,'Actual scan'!$A$2:$M$419,11,0)</f>
        <v>12783594602</v>
      </c>
      <c r="AA41" s="38">
        <f t="shared" si="9"/>
        <v>0</v>
      </c>
      <c r="AB41" s="40">
        <f t="shared" si="10"/>
        <v>2618460</v>
      </c>
      <c r="AC41" s="40">
        <f t="shared" si="11"/>
        <v>13796120</v>
      </c>
      <c r="AD41" s="40">
        <f t="shared" si="12"/>
        <v>0</v>
      </c>
      <c r="AE41" s="40">
        <f t="shared" si="13"/>
        <v>0</v>
      </c>
      <c r="AF41" s="41">
        <f t="shared" si="14"/>
        <v>0</v>
      </c>
      <c r="AG41" s="40">
        <f>IFERROR(__xludf.DUMMYFUNCTION("IFNA(VLOOKUP(A41,IMPORTRANGE(""https://docs.google.com/spreadsheets/d/13sIiIFxtnWDUMYwzYXOCUL9Pdssb8PBqcbIkNBBCaZM/edit?resourcekey#gid=2083474367"",""Responses!$B$2:$N$500""),10,0),0)"),0.0)</f>
        <v>0</v>
      </c>
      <c r="AH41" s="40">
        <f>IFERROR(__xludf.DUMMYFUNCTION("IFNA(VLOOKUP(A41,IMPORTRANGE(""https://docs.google.com/spreadsheets/d/13sIiIFxtnWDUMYwzYXOCUL9Pdssb8PBqcbIkNBBCaZM/edit?resourcekey#gid=2083474367"",""Responses!$B$2:$N$500""),9,0),0)"),0.0)</f>
        <v>0</v>
      </c>
      <c r="AI41" s="41">
        <f t="shared" si="15"/>
        <v>16414580</v>
      </c>
      <c r="AJ41" s="41">
        <f t="shared" si="16"/>
        <v>-16061230.8</v>
      </c>
      <c r="AK41" s="42">
        <f t="shared" si="17"/>
        <v>0.3907121338</v>
      </c>
      <c r="AL41" s="42">
        <f t="shared" si="18"/>
        <v>0.5054401906</v>
      </c>
    </row>
    <row r="42" ht="15.75" customHeight="1">
      <c r="A42" s="6">
        <v>1.12074968E8</v>
      </c>
      <c r="B42" s="7" t="s">
        <v>61</v>
      </c>
      <c r="C42" s="20">
        <f>VLOOKUP(A42,'14.03.24'!$A$2:$W$500,17,0)</f>
        <v>12267575.85</v>
      </c>
      <c r="D42" s="33">
        <f t="shared" si="1"/>
        <v>14180404</v>
      </c>
      <c r="E42" s="20">
        <f>VLOOKUP(A42,'14.03.24'!$A$2:$W$500,18,0)</f>
        <v>32713535.6</v>
      </c>
      <c r="F42" s="33">
        <f t="shared" si="2"/>
        <v>47305560</v>
      </c>
      <c r="G42" s="13">
        <f>VLOOKUP(A42,'14.03.24'!$A$2:$C$426,3,0)</f>
        <v>81783839</v>
      </c>
      <c r="H42" s="34">
        <f>VLOOKUP(A42,'Actual scan'!$A$2:$C$419,3,0)</f>
        <v>80605671</v>
      </c>
      <c r="I42" s="35">
        <f t="shared" si="3"/>
        <v>-1178168</v>
      </c>
      <c r="J42" s="20">
        <f>VLOOKUP(A42,'14.03.24'!$A$2:$M$426,13,0)</f>
        <v>547195692.8</v>
      </c>
      <c r="K42" s="36">
        <f>VLOOKUP(A42,'Actual scan'!$A$2:$M$419,13,0)</f>
        <v>785401370.2</v>
      </c>
      <c r="L42" s="37">
        <f t="shared" si="4"/>
        <v>238205677.4</v>
      </c>
      <c r="M42" s="13">
        <f>VLOOKUP(A42,'14.03.24'!$A$2:$M$426,4,0)</f>
        <v>43451225</v>
      </c>
      <c r="N42" s="34">
        <f>VLOOKUP(A42,'Actual scan'!$A$2:$M$419,4,0)</f>
        <v>58366457</v>
      </c>
      <c r="O42" s="38">
        <f t="shared" si="5"/>
        <v>14915232</v>
      </c>
      <c r="P42" s="13">
        <f>VLOOKUP(A42,'14.03.24'!$A$2:$M$426,10,0)</f>
        <v>5958399</v>
      </c>
      <c r="Q42" s="39">
        <f>VLOOKUP(A42,'Actual scan'!$A$2:$M$419,10,0)</f>
        <v>7549848</v>
      </c>
      <c r="R42" s="38">
        <f t="shared" si="6"/>
        <v>1591449</v>
      </c>
      <c r="S42" s="13">
        <f>VLOOKUP(A42,'14.03.24'!$A$2:$M$426,9,0)</f>
        <v>16530020</v>
      </c>
      <c r="T42" s="39">
        <f>VLOOKUP(A42,'Actual scan'!$A$2:$M$419,9,0)</f>
        <v>26002396</v>
      </c>
      <c r="U42" s="38">
        <f t="shared" si="7"/>
        <v>9472376</v>
      </c>
      <c r="V42" s="13">
        <f>VLOOKUP(A42,'14.03.24'!$A$2:$M$426,8,0)</f>
        <v>20033699</v>
      </c>
      <c r="W42" s="39">
        <f>VLOOKUP(A42,'Actual scan'!$A$2:$M$419,8,0)</f>
        <v>24741727</v>
      </c>
      <c r="X42" s="38">
        <f t="shared" si="8"/>
        <v>4708028</v>
      </c>
      <c r="Y42" s="13">
        <f>VLOOKUP(A42,'14.03.24'!$A$2:$M$426,11,0)</f>
        <v>748512830</v>
      </c>
      <c r="Z42" s="39">
        <f>VLOOKUP(A42,'Actual scan'!$A$2:$M$419,11,0)</f>
        <v>748512830</v>
      </c>
      <c r="AA42" s="38">
        <f t="shared" si="9"/>
        <v>0</v>
      </c>
      <c r="AB42" s="40">
        <f t="shared" si="10"/>
        <v>9416056</v>
      </c>
      <c r="AC42" s="40">
        <f t="shared" si="11"/>
        <v>37889504</v>
      </c>
      <c r="AD42" s="40">
        <f t="shared" si="12"/>
        <v>0</v>
      </c>
      <c r="AE42" s="40">
        <f t="shared" si="13"/>
        <v>0</v>
      </c>
      <c r="AF42" s="41">
        <f t="shared" si="14"/>
        <v>0</v>
      </c>
      <c r="AG42" s="40">
        <f>IFERROR(__xludf.DUMMYFUNCTION("IFNA(VLOOKUP(A42,IMPORTRANGE(""https://docs.google.com/spreadsheets/d/13sIiIFxtnWDUMYwzYXOCUL9Pdssb8PBqcbIkNBBCaZM/edit?resourcekey#gid=2083474367"",""Responses!$B$2:$N$500""),10,0),0)"),0.0)</f>
        <v>0</v>
      </c>
      <c r="AH42" s="40">
        <f>IFERROR(__xludf.DUMMYFUNCTION("IFNA(VLOOKUP(A42,IMPORTRANGE(""https://docs.google.com/spreadsheets/d/13sIiIFxtnWDUMYwzYXOCUL9Pdssb8PBqcbIkNBBCaZM/edit?resourcekey#gid=2083474367"",""Responses!$B$2:$N$500""),9,0),0)"),0.0)</f>
        <v>0</v>
      </c>
      <c r="AI42" s="41">
        <f t="shared" si="15"/>
        <v>47305560</v>
      </c>
      <c r="AJ42" s="41">
        <f t="shared" si="16"/>
        <v>14592024.4</v>
      </c>
      <c r="AK42" s="42">
        <f t="shared" si="17"/>
        <v>1.155925521</v>
      </c>
      <c r="AL42" s="42">
        <f t="shared" si="18"/>
        <v>1.446054642</v>
      </c>
    </row>
    <row r="43" ht="15.75" customHeight="1">
      <c r="A43" s="6">
        <v>2.3043676E7</v>
      </c>
      <c r="B43" s="7" t="s">
        <v>68</v>
      </c>
      <c r="C43" s="20">
        <f>VLOOKUP(A43,'14.03.24'!$A$2:$W$500,17,0)</f>
        <v>12139125.75</v>
      </c>
      <c r="D43" s="33">
        <f t="shared" si="1"/>
        <v>17260767</v>
      </c>
      <c r="E43" s="20">
        <f>VLOOKUP(A43,'14.03.24'!$A$2:$W$500,18,0)</f>
        <v>32371002</v>
      </c>
      <c r="F43" s="33">
        <f t="shared" si="2"/>
        <v>57410980</v>
      </c>
      <c r="G43" s="13">
        <f>VLOOKUP(A43,'14.03.24'!$A$2:$C$426,3,0)</f>
        <v>80927505</v>
      </c>
      <c r="H43" s="34">
        <f>VLOOKUP(A43,'Actual scan'!$A$2:$C$419,3,0)</f>
        <v>79873369</v>
      </c>
      <c r="I43" s="35">
        <f t="shared" si="3"/>
        <v>-1054136</v>
      </c>
      <c r="J43" s="20">
        <f>VLOOKUP(A43,'14.03.24'!$A$2:$M$426,13,0)</f>
        <v>1800188815</v>
      </c>
      <c r="K43" s="36">
        <f>VLOOKUP(A43,'Actual scan'!$A$2:$M$419,13,0)</f>
        <v>2087571103</v>
      </c>
      <c r="L43" s="37">
        <f t="shared" si="4"/>
        <v>287382288.4</v>
      </c>
      <c r="M43" s="13">
        <f>VLOOKUP(A43,'14.03.24'!$A$2:$M$426,4,0)</f>
        <v>124565971</v>
      </c>
      <c r="N43" s="34">
        <f>VLOOKUP(A43,'Actual scan'!$A$2:$M$419,4,0)</f>
        <v>142143395</v>
      </c>
      <c r="O43" s="38">
        <f t="shared" si="5"/>
        <v>17577424</v>
      </c>
      <c r="P43" s="13">
        <f>VLOOKUP(A43,'14.03.24'!$A$2:$M$426,10,0)</f>
        <v>21175675</v>
      </c>
      <c r="Q43" s="39">
        <f>VLOOKUP(A43,'Actual scan'!$A$2:$M$419,10,0)</f>
        <v>23974639</v>
      </c>
      <c r="R43" s="38">
        <f t="shared" si="6"/>
        <v>2798964</v>
      </c>
      <c r="S43" s="13">
        <f>VLOOKUP(A43,'14.03.24'!$A$2:$M$426,9,0)</f>
        <v>63306725</v>
      </c>
      <c r="T43" s="39">
        <f>VLOOKUP(A43,'Actual scan'!$A$2:$M$419,9,0)</f>
        <v>74751448</v>
      </c>
      <c r="U43" s="38">
        <f t="shared" si="7"/>
        <v>11444723</v>
      </c>
      <c r="V43" s="13">
        <f>VLOOKUP(A43,'14.03.24'!$A$2:$M$426,8,0)</f>
        <v>52662219</v>
      </c>
      <c r="W43" s="39">
        <f>VLOOKUP(A43,'Actual scan'!$A$2:$M$419,8,0)</f>
        <v>58478263</v>
      </c>
      <c r="X43" s="38">
        <f t="shared" si="8"/>
        <v>5816044</v>
      </c>
      <c r="Y43" s="13">
        <f>VLOOKUP(A43,'14.03.24'!$A$2:$M$426,11,0)</f>
        <v>8983924988</v>
      </c>
      <c r="Z43" s="39">
        <f>VLOOKUP(A43,'Actual scan'!$A$2:$M$419,11,0)</f>
        <v>8983924988</v>
      </c>
      <c r="AA43" s="38">
        <f t="shared" si="9"/>
        <v>0</v>
      </c>
      <c r="AB43" s="40">
        <f t="shared" si="10"/>
        <v>11632088</v>
      </c>
      <c r="AC43" s="40">
        <f t="shared" si="11"/>
        <v>45778892</v>
      </c>
      <c r="AD43" s="40">
        <f t="shared" si="12"/>
        <v>0</v>
      </c>
      <c r="AE43" s="40">
        <f t="shared" si="13"/>
        <v>0</v>
      </c>
      <c r="AF43" s="41">
        <f t="shared" si="14"/>
        <v>0</v>
      </c>
      <c r="AG43" s="40">
        <f>IFERROR(__xludf.DUMMYFUNCTION("IFNA(VLOOKUP(A43,IMPORTRANGE(""https://docs.google.com/spreadsheets/d/13sIiIFxtnWDUMYwzYXOCUL9Pdssb8PBqcbIkNBBCaZM/edit?resourcekey#gid=2083474367"",""Responses!$B$2:$N$500""),10,0),0)"),0.0)</f>
        <v>0</v>
      </c>
      <c r="AH43" s="40">
        <f>IFERROR(__xludf.DUMMYFUNCTION("IFNA(VLOOKUP(A43,IMPORTRANGE(""https://docs.google.com/spreadsheets/d/13sIiIFxtnWDUMYwzYXOCUL9Pdssb8PBqcbIkNBBCaZM/edit?resourcekey#gid=2083474367"",""Responses!$B$2:$N$500""),9,0),0)"),0.0)</f>
        <v>0</v>
      </c>
      <c r="AI43" s="41">
        <f t="shared" si="15"/>
        <v>57410980</v>
      </c>
      <c r="AJ43" s="41">
        <f t="shared" si="16"/>
        <v>25039978</v>
      </c>
      <c r="AK43" s="42">
        <f t="shared" si="17"/>
        <v>1.42191187</v>
      </c>
      <c r="AL43" s="42">
        <f t="shared" si="18"/>
        <v>1.773531138</v>
      </c>
    </row>
    <row r="44" ht="15.75" customHeight="1">
      <c r="A44" s="6">
        <v>2.9337568E7</v>
      </c>
      <c r="B44" s="7" t="s">
        <v>64</v>
      </c>
      <c r="C44" s="20">
        <f>VLOOKUP(A44,'14.03.24'!$A$2:$W$500,17,0)</f>
        <v>7960299.2</v>
      </c>
      <c r="D44" s="33">
        <f t="shared" si="1"/>
        <v>21325267</v>
      </c>
      <c r="E44" s="20">
        <f>VLOOKUP(A44,'14.03.24'!$A$2:$W$500,18,0)</f>
        <v>27861047.2</v>
      </c>
      <c r="F44" s="33">
        <f t="shared" si="2"/>
        <v>74136188</v>
      </c>
      <c r="G44" s="13">
        <f>VLOOKUP(A44,'14.03.24'!$A$2:$C$426,3,0)</f>
        <v>79602992</v>
      </c>
      <c r="H44" s="34">
        <f>VLOOKUP(A44,'Actual scan'!$A$2:$C$419,3,0)</f>
        <v>80250022</v>
      </c>
      <c r="I44" s="35">
        <f t="shared" si="3"/>
        <v>647030</v>
      </c>
      <c r="J44" s="20">
        <f>VLOOKUP(A44,'14.03.24'!$A$2:$M$426,13,0)</f>
        <v>3021870808</v>
      </c>
      <c r="K44" s="36">
        <f>VLOOKUP(A44,'Actual scan'!$A$2:$M$419,13,0)</f>
        <v>3388605809</v>
      </c>
      <c r="L44" s="37">
        <f t="shared" si="4"/>
        <v>366735001.4</v>
      </c>
      <c r="M44" s="13">
        <f>VLOOKUP(A44,'14.03.24'!$A$2:$M$426,4,0)</f>
        <v>232260302</v>
      </c>
      <c r="N44" s="34">
        <f>VLOOKUP(A44,'Actual scan'!$A$2:$M$419,4,0)</f>
        <v>255269539</v>
      </c>
      <c r="O44" s="38">
        <f t="shared" si="5"/>
        <v>23009237</v>
      </c>
      <c r="P44" s="13">
        <f>VLOOKUP(A44,'14.03.24'!$A$2:$M$426,10,0)</f>
        <v>25489014</v>
      </c>
      <c r="Q44" s="39">
        <f>VLOOKUP(A44,'Actual scan'!$A$2:$M$419,10,0)</f>
        <v>26575827</v>
      </c>
      <c r="R44" s="38">
        <f t="shared" si="6"/>
        <v>1086813</v>
      </c>
      <c r="S44" s="13">
        <f>VLOOKUP(A44,'14.03.24'!$A$2:$M$426,9,0)</f>
        <v>89171021</v>
      </c>
      <c r="T44" s="39">
        <f>VLOOKUP(A44,'Actual scan'!$A$2:$M$419,9,0)</f>
        <v>104237348</v>
      </c>
      <c r="U44" s="38">
        <f t="shared" si="7"/>
        <v>15066327</v>
      </c>
      <c r="V44" s="13">
        <f>VLOOKUP(A44,'14.03.24'!$A$2:$M$426,8,0)</f>
        <v>120707321</v>
      </c>
      <c r="W44" s="39">
        <f>VLOOKUP(A44,'Actual scan'!$A$2:$M$419,8,0)</f>
        <v>126966261</v>
      </c>
      <c r="X44" s="38">
        <f t="shared" si="8"/>
        <v>6258940</v>
      </c>
      <c r="Y44" s="13">
        <f>VLOOKUP(A44,'14.03.24'!$A$2:$M$426,11,0)</f>
        <v>2238769000</v>
      </c>
      <c r="Z44" s="39">
        <f>VLOOKUP(A44,'Actual scan'!$A$2:$M$419,11,0)</f>
        <v>4493769000</v>
      </c>
      <c r="AA44" s="38">
        <f t="shared" si="9"/>
        <v>2255000000</v>
      </c>
      <c r="AB44" s="40">
        <f t="shared" si="10"/>
        <v>12517880</v>
      </c>
      <c r="AC44" s="40">
        <f t="shared" si="11"/>
        <v>60265308</v>
      </c>
      <c r="AD44" s="40">
        <f t="shared" si="12"/>
        <v>0</v>
      </c>
      <c r="AE44" s="40">
        <f t="shared" si="13"/>
        <v>0</v>
      </c>
      <c r="AF44" s="41">
        <f t="shared" si="14"/>
        <v>1353000</v>
      </c>
      <c r="AG44" s="40">
        <f>IFERROR(__xludf.DUMMYFUNCTION("IFNA(VLOOKUP(A44,IMPORTRANGE(""https://docs.google.com/spreadsheets/d/13sIiIFxtnWDUMYwzYXOCUL9Pdssb8PBqcbIkNBBCaZM/edit?resourcekey#gid=2083474367"",""Responses!$B$2:$N$500""),10,0),0)"),0.0)</f>
        <v>0</v>
      </c>
      <c r="AH44" s="40">
        <f>IFERROR(__xludf.DUMMYFUNCTION("IFNA(VLOOKUP(A44,IMPORTRANGE(""https://docs.google.com/spreadsheets/d/13sIiIFxtnWDUMYwzYXOCUL9Pdssb8PBqcbIkNBBCaZM/edit?resourcekey#gid=2083474367"",""Responses!$B$2:$N$500""),9,0),0)"),0.0)</f>
        <v>0</v>
      </c>
      <c r="AI44" s="41">
        <f t="shared" si="15"/>
        <v>74136188</v>
      </c>
      <c r="AJ44" s="41">
        <f t="shared" si="16"/>
        <v>46275140.8</v>
      </c>
      <c r="AK44" s="42">
        <f t="shared" si="17"/>
        <v>2.678952947</v>
      </c>
      <c r="AL44" s="42">
        <f t="shared" si="18"/>
        <v>2.660926112</v>
      </c>
    </row>
    <row r="45" ht="15.75" customHeight="1">
      <c r="A45" s="6">
        <v>8.5335247E7</v>
      </c>
      <c r="B45" s="7" t="s">
        <v>65</v>
      </c>
      <c r="C45" s="20">
        <f>VLOOKUP(A45,'14.03.24'!$A$2:$W$500,17,0)</f>
        <v>12025423.05</v>
      </c>
      <c r="D45" s="33">
        <f t="shared" si="1"/>
        <v>10368016</v>
      </c>
      <c r="E45" s="20">
        <f>VLOOKUP(A45,'14.03.24'!$A$2:$W$500,18,0)</f>
        <v>32067794.8</v>
      </c>
      <c r="F45" s="33">
        <f t="shared" si="2"/>
        <v>29364698</v>
      </c>
      <c r="G45" s="13">
        <f>VLOOKUP(A45,'14.03.24'!$A$2:$C$426,3,0)</f>
        <v>80169487</v>
      </c>
      <c r="H45" s="34">
        <f>VLOOKUP(A45,'Actual scan'!$A$2:$C$419,3,0)</f>
        <v>80151529</v>
      </c>
      <c r="I45" s="35">
        <f t="shared" si="3"/>
        <v>-17958</v>
      </c>
      <c r="J45" s="20">
        <f>VLOOKUP(A45,'14.03.24'!$A$2:$M$426,13,0)</f>
        <v>922455117.8</v>
      </c>
      <c r="K45" s="36">
        <f>VLOOKUP(A45,'Actual scan'!$A$2:$M$419,13,0)</f>
        <v>1071843144</v>
      </c>
      <c r="L45" s="37">
        <f t="shared" si="4"/>
        <v>149388026.4</v>
      </c>
      <c r="M45" s="13">
        <f>VLOOKUP(A45,'14.03.24'!$A$2:$M$426,4,0)</f>
        <v>133665144</v>
      </c>
      <c r="N45" s="34">
        <f>VLOOKUP(A45,'Actual scan'!$A$2:$M$419,4,0)</f>
        <v>146743982</v>
      </c>
      <c r="O45" s="38">
        <f t="shared" si="5"/>
        <v>13078838</v>
      </c>
      <c r="P45" s="13">
        <f>VLOOKUP(A45,'14.03.24'!$A$2:$M$426,10,0)</f>
        <v>12711017</v>
      </c>
      <c r="Q45" s="39">
        <f>VLOOKUP(A45,'Actual scan'!$A$2:$M$419,10,0)</f>
        <v>14122419</v>
      </c>
      <c r="R45" s="38">
        <f t="shared" si="6"/>
        <v>1411402</v>
      </c>
      <c r="S45" s="13">
        <f>VLOOKUP(A45,'14.03.24'!$A$2:$M$426,9,0)</f>
        <v>23686620</v>
      </c>
      <c r="T45" s="39">
        <f>VLOOKUP(A45,'Actual scan'!$A$2:$M$419,9,0)</f>
        <v>28000953</v>
      </c>
      <c r="U45" s="38">
        <f t="shared" si="7"/>
        <v>4314333</v>
      </c>
      <c r="V45" s="13">
        <f>VLOOKUP(A45,'14.03.24'!$A$2:$M$426,8,0)</f>
        <v>42020486</v>
      </c>
      <c r="W45" s="39">
        <f>VLOOKUP(A45,'Actual scan'!$A$2:$M$419,8,0)</f>
        <v>48074169</v>
      </c>
      <c r="X45" s="38">
        <f t="shared" si="8"/>
        <v>6053683</v>
      </c>
      <c r="Y45" s="13">
        <f>VLOOKUP(A45,'14.03.24'!$A$2:$M$426,11,0)</f>
        <v>4166499857</v>
      </c>
      <c r="Z45" s="39">
        <f>VLOOKUP(A45,'Actual scan'!$A$2:$M$419,11,0)</f>
        <v>4166499857</v>
      </c>
      <c r="AA45" s="38">
        <f t="shared" si="9"/>
        <v>0</v>
      </c>
      <c r="AB45" s="40">
        <f t="shared" si="10"/>
        <v>12107366</v>
      </c>
      <c r="AC45" s="40">
        <f t="shared" si="11"/>
        <v>17257332</v>
      </c>
      <c r="AD45" s="40">
        <f t="shared" si="12"/>
        <v>0</v>
      </c>
      <c r="AE45" s="40">
        <f t="shared" si="13"/>
        <v>0</v>
      </c>
      <c r="AF45" s="41">
        <f t="shared" si="14"/>
        <v>0</v>
      </c>
      <c r="AG45" s="40">
        <f>IFERROR(__xludf.DUMMYFUNCTION("IFNA(VLOOKUP(A45,IMPORTRANGE(""https://docs.google.com/spreadsheets/d/13sIiIFxtnWDUMYwzYXOCUL9Pdssb8PBqcbIkNBBCaZM/edit?resourcekey#gid=2083474367"",""Responses!$B$2:$N$500""),10,0),0)"),0.0)</f>
        <v>0</v>
      </c>
      <c r="AH45" s="40">
        <f>IFERROR(__xludf.DUMMYFUNCTION("IFNA(VLOOKUP(A45,IMPORTRANGE(""https://docs.google.com/spreadsheets/d/13sIiIFxtnWDUMYwzYXOCUL9Pdssb8PBqcbIkNBBCaZM/edit?resourcekey#gid=2083474367"",""Responses!$B$2:$N$500""),9,0),0)"),0.0)</f>
        <v>0</v>
      </c>
      <c r="AI45" s="41">
        <f t="shared" si="15"/>
        <v>29364698</v>
      </c>
      <c r="AJ45" s="41">
        <f t="shared" si="16"/>
        <v>-2703096.8</v>
      </c>
      <c r="AK45" s="42">
        <f t="shared" si="17"/>
        <v>0.8621747407</v>
      </c>
      <c r="AL45" s="42">
        <f t="shared" si="18"/>
        <v>0.9157068075</v>
      </c>
    </row>
    <row r="46" ht="15.75" customHeight="1">
      <c r="A46" s="6">
        <v>6.8570144E7</v>
      </c>
      <c r="B46" s="7" t="s">
        <v>498</v>
      </c>
      <c r="C46" s="20">
        <f>VLOOKUP(A46,'14.03.24'!$A$2:$W$500,17,0)</f>
        <v>7956986</v>
      </c>
      <c r="D46" s="33">
        <f t="shared" si="1"/>
        <v>0</v>
      </c>
      <c r="E46" s="20">
        <f>VLOOKUP(A46,'14.03.24'!$A$2:$W$500,18,0)</f>
        <v>27849451</v>
      </c>
      <c r="F46" s="33">
        <f t="shared" si="2"/>
        <v>0</v>
      </c>
      <c r="G46" s="13">
        <f>VLOOKUP(A46,'14.03.24'!$A$2:$C$426,3,0)</f>
        <v>79569860</v>
      </c>
      <c r="H46" s="34" t="str">
        <f>VLOOKUP(A46,'Actual scan'!$A$2:$C$419,3,0)</f>
        <v>#N/A</v>
      </c>
      <c r="I46" s="35" t="str">
        <f t="shared" si="3"/>
        <v>#N/A</v>
      </c>
      <c r="J46" s="20">
        <f>VLOOKUP(A46,'14.03.24'!$A$2:$M$426,13,0)</f>
        <v>1421831552</v>
      </c>
      <c r="K46" s="36" t="str">
        <f>VLOOKUP(A46,'Actual scan'!$A$2:$M$419,13,0)</f>
        <v>#N/A</v>
      </c>
      <c r="L46" s="35" t="str">
        <f t="shared" si="4"/>
        <v>#N/A</v>
      </c>
      <c r="M46" s="13">
        <f>VLOOKUP(A46,'14.03.24'!$A$2:$M$426,4,0)</f>
        <v>123118743</v>
      </c>
      <c r="N46" s="34" t="str">
        <f>VLOOKUP(A46,'Actual scan'!$A$2:$M$419,4,0)</f>
        <v>#N/A</v>
      </c>
      <c r="O46" s="38" t="str">
        <f t="shared" si="5"/>
        <v>#N/A</v>
      </c>
      <c r="P46" s="13">
        <f>VLOOKUP(A46,'14.03.24'!$A$2:$M$426,10,0)</f>
        <v>13592525</v>
      </c>
      <c r="Q46" s="39" t="str">
        <f>VLOOKUP(A46,'Actual scan'!$A$2:$M$419,10,0)</f>
        <v>#N/A</v>
      </c>
      <c r="R46" s="38" t="str">
        <f t="shared" si="6"/>
        <v>#N/A</v>
      </c>
      <c r="S46" s="13">
        <f>VLOOKUP(A46,'14.03.24'!$A$2:$M$426,9,0)</f>
        <v>40347046</v>
      </c>
      <c r="T46" s="39" t="str">
        <f>VLOOKUP(A46,'Actual scan'!$A$2:$M$419,9,0)</f>
        <v>#N/A</v>
      </c>
      <c r="U46" s="38" t="str">
        <f t="shared" si="7"/>
        <v>#N/A</v>
      </c>
      <c r="V46" s="13">
        <f>VLOOKUP(A46,'14.03.24'!$A$2:$M$426,8,0)</f>
        <v>58101207</v>
      </c>
      <c r="W46" s="39" t="str">
        <f>VLOOKUP(A46,'Actual scan'!$A$2:$M$419,8,0)</f>
        <v>#N/A</v>
      </c>
      <c r="X46" s="38" t="str">
        <f t="shared" si="8"/>
        <v>#N/A</v>
      </c>
      <c r="Y46" s="13">
        <f>VLOOKUP(A46,'14.03.24'!$A$2:$M$426,11,0)</f>
        <v>14060095007</v>
      </c>
      <c r="Z46" s="39" t="str">
        <f>VLOOKUP(A46,'Actual scan'!$A$2:$M$419,11,0)</f>
        <v>#N/A</v>
      </c>
      <c r="AA46" s="38" t="str">
        <f t="shared" si="9"/>
        <v>#N/A</v>
      </c>
      <c r="AB46" s="40" t="str">
        <f t="shared" si="10"/>
        <v>#N/A</v>
      </c>
      <c r="AC46" s="40" t="str">
        <f t="shared" si="11"/>
        <v>#N/A</v>
      </c>
      <c r="AD46" s="40">
        <f t="shared" si="12"/>
        <v>0</v>
      </c>
      <c r="AE46" s="40">
        <f t="shared" si="13"/>
        <v>0</v>
      </c>
      <c r="AF46" s="41" t="str">
        <f t="shared" si="14"/>
        <v>#N/A</v>
      </c>
      <c r="AG46" s="40">
        <f>IFERROR(__xludf.DUMMYFUNCTION("IFNA(VLOOKUP(A46,IMPORTRANGE(""https://docs.google.com/spreadsheets/d/13sIiIFxtnWDUMYwzYXOCUL9Pdssb8PBqcbIkNBBCaZM/edit?resourcekey#gid=2083474367"",""Responses!$B$2:$N$500""),10,0),0)"),0.0)</f>
        <v>0</v>
      </c>
      <c r="AH46" s="40">
        <f>IFERROR(__xludf.DUMMYFUNCTION("IFNA(VLOOKUP(A46,IMPORTRANGE(""https://docs.google.com/spreadsheets/d/13sIiIFxtnWDUMYwzYXOCUL9Pdssb8PBqcbIkNBBCaZM/edit?resourcekey#gid=2083474367"",""Responses!$B$2:$N$500""),9,0),0)"),0.0)</f>
        <v>0</v>
      </c>
      <c r="AI46" s="41">
        <f t="shared" si="15"/>
        <v>0</v>
      </c>
      <c r="AJ46" s="41">
        <f t="shared" si="16"/>
        <v>-27849451</v>
      </c>
      <c r="AK46" s="42">
        <f t="shared" si="17"/>
        <v>0</v>
      </c>
      <c r="AL46" s="42">
        <f t="shared" si="18"/>
        <v>0</v>
      </c>
    </row>
    <row r="47" ht="15.75" customHeight="1">
      <c r="A47" s="6">
        <v>9.9635254E7</v>
      </c>
      <c r="B47" s="7" t="s">
        <v>66</v>
      </c>
      <c r="C47" s="20">
        <f>VLOOKUP(A47,'14.03.24'!$A$2:$W$500,17,0)</f>
        <v>7916897.1</v>
      </c>
      <c r="D47" s="33">
        <f t="shared" si="1"/>
        <v>9424518</v>
      </c>
      <c r="E47" s="20">
        <f>VLOOKUP(A47,'14.03.24'!$A$2:$W$500,18,0)</f>
        <v>27709139.85</v>
      </c>
      <c r="F47" s="33">
        <f t="shared" si="2"/>
        <v>34265812</v>
      </c>
      <c r="G47" s="13">
        <f>VLOOKUP(A47,'14.03.24'!$A$2:$C$426,3,0)</f>
        <v>79168971</v>
      </c>
      <c r="H47" s="34">
        <f>VLOOKUP(A47,'Actual scan'!$A$2:$C$419,3,0)</f>
        <v>79976204</v>
      </c>
      <c r="I47" s="35">
        <f t="shared" si="3"/>
        <v>807233</v>
      </c>
      <c r="J47" s="20">
        <f>VLOOKUP(A47,'14.03.24'!$A$2:$M$426,13,0)</f>
        <v>735813382</v>
      </c>
      <c r="K47" s="36">
        <f>VLOOKUP(A47,'Actual scan'!$A$2:$M$419,13,0)</f>
        <v>907161693.4</v>
      </c>
      <c r="L47" s="37">
        <f t="shared" si="4"/>
        <v>171348311.4</v>
      </c>
      <c r="M47" s="13">
        <f>VLOOKUP(A47,'14.03.24'!$A$2:$M$426,4,0)</f>
        <v>44694363</v>
      </c>
      <c r="N47" s="34">
        <f>VLOOKUP(A47,'Actual scan'!$A$2:$M$419,4,0)</f>
        <v>54157874</v>
      </c>
      <c r="O47" s="38">
        <f t="shared" si="5"/>
        <v>9463511</v>
      </c>
      <c r="P47" s="13">
        <f>VLOOKUP(A47,'14.03.24'!$A$2:$M$426,10,0)</f>
        <v>3020094</v>
      </c>
      <c r="Q47" s="39">
        <f>VLOOKUP(A47,'Actual scan'!$A$2:$M$419,10,0)</f>
        <v>3434517</v>
      </c>
      <c r="R47" s="38">
        <f t="shared" si="6"/>
        <v>414423</v>
      </c>
      <c r="S47" s="13">
        <f>VLOOKUP(A47,'14.03.24'!$A$2:$M$426,9,0)</f>
        <v>29799175</v>
      </c>
      <c r="T47" s="39">
        <f>VLOOKUP(A47,'Actual scan'!$A$2:$M$419,9,0)</f>
        <v>37507563</v>
      </c>
      <c r="U47" s="38">
        <f t="shared" si="7"/>
        <v>7708388</v>
      </c>
      <c r="V47" s="13">
        <f>VLOOKUP(A47,'14.03.24'!$A$2:$M$426,8,0)</f>
        <v>13778513</v>
      </c>
      <c r="W47" s="39">
        <f>VLOOKUP(A47,'Actual scan'!$A$2:$M$419,8,0)</f>
        <v>15494643</v>
      </c>
      <c r="X47" s="38">
        <f t="shared" si="8"/>
        <v>1716130</v>
      </c>
      <c r="Y47" s="13">
        <f>VLOOKUP(A47,'14.03.24'!$A$2:$M$426,11,0)</f>
        <v>36963453</v>
      </c>
      <c r="Z47" s="39">
        <f>VLOOKUP(A47,'Actual scan'!$A$2:$M$419,11,0)</f>
        <v>36963453</v>
      </c>
      <c r="AA47" s="38">
        <f t="shared" si="9"/>
        <v>0</v>
      </c>
      <c r="AB47" s="40">
        <f t="shared" si="10"/>
        <v>3432260</v>
      </c>
      <c r="AC47" s="40">
        <f t="shared" si="11"/>
        <v>30833552</v>
      </c>
      <c r="AD47" s="40">
        <f t="shared" si="12"/>
        <v>0</v>
      </c>
      <c r="AE47" s="40">
        <f t="shared" si="13"/>
        <v>0</v>
      </c>
      <c r="AF47" s="41">
        <f t="shared" si="14"/>
        <v>0</v>
      </c>
      <c r="AG47" s="40">
        <f>IFERROR(__xludf.DUMMYFUNCTION("IFNA(VLOOKUP(A47,IMPORTRANGE(""https://docs.google.com/spreadsheets/d/13sIiIFxtnWDUMYwzYXOCUL9Pdssb8PBqcbIkNBBCaZM/edit?resourcekey#gid=2083474367"",""Responses!$B$2:$N$500""),10,0),0)"),0.0)</f>
        <v>0</v>
      </c>
      <c r="AH47" s="40">
        <f>IFERROR(__xludf.DUMMYFUNCTION("IFNA(VLOOKUP(A47,IMPORTRANGE(""https://docs.google.com/spreadsheets/d/13sIiIFxtnWDUMYwzYXOCUL9Pdssb8PBqcbIkNBBCaZM/edit?resourcekey#gid=2083474367"",""Responses!$B$2:$N$500""),9,0),0)"),0.0)</f>
        <v>0</v>
      </c>
      <c r="AI47" s="41">
        <f t="shared" si="15"/>
        <v>34265812</v>
      </c>
      <c r="AJ47" s="41">
        <f t="shared" si="16"/>
        <v>6556672.15</v>
      </c>
      <c r="AK47" s="42">
        <f t="shared" si="17"/>
        <v>1.190430781</v>
      </c>
      <c r="AL47" s="42">
        <f t="shared" si="18"/>
        <v>1.236624889</v>
      </c>
    </row>
    <row r="48" ht="15.75" customHeight="1">
      <c r="A48" s="6">
        <v>1.08086644E8</v>
      </c>
      <c r="B48" s="7" t="s">
        <v>83</v>
      </c>
      <c r="C48" s="20">
        <f>VLOOKUP(A48,'14.03.24'!$A$2:$W$500,17,0)</f>
        <v>7815286.3</v>
      </c>
      <c r="D48" s="33">
        <f t="shared" si="1"/>
        <v>9161622</v>
      </c>
      <c r="E48" s="20">
        <f>VLOOKUP(A48,'14.03.24'!$A$2:$W$500,18,0)</f>
        <v>27353502.05</v>
      </c>
      <c r="F48" s="33">
        <f t="shared" si="2"/>
        <v>32228180</v>
      </c>
      <c r="G48" s="13">
        <f>VLOOKUP(A48,'14.03.24'!$A$2:$C$426,3,0)</f>
        <v>78152863</v>
      </c>
      <c r="H48" s="34">
        <f>VLOOKUP(A48,'Actual scan'!$A$2:$C$419,3,0)</f>
        <v>75334525</v>
      </c>
      <c r="I48" s="35">
        <f t="shared" si="3"/>
        <v>-2818338</v>
      </c>
      <c r="J48" s="20">
        <f>VLOOKUP(A48,'14.03.24'!$A$2:$M$426,13,0)</f>
        <v>489691812.2</v>
      </c>
      <c r="K48" s="36">
        <f>VLOOKUP(A48,'Actual scan'!$A$2:$M$419,13,0)</f>
        <v>651835797</v>
      </c>
      <c r="L48" s="37">
        <f t="shared" si="4"/>
        <v>162143984.8</v>
      </c>
      <c r="M48" s="13">
        <f>VLOOKUP(A48,'14.03.24'!$A$2:$M$426,4,0)</f>
        <v>38149546</v>
      </c>
      <c r="N48" s="34">
        <f>VLOOKUP(A48,'Actual scan'!$A$2:$M$419,4,0)</f>
        <v>47885153</v>
      </c>
      <c r="O48" s="38">
        <f t="shared" si="5"/>
        <v>9735607</v>
      </c>
      <c r="P48" s="13">
        <f>VLOOKUP(A48,'14.03.24'!$A$2:$M$426,10,0)</f>
        <v>5681451</v>
      </c>
      <c r="Q48" s="39">
        <f>VLOOKUP(A48,'Actual scan'!$A$2:$M$419,10,0)</f>
        <v>8301627</v>
      </c>
      <c r="R48" s="38">
        <f t="shared" si="6"/>
        <v>2620176</v>
      </c>
      <c r="S48" s="13">
        <f>VLOOKUP(A48,'14.03.24'!$A$2:$M$426,9,0)</f>
        <v>15937624</v>
      </c>
      <c r="T48" s="39">
        <f>VLOOKUP(A48,'Actual scan'!$A$2:$M$419,9,0)</f>
        <v>22890092</v>
      </c>
      <c r="U48" s="38">
        <f t="shared" si="7"/>
        <v>6952468</v>
      </c>
      <c r="V48" s="13">
        <f>VLOOKUP(A48,'14.03.24'!$A$2:$M$426,8,0)</f>
        <v>16158941</v>
      </c>
      <c r="W48" s="39">
        <f>VLOOKUP(A48,'Actual scan'!$A$2:$M$419,8,0)</f>
        <v>18368095</v>
      </c>
      <c r="X48" s="38">
        <f t="shared" si="8"/>
        <v>2209154</v>
      </c>
      <c r="Y48" s="13">
        <f>VLOOKUP(A48,'14.03.24'!$A$2:$M$426,11,0)</f>
        <v>2143979317</v>
      </c>
      <c r="Z48" s="39">
        <f>VLOOKUP(A48,'Actual scan'!$A$2:$M$419,11,0)</f>
        <v>2143979318</v>
      </c>
      <c r="AA48" s="38">
        <f t="shared" si="9"/>
        <v>1</v>
      </c>
      <c r="AB48" s="40">
        <f t="shared" si="10"/>
        <v>4418308</v>
      </c>
      <c r="AC48" s="40">
        <f t="shared" si="11"/>
        <v>27809872</v>
      </c>
      <c r="AD48" s="40">
        <f t="shared" si="12"/>
        <v>0</v>
      </c>
      <c r="AE48" s="40">
        <f t="shared" si="13"/>
        <v>0</v>
      </c>
      <c r="AF48" s="41">
        <f t="shared" si="14"/>
        <v>0.0006</v>
      </c>
      <c r="AG48" s="40">
        <f>IFERROR(__xludf.DUMMYFUNCTION("IFNA(VLOOKUP(A48,IMPORTRANGE(""https://docs.google.com/spreadsheets/d/13sIiIFxtnWDUMYwzYXOCUL9Pdssb8PBqcbIkNBBCaZM/edit?resourcekey#gid=2083474367"",""Responses!$B$2:$N$500""),10,0),0)"),0.0)</f>
        <v>0</v>
      </c>
      <c r="AH48" s="40">
        <f>IFERROR(__xludf.DUMMYFUNCTION("IFNA(VLOOKUP(A48,IMPORTRANGE(""https://docs.google.com/spreadsheets/d/13sIiIFxtnWDUMYwzYXOCUL9Pdssb8PBqcbIkNBBCaZM/edit?resourcekey#gid=2083474367"",""Responses!$B$2:$N$500""),9,0),0)"),0.0)</f>
        <v>0</v>
      </c>
      <c r="AI48" s="41">
        <f t="shared" si="15"/>
        <v>32228180</v>
      </c>
      <c r="AJ48" s="41">
        <f t="shared" si="16"/>
        <v>4874677.951</v>
      </c>
      <c r="AK48" s="42">
        <f t="shared" si="17"/>
        <v>1.17226953</v>
      </c>
      <c r="AL48" s="42">
        <f t="shared" si="18"/>
        <v>1.178210378</v>
      </c>
    </row>
    <row r="49" ht="15.75" customHeight="1">
      <c r="A49" s="6">
        <v>1.20348725E8</v>
      </c>
      <c r="B49" s="7" t="s">
        <v>500</v>
      </c>
      <c r="C49" s="20">
        <f>VLOOKUP(A49,'14.03.24'!$A$2:$W$500,17,0)</f>
        <v>7756660.6</v>
      </c>
      <c r="D49" s="33">
        <f t="shared" si="1"/>
        <v>0</v>
      </c>
      <c r="E49" s="20">
        <f>VLOOKUP(A49,'14.03.24'!$A$2:$W$500,18,0)</f>
        <v>27148312.1</v>
      </c>
      <c r="F49" s="33">
        <f t="shared" si="2"/>
        <v>0</v>
      </c>
      <c r="G49" s="13">
        <f>VLOOKUP(A49,'14.03.24'!$A$2:$C$426,3,0)</f>
        <v>77566606</v>
      </c>
      <c r="H49" s="34" t="str">
        <f>VLOOKUP(A49,'Actual scan'!$A$2:$C$419,3,0)</f>
        <v>#N/A</v>
      </c>
      <c r="I49" s="35" t="str">
        <f t="shared" si="3"/>
        <v>#N/A</v>
      </c>
      <c r="J49" s="20">
        <f>VLOOKUP(A49,'14.03.24'!$A$2:$M$426,13,0)</f>
        <v>550319029.6</v>
      </c>
      <c r="K49" s="36" t="str">
        <f>VLOOKUP(A49,'Actual scan'!$A$2:$M$419,13,0)</f>
        <v>#N/A</v>
      </c>
      <c r="L49" s="35" t="str">
        <f t="shared" si="4"/>
        <v>#N/A</v>
      </c>
      <c r="M49" s="13">
        <f>VLOOKUP(A49,'14.03.24'!$A$2:$M$426,4,0)</f>
        <v>45224560</v>
      </c>
      <c r="N49" s="34" t="str">
        <f>VLOOKUP(A49,'Actual scan'!$A$2:$M$419,4,0)</f>
        <v>#N/A</v>
      </c>
      <c r="O49" s="38" t="str">
        <f t="shared" si="5"/>
        <v>#N/A</v>
      </c>
      <c r="P49" s="13">
        <f>VLOOKUP(A49,'14.03.24'!$A$2:$M$426,10,0)</f>
        <v>6498939</v>
      </c>
      <c r="Q49" s="39" t="str">
        <f>VLOOKUP(A49,'Actual scan'!$A$2:$M$419,10,0)</f>
        <v>#N/A</v>
      </c>
      <c r="R49" s="38" t="str">
        <f t="shared" si="6"/>
        <v>#N/A</v>
      </c>
      <c r="S49" s="13">
        <f>VLOOKUP(A49,'14.03.24'!$A$2:$M$426,9,0)</f>
        <v>15128055</v>
      </c>
      <c r="T49" s="39" t="str">
        <f>VLOOKUP(A49,'Actual scan'!$A$2:$M$419,9,0)</f>
        <v>#N/A</v>
      </c>
      <c r="U49" s="38" t="str">
        <f t="shared" si="7"/>
        <v>#N/A</v>
      </c>
      <c r="V49" s="13">
        <f>VLOOKUP(A49,'14.03.24'!$A$2:$M$426,8,0)</f>
        <v>23528564</v>
      </c>
      <c r="W49" s="39" t="str">
        <f>VLOOKUP(A49,'Actual scan'!$A$2:$M$419,8,0)</f>
        <v>#N/A</v>
      </c>
      <c r="X49" s="38" t="str">
        <f t="shared" si="8"/>
        <v>#N/A</v>
      </c>
      <c r="Y49" s="13">
        <f>VLOOKUP(A49,'14.03.24'!$A$2:$M$426,11,0)</f>
        <v>3572340804</v>
      </c>
      <c r="Z49" s="39" t="str">
        <f>VLOOKUP(A49,'Actual scan'!$A$2:$M$419,11,0)</f>
        <v>#N/A</v>
      </c>
      <c r="AA49" s="38" t="str">
        <f t="shared" si="9"/>
        <v>#N/A</v>
      </c>
      <c r="AB49" s="40" t="str">
        <f t="shared" si="10"/>
        <v>#N/A</v>
      </c>
      <c r="AC49" s="40" t="str">
        <f t="shared" si="11"/>
        <v>#N/A</v>
      </c>
      <c r="AD49" s="40">
        <f t="shared" si="12"/>
        <v>0</v>
      </c>
      <c r="AE49" s="40">
        <f t="shared" si="13"/>
        <v>0</v>
      </c>
      <c r="AF49" s="41" t="str">
        <f t="shared" si="14"/>
        <v>#N/A</v>
      </c>
      <c r="AG49" s="40">
        <f>IFERROR(__xludf.DUMMYFUNCTION("IFNA(VLOOKUP(A49,IMPORTRANGE(""https://docs.google.com/spreadsheets/d/13sIiIFxtnWDUMYwzYXOCUL9Pdssb8PBqcbIkNBBCaZM/edit?resourcekey#gid=2083474367"",""Responses!$B$2:$N$500""),10,0),0)"),0.0)</f>
        <v>0</v>
      </c>
      <c r="AH49" s="40">
        <f>IFERROR(__xludf.DUMMYFUNCTION("IFNA(VLOOKUP(A49,IMPORTRANGE(""https://docs.google.com/spreadsheets/d/13sIiIFxtnWDUMYwzYXOCUL9Pdssb8PBqcbIkNBBCaZM/edit?resourcekey#gid=2083474367"",""Responses!$B$2:$N$500""),9,0),0)"),0.0)</f>
        <v>0</v>
      </c>
      <c r="AI49" s="41">
        <f t="shared" si="15"/>
        <v>0</v>
      </c>
      <c r="AJ49" s="41">
        <f t="shared" si="16"/>
        <v>-27148312.1</v>
      </c>
      <c r="AK49" s="42">
        <f t="shared" si="17"/>
        <v>0</v>
      </c>
      <c r="AL49" s="42">
        <f t="shared" si="18"/>
        <v>0</v>
      </c>
    </row>
    <row r="50" ht="15.75" customHeight="1">
      <c r="A50" s="6">
        <v>1.12159068E8</v>
      </c>
      <c r="B50" s="7" t="s">
        <v>84</v>
      </c>
      <c r="C50" s="20">
        <f>VLOOKUP(A50,'14.03.24'!$A$2:$W$500,17,0)</f>
        <v>7990589.1</v>
      </c>
      <c r="D50" s="33">
        <f t="shared" si="1"/>
        <v>22721719</v>
      </c>
      <c r="E50" s="20">
        <f>VLOOKUP(A50,'14.03.24'!$A$2:$W$500,18,0)</f>
        <v>27967061.85</v>
      </c>
      <c r="F50" s="33">
        <f t="shared" si="2"/>
        <v>76939004</v>
      </c>
      <c r="G50" s="13">
        <f>VLOOKUP(A50,'14.03.24'!$A$2:$C$426,3,0)</f>
        <v>79905891</v>
      </c>
      <c r="H50" s="34">
        <f>VLOOKUP(A50,'Actual scan'!$A$2:$C$419,3,0)</f>
        <v>75065370</v>
      </c>
      <c r="I50" s="35">
        <f t="shared" si="3"/>
        <v>-4840521</v>
      </c>
      <c r="J50" s="20">
        <f>VLOOKUP(A50,'14.03.24'!$A$2:$M$426,13,0)</f>
        <v>1138569674</v>
      </c>
      <c r="K50" s="36">
        <f>VLOOKUP(A50,'Actual scan'!$A$2:$M$419,13,0)</f>
        <v>1522247244</v>
      </c>
      <c r="L50" s="37">
        <f t="shared" si="4"/>
        <v>383677569.6</v>
      </c>
      <c r="M50" s="13">
        <f>VLOOKUP(A50,'14.03.24'!$A$2:$M$426,4,0)</f>
        <v>111431088</v>
      </c>
      <c r="N50" s="34">
        <f>VLOOKUP(A50,'Actual scan'!$A$2:$M$419,4,0)</f>
        <v>135789790</v>
      </c>
      <c r="O50" s="38">
        <f t="shared" si="5"/>
        <v>24358702</v>
      </c>
      <c r="P50" s="13">
        <f>VLOOKUP(A50,'14.03.24'!$A$2:$M$426,10,0)</f>
        <v>9109516</v>
      </c>
      <c r="Q50" s="39">
        <f>VLOOKUP(A50,'Actual scan'!$A$2:$M$419,10,0)</f>
        <v>11630218</v>
      </c>
      <c r="R50" s="38">
        <f t="shared" si="6"/>
        <v>2520702</v>
      </c>
      <c r="S50" s="13">
        <f>VLOOKUP(A50,'14.03.24'!$A$2:$M$426,9,0)</f>
        <v>32780202</v>
      </c>
      <c r="T50" s="39">
        <f>VLOOKUP(A50,'Actual scan'!$A$2:$M$419,9,0)</f>
        <v>48128985</v>
      </c>
      <c r="U50" s="38">
        <f t="shared" si="7"/>
        <v>15348783</v>
      </c>
      <c r="V50" s="13">
        <f>VLOOKUP(A50,'14.03.24'!$A$2:$M$426,8,0)</f>
        <v>45633053</v>
      </c>
      <c r="W50" s="39">
        <f>VLOOKUP(A50,'Actual scan'!$A$2:$M$419,8,0)</f>
        <v>53005989</v>
      </c>
      <c r="X50" s="38">
        <f t="shared" si="8"/>
        <v>7372936</v>
      </c>
      <c r="Y50" s="13">
        <f>VLOOKUP(A50,'14.03.24'!$A$2:$M$426,11,0)</f>
        <v>3948003410</v>
      </c>
      <c r="Z50" s="39">
        <f>VLOOKUP(A50,'Actual scan'!$A$2:$M$419,11,0)</f>
        <v>5278003410</v>
      </c>
      <c r="AA50" s="38">
        <f t="shared" si="9"/>
        <v>1330000000</v>
      </c>
      <c r="AB50" s="40">
        <f t="shared" si="10"/>
        <v>14745872</v>
      </c>
      <c r="AC50" s="40">
        <f t="shared" si="11"/>
        <v>61395132</v>
      </c>
      <c r="AD50" s="40">
        <f t="shared" si="12"/>
        <v>0</v>
      </c>
      <c r="AE50" s="40">
        <f t="shared" si="13"/>
        <v>0</v>
      </c>
      <c r="AF50" s="41">
        <f t="shared" si="14"/>
        <v>798000</v>
      </c>
      <c r="AG50" s="40">
        <f>IFERROR(__xludf.DUMMYFUNCTION("IFNA(VLOOKUP(A50,IMPORTRANGE(""https://docs.google.com/spreadsheets/d/13sIiIFxtnWDUMYwzYXOCUL9Pdssb8PBqcbIkNBBCaZM/edit?resourcekey#gid=2083474367"",""Responses!$B$2:$N$500""),10,0),0)"),0.0)</f>
        <v>0</v>
      </c>
      <c r="AH50" s="40">
        <f>IFERROR(__xludf.DUMMYFUNCTION("IFNA(VLOOKUP(A50,IMPORTRANGE(""https://docs.google.com/spreadsheets/d/13sIiIFxtnWDUMYwzYXOCUL9Pdssb8PBqcbIkNBBCaZM/edit?resourcekey#gid=2083474367"",""Responses!$B$2:$N$500""),9,0),0)"),0.0)</f>
        <v>0</v>
      </c>
      <c r="AI50" s="41">
        <f t="shared" si="15"/>
        <v>76939004</v>
      </c>
      <c r="AJ50" s="41">
        <f t="shared" si="16"/>
        <v>48971942.15</v>
      </c>
      <c r="AK50" s="42">
        <f t="shared" si="17"/>
        <v>2.843559932</v>
      </c>
      <c r="AL50" s="42">
        <f t="shared" si="18"/>
        <v>2.751057813</v>
      </c>
    </row>
    <row r="51" ht="15.75" customHeight="1">
      <c r="A51" s="6">
        <v>9.194585E7</v>
      </c>
      <c r="B51" s="7" t="s">
        <v>72</v>
      </c>
      <c r="C51" s="20">
        <f>VLOOKUP(A51,'14.03.24'!$A$2:$W$500,17,0)</f>
        <v>7838755.6</v>
      </c>
      <c r="D51" s="33">
        <f t="shared" si="1"/>
        <v>2649350</v>
      </c>
      <c r="E51" s="20">
        <f>VLOOKUP(A51,'14.03.24'!$A$2:$W$500,18,0)</f>
        <v>27435644.6</v>
      </c>
      <c r="F51" s="33">
        <f t="shared" si="2"/>
        <v>9237670.368</v>
      </c>
      <c r="G51" s="13">
        <f>VLOOKUP(A51,'14.03.24'!$A$2:$C$426,3,0)</f>
        <v>78387556</v>
      </c>
      <c r="H51" s="34">
        <f>VLOOKUP(A51,'Actual scan'!$A$2:$C$419,3,0)</f>
        <v>79140675</v>
      </c>
      <c r="I51" s="35">
        <f t="shared" si="3"/>
        <v>753119</v>
      </c>
      <c r="J51" s="20">
        <f>VLOOKUP(A51,'14.03.24'!$A$2:$M$426,13,0)</f>
        <v>792040784.6</v>
      </c>
      <c r="K51" s="36">
        <f>VLOOKUP(A51,'Actual scan'!$A$2:$M$419,13,0)</f>
        <v>837973390.4</v>
      </c>
      <c r="L51" s="37">
        <f t="shared" si="4"/>
        <v>45932605.8</v>
      </c>
      <c r="M51" s="13">
        <f>VLOOKUP(A51,'14.03.24'!$A$2:$M$426,4,0)</f>
        <v>69828562</v>
      </c>
      <c r="N51" s="34">
        <f>VLOOKUP(A51,'Actual scan'!$A$2:$M$419,4,0)</f>
        <v>72514119</v>
      </c>
      <c r="O51" s="38">
        <f t="shared" si="5"/>
        <v>2685557</v>
      </c>
      <c r="P51" s="13">
        <f>VLOOKUP(A51,'14.03.24'!$A$2:$M$426,10,0)</f>
        <v>13389314</v>
      </c>
      <c r="Q51" s="39">
        <f>VLOOKUP(A51,'Actual scan'!$A$2:$M$419,10,0)</f>
        <v>14507148</v>
      </c>
      <c r="R51" s="38">
        <f t="shared" si="6"/>
        <v>1117834</v>
      </c>
      <c r="S51" s="13">
        <f>VLOOKUP(A51,'14.03.24'!$A$2:$M$426,9,0)</f>
        <v>21515278</v>
      </c>
      <c r="T51" s="39">
        <f>VLOOKUP(A51,'Actual scan'!$A$2:$M$419,9,0)</f>
        <v>23453263</v>
      </c>
      <c r="U51" s="38">
        <f t="shared" si="7"/>
        <v>1937985</v>
      </c>
      <c r="V51" s="13">
        <f>VLOOKUP(A51,'14.03.24'!$A$2:$M$426,8,0)</f>
        <v>35045402</v>
      </c>
      <c r="W51" s="39">
        <f>VLOOKUP(A51,'Actual scan'!$A$2:$M$419,8,0)</f>
        <v>35756767</v>
      </c>
      <c r="X51" s="38">
        <f t="shared" si="8"/>
        <v>711365</v>
      </c>
      <c r="Y51" s="13">
        <f>VLOOKUP(A51,'14.03.24'!$A$2:$M$426,11,0)</f>
        <v>4196973595</v>
      </c>
      <c r="Z51" s="39">
        <f>VLOOKUP(A51,'Actual scan'!$A$2:$M$419,11,0)</f>
        <v>4301974208</v>
      </c>
      <c r="AA51" s="38">
        <f t="shared" si="9"/>
        <v>105000613</v>
      </c>
      <c r="AB51" s="40">
        <f t="shared" si="10"/>
        <v>1422730</v>
      </c>
      <c r="AC51" s="40">
        <f t="shared" si="11"/>
        <v>7751940</v>
      </c>
      <c r="AD51" s="40">
        <f t="shared" si="12"/>
        <v>0</v>
      </c>
      <c r="AE51" s="40">
        <f t="shared" si="13"/>
        <v>0</v>
      </c>
      <c r="AF51" s="41">
        <f t="shared" si="14"/>
        <v>63000.3678</v>
      </c>
      <c r="AG51" s="40">
        <f>IFERROR(__xludf.DUMMYFUNCTION("IFNA(VLOOKUP(A51,IMPORTRANGE(""https://docs.google.com/spreadsheets/d/13sIiIFxtnWDUMYwzYXOCUL9Pdssb8PBqcbIkNBBCaZM/edit?resourcekey#gid=2083474367"",""Responses!$B$2:$N$500""),10,0),0)"),0.0)</f>
        <v>0</v>
      </c>
      <c r="AH51" s="40">
        <f>IFERROR(__xludf.DUMMYFUNCTION("IFNA(VLOOKUP(A51,IMPORTRANGE(""https://docs.google.com/spreadsheets/d/13sIiIFxtnWDUMYwzYXOCUL9Pdssb8PBqcbIkNBBCaZM/edit?resourcekey#gid=2083474367"",""Responses!$B$2:$N$500""),9,0),0)"),0.0)</f>
        <v>0</v>
      </c>
      <c r="AI51" s="41">
        <f t="shared" si="15"/>
        <v>9237670.368</v>
      </c>
      <c r="AJ51" s="41">
        <f t="shared" si="16"/>
        <v>-18197974.23</v>
      </c>
      <c r="AK51" s="42">
        <f t="shared" si="17"/>
        <v>0.3379809418</v>
      </c>
      <c r="AL51" s="42">
        <f t="shared" si="18"/>
        <v>0.3367032378</v>
      </c>
    </row>
    <row r="52" ht="15.75" customHeight="1">
      <c r="A52" s="6">
        <v>2.2881932E7</v>
      </c>
      <c r="B52" s="7" t="s">
        <v>113</v>
      </c>
      <c r="C52" s="20">
        <f>VLOOKUP(A52,'14.03.24'!$A$2:$W$500,17,0)</f>
        <v>7774374.5</v>
      </c>
      <c r="D52" s="33">
        <f t="shared" si="1"/>
        <v>16967345</v>
      </c>
      <c r="E52" s="20">
        <f>VLOOKUP(A52,'14.03.24'!$A$2:$W$500,18,0)</f>
        <v>27210310.75</v>
      </c>
      <c r="F52" s="33">
        <f t="shared" si="2"/>
        <v>54130950.06</v>
      </c>
      <c r="G52" s="13">
        <f>VLOOKUP(A52,'14.03.24'!$A$2:$C$426,3,0)</f>
        <v>77743745</v>
      </c>
      <c r="H52" s="34">
        <f>VLOOKUP(A52,'Actual scan'!$A$2:$C$419,3,0)</f>
        <v>70535847</v>
      </c>
      <c r="I52" s="35">
        <f t="shared" si="3"/>
        <v>-7207898</v>
      </c>
      <c r="J52" s="20">
        <f>VLOOKUP(A52,'14.03.24'!$A$2:$M$426,13,0)</f>
        <v>1867008194</v>
      </c>
      <c r="K52" s="36">
        <f>VLOOKUP(A52,'Actual scan'!$A$2:$M$419,13,0)</f>
        <v>2134287407</v>
      </c>
      <c r="L52" s="37">
        <f t="shared" si="4"/>
        <v>267279213</v>
      </c>
      <c r="M52" s="13">
        <f>VLOOKUP(A52,'14.03.24'!$A$2:$M$426,4,0)</f>
        <v>131068211</v>
      </c>
      <c r="N52" s="34">
        <f>VLOOKUP(A52,'Actual scan'!$A$2:$M$419,4,0)</f>
        <v>149461667</v>
      </c>
      <c r="O52" s="38">
        <f t="shared" si="5"/>
        <v>18393456</v>
      </c>
      <c r="P52" s="13">
        <f>VLOOKUP(A52,'14.03.24'!$A$2:$M$426,10,0)</f>
        <v>25399402</v>
      </c>
      <c r="Q52" s="39">
        <f>VLOOKUP(A52,'Actual scan'!$A$2:$M$419,10,0)</f>
        <v>28277850</v>
      </c>
      <c r="R52" s="38">
        <f t="shared" si="6"/>
        <v>2878448</v>
      </c>
      <c r="S52" s="13">
        <f>VLOOKUP(A52,'14.03.24'!$A$2:$M$426,9,0)</f>
        <v>60141202</v>
      </c>
      <c r="T52" s="39">
        <f>VLOOKUP(A52,'Actual scan'!$A$2:$M$419,9,0)</f>
        <v>69607832</v>
      </c>
      <c r="U52" s="38">
        <f t="shared" si="7"/>
        <v>9466630</v>
      </c>
      <c r="V52" s="13">
        <f>VLOOKUP(A52,'14.03.24'!$A$2:$M$426,8,0)</f>
        <v>65778676</v>
      </c>
      <c r="W52" s="39">
        <f>VLOOKUP(A52,'Actual scan'!$A$2:$M$419,8,0)</f>
        <v>73279391</v>
      </c>
      <c r="X52" s="38">
        <f t="shared" si="8"/>
        <v>7500715</v>
      </c>
      <c r="Y52" s="13">
        <f>VLOOKUP(A52,'14.03.24'!$A$2:$M$426,11,0)</f>
        <v>10325516106</v>
      </c>
      <c r="Z52" s="39">
        <f>VLOOKUP(A52,'Actual scan'!$A$2:$M$419,11,0)</f>
        <v>12430516209</v>
      </c>
      <c r="AA52" s="38">
        <f t="shared" si="9"/>
        <v>2105000103</v>
      </c>
      <c r="AB52" s="40">
        <f t="shared" si="10"/>
        <v>15001430</v>
      </c>
      <c r="AC52" s="40">
        <f t="shared" si="11"/>
        <v>37866520</v>
      </c>
      <c r="AD52" s="40">
        <f t="shared" si="12"/>
        <v>0</v>
      </c>
      <c r="AE52" s="40">
        <f t="shared" si="13"/>
        <v>0</v>
      </c>
      <c r="AF52" s="41">
        <f t="shared" si="14"/>
        <v>1263000.062</v>
      </c>
      <c r="AG52" s="40">
        <f>IFERROR(__xludf.DUMMYFUNCTION("IFNA(VLOOKUP(A52,IMPORTRANGE(""https://docs.google.com/spreadsheets/d/13sIiIFxtnWDUMYwzYXOCUL9Pdssb8PBqcbIkNBBCaZM/edit?resourcekey#gid=2083474367"",""Responses!$B$2:$N$500""),10,0),0)"),0.0)</f>
        <v>0</v>
      </c>
      <c r="AH52" s="40">
        <f>IFERROR(__xludf.DUMMYFUNCTION("IFNA(VLOOKUP(A52,IMPORTRANGE(""https://docs.google.com/spreadsheets/d/13sIiIFxtnWDUMYwzYXOCUL9Pdssb8PBqcbIkNBBCaZM/edit?resourcekey#gid=2083474367"",""Responses!$B$2:$N$500""),9,0),0)"),0.0)</f>
        <v>0</v>
      </c>
      <c r="AI52" s="41">
        <f t="shared" si="15"/>
        <v>54130950.06</v>
      </c>
      <c r="AJ52" s="41">
        <f t="shared" si="16"/>
        <v>26920639.31</v>
      </c>
      <c r="AK52" s="42">
        <f t="shared" si="17"/>
        <v>2.182470757</v>
      </c>
      <c r="AL52" s="42">
        <f t="shared" si="18"/>
        <v>1.98935435</v>
      </c>
    </row>
    <row r="53" ht="15.75" customHeight="1">
      <c r="A53" s="6">
        <v>1.20729155E8</v>
      </c>
      <c r="B53" s="7" t="s">
        <v>501</v>
      </c>
      <c r="C53" s="20">
        <f>VLOOKUP(A53,'14.03.24'!$A$2:$W$500,17,0)</f>
        <v>7708378.6</v>
      </c>
      <c r="D53" s="33">
        <f t="shared" si="1"/>
        <v>0</v>
      </c>
      <c r="E53" s="20">
        <f>VLOOKUP(A53,'14.03.24'!$A$2:$W$500,18,0)</f>
        <v>26979325.1</v>
      </c>
      <c r="F53" s="33">
        <f t="shared" si="2"/>
        <v>0</v>
      </c>
      <c r="G53" s="13">
        <f>VLOOKUP(A53,'14.03.24'!$A$2:$C$426,3,0)</f>
        <v>77083786</v>
      </c>
      <c r="H53" s="34" t="str">
        <f>VLOOKUP(A53,'Actual scan'!$A$2:$C$419,3,0)</f>
        <v>#N/A</v>
      </c>
      <c r="I53" s="35" t="str">
        <f t="shared" si="3"/>
        <v>#N/A</v>
      </c>
      <c r="J53" s="20">
        <f>VLOOKUP(A53,'14.03.24'!$A$2:$M$426,13,0)</f>
        <v>176946673.4</v>
      </c>
      <c r="K53" s="36" t="str">
        <f>VLOOKUP(A53,'Actual scan'!$A$2:$M$419,13,0)</f>
        <v>#N/A</v>
      </c>
      <c r="L53" s="35" t="str">
        <f t="shared" si="4"/>
        <v>#N/A</v>
      </c>
      <c r="M53" s="13">
        <f>VLOOKUP(A53,'14.03.24'!$A$2:$M$426,4,0)</f>
        <v>12060411</v>
      </c>
      <c r="N53" s="34" t="str">
        <f>VLOOKUP(A53,'Actual scan'!$A$2:$M$419,4,0)</f>
        <v>#N/A</v>
      </c>
      <c r="O53" s="38" t="str">
        <f t="shared" si="5"/>
        <v>#N/A</v>
      </c>
      <c r="P53" s="13">
        <f>VLOOKUP(A53,'14.03.24'!$A$2:$M$426,10,0)</f>
        <v>1664488</v>
      </c>
      <c r="Q53" s="39" t="str">
        <f>VLOOKUP(A53,'Actual scan'!$A$2:$M$419,10,0)</f>
        <v>#N/A</v>
      </c>
      <c r="R53" s="38" t="str">
        <f t="shared" si="6"/>
        <v>#N/A</v>
      </c>
      <c r="S53" s="13">
        <f>VLOOKUP(A53,'14.03.24'!$A$2:$M$426,9,0)</f>
        <v>6098180</v>
      </c>
      <c r="T53" s="39" t="str">
        <f>VLOOKUP(A53,'Actual scan'!$A$2:$M$419,9,0)</f>
        <v>#N/A</v>
      </c>
      <c r="U53" s="38" t="str">
        <f t="shared" si="7"/>
        <v>#N/A</v>
      </c>
      <c r="V53" s="13">
        <f>VLOOKUP(A53,'14.03.24'!$A$2:$M$426,8,0)</f>
        <v>5373025</v>
      </c>
      <c r="W53" s="39" t="str">
        <f>VLOOKUP(A53,'Actual scan'!$A$2:$M$419,8,0)</f>
        <v>#N/A</v>
      </c>
      <c r="X53" s="38" t="str">
        <f t="shared" si="8"/>
        <v>#N/A</v>
      </c>
      <c r="Y53" s="13">
        <f>VLOOKUP(A53,'14.03.24'!$A$2:$M$426,11,0)</f>
        <v>1737821964</v>
      </c>
      <c r="Z53" s="39" t="str">
        <f>VLOOKUP(A53,'Actual scan'!$A$2:$M$419,11,0)</f>
        <v>#N/A</v>
      </c>
      <c r="AA53" s="38" t="str">
        <f t="shared" si="9"/>
        <v>#N/A</v>
      </c>
      <c r="AB53" s="40" t="str">
        <f t="shared" si="10"/>
        <v>#N/A</v>
      </c>
      <c r="AC53" s="40" t="str">
        <f t="shared" si="11"/>
        <v>#N/A</v>
      </c>
      <c r="AD53" s="40">
        <f t="shared" si="12"/>
        <v>0</v>
      </c>
      <c r="AE53" s="40">
        <f t="shared" si="13"/>
        <v>0</v>
      </c>
      <c r="AF53" s="41" t="str">
        <f t="shared" si="14"/>
        <v>#N/A</v>
      </c>
      <c r="AG53" s="40">
        <f>IFERROR(__xludf.DUMMYFUNCTION("IFNA(VLOOKUP(A53,IMPORTRANGE(""https://docs.google.com/spreadsheets/d/13sIiIFxtnWDUMYwzYXOCUL9Pdssb8PBqcbIkNBBCaZM/edit?resourcekey#gid=2083474367"",""Responses!$B$2:$N$500""),10,0),0)"),0.0)</f>
        <v>0</v>
      </c>
      <c r="AH53" s="40">
        <f>IFERROR(__xludf.DUMMYFUNCTION("IFNA(VLOOKUP(A53,IMPORTRANGE(""https://docs.google.com/spreadsheets/d/13sIiIFxtnWDUMYwzYXOCUL9Pdssb8PBqcbIkNBBCaZM/edit?resourcekey#gid=2083474367"",""Responses!$B$2:$N$500""),9,0),0)"),0.0)</f>
        <v>0</v>
      </c>
      <c r="AI53" s="41">
        <f t="shared" si="15"/>
        <v>0</v>
      </c>
      <c r="AJ53" s="41">
        <f t="shared" si="16"/>
        <v>-26979325.1</v>
      </c>
      <c r="AK53" s="42">
        <f t="shared" si="17"/>
        <v>0</v>
      </c>
      <c r="AL53" s="42">
        <f t="shared" si="18"/>
        <v>0</v>
      </c>
    </row>
    <row r="54" ht="15.75" customHeight="1">
      <c r="A54" s="6">
        <v>1.07452121E8</v>
      </c>
      <c r="B54" s="7" t="s">
        <v>82</v>
      </c>
      <c r="C54" s="20">
        <f>VLOOKUP(A54,'14.03.24'!$A$2:$W$500,17,0)</f>
        <v>7806205.4</v>
      </c>
      <c r="D54" s="33">
        <f t="shared" si="1"/>
        <v>6596740</v>
      </c>
      <c r="E54" s="20">
        <f>VLOOKUP(A54,'14.03.24'!$A$2:$W$500,18,0)</f>
        <v>27321718.9</v>
      </c>
      <c r="F54" s="33">
        <f t="shared" si="2"/>
        <v>22295728</v>
      </c>
      <c r="G54" s="13">
        <f>VLOOKUP(A54,'14.03.24'!$A$2:$C$426,3,0)</f>
        <v>78062054</v>
      </c>
      <c r="H54" s="34">
        <f>VLOOKUP(A54,'Actual scan'!$A$2:$C$419,3,0)</f>
        <v>75378773</v>
      </c>
      <c r="I54" s="35">
        <f t="shared" si="3"/>
        <v>-2683281</v>
      </c>
      <c r="J54" s="20">
        <f>VLOOKUP(A54,'14.03.24'!$A$2:$M$426,13,0)</f>
        <v>504410333.6</v>
      </c>
      <c r="K54" s="36">
        <f>VLOOKUP(A54,'Actual scan'!$A$2:$M$419,13,0)</f>
        <v>612400505.6</v>
      </c>
      <c r="L54" s="37">
        <f t="shared" si="4"/>
        <v>107990172</v>
      </c>
      <c r="M54" s="13">
        <f>VLOOKUP(A54,'14.03.24'!$A$2:$M$426,4,0)</f>
        <v>35238360</v>
      </c>
      <c r="N54" s="34">
        <f>VLOOKUP(A54,'Actual scan'!$A$2:$M$419,4,0)</f>
        <v>42187787</v>
      </c>
      <c r="O54" s="38">
        <f t="shared" si="5"/>
        <v>6949427</v>
      </c>
      <c r="P54" s="13">
        <f>VLOOKUP(A54,'14.03.24'!$A$2:$M$426,10,0)</f>
        <v>6522332</v>
      </c>
      <c r="Q54" s="39">
        <f>VLOOKUP(A54,'Actual scan'!$A$2:$M$419,10,0)</f>
        <v>8472465</v>
      </c>
      <c r="R54" s="38">
        <f t="shared" si="6"/>
        <v>1950133</v>
      </c>
      <c r="S54" s="13">
        <f>VLOOKUP(A54,'14.03.24'!$A$2:$M$426,9,0)</f>
        <v>16248130</v>
      </c>
      <c r="T54" s="39">
        <f>VLOOKUP(A54,'Actual scan'!$A$2:$M$419,9,0)</f>
        <v>20412254</v>
      </c>
      <c r="U54" s="38">
        <f t="shared" si="7"/>
        <v>4164124</v>
      </c>
      <c r="V54" s="13">
        <f>VLOOKUP(A54,'14.03.24'!$A$2:$M$426,8,0)</f>
        <v>17730510</v>
      </c>
      <c r="W54" s="39">
        <f>VLOOKUP(A54,'Actual scan'!$A$2:$M$419,8,0)</f>
        <v>20163126</v>
      </c>
      <c r="X54" s="38">
        <f t="shared" si="8"/>
        <v>2432616</v>
      </c>
      <c r="Y54" s="13">
        <f>VLOOKUP(A54,'14.03.24'!$A$2:$M$426,11,0)</f>
        <v>5081653383</v>
      </c>
      <c r="Z54" s="39">
        <f>VLOOKUP(A54,'Actual scan'!$A$2:$M$419,11,0)</f>
        <v>6371653383</v>
      </c>
      <c r="AA54" s="38">
        <f t="shared" si="9"/>
        <v>1290000000</v>
      </c>
      <c r="AB54" s="40">
        <f t="shared" si="10"/>
        <v>4865232</v>
      </c>
      <c r="AC54" s="40">
        <f t="shared" si="11"/>
        <v>16656496</v>
      </c>
      <c r="AD54" s="40">
        <f t="shared" si="12"/>
        <v>0</v>
      </c>
      <c r="AE54" s="40">
        <f t="shared" si="13"/>
        <v>0</v>
      </c>
      <c r="AF54" s="41">
        <f t="shared" si="14"/>
        <v>774000</v>
      </c>
      <c r="AG54" s="40">
        <f>IFERROR(__xludf.DUMMYFUNCTION("IFNA(VLOOKUP(A54,IMPORTRANGE(""https://docs.google.com/spreadsheets/d/13sIiIFxtnWDUMYwzYXOCUL9Pdssb8PBqcbIkNBBCaZM/edit?resourcekey#gid=2083474367"",""Responses!$B$2:$N$500""),10,0),0)"),0.0)</f>
        <v>0</v>
      </c>
      <c r="AH54" s="40">
        <f>IFERROR(__xludf.DUMMYFUNCTION("IFNA(VLOOKUP(A54,IMPORTRANGE(""https://docs.google.com/spreadsheets/d/13sIiIFxtnWDUMYwzYXOCUL9Pdssb8PBqcbIkNBBCaZM/edit?resourcekey#gid=2083474367"",""Responses!$B$2:$N$500""),9,0),0)"),0.0)</f>
        <v>0</v>
      </c>
      <c r="AI54" s="41">
        <f t="shared" si="15"/>
        <v>22295728</v>
      </c>
      <c r="AJ54" s="41">
        <f t="shared" si="16"/>
        <v>-5025990.9</v>
      </c>
      <c r="AK54" s="42">
        <f t="shared" si="17"/>
        <v>0.8450635952</v>
      </c>
      <c r="AL54" s="42">
        <f t="shared" si="18"/>
        <v>0.8160441179</v>
      </c>
    </row>
    <row r="55" ht="15.75" customHeight="1">
      <c r="A55" s="6">
        <v>9.3314941E7</v>
      </c>
      <c r="B55" s="7" t="s">
        <v>59</v>
      </c>
      <c r="C55" s="20">
        <f>VLOOKUP(A55,'14.03.24'!$A$2:$W$500,17,0)</f>
        <v>7949171.2</v>
      </c>
      <c r="D55" s="33">
        <f t="shared" si="1"/>
        <v>4279695</v>
      </c>
      <c r="E55" s="20">
        <f>VLOOKUP(A55,'14.03.24'!$A$2:$W$500,18,0)</f>
        <v>27822099.2</v>
      </c>
      <c r="F55" s="33">
        <f t="shared" si="2"/>
        <v>14961526</v>
      </c>
      <c r="G55" s="13">
        <f>VLOOKUP(A55,'14.03.24'!$A$2:$C$426,3,0)</f>
        <v>79491712</v>
      </c>
      <c r="H55" s="34">
        <f>VLOOKUP(A55,'Actual scan'!$A$2:$C$419,3,0)</f>
        <v>81175874</v>
      </c>
      <c r="I55" s="35">
        <f t="shared" si="3"/>
        <v>1684162</v>
      </c>
      <c r="J55" s="20">
        <f>VLOOKUP(A55,'14.03.24'!$A$2:$M$426,13,0)</f>
        <v>846754253</v>
      </c>
      <c r="K55" s="36">
        <f>VLOOKUP(A55,'Actual scan'!$A$2:$M$419,13,0)</f>
        <v>921573066.2</v>
      </c>
      <c r="L55" s="37">
        <f t="shared" si="4"/>
        <v>74818813.2</v>
      </c>
      <c r="M55" s="13">
        <f>VLOOKUP(A55,'14.03.24'!$A$2:$M$426,4,0)</f>
        <v>60374045</v>
      </c>
      <c r="N55" s="34">
        <f>VLOOKUP(A55,'Actual scan'!$A$2:$M$419,4,0)</f>
        <v>64699478</v>
      </c>
      <c r="O55" s="38">
        <f t="shared" si="5"/>
        <v>4325433</v>
      </c>
      <c r="P55" s="13">
        <f>VLOOKUP(A55,'14.03.24'!$A$2:$M$426,10,0)</f>
        <v>7041080</v>
      </c>
      <c r="Q55" s="39">
        <f>VLOOKUP(A55,'Actual scan'!$A$2:$M$419,10,0)</f>
        <v>7701177</v>
      </c>
      <c r="R55" s="38">
        <f t="shared" si="6"/>
        <v>660097</v>
      </c>
      <c r="S55" s="13">
        <f>VLOOKUP(A55,'14.03.24'!$A$2:$M$426,9,0)</f>
        <v>26693887</v>
      </c>
      <c r="T55" s="39">
        <f>VLOOKUP(A55,'Actual scan'!$A$2:$M$419,9,0)</f>
        <v>29894955</v>
      </c>
      <c r="U55" s="38">
        <f t="shared" si="7"/>
        <v>3201068</v>
      </c>
      <c r="V55" s="13">
        <f>VLOOKUP(A55,'14.03.24'!$A$2:$M$426,8,0)</f>
        <v>30985917</v>
      </c>
      <c r="W55" s="39">
        <f>VLOOKUP(A55,'Actual scan'!$A$2:$M$419,8,0)</f>
        <v>32064544</v>
      </c>
      <c r="X55" s="38">
        <f t="shared" si="8"/>
        <v>1078627</v>
      </c>
      <c r="Y55" s="13">
        <f>VLOOKUP(A55,'14.03.24'!$A$2:$M$426,11,0)</f>
        <v>692200883</v>
      </c>
      <c r="Z55" s="39">
        <f>VLOOKUP(A55,'Actual scan'!$A$2:$M$419,11,0)</f>
        <v>692200885</v>
      </c>
      <c r="AA55" s="38">
        <f t="shared" si="9"/>
        <v>2</v>
      </c>
      <c r="AB55" s="40">
        <f t="shared" si="10"/>
        <v>2157254</v>
      </c>
      <c r="AC55" s="40">
        <f t="shared" si="11"/>
        <v>12804272</v>
      </c>
      <c r="AD55" s="40">
        <f t="shared" si="12"/>
        <v>0</v>
      </c>
      <c r="AE55" s="40">
        <f t="shared" si="13"/>
        <v>0</v>
      </c>
      <c r="AF55" s="41">
        <f t="shared" si="14"/>
        <v>0.0012</v>
      </c>
      <c r="AG55" s="40">
        <f>IFERROR(__xludf.DUMMYFUNCTION("IFNA(VLOOKUP(A55,IMPORTRANGE(""https://docs.google.com/spreadsheets/d/13sIiIFxtnWDUMYwzYXOCUL9Pdssb8PBqcbIkNBBCaZM/edit?resourcekey#gid=2083474367"",""Responses!$B$2:$N$500""),10,0),0)"),0.0)</f>
        <v>0</v>
      </c>
      <c r="AH55" s="40">
        <f>IFERROR(__xludf.DUMMYFUNCTION("IFNA(VLOOKUP(A55,IMPORTRANGE(""https://docs.google.com/spreadsheets/d/13sIiIFxtnWDUMYwzYXOCUL9Pdssb8PBqcbIkNBBCaZM/edit?resourcekey#gid=2083474367"",""Responses!$B$2:$N$500""),9,0),0)"),0.0)</f>
        <v>0</v>
      </c>
      <c r="AI55" s="41">
        <f t="shared" si="15"/>
        <v>14961526</v>
      </c>
      <c r="AJ55" s="41">
        <f t="shared" si="16"/>
        <v>-12860573.2</v>
      </c>
      <c r="AK55" s="42">
        <f t="shared" si="17"/>
        <v>0.5383825423</v>
      </c>
      <c r="AL55" s="42">
        <f t="shared" si="18"/>
        <v>0.5377569066</v>
      </c>
    </row>
    <row r="56" ht="15.75" customHeight="1">
      <c r="A56" s="6">
        <v>8.6786816E7</v>
      </c>
      <c r="B56" s="7" t="s">
        <v>499</v>
      </c>
      <c r="C56" s="20">
        <f>VLOOKUP(A56,'14.03.24'!$A$2:$W$500,17,0)</f>
        <v>7885623.3</v>
      </c>
      <c r="D56" s="33">
        <f t="shared" si="1"/>
        <v>0</v>
      </c>
      <c r="E56" s="20">
        <f>VLOOKUP(A56,'14.03.24'!$A$2:$W$500,18,0)</f>
        <v>27599681.55</v>
      </c>
      <c r="F56" s="33">
        <f t="shared" si="2"/>
        <v>0</v>
      </c>
      <c r="G56" s="13">
        <f>VLOOKUP(A56,'14.03.24'!$A$2:$C$426,3,0)</f>
        <v>78856233</v>
      </c>
      <c r="H56" s="34" t="str">
        <f>VLOOKUP(A56,'Actual scan'!$A$2:$C$419,3,0)</f>
        <v>#N/A</v>
      </c>
      <c r="I56" s="35" t="str">
        <f t="shared" si="3"/>
        <v>#N/A</v>
      </c>
      <c r="J56" s="20">
        <f>VLOOKUP(A56,'14.03.24'!$A$2:$M$426,13,0)</f>
        <v>421487970.4</v>
      </c>
      <c r="K56" s="36" t="str">
        <f>VLOOKUP(A56,'Actual scan'!$A$2:$M$419,13,0)</f>
        <v>#N/A</v>
      </c>
      <c r="L56" s="35" t="str">
        <f t="shared" si="4"/>
        <v>#N/A</v>
      </c>
      <c r="M56" s="13">
        <f>VLOOKUP(A56,'14.03.24'!$A$2:$M$426,4,0)</f>
        <v>108317527</v>
      </c>
      <c r="N56" s="34" t="str">
        <f>VLOOKUP(A56,'Actual scan'!$A$2:$M$419,4,0)</f>
        <v>#N/A</v>
      </c>
      <c r="O56" s="38" t="str">
        <f t="shared" si="5"/>
        <v>#N/A</v>
      </c>
      <c r="P56" s="13">
        <f>VLOOKUP(A56,'14.03.24'!$A$2:$M$426,10,0)</f>
        <v>7561757</v>
      </c>
      <c r="Q56" s="39" t="str">
        <f>VLOOKUP(A56,'Actual scan'!$A$2:$M$419,10,0)</f>
        <v>#N/A</v>
      </c>
      <c r="R56" s="38" t="str">
        <f t="shared" si="6"/>
        <v>#N/A</v>
      </c>
      <c r="S56" s="13">
        <f>VLOOKUP(A56,'14.03.24'!$A$2:$M$426,9,0)</f>
        <v>12705473</v>
      </c>
      <c r="T56" s="39" t="str">
        <f>VLOOKUP(A56,'Actual scan'!$A$2:$M$419,9,0)</f>
        <v>#N/A</v>
      </c>
      <c r="U56" s="38" t="str">
        <f t="shared" si="7"/>
        <v>#N/A</v>
      </c>
      <c r="V56" s="13">
        <f>VLOOKUP(A56,'14.03.24'!$A$2:$M$426,8,0)</f>
        <v>14879517</v>
      </c>
      <c r="W56" s="39" t="str">
        <f>VLOOKUP(A56,'Actual scan'!$A$2:$M$419,8,0)</f>
        <v>#N/A</v>
      </c>
      <c r="X56" s="38" t="str">
        <f t="shared" si="8"/>
        <v>#N/A</v>
      </c>
      <c r="Y56" s="13">
        <f>VLOOKUP(A56,'14.03.24'!$A$2:$M$426,11,0)</f>
        <v>2542716154</v>
      </c>
      <c r="Z56" s="39" t="str">
        <f>VLOOKUP(A56,'Actual scan'!$A$2:$M$419,11,0)</f>
        <v>#N/A</v>
      </c>
      <c r="AA56" s="38" t="str">
        <f t="shared" si="9"/>
        <v>#N/A</v>
      </c>
      <c r="AB56" s="40" t="str">
        <f t="shared" si="10"/>
        <v>#N/A</v>
      </c>
      <c r="AC56" s="40" t="str">
        <f t="shared" si="11"/>
        <v>#N/A</v>
      </c>
      <c r="AD56" s="40">
        <f t="shared" si="12"/>
        <v>0</v>
      </c>
      <c r="AE56" s="40">
        <f t="shared" si="13"/>
        <v>0</v>
      </c>
      <c r="AF56" s="41" t="str">
        <f t="shared" si="14"/>
        <v>#N/A</v>
      </c>
      <c r="AG56" s="40">
        <f>IFERROR(__xludf.DUMMYFUNCTION("IFNA(VLOOKUP(A56,IMPORTRANGE(""https://docs.google.com/spreadsheets/d/13sIiIFxtnWDUMYwzYXOCUL9Pdssb8PBqcbIkNBBCaZM/edit?resourcekey#gid=2083474367"",""Responses!$B$2:$N$500""),10,0),0)"),0.0)</f>
        <v>0</v>
      </c>
      <c r="AH56" s="40">
        <f>IFERROR(__xludf.DUMMYFUNCTION("IFNA(VLOOKUP(A56,IMPORTRANGE(""https://docs.google.com/spreadsheets/d/13sIiIFxtnWDUMYwzYXOCUL9Pdssb8PBqcbIkNBBCaZM/edit?resourcekey#gid=2083474367"",""Responses!$B$2:$N$500""),9,0),0)"),0.0)</f>
        <v>0</v>
      </c>
      <c r="AI56" s="41">
        <f t="shared" si="15"/>
        <v>0</v>
      </c>
      <c r="AJ56" s="41">
        <f t="shared" si="16"/>
        <v>-27599681.55</v>
      </c>
      <c r="AK56" s="42">
        <f t="shared" si="17"/>
        <v>0</v>
      </c>
      <c r="AL56" s="42">
        <f t="shared" si="18"/>
        <v>0</v>
      </c>
    </row>
    <row r="57" ht="15.75" customHeight="1">
      <c r="A57" s="6">
        <v>1.12065568E8</v>
      </c>
      <c r="B57" s="7" t="s">
        <v>187</v>
      </c>
      <c r="C57" s="20">
        <f>VLOOKUP(A57,'14.03.24'!$A$2:$W$500,17,0)</f>
        <v>7750987.8</v>
      </c>
      <c r="D57" s="33">
        <f t="shared" si="1"/>
        <v>1970538</v>
      </c>
      <c r="E57" s="20">
        <f>VLOOKUP(A57,'14.03.24'!$A$2:$W$500,18,0)</f>
        <v>27128457.3</v>
      </c>
      <c r="F57" s="33">
        <f t="shared" si="2"/>
        <v>6368613.801</v>
      </c>
      <c r="G57" s="13">
        <f>VLOOKUP(A57,'14.03.24'!$A$2:$C$426,3,0)</f>
        <v>77509878</v>
      </c>
      <c r="H57" s="34">
        <f>VLOOKUP(A57,'Actual scan'!$A$2:$C$419,3,0)</f>
        <v>59426794</v>
      </c>
      <c r="I57" s="35">
        <f t="shared" si="3"/>
        <v>-18083084</v>
      </c>
      <c r="J57" s="20">
        <f>VLOOKUP(A57,'14.03.24'!$A$2:$M$426,13,0)</f>
        <v>365424043.6</v>
      </c>
      <c r="K57" s="36">
        <f>VLOOKUP(A57,'Actual scan'!$A$2:$M$419,13,0)</f>
        <v>394626254</v>
      </c>
      <c r="L57" s="37">
        <f t="shared" si="4"/>
        <v>29202210.4</v>
      </c>
      <c r="M57" s="13">
        <f>VLOOKUP(A57,'14.03.24'!$A$2:$M$426,4,0)</f>
        <v>31214300</v>
      </c>
      <c r="N57" s="34">
        <f>VLOOKUP(A57,'Actual scan'!$A$2:$M$419,4,0)</f>
        <v>33527306</v>
      </c>
      <c r="O57" s="38">
        <f t="shared" si="5"/>
        <v>2313006</v>
      </c>
      <c r="P57" s="13">
        <f>VLOOKUP(A57,'14.03.24'!$A$2:$M$426,10,0)</f>
        <v>6667513</v>
      </c>
      <c r="Q57" s="39">
        <f>VLOOKUP(A57,'Actual scan'!$A$2:$M$419,10,0)</f>
        <v>10902426</v>
      </c>
      <c r="R57" s="38">
        <f t="shared" si="6"/>
        <v>4234913</v>
      </c>
      <c r="S57" s="13">
        <f>VLOOKUP(A57,'14.03.24'!$A$2:$M$426,9,0)</f>
        <v>9393810</v>
      </c>
      <c r="T57" s="39">
        <f>VLOOKUP(A57,'Actual scan'!$A$2:$M$419,9,0)</f>
        <v>10244492</v>
      </c>
      <c r="U57" s="38">
        <f t="shared" si="7"/>
        <v>850682</v>
      </c>
      <c r="V57" s="13">
        <f>VLOOKUP(A57,'14.03.24'!$A$2:$M$426,8,0)</f>
        <v>16431754</v>
      </c>
      <c r="W57" s="39">
        <f>VLOOKUP(A57,'Actual scan'!$A$2:$M$419,8,0)</f>
        <v>17551610</v>
      </c>
      <c r="X57" s="38">
        <f t="shared" si="8"/>
        <v>1119856</v>
      </c>
      <c r="Y57" s="13">
        <f>VLOOKUP(A57,'14.03.24'!$A$2:$M$426,11,0)</f>
        <v>2635197790</v>
      </c>
      <c r="Z57" s="39">
        <f>VLOOKUP(A57,'Actual scan'!$A$2:$M$419,11,0)</f>
        <v>3845487459</v>
      </c>
      <c r="AA57" s="38">
        <f t="shared" si="9"/>
        <v>1210289669</v>
      </c>
      <c r="AB57" s="40">
        <f t="shared" si="10"/>
        <v>2239712</v>
      </c>
      <c r="AC57" s="40">
        <f t="shared" si="11"/>
        <v>3402728</v>
      </c>
      <c r="AD57" s="40">
        <f t="shared" si="12"/>
        <v>0</v>
      </c>
      <c r="AE57" s="40">
        <f t="shared" si="13"/>
        <v>0</v>
      </c>
      <c r="AF57" s="41">
        <f t="shared" si="14"/>
        <v>726173.8014</v>
      </c>
      <c r="AG57" s="40">
        <f>IFERROR(__xludf.DUMMYFUNCTION("IFNA(VLOOKUP(A57,IMPORTRANGE(""https://docs.google.com/spreadsheets/d/13sIiIFxtnWDUMYwzYXOCUL9Pdssb8PBqcbIkNBBCaZM/edit?resourcekey#gid=2083474367"",""Responses!$B$2:$N$500""),10,0),0)"),0.0)</f>
        <v>0</v>
      </c>
      <c r="AH57" s="40">
        <f>IFERROR(__xludf.DUMMYFUNCTION("IFNA(VLOOKUP(A57,IMPORTRANGE(""https://docs.google.com/spreadsheets/d/13sIiIFxtnWDUMYwzYXOCUL9Pdssb8PBqcbIkNBBCaZM/edit?resourcekey#gid=2083474367"",""Responses!$B$2:$N$500""),9,0),0)"),0.0)</f>
        <v>0</v>
      </c>
      <c r="AI57" s="41">
        <f t="shared" si="15"/>
        <v>6368613.801</v>
      </c>
      <c r="AJ57" s="41">
        <f t="shared" si="16"/>
        <v>-20759843.5</v>
      </c>
      <c r="AK57" s="42">
        <f t="shared" si="17"/>
        <v>0.254230564</v>
      </c>
      <c r="AL57" s="42">
        <f t="shared" si="18"/>
        <v>0.2347576838</v>
      </c>
    </row>
    <row r="58" ht="15.75" customHeight="1">
      <c r="A58" s="6">
        <v>1.26902412E8</v>
      </c>
      <c r="B58" s="7" t="s">
        <v>60</v>
      </c>
      <c r="C58" s="20">
        <f>VLOOKUP(A58,'14.03.24'!$A$2:$W$500,17,0)</f>
        <v>7785883.8</v>
      </c>
      <c r="D58" s="33">
        <f t="shared" si="1"/>
        <v>10843979</v>
      </c>
      <c r="E58" s="20">
        <f>VLOOKUP(A58,'14.03.24'!$A$2:$W$500,18,0)</f>
        <v>27250593.3</v>
      </c>
      <c r="F58" s="33">
        <f t="shared" si="2"/>
        <v>38148802</v>
      </c>
      <c r="G58" s="13">
        <f>VLOOKUP(A58,'14.03.24'!$A$2:$C$426,3,0)</f>
        <v>77858838</v>
      </c>
      <c r="H58" s="34">
        <f>VLOOKUP(A58,'Actual scan'!$A$2:$C$419,3,0)</f>
        <v>80800713</v>
      </c>
      <c r="I58" s="35">
        <f t="shared" si="3"/>
        <v>2941875</v>
      </c>
      <c r="J58" s="20">
        <f>VLOOKUP(A58,'14.03.24'!$A$2:$M$426,13,0)</f>
        <v>498652576.4</v>
      </c>
      <c r="K58" s="36">
        <f>VLOOKUP(A58,'Actual scan'!$A$2:$M$419,13,0)</f>
        <v>689597948.8</v>
      </c>
      <c r="L58" s="37">
        <f t="shared" si="4"/>
        <v>190945372.4</v>
      </c>
      <c r="M58" s="13">
        <f>VLOOKUP(A58,'14.03.24'!$A$2:$M$426,4,0)</f>
        <v>38111322</v>
      </c>
      <c r="N58" s="34">
        <f>VLOOKUP(A58,'Actual scan'!$A$2:$M$419,4,0)</f>
        <v>49563238</v>
      </c>
      <c r="O58" s="38">
        <f t="shared" si="5"/>
        <v>11451916</v>
      </c>
      <c r="P58" s="13">
        <f>VLOOKUP(A58,'14.03.24'!$A$2:$M$426,10,0)</f>
        <v>4411746</v>
      </c>
      <c r="Q58" s="39">
        <f>VLOOKUP(A58,'Actual scan'!$A$2:$M$419,10,0)</f>
        <v>6323651</v>
      </c>
      <c r="R58" s="38">
        <f t="shared" si="6"/>
        <v>1911905</v>
      </c>
      <c r="S58" s="13">
        <f>VLOOKUP(A58,'14.03.24'!$A$2:$M$426,9,0)</f>
        <v>14986059</v>
      </c>
      <c r="T58" s="39">
        <f>VLOOKUP(A58,'Actual scan'!$A$2:$M$419,9,0)</f>
        <v>23208981</v>
      </c>
      <c r="U58" s="38">
        <f t="shared" si="7"/>
        <v>8222922</v>
      </c>
      <c r="V58" s="13">
        <f>VLOOKUP(A58,'14.03.24'!$A$2:$M$426,8,0)</f>
        <v>19276987</v>
      </c>
      <c r="W58" s="39">
        <f>VLOOKUP(A58,'Actual scan'!$A$2:$M$419,8,0)</f>
        <v>21898044</v>
      </c>
      <c r="X58" s="38">
        <f t="shared" si="8"/>
        <v>2621057</v>
      </c>
      <c r="Y58" s="13">
        <f>VLOOKUP(A58,'14.03.24'!$A$2:$M$426,11,0)</f>
        <v>2550188006</v>
      </c>
      <c r="Z58" s="39">
        <f>VLOOKUP(A58,'Actual scan'!$A$2:$M$419,11,0)</f>
        <v>2575188007</v>
      </c>
      <c r="AA58" s="38">
        <f t="shared" si="9"/>
        <v>25000001</v>
      </c>
      <c r="AB58" s="40">
        <f t="shared" si="10"/>
        <v>5242114</v>
      </c>
      <c r="AC58" s="40">
        <f t="shared" si="11"/>
        <v>32891688</v>
      </c>
      <c r="AD58" s="40">
        <f t="shared" si="12"/>
        <v>0</v>
      </c>
      <c r="AE58" s="40">
        <f t="shared" si="13"/>
        <v>0</v>
      </c>
      <c r="AF58" s="41">
        <f t="shared" si="14"/>
        <v>15000.0006</v>
      </c>
      <c r="AG58" s="40">
        <f>IFERROR(__xludf.DUMMYFUNCTION("IFNA(VLOOKUP(A58,IMPORTRANGE(""https://docs.google.com/spreadsheets/d/13sIiIFxtnWDUMYwzYXOCUL9Pdssb8PBqcbIkNBBCaZM/edit?resourcekey#gid=2083474367"",""Responses!$B$2:$N$500""),10,0),0)"),0.0)</f>
        <v>0</v>
      </c>
      <c r="AH58" s="40">
        <f>IFERROR(__xludf.DUMMYFUNCTION("IFNA(VLOOKUP(A58,IMPORTRANGE(""https://docs.google.com/spreadsheets/d/13sIiIFxtnWDUMYwzYXOCUL9Pdssb8PBqcbIkNBBCaZM/edit?resourcekey#gid=2083474367"",""Responses!$B$2:$N$500""),9,0),0)"),0.0)</f>
        <v>0</v>
      </c>
      <c r="AI58" s="41">
        <f t="shared" si="15"/>
        <v>38148802</v>
      </c>
      <c r="AJ58" s="41">
        <f t="shared" si="16"/>
        <v>10898208.7</v>
      </c>
      <c r="AK58" s="42">
        <f t="shared" si="17"/>
        <v>1.392774318</v>
      </c>
      <c r="AL58" s="42">
        <f t="shared" si="18"/>
        <v>1.399925557</v>
      </c>
    </row>
    <row r="59" ht="15.75" customHeight="1">
      <c r="A59" s="6">
        <v>8.6145814E7</v>
      </c>
      <c r="B59" s="7" t="s">
        <v>174</v>
      </c>
      <c r="C59" s="20">
        <f>VLOOKUP(A59,'14.03.24'!$A$2:$W$500,17,0)</f>
        <v>7615228.5</v>
      </c>
      <c r="D59" s="33">
        <f t="shared" si="1"/>
        <v>661243</v>
      </c>
      <c r="E59" s="20">
        <f>VLOOKUP(A59,'14.03.24'!$A$2:$W$500,18,0)</f>
        <v>26653299.75</v>
      </c>
      <c r="F59" s="33">
        <f t="shared" si="2"/>
        <v>2188706</v>
      </c>
      <c r="G59" s="13">
        <f>VLOOKUP(A59,'14.03.24'!$A$2:$C$426,3,0)</f>
        <v>76152285</v>
      </c>
      <c r="H59" s="34">
        <f>VLOOKUP(A59,'Actual scan'!$A$2:$C$419,3,0)</f>
        <v>63175454</v>
      </c>
      <c r="I59" s="35">
        <f t="shared" si="3"/>
        <v>-12976831</v>
      </c>
      <c r="J59" s="20">
        <f>VLOOKUP(A59,'14.03.24'!$A$2:$M$426,13,0)</f>
        <v>782279775.8</v>
      </c>
      <c r="K59" s="36">
        <f>VLOOKUP(A59,'Actual scan'!$A$2:$M$419,13,0)</f>
        <v>793230724.8</v>
      </c>
      <c r="L59" s="37">
        <f t="shared" si="4"/>
        <v>10950949</v>
      </c>
      <c r="M59" s="13">
        <f>VLOOKUP(A59,'14.03.24'!$A$2:$M$426,4,0)</f>
        <v>66795262</v>
      </c>
      <c r="N59" s="34">
        <f>VLOOKUP(A59,'Actual scan'!$A$2:$M$419,4,0)</f>
        <v>67476077</v>
      </c>
      <c r="O59" s="38">
        <f t="shared" si="5"/>
        <v>680815</v>
      </c>
      <c r="P59" s="13">
        <f>VLOOKUP(A59,'14.03.24'!$A$2:$M$426,10,0)</f>
        <v>13685565</v>
      </c>
      <c r="Q59" s="39">
        <f>VLOOKUP(A59,'Actual scan'!$A$2:$M$419,10,0)</f>
        <v>16362235</v>
      </c>
      <c r="R59" s="38">
        <f t="shared" si="6"/>
        <v>2676670</v>
      </c>
      <c r="S59" s="13">
        <f>VLOOKUP(A59,'14.03.24'!$A$2:$M$426,9,0)</f>
        <v>22245325</v>
      </c>
      <c r="T59" s="39">
        <f>VLOOKUP(A59,'Actual scan'!$A$2:$M$419,9,0)</f>
        <v>22678435</v>
      </c>
      <c r="U59" s="38">
        <f t="shared" si="7"/>
        <v>433110</v>
      </c>
      <c r="V59" s="13">
        <f>VLOOKUP(A59,'14.03.24'!$A$2:$M$426,8,0)</f>
        <v>30153999</v>
      </c>
      <c r="W59" s="39">
        <f>VLOOKUP(A59,'Actual scan'!$A$2:$M$419,8,0)</f>
        <v>30382132</v>
      </c>
      <c r="X59" s="38">
        <f t="shared" si="8"/>
        <v>228133</v>
      </c>
      <c r="Y59" s="13">
        <f>VLOOKUP(A59,'14.03.24'!$A$2:$M$426,11,0)</f>
        <v>599875899</v>
      </c>
      <c r="Z59" s="39">
        <f>VLOOKUP(A59,'Actual scan'!$A$2:$M$419,11,0)</f>
        <v>599875899</v>
      </c>
      <c r="AA59" s="38">
        <f t="shared" si="9"/>
        <v>0</v>
      </c>
      <c r="AB59" s="40">
        <f t="shared" si="10"/>
        <v>456266</v>
      </c>
      <c r="AC59" s="40">
        <f t="shared" si="11"/>
        <v>1732440</v>
      </c>
      <c r="AD59" s="40">
        <f t="shared" si="12"/>
        <v>0</v>
      </c>
      <c r="AE59" s="40">
        <f t="shared" si="13"/>
        <v>0</v>
      </c>
      <c r="AF59" s="41">
        <f t="shared" si="14"/>
        <v>0</v>
      </c>
      <c r="AG59" s="40">
        <f>IFERROR(__xludf.DUMMYFUNCTION("IFNA(VLOOKUP(A59,IMPORTRANGE(""https://docs.google.com/spreadsheets/d/13sIiIFxtnWDUMYwzYXOCUL9Pdssb8PBqcbIkNBBCaZM/edit?resourcekey#gid=2083474367"",""Responses!$B$2:$N$500""),10,0),0)"),0.0)</f>
        <v>0</v>
      </c>
      <c r="AH59" s="40">
        <f>IFERROR(__xludf.DUMMYFUNCTION("IFNA(VLOOKUP(A59,IMPORTRANGE(""https://docs.google.com/spreadsheets/d/13sIiIFxtnWDUMYwzYXOCUL9Pdssb8PBqcbIkNBBCaZM/edit?resourcekey#gid=2083474367"",""Responses!$B$2:$N$500""),9,0),0)"),0.0)</f>
        <v>0</v>
      </c>
      <c r="AI59" s="41">
        <f t="shared" si="15"/>
        <v>2188706</v>
      </c>
      <c r="AJ59" s="41">
        <f t="shared" si="16"/>
        <v>-24464593.75</v>
      </c>
      <c r="AK59" s="42">
        <f t="shared" si="17"/>
        <v>0.08683166894</v>
      </c>
      <c r="AL59" s="42">
        <f t="shared" si="18"/>
        <v>0.08211763724</v>
      </c>
    </row>
    <row r="60" ht="15.75" customHeight="1">
      <c r="A60" s="6">
        <v>129947.0</v>
      </c>
      <c r="B60" s="7" t="s">
        <v>93</v>
      </c>
      <c r="C60" s="20">
        <f>VLOOKUP(A60,'14.03.24'!$A$2:$W$500,17,0)</f>
        <v>7623879.4</v>
      </c>
      <c r="D60" s="33">
        <f t="shared" si="1"/>
        <v>5050861</v>
      </c>
      <c r="E60" s="20">
        <f>VLOOKUP(A60,'14.03.24'!$A$2:$W$500,18,0)</f>
        <v>26683577.9</v>
      </c>
      <c r="F60" s="33">
        <f t="shared" si="2"/>
        <v>17887641.55</v>
      </c>
      <c r="G60" s="13">
        <f>VLOOKUP(A60,'14.03.24'!$A$2:$C$426,3,0)</f>
        <v>76238794</v>
      </c>
      <c r="H60" s="34">
        <f>VLOOKUP(A60,'Actual scan'!$A$2:$C$419,3,0)</f>
        <v>73960817</v>
      </c>
      <c r="I60" s="35">
        <f t="shared" si="3"/>
        <v>-2277977</v>
      </c>
      <c r="J60" s="20">
        <f>VLOOKUP(A60,'14.03.24'!$A$2:$M$426,13,0)</f>
        <v>1643447444</v>
      </c>
      <c r="K60" s="36">
        <f>VLOOKUP(A60,'Actual scan'!$A$2:$M$419,13,0)</f>
        <v>1732830826</v>
      </c>
      <c r="L60" s="37">
        <f t="shared" si="4"/>
        <v>89383381.8</v>
      </c>
      <c r="M60" s="13">
        <f>VLOOKUP(A60,'14.03.24'!$A$2:$M$426,4,0)</f>
        <v>113217811</v>
      </c>
      <c r="N60" s="34">
        <f>VLOOKUP(A60,'Actual scan'!$A$2:$M$419,4,0)</f>
        <v>118324162</v>
      </c>
      <c r="O60" s="38">
        <f t="shared" si="5"/>
        <v>5106351</v>
      </c>
      <c r="P60" s="13">
        <f>VLOOKUP(A60,'14.03.24'!$A$2:$M$426,10,0)</f>
        <v>18379747</v>
      </c>
      <c r="Q60" s="39">
        <f>VLOOKUP(A60,'Actual scan'!$A$2:$M$419,10,0)</f>
        <v>20433349</v>
      </c>
      <c r="R60" s="38">
        <f t="shared" si="6"/>
        <v>2053602</v>
      </c>
      <c r="S60" s="13">
        <f>VLOOKUP(A60,'14.03.24'!$A$2:$M$426,9,0)</f>
        <v>55631638</v>
      </c>
      <c r="T60" s="39">
        <f>VLOOKUP(A60,'Actual scan'!$A$2:$M$419,9,0)</f>
        <v>59513287</v>
      </c>
      <c r="U60" s="38">
        <f t="shared" si="7"/>
        <v>3881649</v>
      </c>
      <c r="V60" s="13">
        <f>VLOOKUP(A60,'14.03.24'!$A$2:$M$426,8,0)</f>
        <v>52477499</v>
      </c>
      <c r="W60" s="39">
        <f>VLOOKUP(A60,'Actual scan'!$A$2:$M$419,8,0)</f>
        <v>53646711</v>
      </c>
      <c r="X60" s="38">
        <f t="shared" si="8"/>
        <v>1169212</v>
      </c>
      <c r="Y60" s="13">
        <f>VLOOKUP(A60,'14.03.24'!$A$2:$M$426,11,0)</f>
        <v>9378364753</v>
      </c>
      <c r="Z60" s="39">
        <f>VLOOKUP(A60,'Actual scan'!$A$2:$M$419,11,0)</f>
        <v>9416067328</v>
      </c>
      <c r="AA60" s="38">
        <f t="shared" si="9"/>
        <v>37702575</v>
      </c>
      <c r="AB60" s="40">
        <f t="shared" si="10"/>
        <v>2338424</v>
      </c>
      <c r="AC60" s="40">
        <f t="shared" si="11"/>
        <v>15526596</v>
      </c>
      <c r="AD60" s="40">
        <f t="shared" si="12"/>
        <v>0</v>
      </c>
      <c r="AE60" s="40">
        <f t="shared" si="13"/>
        <v>0</v>
      </c>
      <c r="AF60" s="41">
        <f t="shared" si="14"/>
        <v>22621.545</v>
      </c>
      <c r="AG60" s="40">
        <f>IFERROR(__xludf.DUMMYFUNCTION("IFNA(VLOOKUP(A60,IMPORTRANGE(""https://docs.google.com/spreadsheets/d/13sIiIFxtnWDUMYwzYXOCUL9Pdssb8PBqcbIkNBBCaZM/edit?resourcekey#gid=2083474367"",""Responses!$B$2:$N$500""),10,0),0)"),0.0)</f>
        <v>0</v>
      </c>
      <c r="AH60" s="40">
        <f>IFERROR(__xludf.DUMMYFUNCTION("IFNA(VLOOKUP(A60,IMPORTRANGE(""https://docs.google.com/spreadsheets/d/13sIiIFxtnWDUMYwzYXOCUL9Pdssb8PBqcbIkNBBCaZM/edit?resourcekey#gid=2083474367"",""Responses!$B$2:$N$500""),9,0),0)"),0.0)</f>
        <v>0</v>
      </c>
      <c r="AI60" s="41">
        <f t="shared" si="15"/>
        <v>17887641.55</v>
      </c>
      <c r="AJ60" s="41">
        <f t="shared" si="16"/>
        <v>-8795936.355</v>
      </c>
      <c r="AK60" s="42">
        <f t="shared" si="17"/>
        <v>0.6625053644</v>
      </c>
      <c r="AL60" s="42">
        <f t="shared" si="18"/>
        <v>0.670361434</v>
      </c>
    </row>
    <row r="61" ht="15.75" customHeight="1">
      <c r="A61" s="6">
        <v>1.24965714E8</v>
      </c>
      <c r="B61" s="7" t="s">
        <v>88</v>
      </c>
      <c r="C61" s="20">
        <f>VLOOKUP(A61,'14.03.24'!$A$2:$W$500,17,0)</f>
        <v>7683170.8</v>
      </c>
      <c r="D61" s="33">
        <f t="shared" si="1"/>
        <v>10038499</v>
      </c>
      <c r="E61" s="20">
        <f>VLOOKUP(A61,'14.03.24'!$A$2:$W$500,18,0)</f>
        <v>26891097.8</v>
      </c>
      <c r="F61" s="33">
        <f t="shared" si="2"/>
        <v>36019644</v>
      </c>
      <c r="G61" s="13">
        <f>VLOOKUP(A61,'14.03.24'!$A$2:$C$426,3,0)</f>
        <v>76831708</v>
      </c>
      <c r="H61" s="34">
        <f>VLOOKUP(A61,'Actual scan'!$A$2:$C$419,3,0)</f>
        <v>74653924</v>
      </c>
      <c r="I61" s="35">
        <f t="shared" si="3"/>
        <v>-2177784</v>
      </c>
      <c r="J61" s="20">
        <f>VLOOKUP(A61,'14.03.24'!$A$2:$M$426,13,0)</f>
        <v>441943527.6</v>
      </c>
      <c r="K61" s="36">
        <f>VLOOKUP(A61,'Actual scan'!$A$2:$M$419,13,0)</f>
        <v>622077525.4</v>
      </c>
      <c r="L61" s="37">
        <f t="shared" si="4"/>
        <v>180133997.8</v>
      </c>
      <c r="M61" s="13">
        <f>VLOOKUP(A61,'14.03.24'!$A$2:$M$426,4,0)</f>
        <v>28579752</v>
      </c>
      <c r="N61" s="34">
        <f>VLOOKUP(A61,'Actual scan'!$A$2:$M$419,4,0)</f>
        <v>38684316</v>
      </c>
      <c r="O61" s="38">
        <f t="shared" si="5"/>
        <v>10104564</v>
      </c>
      <c r="P61" s="13">
        <f>VLOOKUP(A61,'14.03.24'!$A$2:$M$426,10,0)</f>
        <v>7216991</v>
      </c>
      <c r="Q61" s="39">
        <f>VLOOKUP(A61,'Actual scan'!$A$2:$M$419,10,0)</f>
        <v>9658029</v>
      </c>
      <c r="R61" s="38">
        <f t="shared" si="6"/>
        <v>2441038</v>
      </c>
      <c r="S61" s="13">
        <f>VLOOKUP(A61,'14.03.24'!$A$2:$M$426,9,0)</f>
        <v>16481837</v>
      </c>
      <c r="T61" s="39">
        <f>VLOOKUP(A61,'Actual scan'!$A$2:$M$419,9,0)</f>
        <v>24453160</v>
      </c>
      <c r="U61" s="38">
        <f t="shared" si="7"/>
        <v>7971323</v>
      </c>
      <c r="V61" s="13">
        <f>VLOOKUP(A61,'14.03.24'!$A$2:$M$426,8,0)</f>
        <v>11019580</v>
      </c>
      <c r="W61" s="39">
        <f>VLOOKUP(A61,'Actual scan'!$A$2:$M$419,8,0)</f>
        <v>13086756</v>
      </c>
      <c r="X61" s="38">
        <f t="shared" si="8"/>
        <v>2067176</v>
      </c>
      <c r="Y61" s="13">
        <f>VLOOKUP(A61,'14.03.24'!$A$2:$M$426,11,0)</f>
        <v>382274183</v>
      </c>
      <c r="Z61" s="39">
        <f>VLOOKUP(A61,'Actual scan'!$A$2:$M$419,11,0)</f>
        <v>382274183</v>
      </c>
      <c r="AA61" s="38">
        <f t="shared" si="9"/>
        <v>0</v>
      </c>
      <c r="AB61" s="40">
        <f t="shared" si="10"/>
        <v>4134352</v>
      </c>
      <c r="AC61" s="40">
        <f t="shared" si="11"/>
        <v>31885292</v>
      </c>
      <c r="AD61" s="40">
        <f t="shared" si="12"/>
        <v>0</v>
      </c>
      <c r="AE61" s="40">
        <f t="shared" si="13"/>
        <v>0</v>
      </c>
      <c r="AF61" s="41">
        <f t="shared" si="14"/>
        <v>0</v>
      </c>
      <c r="AG61" s="40">
        <f>IFERROR(__xludf.DUMMYFUNCTION("IFNA(VLOOKUP(A61,IMPORTRANGE(""https://docs.google.com/spreadsheets/d/13sIiIFxtnWDUMYwzYXOCUL9Pdssb8PBqcbIkNBBCaZM/edit?resourcekey#gid=2083474367"",""Responses!$B$2:$N$500""),10,0),0)"),0.0)</f>
        <v>0</v>
      </c>
      <c r="AH61" s="40">
        <f>IFERROR(__xludf.DUMMYFUNCTION("IFNA(VLOOKUP(A61,IMPORTRANGE(""https://docs.google.com/spreadsheets/d/13sIiIFxtnWDUMYwzYXOCUL9Pdssb8PBqcbIkNBBCaZM/edit?resourcekey#gid=2083474367"",""Responses!$B$2:$N$500""),9,0),0)"),0.0)</f>
        <v>0</v>
      </c>
      <c r="AI61" s="41">
        <f t="shared" si="15"/>
        <v>36019644</v>
      </c>
      <c r="AJ61" s="41">
        <f t="shared" si="16"/>
        <v>9128546.2</v>
      </c>
      <c r="AK61" s="42">
        <f t="shared" si="17"/>
        <v>1.306556793</v>
      </c>
      <c r="AL61" s="42">
        <f t="shared" si="18"/>
        <v>1.339463501</v>
      </c>
    </row>
    <row r="62" ht="15.75" customHeight="1">
      <c r="A62" s="6">
        <v>1.24977874E8</v>
      </c>
      <c r="B62" s="7" t="s">
        <v>71</v>
      </c>
      <c r="C62" s="20">
        <f>VLOOKUP(A62,'14.03.24'!$A$2:$W$500,17,0)</f>
        <v>7775663.8</v>
      </c>
      <c r="D62" s="33">
        <f t="shared" si="1"/>
        <v>6640933</v>
      </c>
      <c r="E62" s="20">
        <f>VLOOKUP(A62,'14.03.24'!$A$2:$W$500,18,0)</f>
        <v>27214823.3</v>
      </c>
      <c r="F62" s="33">
        <f t="shared" si="2"/>
        <v>26033597.72</v>
      </c>
      <c r="G62" s="13">
        <f>VLOOKUP(A62,'14.03.24'!$A$2:$C$426,3,0)</f>
        <v>77756638</v>
      </c>
      <c r="H62" s="34">
        <f>VLOOKUP(A62,'Actual scan'!$A$2:$C$419,3,0)</f>
        <v>79221062</v>
      </c>
      <c r="I62" s="35">
        <f t="shared" si="3"/>
        <v>1464424</v>
      </c>
      <c r="J62" s="20">
        <f>VLOOKUP(A62,'14.03.24'!$A$2:$M$426,13,0)</f>
        <v>705222228.4</v>
      </c>
      <c r="K62" s="36">
        <f>VLOOKUP(A62,'Actual scan'!$A$2:$M$419,13,0)</f>
        <v>817965665.8</v>
      </c>
      <c r="L62" s="37">
        <f t="shared" si="4"/>
        <v>112743437.4</v>
      </c>
      <c r="M62" s="13">
        <f>VLOOKUP(A62,'14.03.24'!$A$2:$M$426,4,0)</f>
        <v>157273637</v>
      </c>
      <c r="N62" s="34">
        <f>VLOOKUP(A62,'Actual scan'!$A$2:$M$419,4,0)</f>
        <v>164094390</v>
      </c>
      <c r="O62" s="38">
        <f t="shared" si="5"/>
        <v>6820753</v>
      </c>
      <c r="P62" s="13">
        <f>VLOOKUP(A62,'14.03.24'!$A$2:$M$426,10,0)</f>
        <v>4860706</v>
      </c>
      <c r="Q62" s="39">
        <f>VLOOKUP(A62,'Actual scan'!$A$2:$M$419,10,0)</f>
        <v>6056778</v>
      </c>
      <c r="R62" s="38">
        <f t="shared" si="6"/>
        <v>1196072</v>
      </c>
      <c r="S62" s="13">
        <f>VLOOKUP(A62,'14.03.24'!$A$2:$M$426,9,0)</f>
        <v>17925322</v>
      </c>
      <c r="T62" s="39">
        <f>VLOOKUP(A62,'Actual scan'!$A$2:$M$419,9,0)</f>
        <v>22538364</v>
      </c>
      <c r="U62" s="38">
        <f t="shared" si="7"/>
        <v>4613042</v>
      </c>
      <c r="V62" s="13">
        <f>VLOOKUP(A62,'14.03.24'!$A$2:$M$426,8,0)</f>
        <v>30502891</v>
      </c>
      <c r="W62" s="39">
        <f>VLOOKUP(A62,'Actual scan'!$A$2:$M$419,8,0)</f>
        <v>32530782</v>
      </c>
      <c r="X62" s="38">
        <f t="shared" si="8"/>
        <v>2027891</v>
      </c>
      <c r="Y62" s="13">
        <f>VLOOKUP(A62,'14.03.24'!$A$2:$M$426,11,0)</f>
        <v>1556753641</v>
      </c>
      <c r="Z62" s="39">
        <f>VLOOKUP(A62,'Actual scan'!$A$2:$M$419,11,0)</f>
        <v>7432833174</v>
      </c>
      <c r="AA62" s="38">
        <f t="shared" si="9"/>
        <v>5876079533</v>
      </c>
      <c r="AB62" s="40">
        <f t="shared" si="10"/>
        <v>4055782</v>
      </c>
      <c r="AC62" s="40">
        <f t="shared" si="11"/>
        <v>18452168</v>
      </c>
      <c r="AD62" s="40">
        <f t="shared" si="12"/>
        <v>0</v>
      </c>
      <c r="AE62" s="40">
        <f t="shared" si="13"/>
        <v>0</v>
      </c>
      <c r="AF62" s="41">
        <f t="shared" si="14"/>
        <v>3525647.72</v>
      </c>
      <c r="AG62" s="40">
        <f>IFERROR(__xludf.DUMMYFUNCTION("IFNA(VLOOKUP(A62,IMPORTRANGE(""https://docs.google.com/spreadsheets/d/13sIiIFxtnWDUMYwzYXOCUL9Pdssb8PBqcbIkNBBCaZM/edit?resourcekey#gid=2083474367"",""Responses!$B$2:$N$500""),10,0),0)"),0.0)</f>
        <v>0</v>
      </c>
      <c r="AH62" s="40">
        <f>IFERROR(__xludf.DUMMYFUNCTION("IFNA(VLOOKUP(A62,IMPORTRANGE(""https://docs.google.com/spreadsheets/d/13sIiIFxtnWDUMYwzYXOCUL9Pdssb8PBqcbIkNBBCaZM/edit?resourcekey#gid=2083474367"",""Responses!$B$2:$N$500""),9,0),0)"),0.0)</f>
        <v>0</v>
      </c>
      <c r="AI62" s="41">
        <f t="shared" si="15"/>
        <v>26033597.72</v>
      </c>
      <c r="AJ62" s="41">
        <f t="shared" si="16"/>
        <v>-1181225.58</v>
      </c>
      <c r="AK62" s="42">
        <f t="shared" si="17"/>
        <v>0.8540663757</v>
      </c>
      <c r="AL62" s="42">
        <f t="shared" si="18"/>
        <v>0.9565962429</v>
      </c>
    </row>
    <row r="63" ht="15.75" customHeight="1">
      <c r="A63" s="6">
        <v>1.23784874E8</v>
      </c>
      <c r="B63" s="7" t="s">
        <v>79</v>
      </c>
      <c r="C63" s="20">
        <f>VLOOKUP(A63,'14.03.24'!$A$2:$W$500,17,0)</f>
        <v>12160160.4</v>
      </c>
      <c r="D63" s="33">
        <f t="shared" si="1"/>
        <v>13074778</v>
      </c>
      <c r="E63" s="20">
        <f>VLOOKUP(A63,'14.03.24'!$A$2:$W$500,18,0)</f>
        <v>32427094.4</v>
      </c>
      <c r="F63" s="33">
        <f t="shared" si="2"/>
        <v>40237640</v>
      </c>
      <c r="G63" s="13">
        <f>VLOOKUP(A63,'14.03.24'!$A$2:$C$426,3,0)</f>
        <v>81067736</v>
      </c>
      <c r="H63" s="34">
        <f>VLOOKUP(A63,'Actual scan'!$A$2:$C$419,3,0)</f>
        <v>76689126</v>
      </c>
      <c r="I63" s="35">
        <f t="shared" si="3"/>
        <v>-4378610</v>
      </c>
      <c r="J63" s="20">
        <f>VLOOKUP(A63,'14.03.24'!$A$2:$M$426,13,0)</f>
        <v>556482321.4</v>
      </c>
      <c r="K63" s="36">
        <f>VLOOKUP(A63,'Actual scan'!$A$2:$M$419,13,0)</f>
        <v>757985116</v>
      </c>
      <c r="L63" s="37">
        <f t="shared" si="4"/>
        <v>201502794.6</v>
      </c>
      <c r="M63" s="13">
        <f>VLOOKUP(A63,'14.03.24'!$A$2:$M$426,4,0)</f>
        <v>46431941</v>
      </c>
      <c r="N63" s="34">
        <f>VLOOKUP(A63,'Actual scan'!$A$2:$M$419,4,0)</f>
        <v>60895393</v>
      </c>
      <c r="O63" s="38">
        <f t="shared" si="5"/>
        <v>14463452</v>
      </c>
      <c r="P63" s="13">
        <f>VLOOKUP(A63,'14.03.24'!$A$2:$M$426,10,0)</f>
        <v>4772827</v>
      </c>
      <c r="Q63" s="39">
        <f>VLOOKUP(A63,'Actual scan'!$A$2:$M$419,10,0)</f>
        <v>6180403</v>
      </c>
      <c r="R63" s="38">
        <f t="shared" si="6"/>
        <v>1407576</v>
      </c>
      <c r="S63" s="13">
        <f>VLOOKUP(A63,'14.03.24'!$A$2:$M$426,9,0)</f>
        <v>17125979</v>
      </c>
      <c r="T63" s="39">
        <f>VLOOKUP(A63,'Actual scan'!$A$2:$M$419,9,0)</f>
        <v>24003521</v>
      </c>
      <c r="U63" s="38">
        <f t="shared" si="7"/>
        <v>6877542</v>
      </c>
      <c r="V63" s="13">
        <f>VLOOKUP(A63,'14.03.24'!$A$2:$M$426,8,0)</f>
        <v>19669505</v>
      </c>
      <c r="W63" s="39">
        <f>VLOOKUP(A63,'Actual scan'!$A$2:$M$419,8,0)</f>
        <v>25866741</v>
      </c>
      <c r="X63" s="38">
        <f t="shared" si="8"/>
        <v>6197236</v>
      </c>
      <c r="Y63" s="13">
        <f>VLOOKUP(A63,'14.03.24'!$A$2:$M$426,11,0)</f>
        <v>3557582469</v>
      </c>
      <c r="Z63" s="39">
        <f>VLOOKUP(A63,'Actual scan'!$A$2:$M$419,11,0)</f>
        <v>4112582469</v>
      </c>
      <c r="AA63" s="38">
        <f t="shared" si="9"/>
        <v>555000000</v>
      </c>
      <c r="AB63" s="40">
        <f t="shared" si="10"/>
        <v>12394472</v>
      </c>
      <c r="AC63" s="40">
        <f t="shared" si="11"/>
        <v>27510168</v>
      </c>
      <c r="AD63" s="40">
        <f t="shared" si="12"/>
        <v>0</v>
      </c>
      <c r="AE63" s="40">
        <f t="shared" si="13"/>
        <v>0</v>
      </c>
      <c r="AF63" s="41">
        <f t="shared" si="14"/>
        <v>333000</v>
      </c>
      <c r="AG63" s="40">
        <f>IFERROR(__xludf.DUMMYFUNCTION("IFNA(VLOOKUP(A63,IMPORTRANGE(""https://docs.google.com/spreadsheets/d/13sIiIFxtnWDUMYwzYXOCUL9Pdssb8PBqcbIkNBBCaZM/edit?resourcekey#gid=2083474367"",""Responses!$B$2:$N$500""),10,0),0)"),0.0)</f>
        <v>0</v>
      </c>
      <c r="AH63" s="40">
        <f>IFERROR(__xludf.DUMMYFUNCTION("IFNA(VLOOKUP(A63,IMPORTRANGE(""https://docs.google.com/spreadsheets/d/13sIiIFxtnWDUMYwzYXOCUL9Pdssb8PBqcbIkNBBCaZM/edit?resourcekey#gid=2083474367"",""Responses!$B$2:$N$500""),9,0),0)"),0.0)</f>
        <v>0</v>
      </c>
      <c r="AI63" s="41">
        <f t="shared" si="15"/>
        <v>40237640</v>
      </c>
      <c r="AJ63" s="41">
        <f t="shared" si="16"/>
        <v>7810545.6</v>
      </c>
      <c r="AK63" s="42">
        <f t="shared" si="17"/>
        <v>1.075214271</v>
      </c>
      <c r="AL63" s="42">
        <f t="shared" si="18"/>
        <v>1.2408648</v>
      </c>
    </row>
    <row r="64" ht="15.75" customHeight="1">
      <c r="A64" s="6">
        <v>8.1408009E7</v>
      </c>
      <c r="B64" s="7" t="s">
        <v>99</v>
      </c>
      <c r="C64" s="20">
        <f>VLOOKUP(A64,'14.03.24'!$A$2:$W$500,17,0)</f>
        <v>7576956.1</v>
      </c>
      <c r="D64" s="33">
        <f t="shared" si="1"/>
        <v>8222720</v>
      </c>
      <c r="E64" s="20">
        <f>VLOOKUP(A64,'14.03.24'!$A$2:$W$500,18,0)</f>
        <v>26519346.35</v>
      </c>
      <c r="F64" s="33">
        <f t="shared" si="2"/>
        <v>24173494.01</v>
      </c>
      <c r="G64" s="13">
        <f>VLOOKUP(A64,'14.03.24'!$A$2:$C$426,3,0)</f>
        <v>75769561</v>
      </c>
      <c r="H64" s="34">
        <f>VLOOKUP(A64,'Actual scan'!$A$2:$C$419,3,0)</f>
        <v>73022360</v>
      </c>
      <c r="I64" s="35">
        <f t="shared" si="3"/>
        <v>-2747201</v>
      </c>
      <c r="J64" s="20">
        <f>VLOOKUP(A64,'14.03.24'!$A$2:$M$426,13,0)</f>
        <v>564556050</v>
      </c>
      <c r="K64" s="36">
        <f>VLOOKUP(A64,'Actual scan'!$A$2:$M$419,13,0)</f>
        <v>686199046.6</v>
      </c>
      <c r="L64" s="37">
        <f t="shared" si="4"/>
        <v>121642996.6</v>
      </c>
      <c r="M64" s="13">
        <f>VLOOKUP(A64,'14.03.24'!$A$2:$M$426,4,0)</f>
        <v>37623371</v>
      </c>
      <c r="N64" s="34">
        <f>VLOOKUP(A64,'Actual scan'!$A$2:$M$419,4,0)</f>
        <v>46294083</v>
      </c>
      <c r="O64" s="38">
        <f t="shared" si="5"/>
        <v>8670712</v>
      </c>
      <c r="P64" s="13">
        <f>VLOOKUP(A64,'14.03.24'!$A$2:$M$426,10,0)</f>
        <v>11723561</v>
      </c>
      <c r="Q64" s="39">
        <f>VLOOKUP(A64,'Actual scan'!$A$2:$M$419,10,0)</f>
        <v>13811076</v>
      </c>
      <c r="R64" s="38">
        <f t="shared" si="6"/>
        <v>2087515</v>
      </c>
      <c r="S64" s="13">
        <f>VLOOKUP(A64,'14.03.24'!$A$2:$M$426,9,0)</f>
        <v>19598904</v>
      </c>
      <c r="T64" s="39">
        <f>VLOOKUP(A64,'Actual scan'!$A$2:$M$419,9,0)</f>
        <v>23462931</v>
      </c>
      <c r="U64" s="38">
        <f t="shared" si="7"/>
        <v>3864027</v>
      </c>
      <c r="V64" s="13">
        <f>VLOOKUP(A64,'14.03.24'!$A$2:$M$426,8,0)</f>
        <v>17179440</v>
      </c>
      <c r="W64" s="39">
        <f>VLOOKUP(A64,'Actual scan'!$A$2:$M$419,8,0)</f>
        <v>21538133</v>
      </c>
      <c r="X64" s="38">
        <f t="shared" si="8"/>
        <v>4358693</v>
      </c>
      <c r="Y64" s="13">
        <f>VLOOKUP(A64,'14.03.24'!$A$2:$M$426,11,0)</f>
        <v>3228874021</v>
      </c>
      <c r="Z64" s="39">
        <f>VLOOKUP(A64,'Actual scan'!$A$2:$M$419,11,0)</f>
        <v>3228874039</v>
      </c>
      <c r="AA64" s="38">
        <f t="shared" si="9"/>
        <v>18</v>
      </c>
      <c r="AB64" s="40">
        <f t="shared" si="10"/>
        <v>8717386</v>
      </c>
      <c r="AC64" s="40">
        <f t="shared" si="11"/>
        <v>15456108</v>
      </c>
      <c r="AD64" s="40">
        <f t="shared" si="12"/>
        <v>0</v>
      </c>
      <c r="AE64" s="40">
        <f t="shared" si="13"/>
        <v>0</v>
      </c>
      <c r="AF64" s="41">
        <f t="shared" si="14"/>
        <v>0.0108</v>
      </c>
      <c r="AG64" s="40">
        <f>IFERROR(__xludf.DUMMYFUNCTION("IFNA(VLOOKUP(A64,IMPORTRANGE(""https://docs.google.com/spreadsheets/d/13sIiIFxtnWDUMYwzYXOCUL9Pdssb8PBqcbIkNBBCaZM/edit?resourcekey#gid=2083474367"",""Responses!$B$2:$N$500""),10,0),0)"),0.0)</f>
        <v>0</v>
      </c>
      <c r="AH64" s="40">
        <f>IFERROR(__xludf.DUMMYFUNCTION("IFNA(VLOOKUP(A64,IMPORTRANGE(""https://docs.google.com/spreadsheets/d/13sIiIFxtnWDUMYwzYXOCUL9Pdssb8PBqcbIkNBBCaZM/edit?resourcekey#gid=2083474367"",""Responses!$B$2:$N$500""),9,0),0)"),0.0)</f>
        <v>0</v>
      </c>
      <c r="AI64" s="41">
        <f t="shared" si="15"/>
        <v>24173494.01</v>
      </c>
      <c r="AJ64" s="41">
        <f t="shared" si="16"/>
        <v>-2345852.339</v>
      </c>
      <c r="AK64" s="42">
        <f t="shared" si="17"/>
        <v>1.085227351</v>
      </c>
      <c r="AL64" s="42">
        <f t="shared" si="18"/>
        <v>0.9115418492</v>
      </c>
    </row>
    <row r="65" ht="15.75" customHeight="1">
      <c r="A65" s="6">
        <v>1.23313785E8</v>
      </c>
      <c r="B65" s="7" t="s">
        <v>53</v>
      </c>
      <c r="C65" s="20">
        <f>VLOOKUP(A65,'14.03.24'!$A$2:$W$500,17,0)</f>
        <v>7764035.8</v>
      </c>
      <c r="D65" s="33">
        <f t="shared" si="1"/>
        <v>8894822</v>
      </c>
      <c r="E65" s="20">
        <f>VLOOKUP(A65,'14.03.24'!$A$2:$W$500,18,0)</f>
        <v>27174125.3</v>
      </c>
      <c r="F65" s="33">
        <f t="shared" si="2"/>
        <v>29638514</v>
      </c>
      <c r="G65" s="13">
        <f>VLOOKUP(A65,'14.03.24'!$A$2:$C$426,3,0)</f>
        <v>77640358</v>
      </c>
      <c r="H65" s="34">
        <f>VLOOKUP(A65,'Actual scan'!$A$2:$C$419,3,0)</f>
        <v>84662685</v>
      </c>
      <c r="I65" s="35">
        <f t="shared" si="3"/>
        <v>7022327</v>
      </c>
      <c r="J65" s="20">
        <f>VLOOKUP(A65,'14.03.24'!$A$2:$M$426,13,0)</f>
        <v>622619046</v>
      </c>
      <c r="K65" s="36">
        <f>VLOOKUP(A65,'Actual scan'!$A$2:$M$419,13,0)</f>
        <v>771991083</v>
      </c>
      <c r="L65" s="37">
        <f t="shared" si="4"/>
        <v>149372037</v>
      </c>
      <c r="M65" s="13">
        <f>VLOOKUP(A65,'14.03.24'!$A$2:$M$426,4,0)</f>
        <v>54900320</v>
      </c>
      <c r="N65" s="34">
        <f>VLOOKUP(A65,'Actual scan'!$A$2:$M$419,4,0)</f>
        <v>64932448</v>
      </c>
      <c r="O65" s="38">
        <f t="shared" si="5"/>
        <v>10032128</v>
      </c>
      <c r="P65" s="13">
        <f>VLOOKUP(A65,'14.03.24'!$A$2:$M$426,10,0)</f>
        <v>4617845</v>
      </c>
      <c r="Q65" s="39">
        <f>VLOOKUP(A65,'Actual scan'!$A$2:$M$419,10,0)</f>
        <v>5390067</v>
      </c>
      <c r="R65" s="38">
        <f t="shared" si="6"/>
        <v>772222</v>
      </c>
      <c r="S65" s="13">
        <f>VLOOKUP(A65,'14.03.24'!$A$2:$M$426,9,0)</f>
        <v>21396254</v>
      </c>
      <c r="T65" s="39">
        <f>VLOOKUP(A65,'Actual scan'!$A$2:$M$419,9,0)</f>
        <v>27320689</v>
      </c>
      <c r="U65" s="38">
        <f t="shared" si="7"/>
        <v>5924435</v>
      </c>
      <c r="V65" s="13">
        <f>VLOOKUP(A65,'14.03.24'!$A$2:$M$426,8,0)</f>
        <v>17577572</v>
      </c>
      <c r="W65" s="39">
        <f>VLOOKUP(A65,'Actual scan'!$A$2:$M$419,8,0)</f>
        <v>20547959</v>
      </c>
      <c r="X65" s="38">
        <f t="shared" si="8"/>
        <v>2970387</v>
      </c>
      <c r="Y65" s="13">
        <f>VLOOKUP(A65,'14.03.24'!$A$2:$M$426,11,0)</f>
        <v>251876349</v>
      </c>
      <c r="Z65" s="39">
        <f>VLOOKUP(A65,'Actual scan'!$A$2:$M$419,11,0)</f>
        <v>251876349</v>
      </c>
      <c r="AA65" s="38">
        <f t="shared" si="9"/>
        <v>0</v>
      </c>
      <c r="AB65" s="40">
        <f t="shared" si="10"/>
        <v>5940774</v>
      </c>
      <c r="AC65" s="40">
        <f t="shared" si="11"/>
        <v>23697740</v>
      </c>
      <c r="AD65" s="40">
        <f t="shared" si="12"/>
        <v>0</v>
      </c>
      <c r="AE65" s="40">
        <f t="shared" si="13"/>
        <v>0</v>
      </c>
      <c r="AF65" s="41">
        <f t="shared" si="14"/>
        <v>0</v>
      </c>
      <c r="AG65" s="40">
        <f>IFERROR(__xludf.DUMMYFUNCTION("IFNA(VLOOKUP(A65,IMPORTRANGE(""https://docs.google.com/spreadsheets/d/13sIiIFxtnWDUMYwzYXOCUL9Pdssb8PBqcbIkNBBCaZM/edit?resourcekey#gid=2083474367"",""Responses!$B$2:$N$500""),10,0),0)"),0.0)</f>
        <v>0</v>
      </c>
      <c r="AH65" s="40">
        <f>IFERROR(__xludf.DUMMYFUNCTION("IFNA(VLOOKUP(A65,IMPORTRANGE(""https://docs.google.com/spreadsheets/d/13sIiIFxtnWDUMYwzYXOCUL9Pdssb8PBqcbIkNBBCaZM/edit?resourcekey#gid=2083474367"",""Responses!$B$2:$N$500""),9,0),0)"),0.0)</f>
        <v>0</v>
      </c>
      <c r="AI65" s="41">
        <f t="shared" si="15"/>
        <v>29638514</v>
      </c>
      <c r="AJ65" s="41">
        <f t="shared" si="16"/>
        <v>2464388.7</v>
      </c>
      <c r="AK65" s="42">
        <f t="shared" si="17"/>
        <v>1.145644125</v>
      </c>
      <c r="AL65" s="42">
        <f t="shared" si="18"/>
        <v>1.090688796</v>
      </c>
    </row>
    <row r="66" ht="15.75" customHeight="1">
      <c r="A66" s="6">
        <v>8.9203496E7</v>
      </c>
      <c r="B66" s="7" t="s">
        <v>213</v>
      </c>
      <c r="C66" s="20">
        <f>VLOOKUP(A66,'14.03.24'!$A$2:$W$500,17,0)</f>
        <v>7604634.7</v>
      </c>
      <c r="D66" s="33">
        <f t="shared" si="1"/>
        <v>2100106</v>
      </c>
      <c r="E66" s="20">
        <f>VLOOKUP(A66,'14.03.24'!$A$2:$W$500,18,0)</f>
        <v>26616221.45</v>
      </c>
      <c r="F66" s="33">
        <f t="shared" si="2"/>
        <v>7674070</v>
      </c>
      <c r="G66" s="13">
        <f>VLOOKUP(A66,'14.03.24'!$A$2:$C$426,3,0)</f>
        <v>76046347</v>
      </c>
      <c r="H66" s="34">
        <f>VLOOKUP(A66,'Actual scan'!$A$2:$C$419,3,0)</f>
        <v>55165959</v>
      </c>
      <c r="I66" s="35">
        <f t="shared" si="3"/>
        <v>-20880388</v>
      </c>
      <c r="J66" s="20">
        <f>VLOOKUP(A66,'14.03.24'!$A$2:$M$426,13,0)</f>
        <v>712822093.4</v>
      </c>
      <c r="K66" s="36">
        <f>VLOOKUP(A66,'Actual scan'!$A$2:$M$419,13,0)</f>
        <v>751140140.6</v>
      </c>
      <c r="L66" s="37">
        <f t="shared" si="4"/>
        <v>38318047.2</v>
      </c>
      <c r="M66" s="13">
        <f>VLOOKUP(A66,'14.03.24'!$A$2:$M$426,4,0)</f>
        <v>67086997</v>
      </c>
      <c r="N66" s="34">
        <f>VLOOKUP(A66,'Actual scan'!$A$2:$M$419,4,0)</f>
        <v>69237146</v>
      </c>
      <c r="O66" s="38">
        <f t="shared" si="5"/>
        <v>2150149</v>
      </c>
      <c r="P66" s="13">
        <f>VLOOKUP(A66,'14.03.24'!$A$2:$M$426,10,0)</f>
        <v>10372188</v>
      </c>
      <c r="Q66" s="39">
        <f>VLOOKUP(A66,'Actual scan'!$A$2:$M$419,10,0)</f>
        <v>13631778</v>
      </c>
      <c r="R66" s="38">
        <f t="shared" si="6"/>
        <v>3259590</v>
      </c>
      <c r="S66" s="13">
        <f>VLOOKUP(A66,'14.03.24'!$A$2:$M$426,9,0)</f>
        <v>14896014</v>
      </c>
      <c r="T66" s="39">
        <f>VLOOKUP(A66,'Actual scan'!$A$2:$M$419,9,0)</f>
        <v>16619443</v>
      </c>
      <c r="U66" s="38">
        <f t="shared" si="7"/>
        <v>1723429</v>
      </c>
      <c r="V66" s="13">
        <f>VLOOKUP(A66,'14.03.24'!$A$2:$M$426,8,0)</f>
        <v>40081448</v>
      </c>
      <c r="W66" s="39">
        <f>VLOOKUP(A66,'Actual scan'!$A$2:$M$419,8,0)</f>
        <v>40458125</v>
      </c>
      <c r="X66" s="38">
        <f t="shared" si="8"/>
        <v>376677</v>
      </c>
      <c r="Y66" s="13">
        <f>VLOOKUP(A66,'14.03.24'!$A$2:$M$426,11,0)</f>
        <v>1324106719</v>
      </c>
      <c r="Z66" s="39">
        <f>VLOOKUP(A66,'Actual scan'!$A$2:$M$419,11,0)</f>
        <v>1369106719</v>
      </c>
      <c r="AA66" s="38">
        <f t="shared" si="9"/>
        <v>45000000</v>
      </c>
      <c r="AB66" s="40">
        <f t="shared" si="10"/>
        <v>753354</v>
      </c>
      <c r="AC66" s="40">
        <f t="shared" si="11"/>
        <v>6893716</v>
      </c>
      <c r="AD66" s="40">
        <f t="shared" si="12"/>
        <v>0</v>
      </c>
      <c r="AE66" s="40">
        <f t="shared" si="13"/>
        <v>0</v>
      </c>
      <c r="AF66" s="41">
        <f t="shared" si="14"/>
        <v>27000</v>
      </c>
      <c r="AG66" s="40">
        <f>IFERROR(__xludf.DUMMYFUNCTION("IFNA(VLOOKUP(A66,IMPORTRANGE(""https://docs.google.com/spreadsheets/d/13sIiIFxtnWDUMYwzYXOCUL9Pdssb8PBqcbIkNBBCaZM/edit?resourcekey#gid=2083474367"",""Responses!$B$2:$N$500""),10,0),0)"),0.0)</f>
        <v>0</v>
      </c>
      <c r="AH66" s="40">
        <f>IFERROR(__xludf.DUMMYFUNCTION("IFNA(VLOOKUP(A66,IMPORTRANGE(""https://docs.google.com/spreadsheets/d/13sIiIFxtnWDUMYwzYXOCUL9Pdssb8PBqcbIkNBBCaZM/edit?resourcekey#gid=2083474367"",""Responses!$B$2:$N$500""),9,0),0)"),0.0)</f>
        <v>0</v>
      </c>
      <c r="AI66" s="41">
        <f t="shared" si="15"/>
        <v>7674070</v>
      </c>
      <c r="AJ66" s="41">
        <f t="shared" si="16"/>
        <v>-18942151.45</v>
      </c>
      <c r="AK66" s="42">
        <f t="shared" si="17"/>
        <v>0.2761613257</v>
      </c>
      <c r="AL66" s="42">
        <f t="shared" si="18"/>
        <v>0.2883230444</v>
      </c>
    </row>
    <row r="67" ht="15.75" customHeight="1">
      <c r="A67" s="6">
        <v>1.11309403E8</v>
      </c>
      <c r="B67" s="7" t="s">
        <v>90</v>
      </c>
      <c r="C67" s="20">
        <f>VLOOKUP(A67,'14.03.24'!$A$2:$W$500,17,0)</f>
        <v>7580783.8</v>
      </c>
      <c r="D67" s="33">
        <f t="shared" si="1"/>
        <v>11912208</v>
      </c>
      <c r="E67" s="20">
        <f>VLOOKUP(A67,'14.03.24'!$A$2:$W$500,18,0)</f>
        <v>26532743.3</v>
      </c>
      <c r="F67" s="33">
        <f t="shared" si="2"/>
        <v>42203144.03</v>
      </c>
      <c r="G67" s="13">
        <f>VLOOKUP(A67,'14.03.24'!$A$2:$C$426,3,0)</f>
        <v>75807838</v>
      </c>
      <c r="H67" s="34">
        <f>VLOOKUP(A67,'Actual scan'!$A$2:$C$419,3,0)</f>
        <v>74431633</v>
      </c>
      <c r="I67" s="35">
        <f t="shared" si="3"/>
        <v>-1376205</v>
      </c>
      <c r="J67" s="20">
        <f>VLOOKUP(A67,'14.03.24'!$A$2:$M$426,13,0)</f>
        <v>704644460.6</v>
      </c>
      <c r="K67" s="36">
        <f>VLOOKUP(A67,'Actual scan'!$A$2:$M$419,13,0)</f>
        <v>915107646.4</v>
      </c>
      <c r="L67" s="37">
        <f t="shared" si="4"/>
        <v>210463185.8</v>
      </c>
      <c r="M67" s="13">
        <f>VLOOKUP(A67,'14.03.24'!$A$2:$M$426,4,0)</f>
        <v>68389793</v>
      </c>
      <c r="N67" s="34">
        <f>VLOOKUP(A67,'Actual scan'!$A$2:$M$419,4,0)</f>
        <v>80714303</v>
      </c>
      <c r="O67" s="38">
        <f t="shared" si="5"/>
        <v>12324510</v>
      </c>
      <c r="P67" s="13">
        <f>VLOOKUP(A67,'14.03.24'!$A$2:$M$426,10,0)</f>
        <v>5742488</v>
      </c>
      <c r="Q67" s="39">
        <f>VLOOKUP(A67,'Actual scan'!$A$2:$M$419,10,0)</f>
        <v>7583443</v>
      </c>
      <c r="R67" s="38">
        <f t="shared" si="6"/>
        <v>1840955</v>
      </c>
      <c r="S67" s="13">
        <f>VLOOKUP(A67,'14.03.24'!$A$2:$M$426,9,0)</f>
        <v>21542860</v>
      </c>
      <c r="T67" s="39">
        <f>VLOOKUP(A67,'Actual scan'!$A$2:$M$419,9,0)</f>
        <v>30663224</v>
      </c>
      <c r="U67" s="38">
        <f t="shared" si="7"/>
        <v>9120364</v>
      </c>
      <c r="V67" s="13">
        <f>VLOOKUP(A67,'14.03.24'!$A$2:$M$426,8,0)</f>
        <v>26026285</v>
      </c>
      <c r="W67" s="39">
        <f>VLOOKUP(A67,'Actual scan'!$A$2:$M$419,8,0)</f>
        <v>28818129</v>
      </c>
      <c r="X67" s="38">
        <f t="shared" si="8"/>
        <v>2791844</v>
      </c>
      <c r="Y67" s="13">
        <f>VLOOKUP(A67,'14.03.24'!$A$2:$M$426,11,0)</f>
        <v>3174042211</v>
      </c>
      <c r="Z67" s="39">
        <f>VLOOKUP(A67,'Actual scan'!$A$2:$M$419,11,0)</f>
        <v>3404042255</v>
      </c>
      <c r="AA67" s="38">
        <f t="shared" si="9"/>
        <v>230000044</v>
      </c>
      <c r="AB67" s="40">
        <f t="shared" si="10"/>
        <v>5583688</v>
      </c>
      <c r="AC67" s="40">
        <f t="shared" si="11"/>
        <v>36481456</v>
      </c>
      <c r="AD67" s="40">
        <f t="shared" si="12"/>
        <v>0</v>
      </c>
      <c r="AE67" s="40">
        <f t="shared" si="13"/>
        <v>0</v>
      </c>
      <c r="AF67" s="41">
        <f t="shared" si="14"/>
        <v>138000.0264</v>
      </c>
      <c r="AG67" s="40">
        <f>IFERROR(__xludf.DUMMYFUNCTION("IFNA(VLOOKUP(A67,IMPORTRANGE(""https://docs.google.com/spreadsheets/d/13sIiIFxtnWDUMYwzYXOCUL9Pdssb8PBqcbIkNBBCaZM/edit?resourcekey#gid=2083474367"",""Responses!$B$2:$N$500""),10,0),0)"),0.0)</f>
        <v>0</v>
      </c>
      <c r="AH67" s="40">
        <f>IFERROR(__xludf.DUMMYFUNCTION("IFNA(VLOOKUP(A67,IMPORTRANGE(""https://docs.google.com/spreadsheets/d/13sIiIFxtnWDUMYwzYXOCUL9Pdssb8PBqcbIkNBBCaZM/edit?resourcekey#gid=2083474367"",""Responses!$B$2:$N$500""),9,0),0)"),0.0)</f>
        <v>0</v>
      </c>
      <c r="AI67" s="41">
        <f t="shared" si="15"/>
        <v>42203144.03</v>
      </c>
      <c r="AJ67" s="41">
        <f t="shared" si="16"/>
        <v>15670400.73</v>
      </c>
      <c r="AK67" s="42">
        <f t="shared" si="17"/>
        <v>1.571368913</v>
      </c>
      <c r="AL67" s="42">
        <f t="shared" si="18"/>
        <v>1.590606126</v>
      </c>
    </row>
    <row r="68" ht="15.75" customHeight="1">
      <c r="A68" s="6">
        <v>1.19713536E8</v>
      </c>
      <c r="B68" s="7" t="s">
        <v>81</v>
      </c>
      <c r="C68" s="20">
        <f>VLOOKUP(A68,'14.03.24'!$A$2:$W$500,17,0)</f>
        <v>7348786.5</v>
      </c>
      <c r="D68" s="33">
        <f t="shared" si="1"/>
        <v>16366097</v>
      </c>
      <c r="E68" s="20">
        <f>VLOOKUP(A68,'14.03.24'!$A$2:$W$500,18,0)</f>
        <v>25720752.75</v>
      </c>
      <c r="F68" s="33">
        <f t="shared" si="2"/>
        <v>57393044</v>
      </c>
      <c r="G68" s="13">
        <f>VLOOKUP(A68,'14.03.24'!$A$2:$C$426,3,0)</f>
        <v>73487865</v>
      </c>
      <c r="H68" s="34">
        <f>VLOOKUP(A68,'Actual scan'!$A$2:$C$419,3,0)</f>
        <v>75587816</v>
      </c>
      <c r="I68" s="35">
        <f t="shared" si="3"/>
        <v>2099951</v>
      </c>
      <c r="J68" s="20">
        <f>VLOOKUP(A68,'14.03.24'!$A$2:$M$426,13,0)</f>
        <v>688592500.8</v>
      </c>
      <c r="K68" s="36">
        <f>VLOOKUP(A68,'Actual scan'!$A$2:$M$419,13,0)</f>
        <v>965489137.6</v>
      </c>
      <c r="L68" s="37">
        <f t="shared" si="4"/>
        <v>276896636.8</v>
      </c>
      <c r="M68" s="13">
        <f>VLOOKUP(A68,'14.03.24'!$A$2:$M$426,4,0)</f>
        <v>158189738</v>
      </c>
      <c r="N68" s="34">
        <f>VLOOKUP(A68,'Actual scan'!$A$2:$M$419,4,0)</f>
        <v>192262432</v>
      </c>
      <c r="O68" s="38">
        <f t="shared" si="5"/>
        <v>34072694</v>
      </c>
      <c r="P68" s="13">
        <f>VLOOKUP(A68,'14.03.24'!$A$2:$M$426,10,0)</f>
        <v>9697105</v>
      </c>
      <c r="Q68" s="39">
        <f>VLOOKUP(A68,'Actual scan'!$A$2:$M$419,10,0)</f>
        <v>11101864</v>
      </c>
      <c r="R68" s="38">
        <f t="shared" si="6"/>
        <v>1404759</v>
      </c>
      <c r="S68" s="13">
        <f>VLOOKUP(A68,'14.03.24'!$A$2:$M$426,9,0)</f>
        <v>17090554</v>
      </c>
      <c r="T68" s="39">
        <f>VLOOKUP(A68,'Actual scan'!$A$2:$M$419,9,0)</f>
        <v>27941979</v>
      </c>
      <c r="U68" s="38">
        <f t="shared" si="7"/>
        <v>10851425</v>
      </c>
      <c r="V68" s="13">
        <f>VLOOKUP(A68,'14.03.24'!$A$2:$M$426,8,0)</f>
        <v>30205365</v>
      </c>
      <c r="W68" s="39">
        <f>VLOOKUP(A68,'Actual scan'!$A$2:$M$419,8,0)</f>
        <v>35720037</v>
      </c>
      <c r="X68" s="38">
        <f t="shared" si="8"/>
        <v>5514672</v>
      </c>
      <c r="Y68" s="13">
        <f>VLOOKUP(A68,'14.03.24'!$A$2:$M$426,11,0)</f>
        <v>3905979569</v>
      </c>
      <c r="Z68" s="39">
        <f>VLOOKUP(A68,'Actual scan'!$A$2:$M$419,11,0)</f>
        <v>8835979569</v>
      </c>
      <c r="AA68" s="38">
        <f t="shared" si="9"/>
        <v>4930000000</v>
      </c>
      <c r="AB68" s="40">
        <f t="shared" si="10"/>
        <v>11029344</v>
      </c>
      <c r="AC68" s="40">
        <f t="shared" si="11"/>
        <v>43405700</v>
      </c>
      <c r="AD68" s="40">
        <f t="shared" si="12"/>
        <v>0</v>
      </c>
      <c r="AE68" s="40">
        <f t="shared" si="13"/>
        <v>0</v>
      </c>
      <c r="AF68" s="41">
        <f t="shared" si="14"/>
        <v>2958000</v>
      </c>
      <c r="AG68" s="40">
        <f>IFERROR(__xludf.DUMMYFUNCTION("IFNA(VLOOKUP(A68,IMPORTRANGE(""https://docs.google.com/spreadsheets/d/13sIiIFxtnWDUMYwzYXOCUL9Pdssb8PBqcbIkNBBCaZM/edit?resourcekey#gid=2083474367"",""Responses!$B$2:$N$500""),10,0),0)"),0.0)</f>
        <v>0</v>
      </c>
      <c r="AH68" s="40">
        <f>IFERROR(__xludf.DUMMYFUNCTION("IFNA(VLOOKUP(A68,IMPORTRANGE(""https://docs.google.com/spreadsheets/d/13sIiIFxtnWDUMYwzYXOCUL9Pdssb8PBqcbIkNBBCaZM/edit?resourcekey#gid=2083474367"",""Responses!$B$2:$N$500""),9,0),0)"),0.0)</f>
        <v>0</v>
      </c>
      <c r="AI68" s="41">
        <f t="shared" si="15"/>
        <v>57393044</v>
      </c>
      <c r="AJ68" s="41">
        <f t="shared" si="16"/>
        <v>31672291.25</v>
      </c>
      <c r="AK68" s="42">
        <f t="shared" si="17"/>
        <v>2.227047554</v>
      </c>
      <c r="AL68" s="42">
        <f t="shared" si="18"/>
        <v>2.231390526</v>
      </c>
    </row>
    <row r="69" ht="15.75" customHeight="1">
      <c r="A69" s="6">
        <v>1.12859657E8</v>
      </c>
      <c r="B69" s="7" t="s">
        <v>508</v>
      </c>
      <c r="C69" s="20">
        <f>VLOOKUP(A69,'14.03.24'!$A$2:$W$500,17,0)</f>
        <v>7369857.8</v>
      </c>
      <c r="D69" s="33">
        <f t="shared" si="1"/>
        <v>0</v>
      </c>
      <c r="E69" s="20">
        <f>VLOOKUP(A69,'14.03.24'!$A$2:$W$500,18,0)</f>
        <v>25794502.3</v>
      </c>
      <c r="F69" s="33">
        <f t="shared" si="2"/>
        <v>0</v>
      </c>
      <c r="G69" s="13">
        <f>VLOOKUP(A69,'14.03.24'!$A$2:$C$426,3,0)</f>
        <v>73698578</v>
      </c>
      <c r="H69" s="34" t="str">
        <f>VLOOKUP(A69,'Actual scan'!$A$2:$C$419,3,0)</f>
        <v>#N/A</v>
      </c>
      <c r="I69" s="35" t="str">
        <f t="shared" si="3"/>
        <v>#N/A</v>
      </c>
      <c r="J69" s="20">
        <f>VLOOKUP(A69,'14.03.24'!$A$2:$M$426,13,0)</f>
        <v>669669591.8</v>
      </c>
      <c r="K69" s="36" t="str">
        <f>VLOOKUP(A69,'Actual scan'!$A$2:$M$419,13,0)</f>
        <v>#N/A</v>
      </c>
      <c r="L69" s="35" t="str">
        <f t="shared" si="4"/>
        <v>#N/A</v>
      </c>
      <c r="M69" s="13">
        <f>VLOOKUP(A69,'14.03.24'!$A$2:$M$426,4,0)</f>
        <v>122436538</v>
      </c>
      <c r="N69" s="34" t="str">
        <f>VLOOKUP(A69,'Actual scan'!$A$2:$M$419,4,0)</f>
        <v>#N/A</v>
      </c>
      <c r="O69" s="38" t="str">
        <f t="shared" si="5"/>
        <v>#N/A</v>
      </c>
      <c r="P69" s="13">
        <f>VLOOKUP(A69,'14.03.24'!$A$2:$M$426,10,0)</f>
        <v>9205572</v>
      </c>
      <c r="Q69" s="39" t="str">
        <f>VLOOKUP(A69,'Actual scan'!$A$2:$M$419,10,0)</f>
        <v>#N/A</v>
      </c>
      <c r="R69" s="38" t="str">
        <f t="shared" si="6"/>
        <v>#N/A</v>
      </c>
      <c r="S69" s="13">
        <f>VLOOKUP(A69,'14.03.24'!$A$2:$M$426,9,0)</f>
        <v>14405720</v>
      </c>
      <c r="T69" s="39" t="str">
        <f>VLOOKUP(A69,'Actual scan'!$A$2:$M$419,9,0)</f>
        <v>#N/A</v>
      </c>
      <c r="U69" s="38" t="str">
        <f t="shared" si="7"/>
        <v>#N/A</v>
      </c>
      <c r="V69" s="13">
        <f>VLOOKUP(A69,'14.03.24'!$A$2:$M$426,8,0)</f>
        <v>33458382</v>
      </c>
      <c r="W69" s="39" t="str">
        <f>VLOOKUP(A69,'Actual scan'!$A$2:$M$419,8,0)</f>
        <v>#N/A</v>
      </c>
      <c r="X69" s="38" t="str">
        <f t="shared" si="8"/>
        <v>#N/A</v>
      </c>
      <c r="Y69" s="13">
        <f>VLOOKUP(A69,'14.03.24'!$A$2:$M$426,11,0)</f>
        <v>1607007748</v>
      </c>
      <c r="Z69" s="39" t="str">
        <f>VLOOKUP(A69,'Actual scan'!$A$2:$M$419,11,0)</f>
        <v>#N/A</v>
      </c>
      <c r="AA69" s="38" t="str">
        <f t="shared" si="9"/>
        <v>#N/A</v>
      </c>
      <c r="AB69" s="40" t="str">
        <f t="shared" si="10"/>
        <v>#N/A</v>
      </c>
      <c r="AC69" s="40" t="str">
        <f t="shared" si="11"/>
        <v>#N/A</v>
      </c>
      <c r="AD69" s="40">
        <f t="shared" si="12"/>
        <v>0</v>
      </c>
      <c r="AE69" s="40">
        <f t="shared" si="13"/>
        <v>0</v>
      </c>
      <c r="AF69" s="41" t="str">
        <f t="shared" si="14"/>
        <v>#N/A</v>
      </c>
      <c r="AG69" s="40">
        <f>IFERROR(__xludf.DUMMYFUNCTION("IFNA(VLOOKUP(A69,IMPORTRANGE(""https://docs.google.com/spreadsheets/d/13sIiIFxtnWDUMYwzYXOCUL9Pdssb8PBqcbIkNBBCaZM/edit?resourcekey#gid=2083474367"",""Responses!$B$2:$N$500""),10,0),0)"),0.0)</f>
        <v>0</v>
      </c>
      <c r="AH69" s="40">
        <f>IFERROR(__xludf.DUMMYFUNCTION("IFNA(VLOOKUP(A69,IMPORTRANGE(""https://docs.google.com/spreadsheets/d/13sIiIFxtnWDUMYwzYXOCUL9Pdssb8PBqcbIkNBBCaZM/edit?resourcekey#gid=2083474367"",""Responses!$B$2:$N$500""),9,0),0)"),0.0)</f>
        <v>0</v>
      </c>
      <c r="AI69" s="41">
        <f t="shared" si="15"/>
        <v>0</v>
      </c>
      <c r="AJ69" s="41">
        <f t="shared" si="16"/>
        <v>-25794502.3</v>
      </c>
      <c r="AK69" s="42">
        <f t="shared" si="17"/>
        <v>0</v>
      </c>
      <c r="AL69" s="42">
        <f t="shared" si="18"/>
        <v>0</v>
      </c>
    </row>
    <row r="70" ht="15.75" customHeight="1">
      <c r="A70" s="6">
        <v>7.1885615E7</v>
      </c>
      <c r="B70" s="7" t="s">
        <v>96</v>
      </c>
      <c r="C70" s="20">
        <f>VLOOKUP(A70,'14.03.24'!$A$2:$W$500,17,0)</f>
        <v>7376670.2</v>
      </c>
      <c r="D70" s="33">
        <f t="shared" si="1"/>
        <v>4948493</v>
      </c>
      <c r="E70" s="20">
        <f>VLOOKUP(A70,'14.03.24'!$A$2:$W$500,18,0)</f>
        <v>25818345.7</v>
      </c>
      <c r="F70" s="33">
        <f t="shared" si="2"/>
        <v>16741156</v>
      </c>
      <c r="G70" s="13">
        <f>VLOOKUP(A70,'14.03.24'!$A$2:$C$426,3,0)</f>
        <v>73766702</v>
      </c>
      <c r="H70" s="34">
        <f>VLOOKUP(A70,'Actual scan'!$A$2:$C$419,3,0)</f>
        <v>73344202</v>
      </c>
      <c r="I70" s="35">
        <f t="shared" si="3"/>
        <v>-422500</v>
      </c>
      <c r="J70" s="20">
        <f>VLOOKUP(A70,'14.03.24'!$A$2:$M$426,13,0)</f>
        <v>432421976.6</v>
      </c>
      <c r="K70" s="36">
        <f>VLOOKUP(A70,'Actual scan'!$A$2:$M$419,13,0)</f>
        <v>516434460.2</v>
      </c>
      <c r="L70" s="37">
        <f t="shared" si="4"/>
        <v>84012483.6</v>
      </c>
      <c r="M70" s="13">
        <f>VLOOKUP(A70,'14.03.24'!$A$2:$M$426,4,0)</f>
        <v>34998729</v>
      </c>
      <c r="N70" s="34">
        <f>VLOOKUP(A70,'Actual scan'!$A$2:$M$419,4,0)</f>
        <v>40543282</v>
      </c>
      <c r="O70" s="38">
        <f t="shared" si="5"/>
        <v>5544553</v>
      </c>
      <c r="P70" s="13">
        <f>VLOOKUP(A70,'14.03.24'!$A$2:$M$426,10,0)</f>
        <v>8269924</v>
      </c>
      <c r="Q70" s="39">
        <f>VLOOKUP(A70,'Actual scan'!$A$2:$M$419,10,0)</f>
        <v>10115706</v>
      </c>
      <c r="R70" s="38">
        <f t="shared" si="6"/>
        <v>1845782</v>
      </c>
      <c r="S70" s="13">
        <f>VLOOKUP(A70,'14.03.24'!$A$2:$M$426,9,0)</f>
        <v>11095062</v>
      </c>
      <c r="T70" s="39">
        <f>VLOOKUP(A70,'Actual scan'!$A$2:$M$419,9,0)</f>
        <v>14517147</v>
      </c>
      <c r="U70" s="38">
        <f t="shared" si="7"/>
        <v>3422085</v>
      </c>
      <c r="V70" s="13">
        <f>VLOOKUP(A70,'14.03.24'!$A$2:$M$426,8,0)</f>
        <v>20571764</v>
      </c>
      <c r="W70" s="39">
        <f>VLOOKUP(A70,'Actual scan'!$A$2:$M$419,8,0)</f>
        <v>22098172</v>
      </c>
      <c r="X70" s="38">
        <f t="shared" si="8"/>
        <v>1526408</v>
      </c>
      <c r="Y70" s="13">
        <f>VLOOKUP(A70,'14.03.24'!$A$2:$M$426,11,0)</f>
        <v>2502413846</v>
      </c>
      <c r="Z70" s="39">
        <f>VLOOKUP(A70,'Actual scan'!$A$2:$M$419,11,0)</f>
        <v>2502413847</v>
      </c>
      <c r="AA70" s="38">
        <f t="shared" si="9"/>
        <v>1</v>
      </c>
      <c r="AB70" s="40">
        <f t="shared" si="10"/>
        <v>3052816</v>
      </c>
      <c r="AC70" s="40">
        <f t="shared" si="11"/>
        <v>13688340</v>
      </c>
      <c r="AD70" s="40">
        <f t="shared" si="12"/>
        <v>0</v>
      </c>
      <c r="AE70" s="40">
        <f t="shared" si="13"/>
        <v>0</v>
      </c>
      <c r="AF70" s="41">
        <f t="shared" si="14"/>
        <v>0.0006</v>
      </c>
      <c r="AG70" s="40">
        <f>IFERROR(__xludf.DUMMYFUNCTION("IFNA(VLOOKUP(A70,IMPORTRANGE(""https://docs.google.com/spreadsheets/d/13sIiIFxtnWDUMYwzYXOCUL9Pdssb8PBqcbIkNBBCaZM/edit?resourcekey#gid=2083474367"",""Responses!$B$2:$N$500""),10,0),0)"),0.0)</f>
        <v>0</v>
      </c>
      <c r="AH70" s="40">
        <f>IFERROR(__xludf.DUMMYFUNCTION("IFNA(VLOOKUP(A70,IMPORTRANGE(""https://docs.google.com/spreadsheets/d/13sIiIFxtnWDUMYwzYXOCUL9Pdssb8PBqcbIkNBBCaZM/edit?resourcekey#gid=2083474367"",""Responses!$B$2:$N$500""),9,0),0)"),0.0)</f>
        <v>0</v>
      </c>
      <c r="AI70" s="41">
        <f t="shared" si="15"/>
        <v>16741156</v>
      </c>
      <c r="AJ70" s="41">
        <f t="shared" si="16"/>
        <v>-9077189.699</v>
      </c>
      <c r="AK70" s="42">
        <f t="shared" si="17"/>
        <v>0.6708301803</v>
      </c>
      <c r="AL70" s="42">
        <f t="shared" si="18"/>
        <v>0.6484209405</v>
      </c>
    </row>
    <row r="71" ht="15.75" customHeight="1">
      <c r="A71" s="6">
        <v>9.1962637E7</v>
      </c>
      <c r="B71" s="7" t="s">
        <v>108</v>
      </c>
      <c r="C71" s="20">
        <f>VLOOKUP(A71,'14.03.24'!$A$2:$W$500,17,0)</f>
        <v>7415400.4</v>
      </c>
      <c r="D71" s="33">
        <f t="shared" si="1"/>
        <v>8038851</v>
      </c>
      <c r="E71" s="20">
        <f>VLOOKUP(A71,'14.03.24'!$A$2:$W$500,18,0)</f>
        <v>25953901.4</v>
      </c>
      <c r="F71" s="33">
        <f t="shared" si="2"/>
        <v>28044466</v>
      </c>
      <c r="G71" s="13">
        <f>VLOOKUP(A71,'14.03.24'!$A$2:$C$426,3,0)</f>
        <v>74154004</v>
      </c>
      <c r="H71" s="34">
        <f>VLOOKUP(A71,'Actual scan'!$A$2:$C$419,3,0)</f>
        <v>70904572</v>
      </c>
      <c r="I71" s="35">
        <f t="shared" si="3"/>
        <v>-3249432</v>
      </c>
      <c r="J71" s="20">
        <f>VLOOKUP(A71,'14.03.24'!$A$2:$M$426,13,0)</f>
        <v>531621570.2</v>
      </c>
      <c r="K71" s="36">
        <f>VLOOKUP(A71,'Actual scan'!$A$2:$M$419,13,0)</f>
        <v>671901726.2</v>
      </c>
      <c r="L71" s="37">
        <f t="shared" si="4"/>
        <v>140280156</v>
      </c>
      <c r="M71" s="13">
        <f>VLOOKUP(A71,'14.03.24'!$A$2:$M$426,4,0)</f>
        <v>36604877</v>
      </c>
      <c r="N71" s="34">
        <f>VLOOKUP(A71,'Actual scan'!$A$2:$M$419,4,0)</f>
        <v>44763495</v>
      </c>
      <c r="O71" s="38">
        <f t="shared" si="5"/>
        <v>8158618</v>
      </c>
      <c r="P71" s="13">
        <f>VLOOKUP(A71,'14.03.24'!$A$2:$M$426,10,0)</f>
        <v>9543055</v>
      </c>
      <c r="Q71" s="39">
        <f>VLOOKUP(A71,'Actual scan'!$A$2:$M$419,10,0)</f>
        <v>11489473</v>
      </c>
      <c r="R71" s="38">
        <f t="shared" si="6"/>
        <v>1946418</v>
      </c>
      <c r="S71" s="13">
        <f>VLOOKUP(A71,'14.03.24'!$A$2:$M$426,9,0)</f>
        <v>18480860</v>
      </c>
      <c r="T71" s="39">
        <f>VLOOKUP(A71,'Actual scan'!$A$2:$M$419,9,0)</f>
        <v>24464242</v>
      </c>
      <c r="U71" s="38">
        <f t="shared" si="7"/>
        <v>5983382</v>
      </c>
      <c r="V71" s="13">
        <f>VLOOKUP(A71,'14.03.24'!$A$2:$M$426,8,0)</f>
        <v>15891998</v>
      </c>
      <c r="W71" s="39">
        <f>VLOOKUP(A71,'Actual scan'!$A$2:$M$419,8,0)</f>
        <v>17947467</v>
      </c>
      <c r="X71" s="38">
        <f t="shared" si="8"/>
        <v>2055469</v>
      </c>
      <c r="Y71" s="13">
        <f>VLOOKUP(A71,'14.03.24'!$A$2:$M$426,11,0)</f>
        <v>1363228227</v>
      </c>
      <c r="Z71" s="39">
        <f>VLOOKUP(A71,'Actual scan'!$A$2:$M$419,11,0)</f>
        <v>1363228227</v>
      </c>
      <c r="AA71" s="38">
        <f t="shared" si="9"/>
        <v>0</v>
      </c>
      <c r="AB71" s="40">
        <f t="shared" si="10"/>
        <v>4110938</v>
      </c>
      <c r="AC71" s="40">
        <f t="shared" si="11"/>
        <v>23933528</v>
      </c>
      <c r="AD71" s="40">
        <f t="shared" si="12"/>
        <v>0</v>
      </c>
      <c r="AE71" s="40">
        <f t="shared" si="13"/>
        <v>0</v>
      </c>
      <c r="AF71" s="41">
        <f t="shared" si="14"/>
        <v>0</v>
      </c>
      <c r="AG71" s="40">
        <f>IFERROR(__xludf.DUMMYFUNCTION("IFNA(VLOOKUP(A71,IMPORTRANGE(""https://docs.google.com/spreadsheets/d/13sIiIFxtnWDUMYwzYXOCUL9Pdssb8PBqcbIkNBBCaZM/edit?resourcekey#gid=2083474367"",""Responses!$B$2:$N$500""),10,0),0)"),0.0)</f>
        <v>0</v>
      </c>
      <c r="AH71" s="40">
        <f>IFERROR(__xludf.DUMMYFUNCTION("IFNA(VLOOKUP(A71,IMPORTRANGE(""https://docs.google.com/spreadsheets/d/13sIiIFxtnWDUMYwzYXOCUL9Pdssb8PBqcbIkNBBCaZM/edit?resourcekey#gid=2083474367"",""Responses!$B$2:$N$500""),9,0),0)"),0.0)</f>
        <v>0</v>
      </c>
      <c r="AI71" s="41">
        <f t="shared" si="15"/>
        <v>28044466</v>
      </c>
      <c r="AJ71" s="41">
        <f t="shared" si="16"/>
        <v>2090564.6</v>
      </c>
      <c r="AK71" s="42">
        <f t="shared" si="17"/>
        <v>1.084075109</v>
      </c>
      <c r="AL71" s="42">
        <f t="shared" si="18"/>
        <v>1.080549146</v>
      </c>
    </row>
    <row r="72" ht="15.75" customHeight="1">
      <c r="A72" s="6">
        <v>1.29964669E8</v>
      </c>
      <c r="B72" s="7" t="s">
        <v>28</v>
      </c>
      <c r="C72" s="20">
        <f>VLOOKUP(A72,'14.03.24'!$A$2:$W$500,17,0)</f>
        <v>7399519.8</v>
      </c>
      <c r="D72" s="33">
        <f t="shared" si="1"/>
        <v>45854249</v>
      </c>
      <c r="E72" s="20">
        <f>VLOOKUP(A72,'14.03.24'!$A$2:$W$500,18,0)</f>
        <v>25898319.3</v>
      </c>
      <c r="F72" s="33">
        <f t="shared" si="2"/>
        <v>139400934.8</v>
      </c>
      <c r="G72" s="13">
        <f>VLOOKUP(A72,'14.03.24'!$A$2:$C$426,3,0)</f>
        <v>73995198</v>
      </c>
      <c r="H72" s="34">
        <f>VLOOKUP(A72,'Actual scan'!$A$2:$C$419,3,0)</f>
        <v>99070205</v>
      </c>
      <c r="I72" s="35">
        <f t="shared" si="3"/>
        <v>25075007</v>
      </c>
      <c r="J72" s="20">
        <f>VLOOKUP(A72,'14.03.24'!$A$2:$M$426,13,0)</f>
        <v>1144314403</v>
      </c>
      <c r="K72" s="36">
        <f>VLOOKUP(A72,'Actual scan'!$A$2:$M$419,13,0)</f>
        <v>1844669631</v>
      </c>
      <c r="L72" s="37">
        <f t="shared" si="4"/>
        <v>700355227.4</v>
      </c>
      <c r="M72" s="13">
        <f>VLOOKUP(A72,'14.03.24'!$A$2:$M$426,4,0)</f>
        <v>104355231</v>
      </c>
      <c r="N72" s="34">
        <f>VLOOKUP(A72,'Actual scan'!$A$2:$M$419,4,0)</f>
        <v>153439712</v>
      </c>
      <c r="O72" s="38">
        <f t="shared" si="5"/>
        <v>49084481</v>
      </c>
      <c r="P72" s="13">
        <f>VLOOKUP(A72,'14.03.24'!$A$2:$M$426,10,0)</f>
        <v>8134844</v>
      </c>
      <c r="Q72" s="39">
        <f>VLOOKUP(A72,'Actual scan'!$A$2:$M$419,10,0)</f>
        <v>10292807</v>
      </c>
      <c r="R72" s="38">
        <f t="shared" si="6"/>
        <v>2157963</v>
      </c>
      <c r="S72" s="13">
        <f>VLOOKUP(A72,'14.03.24'!$A$2:$M$426,9,0)</f>
        <v>33095389</v>
      </c>
      <c r="T72" s="39">
        <f>VLOOKUP(A72,'Actual scan'!$A$2:$M$419,9,0)</f>
        <v>56755319</v>
      </c>
      <c r="U72" s="38">
        <f t="shared" si="7"/>
        <v>23659930</v>
      </c>
      <c r="V72" s="13">
        <f>VLOOKUP(A72,'14.03.24'!$A$2:$M$426,8,0)</f>
        <v>43789475</v>
      </c>
      <c r="W72" s="39">
        <f>VLOOKUP(A72,'Actual scan'!$A$2:$M$419,8,0)</f>
        <v>65983794</v>
      </c>
      <c r="X72" s="38">
        <f t="shared" si="8"/>
        <v>22194319</v>
      </c>
      <c r="Y72" s="13">
        <f>VLOOKUP(A72,'14.03.24'!$A$2:$M$426,11,0)</f>
        <v>8237806603</v>
      </c>
      <c r="Z72" s="39">
        <f>VLOOKUP(A72,'Actual scan'!$A$2:$M$419,11,0)</f>
        <v>8858767927</v>
      </c>
      <c r="AA72" s="38">
        <f t="shared" si="9"/>
        <v>620961324</v>
      </c>
      <c r="AB72" s="40">
        <f t="shared" si="10"/>
        <v>44388638</v>
      </c>
      <c r="AC72" s="40">
        <f t="shared" si="11"/>
        <v>94639720</v>
      </c>
      <c r="AD72" s="40">
        <f t="shared" si="12"/>
        <v>0</v>
      </c>
      <c r="AE72" s="40">
        <f t="shared" si="13"/>
        <v>0</v>
      </c>
      <c r="AF72" s="41">
        <f t="shared" si="14"/>
        <v>372576.7944</v>
      </c>
      <c r="AG72" s="40">
        <f>IFERROR(__xludf.DUMMYFUNCTION("IFNA(VLOOKUP(A72,IMPORTRANGE(""https://docs.google.com/spreadsheets/d/13sIiIFxtnWDUMYwzYXOCUL9Pdssb8PBqcbIkNBBCaZM/edit?resourcekey#gid=2083474367"",""Responses!$B$2:$N$500""),10,0),0)"),0.0)</f>
        <v>0</v>
      </c>
      <c r="AH72" s="40">
        <f>IFERROR(__xludf.DUMMYFUNCTION("IFNA(VLOOKUP(A72,IMPORTRANGE(""https://docs.google.com/spreadsheets/d/13sIiIFxtnWDUMYwzYXOCUL9Pdssb8PBqcbIkNBBCaZM/edit?resourcekey#gid=2083474367"",""Responses!$B$2:$N$500""),9,0),0)"),0.0)</f>
        <v>0</v>
      </c>
      <c r="AI72" s="41">
        <f t="shared" si="15"/>
        <v>139400934.8</v>
      </c>
      <c r="AJ72" s="41">
        <f t="shared" si="16"/>
        <v>113502615.5</v>
      </c>
      <c r="AK72" s="42">
        <f t="shared" si="17"/>
        <v>6.196922265</v>
      </c>
      <c r="AL72" s="42">
        <f t="shared" si="18"/>
        <v>5.382624763</v>
      </c>
    </row>
    <row r="73" ht="15.75" customHeight="1">
      <c r="A73" s="6">
        <v>6.8867987E7</v>
      </c>
      <c r="B73" s="7" t="s">
        <v>504</v>
      </c>
      <c r="C73" s="20">
        <f>VLOOKUP(A73,'14.03.24'!$A$2:$W$500,17,0)</f>
        <v>7527007</v>
      </c>
      <c r="D73" s="33">
        <f t="shared" si="1"/>
        <v>0</v>
      </c>
      <c r="E73" s="20">
        <f>VLOOKUP(A73,'14.03.24'!$A$2:$W$500,18,0)</f>
        <v>26344524.5</v>
      </c>
      <c r="F73" s="33">
        <f t="shared" si="2"/>
        <v>0</v>
      </c>
      <c r="G73" s="13">
        <f>VLOOKUP(A73,'14.03.24'!$A$2:$C$426,3,0)</f>
        <v>75270070</v>
      </c>
      <c r="H73" s="34" t="str">
        <f>VLOOKUP(A73,'Actual scan'!$A$2:$C$419,3,0)</f>
        <v>#N/A</v>
      </c>
      <c r="I73" s="35" t="str">
        <f t="shared" si="3"/>
        <v>#N/A</v>
      </c>
      <c r="J73" s="20">
        <f>VLOOKUP(A73,'14.03.24'!$A$2:$M$426,13,0)</f>
        <v>1423400408</v>
      </c>
      <c r="K73" s="36" t="str">
        <f>VLOOKUP(A73,'Actual scan'!$A$2:$M$419,13,0)</f>
        <v>#N/A</v>
      </c>
      <c r="L73" s="35" t="str">
        <f t="shared" si="4"/>
        <v>#N/A</v>
      </c>
      <c r="M73" s="13">
        <f>VLOOKUP(A73,'14.03.24'!$A$2:$M$426,4,0)</f>
        <v>146425208</v>
      </c>
      <c r="N73" s="34" t="str">
        <f>VLOOKUP(A73,'Actual scan'!$A$2:$M$419,4,0)</f>
        <v>#N/A</v>
      </c>
      <c r="O73" s="38" t="str">
        <f t="shared" si="5"/>
        <v>#N/A</v>
      </c>
      <c r="P73" s="13">
        <f>VLOOKUP(A73,'14.03.24'!$A$2:$M$426,10,0)</f>
        <v>10386892</v>
      </c>
      <c r="Q73" s="39" t="str">
        <f>VLOOKUP(A73,'Actual scan'!$A$2:$M$419,10,0)</f>
        <v>#N/A</v>
      </c>
      <c r="R73" s="38" t="str">
        <f t="shared" si="6"/>
        <v>#N/A</v>
      </c>
      <c r="S73" s="13">
        <f>VLOOKUP(A73,'14.03.24'!$A$2:$M$426,9,0)</f>
        <v>23467059</v>
      </c>
      <c r="T73" s="39" t="str">
        <f>VLOOKUP(A73,'Actual scan'!$A$2:$M$419,9,0)</f>
        <v>#N/A</v>
      </c>
      <c r="U73" s="38" t="str">
        <f t="shared" si="7"/>
        <v>#N/A</v>
      </c>
      <c r="V73" s="13">
        <f>VLOOKUP(A73,'14.03.24'!$A$2:$M$426,8,0)</f>
        <v>89567344</v>
      </c>
      <c r="W73" s="39" t="str">
        <f>VLOOKUP(A73,'Actual scan'!$A$2:$M$419,8,0)</f>
        <v>#N/A</v>
      </c>
      <c r="X73" s="38" t="str">
        <f t="shared" si="8"/>
        <v>#N/A</v>
      </c>
      <c r="Y73" s="13">
        <f>VLOOKUP(A73,'14.03.24'!$A$2:$M$426,11,0)</f>
        <v>11152127554</v>
      </c>
      <c r="Z73" s="39" t="str">
        <f>VLOOKUP(A73,'Actual scan'!$A$2:$M$419,11,0)</f>
        <v>#N/A</v>
      </c>
      <c r="AA73" s="38" t="str">
        <f t="shared" si="9"/>
        <v>#N/A</v>
      </c>
      <c r="AB73" s="40" t="str">
        <f t="shared" si="10"/>
        <v>#N/A</v>
      </c>
      <c r="AC73" s="40" t="str">
        <f t="shared" si="11"/>
        <v>#N/A</v>
      </c>
      <c r="AD73" s="40">
        <f t="shared" si="12"/>
        <v>0</v>
      </c>
      <c r="AE73" s="40">
        <f t="shared" si="13"/>
        <v>0</v>
      </c>
      <c r="AF73" s="41" t="str">
        <f t="shared" si="14"/>
        <v>#N/A</v>
      </c>
      <c r="AG73" s="40">
        <f>IFERROR(__xludf.DUMMYFUNCTION("IFNA(VLOOKUP(A73,IMPORTRANGE(""https://docs.google.com/spreadsheets/d/13sIiIFxtnWDUMYwzYXOCUL9Pdssb8PBqcbIkNBBCaZM/edit?resourcekey#gid=2083474367"",""Responses!$B$2:$N$500""),10,0),0)"),0.0)</f>
        <v>0</v>
      </c>
      <c r="AH73" s="40">
        <f>IFERROR(__xludf.DUMMYFUNCTION("IFNA(VLOOKUP(A73,IMPORTRANGE(""https://docs.google.com/spreadsheets/d/13sIiIFxtnWDUMYwzYXOCUL9Pdssb8PBqcbIkNBBCaZM/edit?resourcekey#gid=2083474367"",""Responses!$B$2:$N$500""),9,0),0)"),0.0)</f>
        <v>0</v>
      </c>
      <c r="AI73" s="41">
        <f t="shared" si="15"/>
        <v>0</v>
      </c>
      <c r="AJ73" s="41">
        <f t="shared" si="16"/>
        <v>-26344524.5</v>
      </c>
      <c r="AK73" s="42">
        <f t="shared" si="17"/>
        <v>0</v>
      </c>
      <c r="AL73" s="42">
        <f t="shared" si="18"/>
        <v>0</v>
      </c>
    </row>
    <row r="74" ht="15.75" customHeight="1">
      <c r="A74" s="6">
        <v>1.11930447E8</v>
      </c>
      <c r="B74" s="7" t="s">
        <v>139</v>
      </c>
      <c r="C74" s="20">
        <f>VLOOKUP(A74,'14.03.24'!$A$2:$W$500,17,0)</f>
        <v>7354556.7</v>
      </c>
      <c r="D74" s="33">
        <f t="shared" si="1"/>
        <v>13913119</v>
      </c>
      <c r="E74" s="20">
        <f>VLOOKUP(A74,'14.03.24'!$A$2:$W$500,18,0)</f>
        <v>25740948.45</v>
      </c>
      <c r="F74" s="33">
        <f t="shared" si="2"/>
        <v>48833384</v>
      </c>
      <c r="G74" s="13">
        <f>VLOOKUP(A74,'14.03.24'!$A$2:$C$426,3,0)</f>
        <v>73545567</v>
      </c>
      <c r="H74" s="34">
        <f>VLOOKUP(A74,'Actual scan'!$A$2:$C$419,3,0)</f>
        <v>68295903</v>
      </c>
      <c r="I74" s="35">
        <f t="shared" si="3"/>
        <v>-5249664</v>
      </c>
      <c r="J74" s="20">
        <f>VLOOKUP(A74,'14.03.24'!$A$2:$M$426,13,0)</f>
        <v>738898166</v>
      </c>
      <c r="K74" s="36">
        <f>VLOOKUP(A74,'Actual scan'!$A$2:$M$419,13,0)</f>
        <v>977152101.6</v>
      </c>
      <c r="L74" s="37">
        <f t="shared" si="4"/>
        <v>238253935.6</v>
      </c>
      <c r="M74" s="13">
        <f>VLOOKUP(A74,'14.03.24'!$A$2:$M$426,4,0)</f>
        <v>83205443</v>
      </c>
      <c r="N74" s="34">
        <f>VLOOKUP(A74,'Actual scan'!$A$2:$M$419,4,0)</f>
        <v>122461248</v>
      </c>
      <c r="O74" s="38">
        <f t="shared" si="5"/>
        <v>39255805</v>
      </c>
      <c r="P74" s="13">
        <f>VLOOKUP(A74,'14.03.24'!$A$2:$M$426,10,0)</f>
        <v>9482653</v>
      </c>
      <c r="Q74" s="39">
        <f>VLOOKUP(A74,'Actual scan'!$A$2:$M$419,10,0)</f>
        <v>13283058</v>
      </c>
      <c r="R74" s="38">
        <f t="shared" si="6"/>
        <v>3800405</v>
      </c>
      <c r="S74" s="13">
        <f>VLOOKUP(A74,'14.03.24'!$A$2:$M$426,9,0)</f>
        <v>20424269</v>
      </c>
      <c r="T74" s="39">
        <f>VLOOKUP(A74,'Actual scan'!$A$2:$M$419,9,0)</f>
        <v>29354342</v>
      </c>
      <c r="U74" s="38">
        <f t="shared" si="7"/>
        <v>8930073</v>
      </c>
      <c r="V74" s="13">
        <f>VLOOKUP(A74,'14.03.24'!$A$2:$M$426,8,0)</f>
        <v>31449024</v>
      </c>
      <c r="W74" s="39">
        <f>VLOOKUP(A74,'Actual scan'!$A$2:$M$419,8,0)</f>
        <v>36432070</v>
      </c>
      <c r="X74" s="38">
        <f t="shared" si="8"/>
        <v>4983046</v>
      </c>
      <c r="Y74" s="13">
        <f>VLOOKUP(A74,'14.03.24'!$A$2:$M$426,11,0)</f>
        <v>12574308399</v>
      </c>
      <c r="Z74" s="39">
        <f>VLOOKUP(A74,'Actual scan'!$A$2:$M$419,11,0)</f>
        <v>17819308399</v>
      </c>
      <c r="AA74" s="38">
        <f t="shared" si="9"/>
        <v>5245000000</v>
      </c>
      <c r="AB74" s="40">
        <f t="shared" si="10"/>
        <v>9966092</v>
      </c>
      <c r="AC74" s="40">
        <f t="shared" si="11"/>
        <v>35720292</v>
      </c>
      <c r="AD74" s="40">
        <f t="shared" si="12"/>
        <v>0</v>
      </c>
      <c r="AE74" s="40">
        <f t="shared" si="13"/>
        <v>0</v>
      </c>
      <c r="AF74" s="41">
        <f t="shared" si="14"/>
        <v>3147000</v>
      </c>
      <c r="AG74" s="40">
        <f>IFERROR(__xludf.DUMMYFUNCTION("IFNA(VLOOKUP(A74,IMPORTRANGE(""https://docs.google.com/spreadsheets/d/13sIiIFxtnWDUMYwzYXOCUL9Pdssb8PBqcbIkNBBCaZM/edit?resourcekey#gid=2083474367"",""Responses!$B$2:$N$500""),10,0),0)"),0.0)</f>
        <v>0</v>
      </c>
      <c r="AH74" s="40">
        <f>IFERROR(__xludf.DUMMYFUNCTION("IFNA(VLOOKUP(A74,IMPORTRANGE(""https://docs.google.com/spreadsheets/d/13sIiIFxtnWDUMYwzYXOCUL9Pdssb8PBqcbIkNBBCaZM/edit?resourcekey#gid=2083474367"",""Responses!$B$2:$N$500""),9,0),0)"),0.0)</f>
        <v>0</v>
      </c>
      <c r="AI74" s="41">
        <f t="shared" si="15"/>
        <v>48833384</v>
      </c>
      <c r="AJ74" s="41">
        <f t="shared" si="16"/>
        <v>23092435.55</v>
      </c>
      <c r="AK74" s="42">
        <f t="shared" si="17"/>
        <v>1.891768541</v>
      </c>
      <c r="AL74" s="42">
        <f t="shared" si="18"/>
        <v>1.897108962</v>
      </c>
    </row>
    <row r="75" ht="15.75" customHeight="1">
      <c r="A75" s="6">
        <v>1.9805411E7</v>
      </c>
      <c r="B75" s="7" t="s">
        <v>506</v>
      </c>
      <c r="C75" s="20">
        <f>VLOOKUP(A75,'14.03.24'!$A$2:$W$500,17,0)</f>
        <v>7436771.9</v>
      </c>
      <c r="D75" s="33">
        <f t="shared" si="1"/>
        <v>0</v>
      </c>
      <c r="E75" s="20">
        <f>VLOOKUP(A75,'14.03.24'!$A$2:$W$500,18,0)</f>
        <v>26028701.65</v>
      </c>
      <c r="F75" s="33">
        <f t="shared" si="2"/>
        <v>0</v>
      </c>
      <c r="G75" s="13">
        <f>VLOOKUP(A75,'14.03.24'!$A$2:$C$426,3,0)</f>
        <v>74367719</v>
      </c>
      <c r="H75" s="34" t="str">
        <f>VLOOKUP(A75,'Actual scan'!$A$2:$C$419,3,0)</f>
        <v>#N/A</v>
      </c>
      <c r="I75" s="35" t="str">
        <f t="shared" si="3"/>
        <v>#N/A</v>
      </c>
      <c r="J75" s="20">
        <f>VLOOKUP(A75,'14.03.24'!$A$2:$M$426,13,0)</f>
        <v>243962077.4</v>
      </c>
      <c r="K75" s="36" t="str">
        <f>VLOOKUP(A75,'Actual scan'!$A$2:$M$419,13,0)</f>
        <v>#N/A</v>
      </c>
      <c r="L75" s="35" t="str">
        <f t="shared" si="4"/>
        <v>#N/A</v>
      </c>
      <c r="M75" s="13">
        <f>VLOOKUP(A75,'14.03.24'!$A$2:$M$426,4,0)</f>
        <v>19790961</v>
      </c>
      <c r="N75" s="34" t="str">
        <f>VLOOKUP(A75,'Actual scan'!$A$2:$M$419,4,0)</f>
        <v>#N/A</v>
      </c>
      <c r="O75" s="38" t="str">
        <f t="shared" si="5"/>
        <v>#N/A</v>
      </c>
      <c r="P75" s="13">
        <f>VLOOKUP(A75,'14.03.24'!$A$2:$M$426,10,0)</f>
        <v>15100936</v>
      </c>
      <c r="Q75" s="39" t="str">
        <f>VLOOKUP(A75,'Actual scan'!$A$2:$M$419,10,0)</f>
        <v>#N/A</v>
      </c>
      <c r="R75" s="38" t="str">
        <f t="shared" si="6"/>
        <v>#N/A</v>
      </c>
      <c r="S75" s="13">
        <f>VLOOKUP(A75,'14.03.24'!$A$2:$M$426,9,0)</f>
        <v>6095675</v>
      </c>
      <c r="T75" s="39" t="str">
        <f>VLOOKUP(A75,'Actual scan'!$A$2:$M$419,9,0)</f>
        <v>#N/A</v>
      </c>
      <c r="U75" s="38" t="str">
        <f t="shared" si="7"/>
        <v>#N/A</v>
      </c>
      <c r="V75" s="13">
        <f>VLOOKUP(A75,'14.03.24'!$A$2:$M$426,8,0)</f>
        <v>11989536</v>
      </c>
      <c r="W75" s="39" t="str">
        <f>VLOOKUP(A75,'Actual scan'!$A$2:$M$419,8,0)</f>
        <v>#N/A</v>
      </c>
      <c r="X75" s="38" t="str">
        <f t="shared" si="8"/>
        <v>#N/A</v>
      </c>
      <c r="Y75" s="13">
        <f>VLOOKUP(A75,'14.03.24'!$A$2:$M$426,11,0)</f>
        <v>15326961461</v>
      </c>
      <c r="Z75" s="39" t="str">
        <f>VLOOKUP(A75,'Actual scan'!$A$2:$M$419,11,0)</f>
        <v>#N/A</v>
      </c>
      <c r="AA75" s="38" t="str">
        <f t="shared" si="9"/>
        <v>#N/A</v>
      </c>
      <c r="AB75" s="40" t="str">
        <f t="shared" si="10"/>
        <v>#N/A</v>
      </c>
      <c r="AC75" s="40" t="str">
        <f t="shared" si="11"/>
        <v>#N/A</v>
      </c>
      <c r="AD75" s="40">
        <f t="shared" si="12"/>
        <v>0</v>
      </c>
      <c r="AE75" s="40">
        <f t="shared" si="13"/>
        <v>0</v>
      </c>
      <c r="AF75" s="41" t="str">
        <f t="shared" si="14"/>
        <v>#N/A</v>
      </c>
      <c r="AG75" s="40">
        <f>IFERROR(__xludf.DUMMYFUNCTION("IFNA(VLOOKUP(A75,IMPORTRANGE(""https://docs.google.com/spreadsheets/d/13sIiIFxtnWDUMYwzYXOCUL9Pdssb8PBqcbIkNBBCaZM/edit?resourcekey#gid=2083474367"",""Responses!$B$2:$N$500""),10,0),0)"),0.0)</f>
        <v>0</v>
      </c>
      <c r="AH75" s="40">
        <f>IFERROR(__xludf.DUMMYFUNCTION("IFNA(VLOOKUP(A75,IMPORTRANGE(""https://docs.google.com/spreadsheets/d/13sIiIFxtnWDUMYwzYXOCUL9Pdssb8PBqcbIkNBBCaZM/edit?resourcekey#gid=2083474367"",""Responses!$B$2:$N$500""),9,0),0)"),0.0)</f>
        <v>0</v>
      </c>
      <c r="AI75" s="41">
        <f t="shared" si="15"/>
        <v>0</v>
      </c>
      <c r="AJ75" s="41">
        <f t="shared" si="16"/>
        <v>-26028701.65</v>
      </c>
      <c r="AK75" s="42">
        <f t="shared" si="17"/>
        <v>0</v>
      </c>
      <c r="AL75" s="42">
        <f t="shared" si="18"/>
        <v>0</v>
      </c>
    </row>
    <row r="76" ht="15.75" customHeight="1">
      <c r="A76" s="6">
        <v>5.7211811E7</v>
      </c>
      <c r="B76" s="7" t="s">
        <v>510</v>
      </c>
      <c r="C76" s="20">
        <f>VLOOKUP(A76,'14.03.24'!$A$2:$W$500,17,0)</f>
        <v>7355378.4</v>
      </c>
      <c r="D76" s="33">
        <f t="shared" si="1"/>
        <v>0</v>
      </c>
      <c r="E76" s="20">
        <f>VLOOKUP(A76,'14.03.24'!$A$2:$W$500,18,0)</f>
        <v>25743824.4</v>
      </c>
      <c r="F76" s="33">
        <f t="shared" si="2"/>
        <v>0</v>
      </c>
      <c r="G76" s="13">
        <f>VLOOKUP(A76,'14.03.24'!$A$2:$C$426,3,0)</f>
        <v>73553784</v>
      </c>
      <c r="H76" s="34" t="str">
        <f>VLOOKUP(A76,'Actual scan'!$A$2:$C$419,3,0)</f>
        <v>#N/A</v>
      </c>
      <c r="I76" s="35" t="str">
        <f t="shared" si="3"/>
        <v>#N/A</v>
      </c>
      <c r="J76" s="20">
        <f>VLOOKUP(A76,'14.03.24'!$A$2:$M$426,13,0)</f>
        <v>969600853.6</v>
      </c>
      <c r="K76" s="36" t="str">
        <f>VLOOKUP(A76,'Actual scan'!$A$2:$M$419,13,0)</f>
        <v>#N/A</v>
      </c>
      <c r="L76" s="35" t="str">
        <f t="shared" si="4"/>
        <v>#N/A</v>
      </c>
      <c r="M76" s="13">
        <f>VLOOKUP(A76,'14.03.24'!$A$2:$M$426,4,0)</f>
        <v>102947175</v>
      </c>
      <c r="N76" s="34" t="str">
        <f>VLOOKUP(A76,'Actual scan'!$A$2:$M$419,4,0)</f>
        <v>#N/A</v>
      </c>
      <c r="O76" s="38" t="str">
        <f t="shared" si="5"/>
        <v>#N/A</v>
      </c>
      <c r="P76" s="13">
        <f>VLOOKUP(A76,'14.03.24'!$A$2:$M$426,10,0)</f>
        <v>11045298</v>
      </c>
      <c r="Q76" s="39" t="str">
        <f>VLOOKUP(A76,'Actual scan'!$A$2:$M$419,10,0)</f>
        <v>#N/A</v>
      </c>
      <c r="R76" s="38" t="str">
        <f t="shared" si="6"/>
        <v>#N/A</v>
      </c>
      <c r="S76" s="13">
        <f>VLOOKUP(A76,'14.03.24'!$A$2:$M$426,9,0)</f>
        <v>26699332</v>
      </c>
      <c r="T76" s="39" t="str">
        <f>VLOOKUP(A76,'Actual scan'!$A$2:$M$419,9,0)</f>
        <v>#N/A</v>
      </c>
      <c r="U76" s="38" t="str">
        <f t="shared" si="7"/>
        <v>#N/A</v>
      </c>
      <c r="V76" s="13">
        <f>VLOOKUP(A76,'14.03.24'!$A$2:$M$426,8,0)</f>
        <v>38221897</v>
      </c>
      <c r="W76" s="39" t="str">
        <f>VLOOKUP(A76,'Actual scan'!$A$2:$M$419,8,0)</f>
        <v>#N/A</v>
      </c>
      <c r="X76" s="38" t="str">
        <f t="shared" si="8"/>
        <v>#N/A</v>
      </c>
      <c r="Y76" s="13">
        <f>VLOOKUP(A76,'14.03.24'!$A$2:$M$426,11,0)</f>
        <v>8316851215</v>
      </c>
      <c r="Z76" s="39" t="str">
        <f>VLOOKUP(A76,'Actual scan'!$A$2:$M$419,11,0)</f>
        <v>#N/A</v>
      </c>
      <c r="AA76" s="38" t="str">
        <f t="shared" si="9"/>
        <v>#N/A</v>
      </c>
      <c r="AB76" s="40" t="str">
        <f t="shared" si="10"/>
        <v>#N/A</v>
      </c>
      <c r="AC76" s="40" t="str">
        <f t="shared" si="11"/>
        <v>#N/A</v>
      </c>
      <c r="AD76" s="40">
        <f t="shared" si="12"/>
        <v>0</v>
      </c>
      <c r="AE76" s="40">
        <f t="shared" si="13"/>
        <v>0</v>
      </c>
      <c r="AF76" s="41" t="str">
        <f t="shared" si="14"/>
        <v>#N/A</v>
      </c>
      <c r="AG76" s="40">
        <f>IFERROR(__xludf.DUMMYFUNCTION("IFNA(VLOOKUP(A76,IMPORTRANGE(""https://docs.google.com/spreadsheets/d/13sIiIFxtnWDUMYwzYXOCUL9Pdssb8PBqcbIkNBBCaZM/edit?resourcekey#gid=2083474367"",""Responses!$B$2:$N$500""),10,0),0)"),0.0)</f>
        <v>0</v>
      </c>
      <c r="AH76" s="40">
        <f>IFERROR(__xludf.DUMMYFUNCTION("IFNA(VLOOKUP(A76,IMPORTRANGE(""https://docs.google.com/spreadsheets/d/13sIiIFxtnWDUMYwzYXOCUL9Pdssb8PBqcbIkNBBCaZM/edit?resourcekey#gid=2083474367"",""Responses!$B$2:$N$500""),9,0),0)"),0.0)</f>
        <v>0</v>
      </c>
      <c r="AI76" s="41">
        <f t="shared" si="15"/>
        <v>0</v>
      </c>
      <c r="AJ76" s="41">
        <f t="shared" si="16"/>
        <v>-25743824.4</v>
      </c>
      <c r="AK76" s="42">
        <f t="shared" si="17"/>
        <v>0</v>
      </c>
      <c r="AL76" s="42">
        <f t="shared" si="18"/>
        <v>0</v>
      </c>
    </row>
    <row r="77" ht="15.75" customHeight="1">
      <c r="A77" s="6">
        <v>1.24845422E8</v>
      </c>
      <c r="B77" s="7" t="s">
        <v>76</v>
      </c>
      <c r="C77" s="20">
        <f>VLOOKUP(A77,'14.03.24'!$A$2:$W$500,17,0)</f>
        <v>7478197</v>
      </c>
      <c r="D77" s="33">
        <f t="shared" si="1"/>
        <v>11633107</v>
      </c>
      <c r="E77" s="20">
        <f>VLOOKUP(A77,'14.03.24'!$A$2:$W$500,18,0)</f>
        <v>26173689.5</v>
      </c>
      <c r="F77" s="33">
        <f t="shared" si="2"/>
        <v>37893094</v>
      </c>
      <c r="G77" s="13">
        <f>VLOOKUP(A77,'14.03.24'!$A$2:$C$426,3,0)</f>
        <v>74781970</v>
      </c>
      <c r="H77" s="34">
        <f>VLOOKUP(A77,'Actual scan'!$A$2:$C$419,3,0)</f>
        <v>77456543</v>
      </c>
      <c r="I77" s="35">
        <f t="shared" si="3"/>
        <v>2674573</v>
      </c>
      <c r="J77" s="20">
        <f>VLOOKUP(A77,'14.03.24'!$A$2:$M$426,13,0)</f>
        <v>466942893</v>
      </c>
      <c r="K77" s="36">
        <f>VLOOKUP(A77,'Actual scan'!$A$2:$M$419,13,0)</f>
        <v>652822091</v>
      </c>
      <c r="L77" s="37">
        <f t="shared" si="4"/>
        <v>185879198</v>
      </c>
      <c r="M77" s="13">
        <f>VLOOKUP(A77,'14.03.24'!$A$2:$M$426,4,0)</f>
        <v>42476938</v>
      </c>
      <c r="N77" s="34">
        <f>VLOOKUP(A77,'Actual scan'!$A$2:$M$419,4,0)</f>
        <v>54549540</v>
      </c>
      <c r="O77" s="38">
        <f t="shared" si="5"/>
        <v>12072602</v>
      </c>
      <c r="P77" s="13">
        <f>VLOOKUP(A77,'14.03.24'!$A$2:$M$426,10,0)</f>
        <v>3424877</v>
      </c>
      <c r="Q77" s="39">
        <f>VLOOKUP(A77,'Actual scan'!$A$2:$M$419,10,0)</f>
        <v>5148042</v>
      </c>
      <c r="R77" s="38">
        <f t="shared" si="6"/>
        <v>1723165</v>
      </c>
      <c r="S77" s="13">
        <f>VLOOKUP(A77,'14.03.24'!$A$2:$M$426,9,0)</f>
        <v>8764129</v>
      </c>
      <c r="T77" s="39">
        <f>VLOOKUP(A77,'Actual scan'!$A$2:$M$419,9,0)</f>
        <v>15689069</v>
      </c>
      <c r="U77" s="38">
        <f t="shared" si="7"/>
        <v>6924940</v>
      </c>
      <c r="V77" s="13">
        <f>VLOOKUP(A77,'14.03.24'!$A$2:$M$426,8,0)</f>
        <v>28376694</v>
      </c>
      <c r="W77" s="39">
        <f>VLOOKUP(A77,'Actual scan'!$A$2:$M$419,8,0)</f>
        <v>33084861</v>
      </c>
      <c r="X77" s="38">
        <f t="shared" si="8"/>
        <v>4708167</v>
      </c>
      <c r="Y77" s="13">
        <f>VLOOKUP(A77,'14.03.24'!$A$2:$M$426,11,0)</f>
        <v>9160487436</v>
      </c>
      <c r="Z77" s="39">
        <f>VLOOKUP(A77,'Actual scan'!$A$2:$M$419,11,0)</f>
        <v>10455487443</v>
      </c>
      <c r="AA77" s="38">
        <f t="shared" si="9"/>
        <v>1295000007</v>
      </c>
      <c r="AB77" s="40">
        <f t="shared" si="10"/>
        <v>9416334</v>
      </c>
      <c r="AC77" s="40">
        <f t="shared" si="11"/>
        <v>27699760</v>
      </c>
      <c r="AD77" s="40">
        <f t="shared" si="12"/>
        <v>0</v>
      </c>
      <c r="AE77" s="40">
        <f t="shared" si="13"/>
        <v>0</v>
      </c>
      <c r="AF77" s="41">
        <f t="shared" si="14"/>
        <v>777000.0042</v>
      </c>
      <c r="AG77" s="40">
        <f>IFERROR(__xludf.DUMMYFUNCTION("IFNA(VLOOKUP(A77,IMPORTRANGE(""https://docs.google.com/spreadsheets/d/13sIiIFxtnWDUMYwzYXOCUL9Pdssb8PBqcbIkNBBCaZM/edit?resourcekey#gid=2083474367"",""Responses!$B$2:$N$500""),10,0),0)"),0.0)</f>
        <v>0</v>
      </c>
      <c r="AH77" s="40">
        <f>IFERROR(__xludf.DUMMYFUNCTION("IFNA(VLOOKUP(A77,IMPORTRANGE(""https://docs.google.com/spreadsheets/d/13sIiIFxtnWDUMYwzYXOCUL9Pdssb8PBqcbIkNBBCaZM/edit?resourcekey#gid=2083474367"",""Responses!$B$2:$N$500""),9,0),0)"),0.0)</f>
        <v>0</v>
      </c>
      <c r="AI77" s="41">
        <f t="shared" si="15"/>
        <v>37893094</v>
      </c>
      <c r="AJ77" s="41">
        <f t="shared" si="16"/>
        <v>11719404.5</v>
      </c>
      <c r="AK77" s="42">
        <f t="shared" si="17"/>
        <v>1.555603175</v>
      </c>
      <c r="AL77" s="42">
        <f t="shared" si="18"/>
        <v>1.447755159</v>
      </c>
    </row>
    <row r="78" ht="15.75" customHeight="1">
      <c r="A78" s="6">
        <v>1.1827646E8</v>
      </c>
      <c r="B78" s="7" t="s">
        <v>137</v>
      </c>
      <c r="C78" s="20">
        <f>VLOOKUP(A78,'14.03.24'!$A$2:$W$500,17,0)</f>
        <v>7407070.5</v>
      </c>
      <c r="D78" s="33">
        <f t="shared" si="1"/>
        <v>10271857</v>
      </c>
      <c r="E78" s="20">
        <f>VLOOKUP(A78,'14.03.24'!$A$2:$W$500,18,0)</f>
        <v>25924746.75</v>
      </c>
      <c r="F78" s="33">
        <f t="shared" si="2"/>
        <v>30731606</v>
      </c>
      <c r="G78" s="13">
        <f>VLOOKUP(A78,'14.03.24'!$A$2:$C$426,3,0)</f>
        <v>74070705</v>
      </c>
      <c r="H78" s="34">
        <f>VLOOKUP(A78,'Actual scan'!$A$2:$C$419,3,0)</f>
        <v>68564922</v>
      </c>
      <c r="I78" s="35">
        <f t="shared" si="3"/>
        <v>-5505783</v>
      </c>
      <c r="J78" s="20">
        <f>VLOOKUP(A78,'14.03.24'!$A$2:$M$426,13,0)</f>
        <v>477555588.8</v>
      </c>
      <c r="K78" s="36">
        <f>VLOOKUP(A78,'Actual scan'!$A$2:$M$419,13,0)</f>
        <v>631352866.8</v>
      </c>
      <c r="L78" s="37">
        <f t="shared" si="4"/>
        <v>153797278</v>
      </c>
      <c r="M78" s="13">
        <f>VLOOKUP(A78,'14.03.24'!$A$2:$M$426,4,0)</f>
        <v>58284858</v>
      </c>
      <c r="N78" s="34">
        <f>VLOOKUP(A78,'Actual scan'!$A$2:$M$419,4,0)</f>
        <v>72714462</v>
      </c>
      <c r="O78" s="38">
        <f t="shared" si="5"/>
        <v>14429604</v>
      </c>
      <c r="P78" s="13">
        <f>VLOOKUP(A78,'14.03.24'!$A$2:$M$426,10,0)</f>
        <v>5130990</v>
      </c>
      <c r="Q78" s="39">
        <f>VLOOKUP(A78,'Actual scan'!$A$2:$M$419,10,0)</f>
        <v>6882937</v>
      </c>
      <c r="R78" s="38">
        <f t="shared" si="6"/>
        <v>1751947</v>
      </c>
      <c r="S78" s="13">
        <f>VLOOKUP(A78,'14.03.24'!$A$2:$M$426,9,0)</f>
        <v>8516383</v>
      </c>
      <c r="T78" s="39">
        <f>VLOOKUP(A78,'Actual scan'!$A$2:$M$419,9,0)</f>
        <v>13154329</v>
      </c>
      <c r="U78" s="38">
        <f t="shared" si="7"/>
        <v>4637946</v>
      </c>
      <c r="V78" s="13">
        <f>VLOOKUP(A78,'14.03.24'!$A$2:$M$426,8,0)</f>
        <v>27126906</v>
      </c>
      <c r="W78" s="39">
        <f>VLOOKUP(A78,'Actual scan'!$A$2:$M$419,8,0)</f>
        <v>32760817</v>
      </c>
      <c r="X78" s="38">
        <f t="shared" si="8"/>
        <v>5633911</v>
      </c>
      <c r="Y78" s="13">
        <f>VLOOKUP(A78,'14.03.24'!$A$2:$M$426,11,0)</f>
        <v>2654238267</v>
      </c>
      <c r="Z78" s="39">
        <f>VLOOKUP(A78,'Actual scan'!$A$2:$M$419,11,0)</f>
        <v>4174238267</v>
      </c>
      <c r="AA78" s="38">
        <f t="shared" si="9"/>
        <v>1520000000</v>
      </c>
      <c r="AB78" s="40">
        <f t="shared" si="10"/>
        <v>11267822</v>
      </c>
      <c r="AC78" s="40">
        <f t="shared" si="11"/>
        <v>18551784</v>
      </c>
      <c r="AD78" s="40">
        <f t="shared" si="12"/>
        <v>0</v>
      </c>
      <c r="AE78" s="40">
        <f t="shared" si="13"/>
        <v>0</v>
      </c>
      <c r="AF78" s="41">
        <f t="shared" si="14"/>
        <v>912000</v>
      </c>
      <c r="AG78" s="40">
        <f>IFERROR(__xludf.DUMMYFUNCTION("IFNA(VLOOKUP(A78,IMPORTRANGE(""https://docs.google.com/spreadsheets/d/13sIiIFxtnWDUMYwzYXOCUL9Pdssb8PBqcbIkNBBCaZM/edit?resourcekey#gid=2083474367"",""Responses!$B$2:$N$500""),10,0),0)"),0.0)</f>
        <v>0</v>
      </c>
      <c r="AH78" s="40">
        <f>IFERROR(__xludf.DUMMYFUNCTION("IFNA(VLOOKUP(A78,IMPORTRANGE(""https://docs.google.com/spreadsheets/d/13sIiIFxtnWDUMYwzYXOCUL9Pdssb8PBqcbIkNBBCaZM/edit?resourcekey#gid=2083474367"",""Responses!$B$2:$N$500""),9,0),0)"),0.0)</f>
        <v>0</v>
      </c>
      <c r="AI78" s="41">
        <f t="shared" si="15"/>
        <v>30731606</v>
      </c>
      <c r="AJ78" s="41">
        <f t="shared" si="16"/>
        <v>4806859.25</v>
      </c>
      <c r="AK78" s="42">
        <f t="shared" si="17"/>
        <v>1.386763768</v>
      </c>
      <c r="AL78" s="42">
        <f t="shared" si="18"/>
        <v>1.185415861</v>
      </c>
    </row>
    <row r="79" ht="15.75" customHeight="1">
      <c r="A79" s="6">
        <v>1.24331838E8</v>
      </c>
      <c r="B79" s="7" t="s">
        <v>100</v>
      </c>
      <c r="C79" s="20">
        <f>VLOOKUP(A79,'14.03.24'!$A$2:$W$500,17,0)</f>
        <v>7333066</v>
      </c>
      <c r="D79" s="33">
        <f t="shared" si="1"/>
        <v>3098557</v>
      </c>
      <c r="E79" s="20">
        <f>VLOOKUP(A79,'14.03.24'!$A$2:$W$500,18,0)</f>
        <v>25665731</v>
      </c>
      <c r="F79" s="33">
        <f t="shared" si="2"/>
        <v>11145830.31</v>
      </c>
      <c r="G79" s="13">
        <f>VLOOKUP(A79,'14.03.24'!$A$2:$C$426,3,0)</f>
        <v>73330660</v>
      </c>
      <c r="H79" s="34">
        <f>VLOOKUP(A79,'Actual scan'!$A$2:$C$419,3,0)</f>
        <v>72812913</v>
      </c>
      <c r="I79" s="35">
        <f t="shared" si="3"/>
        <v>-517747</v>
      </c>
      <c r="J79" s="20">
        <f>VLOOKUP(A79,'14.03.24'!$A$2:$M$426,13,0)</f>
        <v>114152960.6</v>
      </c>
      <c r="K79" s="36">
        <f>VLOOKUP(A79,'Actual scan'!$A$2:$M$419,13,0)</f>
        <v>167695862.4</v>
      </c>
      <c r="L79" s="37">
        <f t="shared" si="4"/>
        <v>53542901.8</v>
      </c>
      <c r="M79" s="13">
        <f>VLOOKUP(A79,'14.03.24'!$A$2:$M$426,4,0)</f>
        <v>8669306</v>
      </c>
      <c r="N79" s="34">
        <f>VLOOKUP(A79,'Actual scan'!$A$2:$M$419,4,0)</f>
        <v>11785441</v>
      </c>
      <c r="O79" s="38">
        <f t="shared" si="5"/>
        <v>3116135</v>
      </c>
      <c r="P79" s="13">
        <f>VLOOKUP(A79,'14.03.24'!$A$2:$M$426,10,0)</f>
        <v>6161151</v>
      </c>
      <c r="Q79" s="39">
        <f>VLOOKUP(A79,'Actual scan'!$A$2:$M$419,10,0)</f>
        <v>7615044</v>
      </c>
      <c r="R79" s="38">
        <f t="shared" si="6"/>
        <v>1453893</v>
      </c>
      <c r="S79" s="13">
        <f>VLOOKUP(A79,'14.03.24'!$A$2:$M$426,9,0)</f>
        <v>3581942</v>
      </c>
      <c r="T79" s="39">
        <f>VLOOKUP(A79,'Actual scan'!$A$2:$M$419,9,0)</f>
        <v>5836827</v>
      </c>
      <c r="U79" s="38">
        <f t="shared" si="7"/>
        <v>2254885</v>
      </c>
      <c r="V79" s="13">
        <f>VLOOKUP(A79,'14.03.24'!$A$2:$M$426,8,0)</f>
        <v>4125661</v>
      </c>
      <c r="W79" s="39">
        <f>VLOOKUP(A79,'Actual scan'!$A$2:$M$419,8,0)</f>
        <v>4969333</v>
      </c>
      <c r="X79" s="38">
        <f t="shared" si="8"/>
        <v>843672</v>
      </c>
      <c r="Y79" s="13">
        <f>VLOOKUP(A79,'14.03.24'!$A$2:$M$426,11,0)</f>
        <v>104098749</v>
      </c>
      <c r="Z79" s="39">
        <f>VLOOKUP(A79,'Actual scan'!$A$2:$M$419,11,0)</f>
        <v>835675930</v>
      </c>
      <c r="AA79" s="38">
        <f t="shared" si="9"/>
        <v>731577181</v>
      </c>
      <c r="AB79" s="40">
        <f t="shared" si="10"/>
        <v>1687344</v>
      </c>
      <c r="AC79" s="40">
        <f t="shared" si="11"/>
        <v>9019540</v>
      </c>
      <c r="AD79" s="40">
        <f t="shared" si="12"/>
        <v>0</v>
      </c>
      <c r="AE79" s="40">
        <f t="shared" si="13"/>
        <v>0</v>
      </c>
      <c r="AF79" s="41">
        <f t="shared" si="14"/>
        <v>438946.3086</v>
      </c>
      <c r="AG79" s="40">
        <f>IFERROR(__xludf.DUMMYFUNCTION("IFNA(VLOOKUP(A79,IMPORTRANGE(""https://docs.google.com/spreadsheets/d/13sIiIFxtnWDUMYwzYXOCUL9Pdssb8PBqcbIkNBBCaZM/edit?resourcekey#gid=2083474367"",""Responses!$B$2:$N$500""),10,0),0)"),0.0)</f>
        <v>0</v>
      </c>
      <c r="AH79" s="40">
        <f>IFERROR(__xludf.DUMMYFUNCTION("IFNA(VLOOKUP(A79,IMPORTRANGE(""https://docs.google.com/spreadsheets/d/13sIiIFxtnWDUMYwzYXOCUL9Pdssb8PBqcbIkNBBCaZM/edit?resourcekey#gid=2083474367"",""Responses!$B$2:$N$500""),9,0),0)"),0.0)</f>
        <v>0</v>
      </c>
      <c r="AI79" s="41">
        <f t="shared" si="15"/>
        <v>11145830.31</v>
      </c>
      <c r="AJ79" s="41">
        <f t="shared" si="16"/>
        <v>-14519900.69</v>
      </c>
      <c r="AK79" s="42">
        <f t="shared" si="17"/>
        <v>0.4225459037</v>
      </c>
      <c r="AL79" s="42">
        <f t="shared" si="18"/>
        <v>0.43426896</v>
      </c>
    </row>
    <row r="80" ht="15.75" customHeight="1">
      <c r="A80" s="6">
        <v>8.2637804E7</v>
      </c>
      <c r="B80" s="7" t="s">
        <v>507</v>
      </c>
      <c r="C80" s="20">
        <f>VLOOKUP(A80,'14.03.24'!$A$2:$W$500,17,0)</f>
        <v>7386961.7</v>
      </c>
      <c r="D80" s="33">
        <f t="shared" si="1"/>
        <v>0</v>
      </c>
      <c r="E80" s="20">
        <f>VLOOKUP(A80,'14.03.24'!$A$2:$W$500,18,0)</f>
        <v>25854365.95</v>
      </c>
      <c r="F80" s="33">
        <f t="shared" si="2"/>
        <v>0</v>
      </c>
      <c r="G80" s="13">
        <f>VLOOKUP(A80,'14.03.24'!$A$2:$C$426,3,0)</f>
        <v>73869617</v>
      </c>
      <c r="H80" s="34" t="str">
        <f>VLOOKUP(A80,'Actual scan'!$A$2:$C$419,3,0)</f>
        <v>#N/A</v>
      </c>
      <c r="I80" s="35" t="str">
        <f t="shared" si="3"/>
        <v>#N/A</v>
      </c>
      <c r="J80" s="20">
        <f>VLOOKUP(A80,'14.03.24'!$A$2:$M$426,13,0)</f>
        <v>755045713.4</v>
      </c>
      <c r="K80" s="36" t="str">
        <f>VLOOKUP(A80,'Actual scan'!$A$2:$M$419,13,0)</f>
        <v>#N/A</v>
      </c>
      <c r="L80" s="35" t="str">
        <f t="shared" si="4"/>
        <v>#N/A</v>
      </c>
      <c r="M80" s="13">
        <f>VLOOKUP(A80,'14.03.24'!$A$2:$M$426,4,0)</f>
        <v>76086023</v>
      </c>
      <c r="N80" s="34" t="str">
        <f>VLOOKUP(A80,'Actual scan'!$A$2:$M$419,4,0)</f>
        <v>#N/A</v>
      </c>
      <c r="O80" s="38" t="str">
        <f t="shared" si="5"/>
        <v>#N/A</v>
      </c>
      <c r="P80" s="13">
        <f>VLOOKUP(A80,'14.03.24'!$A$2:$M$426,10,0)</f>
        <v>8118081</v>
      </c>
      <c r="Q80" s="39" t="str">
        <f>VLOOKUP(A80,'Actual scan'!$A$2:$M$419,10,0)</f>
        <v>#N/A</v>
      </c>
      <c r="R80" s="38" t="str">
        <f t="shared" si="6"/>
        <v>#N/A</v>
      </c>
      <c r="S80" s="13">
        <f>VLOOKUP(A80,'14.03.24'!$A$2:$M$426,9,0)</f>
        <v>14096842</v>
      </c>
      <c r="T80" s="39" t="str">
        <f>VLOOKUP(A80,'Actual scan'!$A$2:$M$419,9,0)</f>
        <v>#N/A</v>
      </c>
      <c r="U80" s="38" t="str">
        <f t="shared" si="7"/>
        <v>#N/A</v>
      </c>
      <c r="V80" s="13">
        <f>VLOOKUP(A80,'14.03.24'!$A$2:$M$426,8,0)</f>
        <v>44969220</v>
      </c>
      <c r="W80" s="39" t="str">
        <f>VLOOKUP(A80,'Actual scan'!$A$2:$M$419,8,0)</f>
        <v>#N/A</v>
      </c>
      <c r="X80" s="38" t="str">
        <f t="shared" si="8"/>
        <v>#N/A</v>
      </c>
      <c r="Y80" s="13">
        <f>VLOOKUP(A80,'14.03.24'!$A$2:$M$426,11,0)</f>
        <v>799134983</v>
      </c>
      <c r="Z80" s="39" t="str">
        <f>VLOOKUP(A80,'Actual scan'!$A$2:$M$419,11,0)</f>
        <v>#N/A</v>
      </c>
      <c r="AA80" s="38" t="str">
        <f t="shared" si="9"/>
        <v>#N/A</v>
      </c>
      <c r="AB80" s="40" t="str">
        <f t="shared" si="10"/>
        <v>#N/A</v>
      </c>
      <c r="AC80" s="40" t="str">
        <f t="shared" si="11"/>
        <v>#N/A</v>
      </c>
      <c r="AD80" s="40">
        <f t="shared" si="12"/>
        <v>0</v>
      </c>
      <c r="AE80" s="40">
        <f t="shared" si="13"/>
        <v>0</v>
      </c>
      <c r="AF80" s="41" t="str">
        <f t="shared" si="14"/>
        <v>#N/A</v>
      </c>
      <c r="AG80" s="40">
        <f>IFERROR(__xludf.DUMMYFUNCTION("IFNA(VLOOKUP(A80,IMPORTRANGE(""https://docs.google.com/spreadsheets/d/13sIiIFxtnWDUMYwzYXOCUL9Pdssb8PBqcbIkNBBCaZM/edit?resourcekey#gid=2083474367"",""Responses!$B$2:$N$500""),10,0),0)"),0.0)</f>
        <v>0</v>
      </c>
      <c r="AH80" s="40">
        <f>IFERROR(__xludf.DUMMYFUNCTION("IFNA(VLOOKUP(A80,IMPORTRANGE(""https://docs.google.com/spreadsheets/d/13sIiIFxtnWDUMYwzYXOCUL9Pdssb8PBqcbIkNBBCaZM/edit?resourcekey#gid=2083474367"",""Responses!$B$2:$N$500""),9,0),0)"),0.0)</f>
        <v>0</v>
      </c>
      <c r="AI80" s="41">
        <f t="shared" si="15"/>
        <v>0</v>
      </c>
      <c r="AJ80" s="41">
        <f t="shared" si="16"/>
        <v>-25854365.95</v>
      </c>
      <c r="AK80" s="42">
        <f t="shared" si="17"/>
        <v>0</v>
      </c>
      <c r="AL80" s="42">
        <f t="shared" si="18"/>
        <v>0</v>
      </c>
    </row>
    <row r="81" ht="15.75" customHeight="1">
      <c r="A81" s="6">
        <v>1.7342475E7</v>
      </c>
      <c r="B81" s="7" t="s">
        <v>143</v>
      </c>
      <c r="C81" s="20">
        <f>VLOOKUP(A81,'14.03.24'!$A$2:$W$500,17,0)</f>
        <v>7432449.6</v>
      </c>
      <c r="D81" s="33">
        <f t="shared" si="1"/>
        <v>3161078</v>
      </c>
      <c r="E81" s="20">
        <f>VLOOKUP(A81,'14.03.24'!$A$2:$W$500,18,0)</f>
        <v>26013573.6</v>
      </c>
      <c r="F81" s="33">
        <f t="shared" si="2"/>
        <v>11339005.93</v>
      </c>
      <c r="G81" s="13">
        <f>VLOOKUP(A81,'14.03.24'!$A$2:$C$426,3,0)</f>
        <v>74324496</v>
      </c>
      <c r="H81" s="34">
        <f>VLOOKUP(A81,'Actual scan'!$A$2:$C$419,3,0)</f>
        <v>67884496</v>
      </c>
      <c r="I81" s="35">
        <f t="shared" si="3"/>
        <v>-6440000</v>
      </c>
      <c r="J81" s="20">
        <f>VLOOKUP(A81,'14.03.24'!$A$2:$M$426,13,0)</f>
        <v>294153202.6</v>
      </c>
      <c r="K81" s="36">
        <f>VLOOKUP(A81,'Actual scan'!$A$2:$M$419,13,0)</f>
        <v>346112172.8</v>
      </c>
      <c r="L81" s="37">
        <f t="shared" si="4"/>
        <v>51958970.2</v>
      </c>
      <c r="M81" s="13">
        <f>VLOOKUP(A81,'14.03.24'!$A$2:$M$426,4,0)</f>
        <v>24708806</v>
      </c>
      <c r="N81" s="34">
        <f>VLOOKUP(A81,'Actual scan'!$A$2:$M$419,4,0)</f>
        <v>27909540</v>
      </c>
      <c r="O81" s="38">
        <f t="shared" si="5"/>
        <v>3200734</v>
      </c>
      <c r="P81" s="13">
        <f>VLOOKUP(A81,'14.03.24'!$A$2:$M$426,10,0)</f>
        <v>5541317</v>
      </c>
      <c r="Q81" s="39">
        <f>VLOOKUP(A81,'Actual scan'!$A$2:$M$419,10,0)</f>
        <v>6955196</v>
      </c>
      <c r="R81" s="38">
        <f t="shared" si="6"/>
        <v>1413879</v>
      </c>
      <c r="S81" s="13">
        <f>VLOOKUP(A81,'14.03.24'!$A$2:$M$426,9,0)</f>
        <v>5876375</v>
      </c>
      <c r="T81" s="39">
        <f>VLOOKUP(A81,'Actual scan'!$A$2:$M$419,9,0)</f>
        <v>7908568</v>
      </c>
      <c r="U81" s="38">
        <f t="shared" si="7"/>
        <v>2032193</v>
      </c>
      <c r="V81" s="13">
        <f>VLOOKUP(A81,'14.03.24'!$A$2:$M$426,8,0)</f>
        <v>17202089</v>
      </c>
      <c r="W81" s="39">
        <f>VLOOKUP(A81,'Actual scan'!$A$2:$M$419,8,0)</f>
        <v>18330974</v>
      </c>
      <c r="X81" s="38">
        <f t="shared" si="8"/>
        <v>1128885</v>
      </c>
      <c r="Y81" s="13">
        <f>VLOOKUP(A81,'14.03.24'!$A$2:$M$426,11,0)</f>
        <v>4321283541</v>
      </c>
      <c r="Z81" s="39">
        <f>VLOOKUP(A81,'Actual scan'!$A$2:$M$419,11,0)</f>
        <v>5908723429</v>
      </c>
      <c r="AA81" s="38">
        <f t="shared" si="9"/>
        <v>1587439888</v>
      </c>
      <c r="AB81" s="40">
        <f t="shared" si="10"/>
        <v>2257770</v>
      </c>
      <c r="AC81" s="40">
        <f t="shared" si="11"/>
        <v>8128772</v>
      </c>
      <c r="AD81" s="40">
        <f t="shared" si="12"/>
        <v>0</v>
      </c>
      <c r="AE81" s="40">
        <f t="shared" si="13"/>
        <v>0</v>
      </c>
      <c r="AF81" s="41">
        <f t="shared" si="14"/>
        <v>952463.9328</v>
      </c>
      <c r="AG81" s="40">
        <f>IFERROR(__xludf.DUMMYFUNCTION("IFNA(VLOOKUP(A81,IMPORTRANGE(""https://docs.google.com/spreadsheets/d/13sIiIFxtnWDUMYwzYXOCUL9Pdssb8PBqcbIkNBBCaZM/edit?resourcekey#gid=2083474367"",""Responses!$B$2:$N$500""),10,0),0)"),0.0)</f>
        <v>0</v>
      </c>
      <c r="AH81" s="40">
        <f>IFERROR(__xludf.DUMMYFUNCTION("IFNA(VLOOKUP(A81,IMPORTRANGE(""https://docs.google.com/spreadsheets/d/13sIiIFxtnWDUMYwzYXOCUL9Pdssb8PBqcbIkNBBCaZM/edit?resourcekey#gid=2083474367"",""Responses!$B$2:$N$500""),9,0),0)"),0.0)</f>
        <v>0</v>
      </c>
      <c r="AI81" s="41">
        <f t="shared" si="15"/>
        <v>11339005.93</v>
      </c>
      <c r="AJ81" s="41">
        <f t="shared" si="16"/>
        <v>-14674567.67</v>
      </c>
      <c r="AK81" s="42">
        <f t="shared" si="17"/>
        <v>0.425307694</v>
      </c>
      <c r="AL81" s="42">
        <f t="shared" si="18"/>
        <v>0.4358880524</v>
      </c>
    </row>
    <row r="82" ht="15.75" customHeight="1">
      <c r="A82" s="6">
        <v>1.11798858E8</v>
      </c>
      <c r="B82" s="7" t="s">
        <v>122</v>
      </c>
      <c r="C82" s="20">
        <f>VLOOKUP(A82,'14.03.24'!$A$2:$W$500,17,0)</f>
        <v>7329990</v>
      </c>
      <c r="D82" s="33">
        <f t="shared" si="1"/>
        <v>2319091</v>
      </c>
      <c r="E82" s="20">
        <f>VLOOKUP(A82,'14.03.24'!$A$2:$W$500,18,0)</f>
        <v>25654965</v>
      </c>
      <c r="F82" s="33">
        <f t="shared" si="2"/>
        <v>7583278</v>
      </c>
      <c r="G82" s="13">
        <f>VLOOKUP(A82,'14.03.24'!$A$2:$C$426,3,0)</f>
        <v>73299900</v>
      </c>
      <c r="H82" s="34">
        <f>VLOOKUP(A82,'Actual scan'!$A$2:$C$419,3,0)</f>
        <v>69731829</v>
      </c>
      <c r="I82" s="35">
        <f t="shared" si="3"/>
        <v>-3568071</v>
      </c>
      <c r="J82" s="20">
        <f>VLOOKUP(A82,'14.03.24'!$A$2:$M$426,13,0)</f>
        <v>317970142.2</v>
      </c>
      <c r="K82" s="36">
        <f>VLOOKUP(A82,'Actual scan'!$A$2:$M$419,13,0)</f>
        <v>355939546.8</v>
      </c>
      <c r="L82" s="37">
        <f t="shared" si="4"/>
        <v>37969404.6</v>
      </c>
      <c r="M82" s="13">
        <f>VLOOKUP(A82,'14.03.24'!$A$2:$M$426,4,0)</f>
        <v>31010926</v>
      </c>
      <c r="N82" s="34">
        <f>VLOOKUP(A82,'Actual scan'!$A$2:$M$419,4,0)</f>
        <v>33384522</v>
      </c>
      <c r="O82" s="38">
        <f t="shared" si="5"/>
        <v>2373596</v>
      </c>
      <c r="P82" s="13">
        <f>VLOOKUP(A82,'14.03.24'!$A$2:$M$426,10,0)</f>
        <v>6265360</v>
      </c>
      <c r="Q82" s="39">
        <f>VLOOKUP(A82,'Actual scan'!$A$2:$M$419,10,0)</f>
        <v>8410040</v>
      </c>
      <c r="R82" s="38">
        <f t="shared" si="6"/>
        <v>2144680</v>
      </c>
      <c r="S82" s="13">
        <f>VLOOKUP(A82,'14.03.24'!$A$2:$M$426,9,0)</f>
        <v>7250627</v>
      </c>
      <c r="T82" s="39">
        <f>VLOOKUP(A82,'Actual scan'!$A$2:$M$419,9,0)</f>
        <v>8723175</v>
      </c>
      <c r="U82" s="38">
        <f t="shared" si="7"/>
        <v>1472548</v>
      </c>
      <c r="V82" s="13">
        <f>VLOOKUP(A82,'14.03.24'!$A$2:$M$426,8,0)</f>
        <v>15141248</v>
      </c>
      <c r="W82" s="39">
        <f>VLOOKUP(A82,'Actual scan'!$A$2:$M$419,8,0)</f>
        <v>15987791</v>
      </c>
      <c r="X82" s="38">
        <f t="shared" si="8"/>
        <v>846543</v>
      </c>
      <c r="Y82" s="13">
        <f>VLOOKUP(A82,'14.03.24'!$A$2:$M$426,11,0)</f>
        <v>1521241284</v>
      </c>
      <c r="Z82" s="39">
        <f>VLOOKUP(A82,'Actual scan'!$A$2:$M$419,11,0)</f>
        <v>1521241284</v>
      </c>
      <c r="AA82" s="38">
        <f t="shared" si="9"/>
        <v>0</v>
      </c>
      <c r="AB82" s="40">
        <f t="shared" si="10"/>
        <v>1693086</v>
      </c>
      <c r="AC82" s="40">
        <f t="shared" si="11"/>
        <v>5890192</v>
      </c>
      <c r="AD82" s="40">
        <f t="shared" si="12"/>
        <v>0</v>
      </c>
      <c r="AE82" s="40">
        <f t="shared" si="13"/>
        <v>0</v>
      </c>
      <c r="AF82" s="41">
        <f t="shared" si="14"/>
        <v>0</v>
      </c>
      <c r="AG82" s="40">
        <f>IFERROR(__xludf.DUMMYFUNCTION("IFNA(VLOOKUP(A82,IMPORTRANGE(""https://docs.google.com/spreadsheets/d/13sIiIFxtnWDUMYwzYXOCUL9Pdssb8PBqcbIkNBBCaZM/edit?resourcekey#gid=2083474367"",""Responses!$B$2:$N$500""),10,0),0)"),0.0)</f>
        <v>0</v>
      </c>
      <c r="AH82" s="40">
        <f>IFERROR(__xludf.DUMMYFUNCTION("IFNA(VLOOKUP(A82,IMPORTRANGE(""https://docs.google.com/spreadsheets/d/13sIiIFxtnWDUMYwzYXOCUL9Pdssb8PBqcbIkNBBCaZM/edit?resourcekey#gid=2083474367"",""Responses!$B$2:$N$500""),9,0),0)"),0.0)</f>
        <v>0</v>
      </c>
      <c r="AI82" s="41">
        <f t="shared" si="15"/>
        <v>7583278</v>
      </c>
      <c r="AJ82" s="41">
        <f t="shared" si="16"/>
        <v>-18071687</v>
      </c>
      <c r="AK82" s="42">
        <f t="shared" si="17"/>
        <v>0.3163839241</v>
      </c>
      <c r="AL82" s="42">
        <f t="shared" si="18"/>
        <v>0.2955871505</v>
      </c>
    </row>
    <row r="83" ht="15.75" customHeight="1">
      <c r="A83" s="6">
        <v>1.24330555E8</v>
      </c>
      <c r="B83" s="7" t="s">
        <v>105</v>
      </c>
      <c r="C83" s="20">
        <f>VLOOKUP(A83,'14.03.24'!$A$2:$W$500,17,0)</f>
        <v>7390850.7</v>
      </c>
      <c r="D83" s="33">
        <f t="shared" si="1"/>
        <v>17708862</v>
      </c>
      <c r="E83" s="20">
        <f>VLOOKUP(A83,'14.03.24'!$A$2:$W$500,18,0)</f>
        <v>25867977.45</v>
      </c>
      <c r="F83" s="33">
        <f t="shared" si="2"/>
        <v>59670870</v>
      </c>
      <c r="G83" s="13">
        <f>VLOOKUP(A83,'14.03.24'!$A$2:$C$426,3,0)</f>
        <v>73908507</v>
      </c>
      <c r="H83" s="34">
        <f>VLOOKUP(A83,'Actual scan'!$A$2:$C$419,3,0)</f>
        <v>72094913</v>
      </c>
      <c r="I83" s="35">
        <f t="shared" si="3"/>
        <v>-1813594</v>
      </c>
      <c r="J83" s="20">
        <f>VLOOKUP(A83,'14.03.24'!$A$2:$M$426,13,0)</f>
        <v>711194025.8</v>
      </c>
      <c r="K83" s="36">
        <f>VLOOKUP(A83,'Actual scan'!$A$2:$M$419,13,0)</f>
        <v>1008874796</v>
      </c>
      <c r="L83" s="37">
        <f t="shared" si="4"/>
        <v>297680770</v>
      </c>
      <c r="M83" s="13">
        <f>VLOOKUP(A83,'14.03.24'!$A$2:$M$426,4,0)</f>
        <v>135894486</v>
      </c>
      <c r="N83" s="34">
        <f>VLOOKUP(A83,'Actual scan'!$A$2:$M$419,4,0)</f>
        <v>154833613</v>
      </c>
      <c r="O83" s="38">
        <f t="shared" si="5"/>
        <v>18939127</v>
      </c>
      <c r="P83" s="13">
        <f>VLOOKUP(A83,'14.03.24'!$A$2:$M$426,10,0)</f>
        <v>7897046</v>
      </c>
      <c r="Q83" s="39">
        <f>VLOOKUP(A83,'Actual scan'!$A$2:$M$419,10,0)</f>
        <v>11976179</v>
      </c>
      <c r="R83" s="38">
        <f t="shared" si="6"/>
        <v>4079133</v>
      </c>
      <c r="S83" s="13">
        <f>VLOOKUP(A83,'14.03.24'!$A$2:$M$426,9,0)</f>
        <v>21204786</v>
      </c>
      <c r="T83" s="39">
        <f>VLOOKUP(A83,'Actual scan'!$A$2:$M$419,9,0)</f>
        <v>33082359</v>
      </c>
      <c r="U83" s="38">
        <f t="shared" si="7"/>
        <v>11877573</v>
      </c>
      <c r="V83" s="13">
        <f>VLOOKUP(A83,'14.03.24'!$A$2:$M$426,8,0)</f>
        <v>25597452</v>
      </c>
      <c r="W83" s="39">
        <f>VLOOKUP(A83,'Actual scan'!$A$2:$M$419,8,0)</f>
        <v>31428741</v>
      </c>
      <c r="X83" s="38">
        <f t="shared" si="8"/>
        <v>5831289</v>
      </c>
      <c r="Y83" s="13">
        <f>VLOOKUP(A83,'14.03.24'!$A$2:$M$426,11,0)</f>
        <v>1132140315</v>
      </c>
      <c r="Z83" s="39">
        <f>VLOOKUP(A83,'Actual scan'!$A$2:$M$419,11,0)</f>
        <v>1962140317</v>
      </c>
      <c r="AA83" s="38">
        <f t="shared" si="9"/>
        <v>830000002</v>
      </c>
      <c r="AB83" s="40">
        <f t="shared" si="10"/>
        <v>11662578</v>
      </c>
      <c r="AC83" s="40">
        <f t="shared" si="11"/>
        <v>47510292</v>
      </c>
      <c r="AD83" s="40">
        <f t="shared" si="12"/>
        <v>0</v>
      </c>
      <c r="AE83" s="40">
        <f t="shared" si="13"/>
        <v>0</v>
      </c>
      <c r="AF83" s="41">
        <f t="shared" si="14"/>
        <v>498000.0012</v>
      </c>
      <c r="AG83" s="40">
        <f>IFERROR(__xludf.DUMMYFUNCTION("IFNA(VLOOKUP(A83,IMPORTRANGE(""https://docs.google.com/spreadsheets/d/13sIiIFxtnWDUMYwzYXOCUL9Pdssb8PBqcbIkNBBCaZM/edit?resourcekey#gid=2083474367"",""Responses!$B$2:$N$500""),10,0),0)"),0.0)</f>
        <v>0</v>
      </c>
      <c r="AH83" s="40">
        <f>IFERROR(__xludf.DUMMYFUNCTION("IFNA(VLOOKUP(A83,IMPORTRANGE(""https://docs.google.com/spreadsheets/d/13sIiIFxtnWDUMYwzYXOCUL9Pdssb8PBqcbIkNBBCaZM/edit?resourcekey#gid=2083474367"",""Responses!$B$2:$N$500""),9,0),0)"),0.0)</f>
        <v>0</v>
      </c>
      <c r="AI83" s="41">
        <f t="shared" si="15"/>
        <v>59670870</v>
      </c>
      <c r="AJ83" s="41">
        <f t="shared" si="16"/>
        <v>33802892.55</v>
      </c>
      <c r="AK83" s="42">
        <f t="shared" si="17"/>
        <v>2.396051919</v>
      </c>
      <c r="AL83" s="42">
        <f t="shared" si="18"/>
        <v>2.306746637</v>
      </c>
    </row>
    <row r="84" ht="15.75" customHeight="1">
      <c r="A84" s="6">
        <v>1.20856535E8</v>
      </c>
      <c r="B84" s="7" t="s">
        <v>206</v>
      </c>
      <c r="C84" s="20">
        <f>VLOOKUP(A84,'14.03.24'!$A$2:$W$500,17,0)</f>
        <v>7201313.2</v>
      </c>
      <c r="D84" s="33">
        <f t="shared" si="1"/>
        <v>428856</v>
      </c>
      <c r="E84" s="20">
        <f>VLOOKUP(A84,'14.03.24'!$A$2:$W$500,18,0)</f>
        <v>25204596.2</v>
      </c>
      <c r="F84" s="33">
        <f t="shared" si="2"/>
        <v>1279216</v>
      </c>
      <c r="G84" s="13">
        <f>VLOOKUP(A84,'14.03.24'!$A$2:$C$426,3,0)</f>
        <v>72013132</v>
      </c>
      <c r="H84" s="34">
        <f>VLOOKUP(A84,'Actual scan'!$A$2:$C$419,3,0)</f>
        <v>56255234</v>
      </c>
      <c r="I84" s="35">
        <f t="shared" si="3"/>
        <v>-15757898</v>
      </c>
      <c r="J84" s="20">
        <f>VLOOKUP(A84,'14.03.24'!$A$2:$M$426,13,0)</f>
        <v>163055217.6</v>
      </c>
      <c r="K84" s="36">
        <f>VLOOKUP(A84,'Actual scan'!$A$2:$M$419,13,0)</f>
        <v>169462124.4</v>
      </c>
      <c r="L84" s="37">
        <f t="shared" si="4"/>
        <v>6406906.8</v>
      </c>
      <c r="M84" s="13">
        <f>VLOOKUP(A84,'14.03.24'!$A$2:$M$426,4,0)</f>
        <v>13243194</v>
      </c>
      <c r="N84" s="34">
        <f>VLOOKUP(A84,'Actual scan'!$A$2:$M$419,4,0)</f>
        <v>13681892</v>
      </c>
      <c r="O84" s="38">
        <f t="shared" si="5"/>
        <v>438698</v>
      </c>
      <c r="P84" s="13">
        <f>VLOOKUP(A84,'14.03.24'!$A$2:$M$426,10,0)</f>
        <v>7651048</v>
      </c>
      <c r="Q84" s="39">
        <f>VLOOKUP(A84,'Actual scan'!$A$2:$M$419,10,0)</f>
        <v>9706303</v>
      </c>
      <c r="R84" s="38">
        <f t="shared" si="6"/>
        <v>2055255</v>
      </c>
      <c r="S84" s="13">
        <f>VLOOKUP(A84,'14.03.24'!$A$2:$M$426,9,0)</f>
        <v>3942657</v>
      </c>
      <c r="T84" s="39">
        <f>VLOOKUP(A84,'Actual scan'!$A$2:$M$419,9,0)</f>
        <v>4153409</v>
      </c>
      <c r="U84" s="38">
        <f t="shared" si="7"/>
        <v>210752</v>
      </c>
      <c r="V84" s="13">
        <f>VLOOKUP(A84,'14.03.24'!$A$2:$M$426,8,0)</f>
        <v>8122077</v>
      </c>
      <c r="W84" s="39">
        <f>VLOOKUP(A84,'Actual scan'!$A$2:$M$419,8,0)</f>
        <v>8340181</v>
      </c>
      <c r="X84" s="38">
        <f t="shared" si="8"/>
        <v>218104</v>
      </c>
      <c r="Y84" s="13">
        <f>VLOOKUP(A84,'14.03.24'!$A$2:$M$426,11,0)</f>
        <v>323022844</v>
      </c>
      <c r="Z84" s="39">
        <f>VLOOKUP(A84,'Actual scan'!$A$2:$M$419,11,0)</f>
        <v>323022844</v>
      </c>
      <c r="AA84" s="38">
        <f t="shared" si="9"/>
        <v>0</v>
      </c>
      <c r="AB84" s="40">
        <f t="shared" si="10"/>
        <v>436208</v>
      </c>
      <c r="AC84" s="40">
        <f t="shared" si="11"/>
        <v>843008</v>
      </c>
      <c r="AD84" s="40">
        <f t="shared" si="12"/>
        <v>0</v>
      </c>
      <c r="AE84" s="40">
        <f t="shared" si="13"/>
        <v>0</v>
      </c>
      <c r="AF84" s="41">
        <f t="shared" si="14"/>
        <v>0</v>
      </c>
      <c r="AG84" s="40">
        <f>IFERROR(__xludf.DUMMYFUNCTION("IFNA(VLOOKUP(A84,IMPORTRANGE(""https://docs.google.com/spreadsheets/d/13sIiIFxtnWDUMYwzYXOCUL9Pdssb8PBqcbIkNBBCaZM/edit?resourcekey#gid=2083474367"",""Responses!$B$2:$N$500""),10,0),0)"),0.0)</f>
        <v>0</v>
      </c>
      <c r="AH84" s="40">
        <f>IFERROR(__xludf.DUMMYFUNCTION("IFNA(VLOOKUP(A84,IMPORTRANGE(""https://docs.google.com/spreadsheets/d/13sIiIFxtnWDUMYwzYXOCUL9Pdssb8PBqcbIkNBBCaZM/edit?resourcekey#gid=2083474367"",""Responses!$B$2:$N$500""),9,0),0)"),0.0)</f>
        <v>0</v>
      </c>
      <c r="AI84" s="41">
        <f t="shared" si="15"/>
        <v>1279216</v>
      </c>
      <c r="AJ84" s="41">
        <f t="shared" si="16"/>
        <v>-23925380.2</v>
      </c>
      <c r="AK84" s="42">
        <f t="shared" si="17"/>
        <v>0.05955247162</v>
      </c>
      <c r="AL84" s="42">
        <f t="shared" si="18"/>
        <v>0.05075328285</v>
      </c>
    </row>
    <row r="85" ht="15.75" customHeight="1">
      <c r="A85" s="6">
        <v>1.23839765E8</v>
      </c>
      <c r="B85" s="7" t="s">
        <v>505</v>
      </c>
      <c r="C85" s="20">
        <f>VLOOKUP(A85,'14.03.24'!$A$2:$W$500,17,0)</f>
        <v>7446827.9</v>
      </c>
      <c r="D85" s="33">
        <f t="shared" si="1"/>
        <v>0</v>
      </c>
      <c r="E85" s="20">
        <f>VLOOKUP(A85,'14.03.24'!$A$2:$W$500,18,0)</f>
        <v>26063897.65</v>
      </c>
      <c r="F85" s="33">
        <f t="shared" si="2"/>
        <v>0</v>
      </c>
      <c r="G85" s="13">
        <f>VLOOKUP(A85,'14.03.24'!$A$2:$C$426,3,0)</f>
        <v>74468279</v>
      </c>
      <c r="H85" s="34" t="str">
        <f>VLOOKUP(A85,'Actual scan'!$A$2:$C$419,3,0)</f>
        <v>#N/A</v>
      </c>
      <c r="I85" s="35" t="str">
        <f t="shared" si="3"/>
        <v>#N/A</v>
      </c>
      <c r="J85" s="20">
        <f>VLOOKUP(A85,'14.03.24'!$A$2:$M$426,13,0)</f>
        <v>621189247.4</v>
      </c>
      <c r="K85" s="36" t="str">
        <f>VLOOKUP(A85,'Actual scan'!$A$2:$M$419,13,0)</f>
        <v>#N/A</v>
      </c>
      <c r="L85" s="35" t="str">
        <f t="shared" si="4"/>
        <v>#N/A</v>
      </c>
      <c r="M85" s="13">
        <f>VLOOKUP(A85,'14.03.24'!$A$2:$M$426,4,0)</f>
        <v>101098057</v>
      </c>
      <c r="N85" s="34" t="str">
        <f>VLOOKUP(A85,'Actual scan'!$A$2:$M$419,4,0)</f>
        <v>#N/A</v>
      </c>
      <c r="O85" s="38" t="str">
        <f t="shared" si="5"/>
        <v>#N/A</v>
      </c>
      <c r="P85" s="13">
        <f>VLOOKUP(A85,'14.03.24'!$A$2:$M$426,10,0)</f>
        <v>7987566</v>
      </c>
      <c r="Q85" s="39" t="str">
        <f>VLOOKUP(A85,'Actual scan'!$A$2:$M$419,10,0)</f>
        <v>#N/A</v>
      </c>
      <c r="R85" s="38" t="str">
        <f t="shared" si="6"/>
        <v>#N/A</v>
      </c>
      <c r="S85" s="13">
        <f>VLOOKUP(A85,'14.03.24'!$A$2:$M$426,9,0)</f>
        <v>19456167</v>
      </c>
      <c r="T85" s="39" t="str">
        <f>VLOOKUP(A85,'Actual scan'!$A$2:$M$419,9,0)</f>
        <v>#N/A</v>
      </c>
      <c r="U85" s="38" t="str">
        <f t="shared" si="7"/>
        <v>#N/A</v>
      </c>
      <c r="V85" s="13">
        <f>VLOOKUP(A85,'14.03.24'!$A$2:$M$426,8,0)</f>
        <v>20923384</v>
      </c>
      <c r="W85" s="39" t="str">
        <f>VLOOKUP(A85,'Actual scan'!$A$2:$M$419,8,0)</f>
        <v>#N/A</v>
      </c>
      <c r="X85" s="38" t="str">
        <f t="shared" si="8"/>
        <v>#N/A</v>
      </c>
      <c r="Y85" s="13">
        <f>VLOOKUP(A85,'14.03.24'!$A$2:$M$426,11,0)</f>
        <v>2030191018</v>
      </c>
      <c r="Z85" s="39" t="str">
        <f>VLOOKUP(A85,'Actual scan'!$A$2:$M$419,11,0)</f>
        <v>#N/A</v>
      </c>
      <c r="AA85" s="38" t="str">
        <f t="shared" si="9"/>
        <v>#N/A</v>
      </c>
      <c r="AB85" s="40" t="str">
        <f t="shared" si="10"/>
        <v>#N/A</v>
      </c>
      <c r="AC85" s="40" t="str">
        <f t="shared" si="11"/>
        <v>#N/A</v>
      </c>
      <c r="AD85" s="40">
        <f t="shared" si="12"/>
        <v>0</v>
      </c>
      <c r="AE85" s="40">
        <f t="shared" si="13"/>
        <v>0</v>
      </c>
      <c r="AF85" s="41" t="str">
        <f t="shared" si="14"/>
        <v>#N/A</v>
      </c>
      <c r="AG85" s="40">
        <f>IFERROR(__xludf.DUMMYFUNCTION("IFNA(VLOOKUP(A85,IMPORTRANGE(""https://docs.google.com/spreadsheets/d/13sIiIFxtnWDUMYwzYXOCUL9Pdssb8PBqcbIkNBBCaZM/edit?resourcekey#gid=2083474367"",""Responses!$B$2:$N$500""),10,0),0)"),0.0)</f>
        <v>0</v>
      </c>
      <c r="AH85" s="40">
        <f>IFERROR(__xludf.DUMMYFUNCTION("IFNA(VLOOKUP(A85,IMPORTRANGE(""https://docs.google.com/spreadsheets/d/13sIiIFxtnWDUMYwzYXOCUL9Pdssb8PBqcbIkNBBCaZM/edit?resourcekey#gid=2083474367"",""Responses!$B$2:$N$500""),9,0),0)"),0.0)</f>
        <v>0</v>
      </c>
      <c r="AI85" s="41">
        <f t="shared" si="15"/>
        <v>0</v>
      </c>
      <c r="AJ85" s="41">
        <f t="shared" si="16"/>
        <v>-26063897.65</v>
      </c>
      <c r="AK85" s="42">
        <f t="shared" si="17"/>
        <v>0</v>
      </c>
      <c r="AL85" s="42">
        <f t="shared" si="18"/>
        <v>0</v>
      </c>
    </row>
    <row r="86" ht="15.75" customHeight="1">
      <c r="A86" s="6">
        <v>9.6306775E7</v>
      </c>
      <c r="B86" s="7" t="s">
        <v>92</v>
      </c>
      <c r="C86" s="20">
        <f>VLOOKUP(A86,'14.03.24'!$A$2:$W$500,17,0)</f>
        <v>7227034</v>
      </c>
      <c r="D86" s="33">
        <f t="shared" si="1"/>
        <v>3433066</v>
      </c>
      <c r="E86" s="20">
        <f>VLOOKUP(A86,'14.03.24'!$A$2:$W$500,18,0)</f>
        <v>25294619</v>
      </c>
      <c r="F86" s="33">
        <f t="shared" si="2"/>
        <v>12197480</v>
      </c>
      <c r="G86" s="13">
        <f>VLOOKUP(A86,'14.03.24'!$A$2:$C$426,3,0)</f>
        <v>72270340</v>
      </c>
      <c r="H86" s="34">
        <f>VLOOKUP(A86,'Actual scan'!$A$2:$C$419,3,0)</f>
        <v>73978361</v>
      </c>
      <c r="I86" s="35">
        <f t="shared" si="3"/>
        <v>1708021</v>
      </c>
      <c r="J86" s="20">
        <f>VLOOKUP(A86,'14.03.24'!$A$2:$M$426,13,0)</f>
        <v>459594572.4</v>
      </c>
      <c r="K86" s="36">
        <f>VLOOKUP(A86,'Actual scan'!$A$2:$M$419,13,0)</f>
        <v>520610857.6</v>
      </c>
      <c r="L86" s="37">
        <f t="shared" si="4"/>
        <v>61016285.2</v>
      </c>
      <c r="M86" s="13">
        <f>VLOOKUP(A86,'14.03.24'!$A$2:$M$426,4,0)</f>
        <v>115038701</v>
      </c>
      <c r="N86" s="34">
        <f>VLOOKUP(A86,'Actual scan'!$A$2:$M$419,4,0)</f>
        <v>118539679</v>
      </c>
      <c r="O86" s="38">
        <f t="shared" si="5"/>
        <v>3500978</v>
      </c>
      <c r="P86" s="13">
        <f>VLOOKUP(A86,'14.03.24'!$A$2:$M$426,10,0)</f>
        <v>6772820</v>
      </c>
      <c r="Q86" s="39">
        <f>VLOOKUP(A86,'Actual scan'!$A$2:$M$419,10,0)</f>
        <v>7849889</v>
      </c>
      <c r="R86" s="38">
        <f t="shared" si="6"/>
        <v>1077069</v>
      </c>
      <c r="S86" s="13">
        <f>VLOOKUP(A86,'14.03.24'!$A$2:$M$426,9,0)</f>
        <v>12270030</v>
      </c>
      <c r="T86" s="39">
        <f>VLOOKUP(A86,'Actual scan'!$A$2:$M$419,9,0)</f>
        <v>14935704</v>
      </c>
      <c r="U86" s="38">
        <f t="shared" si="7"/>
        <v>2665674</v>
      </c>
      <c r="V86" s="13">
        <f>VLOOKUP(A86,'14.03.24'!$A$2:$M$426,8,0)</f>
        <v>19468164</v>
      </c>
      <c r="W86" s="39">
        <f>VLOOKUP(A86,'Actual scan'!$A$2:$M$419,8,0)</f>
        <v>20235556</v>
      </c>
      <c r="X86" s="38">
        <f t="shared" si="8"/>
        <v>767392</v>
      </c>
      <c r="Y86" s="13">
        <f>VLOOKUP(A86,'14.03.24'!$A$2:$M$426,11,0)</f>
        <v>3757234725</v>
      </c>
      <c r="Z86" s="39">
        <f>VLOOKUP(A86,'Actual scan'!$A$2:$M$419,11,0)</f>
        <v>3757234725</v>
      </c>
      <c r="AA86" s="38">
        <f t="shared" si="9"/>
        <v>0</v>
      </c>
      <c r="AB86" s="40">
        <f t="shared" si="10"/>
        <v>1534784</v>
      </c>
      <c r="AC86" s="40">
        <f t="shared" si="11"/>
        <v>10662696</v>
      </c>
      <c r="AD86" s="40">
        <f t="shared" si="12"/>
        <v>0</v>
      </c>
      <c r="AE86" s="40">
        <f t="shared" si="13"/>
        <v>0</v>
      </c>
      <c r="AF86" s="41">
        <f t="shared" si="14"/>
        <v>0</v>
      </c>
      <c r="AG86" s="40">
        <f>IFERROR(__xludf.DUMMYFUNCTION("IFNA(VLOOKUP(A86,IMPORTRANGE(""https://docs.google.com/spreadsheets/d/13sIiIFxtnWDUMYwzYXOCUL9Pdssb8PBqcbIkNBBCaZM/edit?resourcekey#gid=2083474367"",""Responses!$B$2:$N$500""),10,0),0)"),0.0)</f>
        <v>0</v>
      </c>
      <c r="AH86" s="40">
        <f>IFERROR(__xludf.DUMMYFUNCTION("IFNA(VLOOKUP(A86,IMPORTRANGE(""https://docs.google.com/spreadsheets/d/13sIiIFxtnWDUMYwzYXOCUL9Pdssb8PBqcbIkNBBCaZM/edit?resourcekey#gid=2083474367"",""Responses!$B$2:$N$500""),9,0),0)"),0.0)</f>
        <v>0</v>
      </c>
      <c r="AI86" s="41">
        <f t="shared" si="15"/>
        <v>12197480</v>
      </c>
      <c r="AJ86" s="41">
        <f t="shared" si="16"/>
        <v>-13097139</v>
      </c>
      <c r="AK86" s="42">
        <f t="shared" si="17"/>
        <v>0.4750311123</v>
      </c>
      <c r="AL86" s="42">
        <f t="shared" si="18"/>
        <v>0.4822163955</v>
      </c>
    </row>
    <row r="87" ht="15.75" customHeight="1">
      <c r="A87" s="6">
        <v>1.12342114E8</v>
      </c>
      <c r="B87" s="7" t="s">
        <v>511</v>
      </c>
      <c r="C87" s="20">
        <f>VLOOKUP(A87,'14.03.24'!$A$2:$W$500,17,0)</f>
        <v>7322320.7</v>
      </c>
      <c r="D87" s="33">
        <f t="shared" si="1"/>
        <v>4505776</v>
      </c>
      <c r="E87" s="20">
        <f>VLOOKUP(A87,'14.03.24'!$A$2:$W$500,18,0)</f>
        <v>25628122.45</v>
      </c>
      <c r="F87" s="33">
        <f t="shared" si="2"/>
        <v>14993536</v>
      </c>
      <c r="G87" s="13">
        <f>VLOOKUP(A87,'14.03.24'!$A$2:$C$426,3,0)</f>
        <v>73223207</v>
      </c>
      <c r="H87" s="34">
        <f>VLOOKUP(A87,'Actual scan'!$A$2:$C$419,3,0)</f>
        <v>53824048</v>
      </c>
      <c r="I87" s="35">
        <f t="shared" si="3"/>
        <v>-19399159</v>
      </c>
      <c r="J87" s="20">
        <f>VLOOKUP(A87,'14.03.24'!$A$2:$M$426,13,0)</f>
        <v>252822541.4</v>
      </c>
      <c r="K87" s="36">
        <f>VLOOKUP(A87,'Actual scan'!$A$2:$M$419,13,0)</f>
        <v>331592737</v>
      </c>
      <c r="L87" s="37">
        <f t="shared" si="4"/>
        <v>78770195.6</v>
      </c>
      <c r="M87" s="13">
        <f>VLOOKUP(A87,'14.03.24'!$A$2:$M$426,4,0)</f>
        <v>18879810</v>
      </c>
      <c r="N87" s="34">
        <f>VLOOKUP(A87,'Actual scan'!$A$2:$M$419,4,0)</f>
        <v>24639385</v>
      </c>
      <c r="O87" s="38">
        <f t="shared" si="5"/>
        <v>5759575</v>
      </c>
      <c r="P87" s="13">
        <f>VLOOKUP(A87,'14.03.24'!$A$2:$M$426,10,0)</f>
        <v>6768294</v>
      </c>
      <c r="Q87" s="39">
        <f>VLOOKUP(A87,'Actual scan'!$A$2:$M$419,10,0)</f>
        <v>10298032</v>
      </c>
      <c r="R87" s="38">
        <f t="shared" si="6"/>
        <v>3529738</v>
      </c>
      <c r="S87" s="13">
        <f>VLOOKUP(A87,'14.03.24'!$A$2:$M$426,9,0)</f>
        <v>8238135</v>
      </c>
      <c r="T87" s="39">
        <f>VLOOKUP(A87,'Actual scan'!$A$2:$M$419,9,0)</f>
        <v>11227627</v>
      </c>
      <c r="U87" s="38">
        <f t="shared" si="7"/>
        <v>2989492</v>
      </c>
      <c r="V87" s="13">
        <f>VLOOKUP(A87,'14.03.24'!$A$2:$M$426,8,0)</f>
        <v>7990127</v>
      </c>
      <c r="W87" s="39">
        <f>VLOOKUP(A87,'Actual scan'!$A$2:$M$419,8,0)</f>
        <v>9506411</v>
      </c>
      <c r="X87" s="38">
        <f t="shared" si="8"/>
        <v>1516284</v>
      </c>
      <c r="Y87" s="13">
        <f>VLOOKUP(A87,'14.03.24'!$A$2:$M$426,11,0)</f>
        <v>1579929427</v>
      </c>
      <c r="Z87" s="39">
        <f>VLOOKUP(A87,'Actual scan'!$A$2:$M$419,11,0)</f>
        <v>1584929428</v>
      </c>
      <c r="AA87" s="38">
        <f t="shared" si="9"/>
        <v>5000001</v>
      </c>
      <c r="AB87" s="40">
        <f t="shared" si="10"/>
        <v>3032568</v>
      </c>
      <c r="AC87" s="40">
        <f t="shared" si="11"/>
        <v>11957968</v>
      </c>
      <c r="AD87" s="40">
        <f t="shared" si="12"/>
        <v>0</v>
      </c>
      <c r="AE87" s="40">
        <f t="shared" si="13"/>
        <v>0</v>
      </c>
      <c r="AF87" s="41">
        <f t="shared" si="14"/>
        <v>3000.0006</v>
      </c>
      <c r="AG87" s="40">
        <f>IFERROR(__xludf.DUMMYFUNCTION("IFNA(VLOOKUP(A87,IMPORTRANGE(""https://docs.google.com/spreadsheets/d/13sIiIFxtnWDUMYwzYXOCUL9Pdssb8PBqcbIkNBBCaZM/edit?resourcekey#gid=2083474367"",""Responses!$B$2:$N$500""),10,0),0)"),0.0)</f>
        <v>0</v>
      </c>
      <c r="AH87" s="40">
        <f>IFERROR(__xludf.DUMMYFUNCTION("IFNA(VLOOKUP(A87,IMPORTRANGE(""https://docs.google.com/spreadsheets/d/13sIiIFxtnWDUMYwzYXOCUL9Pdssb8PBqcbIkNBBCaZM/edit?resourcekey#gid=2083474367"",""Responses!$B$2:$N$500""),9,0),0)"),0.0)</f>
        <v>0</v>
      </c>
      <c r="AI87" s="41">
        <f t="shared" si="15"/>
        <v>14993536</v>
      </c>
      <c r="AJ87" s="41">
        <f t="shared" si="16"/>
        <v>-10634586.45</v>
      </c>
      <c r="AK87" s="42">
        <f t="shared" si="17"/>
        <v>0.6153480822</v>
      </c>
      <c r="AL87" s="42">
        <f t="shared" si="18"/>
        <v>0.5850423116</v>
      </c>
    </row>
    <row r="88" ht="15.75" customHeight="1">
      <c r="A88" s="6">
        <v>1.26694799E8</v>
      </c>
      <c r="B88" s="7" t="s">
        <v>89</v>
      </c>
      <c r="C88" s="20">
        <f>VLOOKUP(A88,'14.03.24'!$A$2:$W$500,17,0)</f>
        <v>7324676.5</v>
      </c>
      <c r="D88" s="33">
        <f t="shared" si="1"/>
        <v>20340424</v>
      </c>
      <c r="E88" s="20">
        <f>VLOOKUP(A88,'14.03.24'!$A$2:$W$500,18,0)</f>
        <v>25636367.75</v>
      </c>
      <c r="F88" s="33">
        <f t="shared" si="2"/>
        <v>72514484.01</v>
      </c>
      <c r="G88" s="13">
        <f>VLOOKUP(A88,'14.03.24'!$A$2:$C$426,3,0)</f>
        <v>73246765</v>
      </c>
      <c r="H88" s="34">
        <f>VLOOKUP(A88,'Actual scan'!$A$2:$C$419,3,0)</f>
        <v>74641172</v>
      </c>
      <c r="I88" s="35">
        <f t="shared" si="3"/>
        <v>1394407</v>
      </c>
      <c r="J88" s="20">
        <f>VLOOKUP(A88,'14.03.24'!$A$2:$M$426,13,0)</f>
        <v>1176868925</v>
      </c>
      <c r="K88" s="36">
        <f>VLOOKUP(A88,'Actual scan'!$A$2:$M$419,13,0)</f>
        <v>1538031617</v>
      </c>
      <c r="L88" s="37">
        <f t="shared" si="4"/>
        <v>361162692.2</v>
      </c>
      <c r="M88" s="13">
        <f>VLOOKUP(A88,'14.03.24'!$A$2:$M$426,4,0)</f>
        <v>105134292</v>
      </c>
      <c r="N88" s="34">
        <f>VLOOKUP(A88,'Actual scan'!$A$2:$M$419,4,0)</f>
        <v>125619876</v>
      </c>
      <c r="O88" s="38">
        <f t="shared" si="5"/>
        <v>20485584</v>
      </c>
      <c r="P88" s="13">
        <f>VLOOKUP(A88,'14.03.24'!$A$2:$M$426,10,0)</f>
        <v>8252562</v>
      </c>
      <c r="Q88" s="39">
        <f>VLOOKUP(A88,'Actual scan'!$A$2:$M$419,10,0)</f>
        <v>9830501</v>
      </c>
      <c r="R88" s="38">
        <f t="shared" si="6"/>
        <v>1577939</v>
      </c>
      <c r="S88" s="13">
        <f>VLOOKUP(A88,'14.03.24'!$A$2:$M$426,9,0)</f>
        <v>42084257</v>
      </c>
      <c r="T88" s="39">
        <f>VLOOKUP(A88,'Actual scan'!$A$2:$M$419,9,0)</f>
        <v>57851075</v>
      </c>
      <c r="U88" s="38">
        <f t="shared" si="7"/>
        <v>15766818</v>
      </c>
      <c r="V88" s="13">
        <f>VLOOKUP(A88,'14.03.24'!$A$2:$M$426,8,0)</f>
        <v>31094303</v>
      </c>
      <c r="W88" s="39">
        <f>VLOOKUP(A88,'Actual scan'!$A$2:$M$419,8,0)</f>
        <v>35667909</v>
      </c>
      <c r="X88" s="38">
        <f t="shared" si="8"/>
        <v>4573606</v>
      </c>
      <c r="Y88" s="13">
        <f>VLOOKUP(A88,'14.03.24'!$A$2:$M$426,11,0)</f>
        <v>1202033742</v>
      </c>
      <c r="Z88" s="39">
        <f>VLOOKUP(A88,'Actual scan'!$A$2:$M$419,11,0)</f>
        <v>1702033765</v>
      </c>
      <c r="AA88" s="38">
        <f t="shared" si="9"/>
        <v>500000023</v>
      </c>
      <c r="AB88" s="40">
        <f t="shared" si="10"/>
        <v>9147212</v>
      </c>
      <c r="AC88" s="40">
        <f t="shared" si="11"/>
        <v>63067272</v>
      </c>
      <c r="AD88" s="40">
        <f t="shared" si="12"/>
        <v>0</v>
      </c>
      <c r="AE88" s="40">
        <f t="shared" si="13"/>
        <v>0</v>
      </c>
      <c r="AF88" s="41">
        <f t="shared" si="14"/>
        <v>300000.0138</v>
      </c>
      <c r="AG88" s="40">
        <f>IFERROR(__xludf.DUMMYFUNCTION("IFNA(VLOOKUP(A88,IMPORTRANGE(""https://docs.google.com/spreadsheets/d/13sIiIFxtnWDUMYwzYXOCUL9Pdssb8PBqcbIkNBBCaZM/edit?resourcekey#gid=2083474367"",""Responses!$B$2:$N$500""),10,0),0)"),0.0)</f>
        <v>0</v>
      </c>
      <c r="AH88" s="40">
        <f>IFERROR(__xludf.DUMMYFUNCTION("IFNA(VLOOKUP(A88,IMPORTRANGE(""https://docs.google.com/spreadsheets/d/13sIiIFxtnWDUMYwzYXOCUL9Pdssb8PBqcbIkNBBCaZM/edit?resourcekey#gid=2083474367"",""Responses!$B$2:$N$500""),9,0),0)"),0.0)</f>
        <v>0</v>
      </c>
      <c r="AI88" s="41">
        <f t="shared" si="15"/>
        <v>72514484.01</v>
      </c>
      <c r="AJ88" s="41">
        <f t="shared" si="16"/>
        <v>46878116.26</v>
      </c>
      <c r="AK88" s="42">
        <f t="shared" si="17"/>
        <v>2.776972335</v>
      </c>
      <c r="AL88" s="42">
        <f t="shared" si="18"/>
        <v>2.82857871</v>
      </c>
    </row>
    <row r="89" ht="15.75" customHeight="1">
      <c r="A89" s="6">
        <v>1.23889793E8</v>
      </c>
      <c r="B89" s="7" t="s">
        <v>77</v>
      </c>
      <c r="C89" s="20">
        <f>VLOOKUP(A89,'14.03.24'!$A$2:$W$500,17,0)</f>
        <v>7504929.6</v>
      </c>
      <c r="D89" s="33">
        <f t="shared" si="1"/>
        <v>14716459</v>
      </c>
      <c r="E89" s="20">
        <f>VLOOKUP(A89,'14.03.24'!$A$2:$W$500,18,0)</f>
        <v>26267253.6</v>
      </c>
      <c r="F89" s="33">
        <f t="shared" si="2"/>
        <v>54803726</v>
      </c>
      <c r="G89" s="13">
        <f>VLOOKUP(A89,'14.03.24'!$A$2:$C$426,3,0)</f>
        <v>75049296</v>
      </c>
      <c r="H89" s="34">
        <f>VLOOKUP(A89,'Actual scan'!$A$2:$C$419,3,0)</f>
        <v>77351734</v>
      </c>
      <c r="I89" s="35">
        <f t="shared" si="3"/>
        <v>2302438</v>
      </c>
      <c r="J89" s="20">
        <f>VLOOKUP(A89,'14.03.24'!$A$2:$M$426,13,0)</f>
        <v>417463421</v>
      </c>
      <c r="K89" s="36">
        <f>VLOOKUP(A89,'Actual scan'!$A$2:$M$419,13,0)</f>
        <v>664721006.2</v>
      </c>
      <c r="L89" s="37">
        <f t="shared" si="4"/>
        <v>247257585.2</v>
      </c>
      <c r="M89" s="13">
        <f>VLOOKUP(A89,'14.03.24'!$A$2:$M$426,4,0)</f>
        <v>59090676</v>
      </c>
      <c r="N89" s="34">
        <f>VLOOKUP(A89,'Actual scan'!$A$2:$M$419,4,0)</f>
        <v>74736976</v>
      </c>
      <c r="O89" s="38">
        <f t="shared" si="5"/>
        <v>15646300</v>
      </c>
      <c r="P89" s="13">
        <f>VLOOKUP(A89,'14.03.24'!$A$2:$M$426,10,0)</f>
        <v>6908370</v>
      </c>
      <c r="Q89" s="39">
        <f>VLOOKUP(A89,'Actual scan'!$A$2:$M$419,10,0)</f>
        <v>8235933</v>
      </c>
      <c r="R89" s="38">
        <f t="shared" si="6"/>
        <v>1327563</v>
      </c>
      <c r="S89" s="13">
        <f>VLOOKUP(A89,'14.03.24'!$A$2:$M$426,9,0)</f>
        <v>11999833</v>
      </c>
      <c r="T89" s="39">
        <f>VLOOKUP(A89,'Actual scan'!$A$2:$M$419,9,0)</f>
        <v>21955237</v>
      </c>
      <c r="U89" s="38">
        <f t="shared" si="7"/>
        <v>9955404</v>
      </c>
      <c r="V89" s="13">
        <f>VLOOKUP(A89,'14.03.24'!$A$2:$M$426,8,0)</f>
        <v>16139138</v>
      </c>
      <c r="W89" s="39">
        <f>VLOOKUP(A89,'Actual scan'!$A$2:$M$419,8,0)</f>
        <v>20900193</v>
      </c>
      <c r="X89" s="38">
        <f t="shared" si="8"/>
        <v>4761055</v>
      </c>
      <c r="Y89" s="13">
        <f>VLOOKUP(A89,'14.03.24'!$A$2:$M$426,11,0)</f>
        <v>2239251123</v>
      </c>
      <c r="Z89" s="39">
        <f>VLOOKUP(A89,'Actual scan'!$A$2:$M$419,11,0)</f>
        <v>11339251123</v>
      </c>
      <c r="AA89" s="38">
        <f t="shared" si="9"/>
        <v>9100000000</v>
      </c>
      <c r="AB89" s="40">
        <f t="shared" si="10"/>
        <v>9522110</v>
      </c>
      <c r="AC89" s="40">
        <f t="shared" si="11"/>
        <v>39821616</v>
      </c>
      <c r="AD89" s="40">
        <f t="shared" si="12"/>
        <v>0</v>
      </c>
      <c r="AE89" s="40">
        <f t="shared" si="13"/>
        <v>0</v>
      </c>
      <c r="AF89" s="41">
        <f t="shared" si="14"/>
        <v>5460000</v>
      </c>
      <c r="AG89" s="40">
        <f>IFERROR(__xludf.DUMMYFUNCTION("IFNA(VLOOKUP(A89,IMPORTRANGE(""https://docs.google.com/spreadsheets/d/13sIiIFxtnWDUMYwzYXOCUL9Pdssb8PBqcbIkNBBCaZM/edit?resourcekey#gid=2083474367"",""Responses!$B$2:$N$500""),10,0),0)"),0.0)</f>
        <v>0</v>
      </c>
      <c r="AH89" s="40">
        <f>IFERROR(__xludf.DUMMYFUNCTION("IFNA(VLOOKUP(A89,IMPORTRANGE(""https://docs.google.com/spreadsheets/d/13sIiIFxtnWDUMYwzYXOCUL9Pdssb8PBqcbIkNBBCaZM/edit?resourcekey#gid=2083474367"",""Responses!$B$2:$N$500""),9,0),0)"),0.0)</f>
        <v>0</v>
      </c>
      <c r="AI89" s="41">
        <f t="shared" si="15"/>
        <v>54803726</v>
      </c>
      <c r="AJ89" s="41">
        <f t="shared" si="16"/>
        <v>28536472.4</v>
      </c>
      <c r="AK89" s="42">
        <f t="shared" si="17"/>
        <v>1.960905669</v>
      </c>
      <c r="AL89" s="42">
        <f t="shared" si="18"/>
        <v>2.086389648</v>
      </c>
    </row>
    <row r="90" ht="15.75" customHeight="1">
      <c r="A90" s="6">
        <v>8.7085675E7</v>
      </c>
      <c r="B90" s="7" t="s">
        <v>166</v>
      </c>
      <c r="C90" s="20">
        <f>VLOOKUP(A90,'14.03.24'!$A$2:$W$500,17,0)</f>
        <v>7257609.8</v>
      </c>
      <c r="D90" s="33">
        <f t="shared" si="1"/>
        <v>11424281</v>
      </c>
      <c r="E90" s="20">
        <f>VLOOKUP(A90,'14.03.24'!$A$2:$W$500,18,0)</f>
        <v>25401634.3</v>
      </c>
      <c r="F90" s="33">
        <f t="shared" si="2"/>
        <v>39476786.55</v>
      </c>
      <c r="G90" s="13">
        <f>VLOOKUP(A90,'14.03.24'!$A$2:$C$426,3,0)</f>
        <v>72576098</v>
      </c>
      <c r="H90" s="34">
        <f>VLOOKUP(A90,'Actual scan'!$A$2:$C$419,3,0)</f>
        <v>64970761</v>
      </c>
      <c r="I90" s="35">
        <f t="shared" si="3"/>
        <v>-7605337</v>
      </c>
      <c r="J90" s="20">
        <f>VLOOKUP(A90,'14.03.24'!$A$2:$M$426,13,0)</f>
        <v>456674355.2</v>
      </c>
      <c r="K90" s="36">
        <f>VLOOKUP(A90,'Actual scan'!$A$2:$M$419,13,0)</f>
        <v>651668338.2</v>
      </c>
      <c r="L90" s="37">
        <f t="shared" si="4"/>
        <v>194993983</v>
      </c>
      <c r="M90" s="13">
        <f>VLOOKUP(A90,'14.03.24'!$A$2:$M$426,4,0)</f>
        <v>35053105</v>
      </c>
      <c r="N90" s="34">
        <f>VLOOKUP(A90,'Actual scan'!$A$2:$M$419,4,0)</f>
        <v>46551291</v>
      </c>
      <c r="O90" s="38">
        <f t="shared" si="5"/>
        <v>11498186</v>
      </c>
      <c r="P90" s="13">
        <f>VLOOKUP(A90,'14.03.24'!$A$2:$M$426,10,0)</f>
        <v>7002912</v>
      </c>
      <c r="Q90" s="39">
        <f>VLOOKUP(A90,'Actual scan'!$A$2:$M$419,10,0)</f>
        <v>9667149</v>
      </c>
      <c r="R90" s="38">
        <f t="shared" si="6"/>
        <v>2664237</v>
      </c>
      <c r="S90" s="13">
        <f>VLOOKUP(A90,'14.03.24'!$A$2:$M$426,9,0)</f>
        <v>15152203</v>
      </c>
      <c r="T90" s="39">
        <f>VLOOKUP(A90,'Actual scan'!$A$2:$M$419,9,0)</f>
        <v>23215815</v>
      </c>
      <c r="U90" s="38">
        <f t="shared" si="7"/>
        <v>8063612</v>
      </c>
      <c r="V90" s="13">
        <f>VLOOKUP(A90,'14.03.24'!$A$2:$M$426,8,0)</f>
        <v>14714336</v>
      </c>
      <c r="W90" s="39">
        <f>VLOOKUP(A90,'Actual scan'!$A$2:$M$419,8,0)</f>
        <v>18075005</v>
      </c>
      <c r="X90" s="38">
        <f t="shared" si="8"/>
        <v>3360669</v>
      </c>
      <c r="Y90" s="13">
        <f>VLOOKUP(A90,'14.03.24'!$A$2:$M$426,11,0)</f>
        <v>11376395842</v>
      </c>
      <c r="Z90" s="39">
        <f>VLOOKUP(A90,'Actual scan'!$A$2:$M$419,11,0)</f>
        <v>12211396762</v>
      </c>
      <c r="AA90" s="38">
        <f t="shared" si="9"/>
        <v>835000920</v>
      </c>
      <c r="AB90" s="40">
        <f t="shared" si="10"/>
        <v>6721338</v>
      </c>
      <c r="AC90" s="40">
        <f t="shared" si="11"/>
        <v>32254448</v>
      </c>
      <c r="AD90" s="40">
        <f t="shared" si="12"/>
        <v>0</v>
      </c>
      <c r="AE90" s="40">
        <f t="shared" si="13"/>
        <v>0</v>
      </c>
      <c r="AF90" s="41">
        <f t="shared" si="14"/>
        <v>501000.552</v>
      </c>
      <c r="AG90" s="40">
        <f>IFERROR(__xludf.DUMMYFUNCTION("IFNA(VLOOKUP(A90,IMPORTRANGE(""https://docs.google.com/spreadsheets/d/13sIiIFxtnWDUMYwzYXOCUL9Pdssb8PBqcbIkNBBCaZM/edit?resourcekey#gid=2083474367"",""Responses!$B$2:$N$500""),10,0),0)"),0.0)</f>
        <v>0</v>
      </c>
      <c r="AH90" s="40">
        <f>IFERROR(__xludf.DUMMYFUNCTION("IFNA(VLOOKUP(A90,IMPORTRANGE(""https://docs.google.com/spreadsheets/d/13sIiIFxtnWDUMYwzYXOCUL9Pdssb8PBqcbIkNBBCaZM/edit?resourcekey#gid=2083474367"",""Responses!$B$2:$N$500""),9,0),0)"),0.0)</f>
        <v>0</v>
      </c>
      <c r="AI90" s="41">
        <f t="shared" si="15"/>
        <v>39476786.55</v>
      </c>
      <c r="AJ90" s="41">
        <f t="shared" si="16"/>
        <v>14075152.25</v>
      </c>
      <c r="AK90" s="42">
        <f t="shared" si="17"/>
        <v>1.574110667</v>
      </c>
      <c r="AL90" s="42">
        <f t="shared" si="18"/>
        <v>1.5541042</v>
      </c>
    </row>
    <row r="91" ht="15.75" customHeight="1">
      <c r="A91" s="6">
        <v>1.1021815E8</v>
      </c>
      <c r="B91" s="7" t="s">
        <v>95</v>
      </c>
      <c r="C91" s="20">
        <f>VLOOKUP(A91,'14.03.24'!$A$2:$W$500,17,0)</f>
        <v>7763552.3</v>
      </c>
      <c r="D91" s="33">
        <f t="shared" si="1"/>
        <v>5481909</v>
      </c>
      <c r="E91" s="20">
        <f>VLOOKUP(A91,'14.03.24'!$A$2:$W$500,18,0)</f>
        <v>27172433.05</v>
      </c>
      <c r="F91" s="33">
        <f t="shared" si="2"/>
        <v>18551818</v>
      </c>
      <c r="G91" s="13">
        <f>VLOOKUP(A91,'14.03.24'!$A$2:$C$426,3,0)</f>
        <v>77635523</v>
      </c>
      <c r="H91" s="34">
        <f>VLOOKUP(A91,'Actual scan'!$A$2:$C$419,3,0)</f>
        <v>73480005</v>
      </c>
      <c r="I91" s="35">
        <f t="shared" si="3"/>
        <v>-4155518</v>
      </c>
      <c r="J91" s="20">
        <f>VLOOKUP(A91,'14.03.24'!$A$2:$M$426,13,0)</f>
        <v>347169207.4</v>
      </c>
      <c r="K91" s="36">
        <f>VLOOKUP(A91,'Actual scan'!$A$2:$M$419,13,0)</f>
        <v>443198472.8</v>
      </c>
      <c r="L91" s="37">
        <f t="shared" si="4"/>
        <v>96029265.4</v>
      </c>
      <c r="M91" s="13">
        <f>VLOOKUP(A91,'14.03.24'!$A$2:$M$426,4,0)</f>
        <v>57563683</v>
      </c>
      <c r="N91" s="34">
        <f>VLOOKUP(A91,'Actual scan'!$A$2:$M$419,4,0)</f>
        <v>92334767</v>
      </c>
      <c r="O91" s="38">
        <f t="shared" si="5"/>
        <v>34771084</v>
      </c>
      <c r="P91" s="13">
        <f>VLOOKUP(A91,'14.03.24'!$A$2:$M$426,10,0)</f>
        <v>7014716</v>
      </c>
      <c r="Q91" s="39">
        <f>VLOOKUP(A91,'Actual scan'!$A$2:$M$419,10,0)</f>
        <v>9576324</v>
      </c>
      <c r="R91" s="38">
        <f t="shared" si="6"/>
        <v>2561608</v>
      </c>
      <c r="S91" s="13">
        <f>VLOOKUP(A91,'14.03.24'!$A$2:$M$426,9,0)</f>
        <v>9526481</v>
      </c>
      <c r="T91" s="39">
        <f>VLOOKUP(A91,'Actual scan'!$A$2:$M$419,9,0)</f>
        <v>13020481</v>
      </c>
      <c r="U91" s="38">
        <f t="shared" si="7"/>
        <v>3494000</v>
      </c>
      <c r="V91" s="13">
        <f>VLOOKUP(A91,'14.03.24'!$A$2:$M$426,8,0)</f>
        <v>14558969</v>
      </c>
      <c r="W91" s="39">
        <f>VLOOKUP(A91,'Actual scan'!$A$2:$M$419,8,0)</f>
        <v>16546878</v>
      </c>
      <c r="X91" s="38">
        <f t="shared" si="8"/>
        <v>1987909</v>
      </c>
      <c r="Y91" s="13">
        <f>VLOOKUP(A91,'14.03.24'!$A$2:$M$426,11,0)</f>
        <v>1720758975</v>
      </c>
      <c r="Z91" s="39">
        <f>VLOOKUP(A91,'Actual scan'!$A$2:$M$419,11,0)</f>
        <v>2720758975</v>
      </c>
      <c r="AA91" s="38">
        <f t="shared" si="9"/>
        <v>1000000000</v>
      </c>
      <c r="AB91" s="40">
        <f t="shared" si="10"/>
        <v>3975818</v>
      </c>
      <c r="AC91" s="40">
        <f t="shared" si="11"/>
        <v>13976000</v>
      </c>
      <c r="AD91" s="40">
        <f t="shared" si="12"/>
        <v>0</v>
      </c>
      <c r="AE91" s="40">
        <f t="shared" si="13"/>
        <v>0</v>
      </c>
      <c r="AF91" s="41">
        <f t="shared" si="14"/>
        <v>600000</v>
      </c>
      <c r="AG91" s="40">
        <f>IFERROR(__xludf.DUMMYFUNCTION("IFNA(VLOOKUP(A91,IMPORTRANGE(""https://docs.google.com/spreadsheets/d/13sIiIFxtnWDUMYwzYXOCUL9Pdssb8PBqcbIkNBBCaZM/edit?resourcekey#gid=2083474367"",""Responses!$B$2:$N$500""),10,0),0)"),0.0)</f>
        <v>0</v>
      </c>
      <c r="AH91" s="40">
        <f>IFERROR(__xludf.DUMMYFUNCTION("IFNA(VLOOKUP(A91,IMPORTRANGE(""https://docs.google.com/spreadsheets/d/13sIiIFxtnWDUMYwzYXOCUL9Pdssb8PBqcbIkNBBCaZM/edit?resourcekey#gid=2083474367"",""Responses!$B$2:$N$500""),9,0),0)"),0.0)</f>
        <v>0</v>
      </c>
      <c r="AI91" s="41">
        <f t="shared" si="15"/>
        <v>18551818</v>
      </c>
      <c r="AJ91" s="41">
        <f t="shared" si="16"/>
        <v>-8620615.05</v>
      </c>
      <c r="AK91" s="42">
        <f t="shared" si="17"/>
        <v>0.7061083365</v>
      </c>
      <c r="AL91" s="42">
        <f t="shared" si="18"/>
        <v>0.6827440872</v>
      </c>
    </row>
    <row r="92" ht="15.75" customHeight="1">
      <c r="A92" s="6">
        <v>9.3128077E7</v>
      </c>
      <c r="B92" s="7" t="s">
        <v>512</v>
      </c>
      <c r="C92" s="20">
        <f>VLOOKUP(A92,'14.03.24'!$A$2:$W$500,17,0)</f>
        <v>7200701.7</v>
      </c>
      <c r="D92" s="33">
        <f t="shared" si="1"/>
        <v>0</v>
      </c>
      <c r="E92" s="20">
        <f>VLOOKUP(A92,'14.03.24'!$A$2:$W$500,18,0)</f>
        <v>25202455.95</v>
      </c>
      <c r="F92" s="33">
        <f t="shared" si="2"/>
        <v>0</v>
      </c>
      <c r="G92" s="13">
        <f>VLOOKUP(A92,'14.03.24'!$A$2:$C$426,3,0)</f>
        <v>72007017</v>
      </c>
      <c r="H92" s="34" t="str">
        <f>VLOOKUP(A92,'Actual scan'!$A$2:$C$419,3,0)</f>
        <v>#N/A</v>
      </c>
      <c r="I92" s="35" t="str">
        <f t="shared" si="3"/>
        <v>#N/A</v>
      </c>
      <c r="J92" s="20">
        <f>VLOOKUP(A92,'14.03.24'!$A$2:$M$426,13,0)</f>
        <v>424155297.6</v>
      </c>
      <c r="K92" s="36" t="str">
        <f>VLOOKUP(A92,'Actual scan'!$A$2:$M$419,13,0)</f>
        <v>#N/A</v>
      </c>
      <c r="L92" s="35" t="str">
        <f t="shared" si="4"/>
        <v>#N/A</v>
      </c>
      <c r="M92" s="13">
        <f>VLOOKUP(A92,'14.03.24'!$A$2:$M$426,4,0)</f>
        <v>30756053</v>
      </c>
      <c r="N92" s="34" t="str">
        <f>VLOOKUP(A92,'Actual scan'!$A$2:$M$419,4,0)</f>
        <v>#N/A</v>
      </c>
      <c r="O92" s="38" t="str">
        <f t="shared" si="5"/>
        <v>#N/A</v>
      </c>
      <c r="P92" s="13">
        <f>VLOOKUP(A92,'14.03.24'!$A$2:$M$426,10,0)</f>
        <v>9054316</v>
      </c>
      <c r="Q92" s="39" t="str">
        <f>VLOOKUP(A92,'Actual scan'!$A$2:$M$419,10,0)</f>
        <v>#N/A</v>
      </c>
      <c r="R92" s="38" t="str">
        <f t="shared" si="6"/>
        <v>#N/A</v>
      </c>
      <c r="S92" s="13">
        <f>VLOOKUP(A92,'14.03.24'!$A$2:$M$426,9,0)</f>
        <v>13635865</v>
      </c>
      <c r="T92" s="39" t="str">
        <f>VLOOKUP(A92,'Actual scan'!$A$2:$M$419,9,0)</f>
        <v>#N/A</v>
      </c>
      <c r="U92" s="38" t="str">
        <f t="shared" si="7"/>
        <v>#N/A</v>
      </c>
      <c r="V92" s="13">
        <f>VLOOKUP(A92,'14.03.24'!$A$2:$M$426,8,0)</f>
        <v>14825526</v>
      </c>
      <c r="W92" s="39" t="str">
        <f>VLOOKUP(A92,'Actual scan'!$A$2:$M$419,8,0)</f>
        <v>#N/A</v>
      </c>
      <c r="X92" s="38" t="str">
        <f t="shared" si="8"/>
        <v>#N/A</v>
      </c>
      <c r="Y92" s="13">
        <f>VLOOKUP(A92,'14.03.24'!$A$2:$M$426,11,0)</f>
        <v>984234688</v>
      </c>
      <c r="Z92" s="39" t="str">
        <f>VLOOKUP(A92,'Actual scan'!$A$2:$M$419,11,0)</f>
        <v>#N/A</v>
      </c>
      <c r="AA92" s="38" t="str">
        <f t="shared" si="9"/>
        <v>#N/A</v>
      </c>
      <c r="AB92" s="40" t="str">
        <f t="shared" si="10"/>
        <v>#N/A</v>
      </c>
      <c r="AC92" s="40" t="str">
        <f t="shared" si="11"/>
        <v>#N/A</v>
      </c>
      <c r="AD92" s="40">
        <f t="shared" si="12"/>
        <v>0</v>
      </c>
      <c r="AE92" s="40">
        <f t="shared" si="13"/>
        <v>0</v>
      </c>
      <c r="AF92" s="41" t="str">
        <f t="shared" si="14"/>
        <v>#N/A</v>
      </c>
      <c r="AG92" s="40">
        <f>IFERROR(__xludf.DUMMYFUNCTION("IFNA(VLOOKUP(A92,IMPORTRANGE(""https://docs.google.com/spreadsheets/d/13sIiIFxtnWDUMYwzYXOCUL9Pdssb8PBqcbIkNBBCaZM/edit?resourcekey#gid=2083474367"",""Responses!$B$2:$N$500""),10,0),0)"),0.0)</f>
        <v>0</v>
      </c>
      <c r="AH92" s="40">
        <f>IFERROR(__xludf.DUMMYFUNCTION("IFNA(VLOOKUP(A92,IMPORTRANGE(""https://docs.google.com/spreadsheets/d/13sIiIFxtnWDUMYwzYXOCUL9Pdssb8PBqcbIkNBBCaZM/edit?resourcekey#gid=2083474367"",""Responses!$B$2:$N$500""),9,0),0)"),0.0)</f>
        <v>0</v>
      </c>
      <c r="AI92" s="41">
        <f t="shared" si="15"/>
        <v>0</v>
      </c>
      <c r="AJ92" s="41">
        <f t="shared" si="16"/>
        <v>-25202455.95</v>
      </c>
      <c r="AK92" s="42">
        <f t="shared" si="17"/>
        <v>0</v>
      </c>
      <c r="AL92" s="42">
        <f t="shared" si="18"/>
        <v>0</v>
      </c>
    </row>
    <row r="93" ht="15.75" customHeight="1">
      <c r="A93" s="6">
        <v>4.0699002E7</v>
      </c>
      <c r="B93" s="7" t="s">
        <v>153</v>
      </c>
      <c r="C93" s="20">
        <f>VLOOKUP(A93,'14.03.24'!$A$2:$W$500,17,0)</f>
        <v>7109949.8</v>
      </c>
      <c r="D93" s="33">
        <f t="shared" si="1"/>
        <v>1764428</v>
      </c>
      <c r="E93" s="20">
        <f>VLOOKUP(A93,'14.03.24'!$A$2:$W$500,18,0)</f>
        <v>24884824.3</v>
      </c>
      <c r="F93" s="33">
        <f t="shared" si="2"/>
        <v>6275436</v>
      </c>
      <c r="G93" s="13">
        <f>VLOOKUP(A93,'14.03.24'!$A$2:$C$426,3,0)</f>
        <v>71099498</v>
      </c>
      <c r="H93" s="34">
        <f>VLOOKUP(A93,'Actual scan'!$A$2:$C$419,3,0)</f>
        <v>66927721</v>
      </c>
      <c r="I93" s="35">
        <f t="shared" si="3"/>
        <v>-4171777</v>
      </c>
      <c r="J93" s="20">
        <f>VLOOKUP(A93,'14.03.24'!$A$2:$M$426,13,0)</f>
        <v>157437508.2</v>
      </c>
      <c r="K93" s="36">
        <f>VLOOKUP(A93,'Actual scan'!$A$2:$M$419,13,0)</f>
        <v>188814712.2</v>
      </c>
      <c r="L93" s="37">
        <f t="shared" si="4"/>
        <v>31377204</v>
      </c>
      <c r="M93" s="13">
        <f>VLOOKUP(A93,'14.03.24'!$A$2:$M$426,4,0)</f>
        <v>9886176</v>
      </c>
      <c r="N93" s="34">
        <f>VLOOKUP(A93,'Actual scan'!$A$2:$M$419,4,0)</f>
        <v>11650610</v>
      </c>
      <c r="O93" s="38">
        <f t="shared" si="5"/>
        <v>1764434</v>
      </c>
      <c r="P93" s="13">
        <f>VLOOKUP(A93,'14.03.24'!$A$2:$M$426,10,0)</f>
        <v>13969436</v>
      </c>
      <c r="Q93" s="39">
        <f>VLOOKUP(A93,'Actual scan'!$A$2:$M$419,10,0)</f>
        <v>16619987</v>
      </c>
      <c r="R93" s="38">
        <f t="shared" si="6"/>
        <v>2650551</v>
      </c>
      <c r="S93" s="13">
        <f>VLOOKUP(A93,'14.03.24'!$A$2:$M$426,9,0)</f>
        <v>6170126</v>
      </c>
      <c r="T93" s="39">
        <f>VLOOKUP(A93,'Actual scan'!$A$2:$M$419,9,0)</f>
        <v>7543416</v>
      </c>
      <c r="U93" s="38">
        <f t="shared" si="7"/>
        <v>1373290</v>
      </c>
      <c r="V93" s="13">
        <f>VLOOKUP(A93,'14.03.24'!$A$2:$M$426,8,0)</f>
        <v>3336342</v>
      </c>
      <c r="W93" s="39">
        <f>VLOOKUP(A93,'Actual scan'!$A$2:$M$419,8,0)</f>
        <v>3727480</v>
      </c>
      <c r="X93" s="38">
        <f t="shared" si="8"/>
        <v>391138</v>
      </c>
      <c r="Y93" s="13">
        <f>VLOOKUP(A93,'14.03.24'!$A$2:$M$426,11,0)</f>
        <v>993026560</v>
      </c>
      <c r="Z93" s="39">
        <f>VLOOKUP(A93,'Actual scan'!$A$2:$M$419,11,0)</f>
        <v>993026560</v>
      </c>
      <c r="AA93" s="38">
        <f t="shared" si="9"/>
        <v>0</v>
      </c>
      <c r="AB93" s="40">
        <f t="shared" si="10"/>
        <v>782276</v>
      </c>
      <c r="AC93" s="40">
        <f t="shared" si="11"/>
        <v>5493160</v>
      </c>
      <c r="AD93" s="40">
        <f t="shared" si="12"/>
        <v>0</v>
      </c>
      <c r="AE93" s="40">
        <f t="shared" si="13"/>
        <v>0</v>
      </c>
      <c r="AF93" s="41">
        <f t="shared" si="14"/>
        <v>0</v>
      </c>
      <c r="AG93" s="40">
        <f>IFERROR(__xludf.DUMMYFUNCTION("IFNA(VLOOKUP(A93,IMPORTRANGE(""https://docs.google.com/spreadsheets/d/13sIiIFxtnWDUMYwzYXOCUL9Pdssb8PBqcbIkNBBCaZM/edit?resourcekey#gid=2083474367"",""Responses!$B$2:$N$500""),10,0),0)"),0.0)</f>
        <v>0</v>
      </c>
      <c r="AH93" s="40">
        <f>IFERROR(__xludf.DUMMYFUNCTION("IFNA(VLOOKUP(A93,IMPORTRANGE(""https://docs.google.com/spreadsheets/d/13sIiIFxtnWDUMYwzYXOCUL9Pdssb8PBqcbIkNBBCaZM/edit?resourcekey#gid=2083474367"",""Responses!$B$2:$N$500""),9,0),0)"),0.0)</f>
        <v>0</v>
      </c>
      <c r="AI93" s="41">
        <f t="shared" si="15"/>
        <v>6275436</v>
      </c>
      <c r="AJ93" s="41">
        <f t="shared" si="16"/>
        <v>-18609388.3</v>
      </c>
      <c r="AK93" s="42">
        <f t="shared" si="17"/>
        <v>0.2481632149</v>
      </c>
      <c r="AL93" s="42">
        <f t="shared" si="18"/>
        <v>0.2521792368</v>
      </c>
    </row>
    <row r="94" ht="15.75" customHeight="1">
      <c r="A94" s="6">
        <v>1.12665082E8</v>
      </c>
      <c r="B94" s="7" t="s">
        <v>517</v>
      </c>
      <c r="C94" s="20">
        <f>VLOOKUP(A94,'14.03.24'!$A$2:$W$500,17,0)</f>
        <v>7086353.6</v>
      </c>
      <c r="D94" s="33">
        <f t="shared" si="1"/>
        <v>7420622</v>
      </c>
      <c r="E94" s="20">
        <f>VLOOKUP(A94,'14.03.24'!$A$2:$W$500,18,0)</f>
        <v>24802237.6</v>
      </c>
      <c r="F94" s="33">
        <f t="shared" si="2"/>
        <v>17978816</v>
      </c>
      <c r="G94" s="13">
        <f>VLOOKUP(A94,'14.03.24'!$A$2:$C$426,3,0)</f>
        <v>70863536</v>
      </c>
      <c r="H94" s="34">
        <f>VLOOKUP(A94,'Actual scan'!$A$2:$C$419,3,0)</f>
        <v>54646838</v>
      </c>
      <c r="I94" s="35">
        <f t="shared" si="3"/>
        <v>-16216698</v>
      </c>
      <c r="J94" s="20">
        <f>VLOOKUP(A94,'14.03.24'!$A$2:$M$426,13,0)</f>
        <v>190540435.6</v>
      </c>
      <c r="K94" s="36">
        <f>VLOOKUP(A94,'Actual scan'!$A$2:$M$419,13,0)</f>
        <v>291043352</v>
      </c>
      <c r="L94" s="37">
        <f t="shared" si="4"/>
        <v>100502916.4</v>
      </c>
      <c r="M94" s="13">
        <f>VLOOKUP(A94,'14.03.24'!$A$2:$M$426,4,0)</f>
        <v>16731460</v>
      </c>
      <c r="N94" s="34">
        <f>VLOOKUP(A94,'Actual scan'!$A$2:$M$419,4,0)</f>
        <v>28797986</v>
      </c>
      <c r="O94" s="38">
        <f t="shared" si="5"/>
        <v>12066526</v>
      </c>
      <c r="P94" s="13">
        <f>VLOOKUP(A94,'14.03.24'!$A$2:$M$426,10,0)</f>
        <v>8417122</v>
      </c>
      <c r="Q94" s="39">
        <f>VLOOKUP(A94,'Actual scan'!$A$2:$M$419,10,0)</f>
        <v>13493157</v>
      </c>
      <c r="R94" s="38">
        <f t="shared" si="6"/>
        <v>5076035</v>
      </c>
      <c r="S94" s="13">
        <f>VLOOKUP(A94,'14.03.24'!$A$2:$M$426,9,0)</f>
        <v>5386857</v>
      </c>
      <c r="T94" s="39">
        <f>VLOOKUP(A94,'Actual scan'!$A$2:$M$419,9,0)</f>
        <v>6955643</v>
      </c>
      <c r="U94" s="38">
        <f t="shared" si="7"/>
        <v>1568786</v>
      </c>
      <c r="V94" s="13">
        <f>VLOOKUP(A94,'14.03.24'!$A$2:$M$426,8,0)</f>
        <v>7452163</v>
      </c>
      <c r="W94" s="39">
        <f>VLOOKUP(A94,'Actual scan'!$A$2:$M$419,8,0)</f>
        <v>13303999</v>
      </c>
      <c r="X94" s="38">
        <f t="shared" si="8"/>
        <v>5851836</v>
      </c>
      <c r="Y94" s="13">
        <f>VLOOKUP(A94,'14.03.24'!$A$2:$M$426,11,0)</f>
        <v>21895282</v>
      </c>
      <c r="Z94" s="39">
        <f>VLOOKUP(A94,'Actual scan'!$A$2:$M$419,11,0)</f>
        <v>21895282</v>
      </c>
      <c r="AA94" s="38">
        <f t="shared" si="9"/>
        <v>0</v>
      </c>
      <c r="AB94" s="40">
        <f t="shared" si="10"/>
        <v>11703672</v>
      </c>
      <c r="AC94" s="40">
        <f t="shared" si="11"/>
        <v>6275144</v>
      </c>
      <c r="AD94" s="40">
        <f t="shared" si="12"/>
        <v>0</v>
      </c>
      <c r="AE94" s="40">
        <f t="shared" si="13"/>
        <v>0</v>
      </c>
      <c r="AF94" s="41">
        <f t="shared" si="14"/>
        <v>0</v>
      </c>
      <c r="AG94" s="40">
        <f>IFERROR(__xludf.DUMMYFUNCTION("IFNA(VLOOKUP(A94,IMPORTRANGE(""https://docs.google.com/spreadsheets/d/13sIiIFxtnWDUMYwzYXOCUL9Pdssb8PBqcbIkNBBCaZM/edit?resourcekey#gid=2083474367"",""Responses!$B$2:$N$500""),10,0),0)"),0.0)</f>
        <v>0</v>
      </c>
      <c r="AH94" s="40">
        <f>IFERROR(__xludf.DUMMYFUNCTION("IFNA(VLOOKUP(A94,IMPORTRANGE(""https://docs.google.com/spreadsheets/d/13sIiIFxtnWDUMYwzYXOCUL9Pdssb8PBqcbIkNBBCaZM/edit?resourcekey#gid=2083474367"",""Responses!$B$2:$N$500""),9,0),0)"),0.0)</f>
        <v>0</v>
      </c>
      <c r="AI94" s="41">
        <f t="shared" si="15"/>
        <v>17978816</v>
      </c>
      <c r="AJ94" s="41">
        <f t="shared" si="16"/>
        <v>-6823421.6</v>
      </c>
      <c r="AK94" s="42">
        <f t="shared" si="17"/>
        <v>1.04717072</v>
      </c>
      <c r="AL94" s="42">
        <f t="shared" si="18"/>
        <v>0.7248868546</v>
      </c>
    </row>
    <row r="95" ht="15.75" customHeight="1">
      <c r="A95" s="6">
        <v>8.3624843E7</v>
      </c>
      <c r="B95" s="7" t="s">
        <v>503</v>
      </c>
      <c r="C95" s="20">
        <f>VLOOKUP(A95,'14.03.24'!$A$2:$W$500,17,0)</f>
        <v>7571665.5</v>
      </c>
      <c r="D95" s="33">
        <f t="shared" si="1"/>
        <v>28927905</v>
      </c>
      <c r="E95" s="20">
        <f>VLOOKUP(A95,'14.03.24'!$A$2:$W$500,18,0)</f>
        <v>26500829.25</v>
      </c>
      <c r="F95" s="33">
        <f t="shared" si="2"/>
        <v>87217577.99</v>
      </c>
      <c r="G95" s="13">
        <f>VLOOKUP(A95,'14.03.24'!$A$2:$C$426,3,0)</f>
        <v>75716655</v>
      </c>
      <c r="H95" s="34">
        <f>VLOOKUP(A95,'Actual scan'!$A$2:$C$419,3,0)</f>
        <v>61286342</v>
      </c>
      <c r="I95" s="35">
        <f t="shared" si="3"/>
        <v>-14430313</v>
      </c>
      <c r="J95" s="20">
        <f>VLOOKUP(A95,'14.03.24'!$A$2:$M$426,13,0)</f>
        <v>377786830.2</v>
      </c>
      <c r="K95" s="36">
        <f>VLOOKUP(A95,'Actual scan'!$A$2:$M$419,13,0)</f>
        <v>812806515</v>
      </c>
      <c r="L95" s="37">
        <f t="shared" si="4"/>
        <v>435019684.8</v>
      </c>
      <c r="M95" s="13">
        <f>VLOOKUP(A95,'14.03.24'!$A$2:$M$426,4,0)</f>
        <v>30071408</v>
      </c>
      <c r="N95" s="34">
        <f>VLOOKUP(A95,'Actual scan'!$A$2:$M$419,4,0)</f>
        <v>64688979</v>
      </c>
      <c r="O95" s="38">
        <f t="shared" si="5"/>
        <v>34617571</v>
      </c>
      <c r="P95" s="13">
        <f>VLOOKUP(A95,'14.03.24'!$A$2:$M$426,10,0)</f>
        <v>7027365</v>
      </c>
      <c r="Q95" s="39">
        <f>VLOOKUP(A95,'Actual scan'!$A$2:$M$419,10,0)</f>
        <v>10786362</v>
      </c>
      <c r="R95" s="38">
        <f t="shared" si="6"/>
        <v>3758997</v>
      </c>
      <c r="S95" s="13">
        <f>VLOOKUP(A95,'14.03.24'!$A$2:$M$426,9,0)</f>
        <v>11886877</v>
      </c>
      <c r="T95" s="39">
        <f>VLOOKUP(A95,'Actual scan'!$A$2:$M$419,9,0)</f>
        <v>25381378</v>
      </c>
      <c r="U95" s="38">
        <f t="shared" si="7"/>
        <v>13494501</v>
      </c>
      <c r="V95" s="13">
        <f>VLOOKUP(A95,'14.03.24'!$A$2:$M$426,8,0)</f>
        <v>13312468</v>
      </c>
      <c r="W95" s="39">
        <f>VLOOKUP(A95,'Actual scan'!$A$2:$M$419,8,0)</f>
        <v>28745872</v>
      </c>
      <c r="X95" s="38">
        <f t="shared" si="8"/>
        <v>15433404</v>
      </c>
      <c r="Y95" s="13">
        <f>VLOOKUP(A95,'14.03.24'!$A$2:$M$426,11,0)</f>
        <v>14576135109</v>
      </c>
      <c r="Z95" s="39">
        <f>VLOOKUP(A95,'Actual scan'!$A$2:$M$419,11,0)</f>
        <v>18530745090</v>
      </c>
      <c r="AA95" s="38">
        <f t="shared" si="9"/>
        <v>3954609981</v>
      </c>
      <c r="AB95" s="40">
        <f t="shared" si="10"/>
        <v>30866808</v>
      </c>
      <c r="AC95" s="40">
        <f t="shared" si="11"/>
        <v>53978004</v>
      </c>
      <c r="AD95" s="40">
        <f t="shared" si="12"/>
        <v>0</v>
      </c>
      <c r="AE95" s="40">
        <f t="shared" si="13"/>
        <v>0</v>
      </c>
      <c r="AF95" s="41">
        <f t="shared" si="14"/>
        <v>2372765.989</v>
      </c>
      <c r="AG95" s="40">
        <f>IFERROR(__xludf.DUMMYFUNCTION("IFNA(VLOOKUP(A95,IMPORTRANGE(""https://docs.google.com/spreadsheets/d/13sIiIFxtnWDUMYwzYXOCUL9Pdssb8PBqcbIkNBBCaZM/edit?resourcekey#gid=2083474367"",""Responses!$B$2:$N$500""),10,0),0)"),0.0)</f>
        <v>0</v>
      </c>
      <c r="AH95" s="40">
        <f>IFERROR(__xludf.DUMMYFUNCTION("IFNA(VLOOKUP(A95,IMPORTRANGE(""https://docs.google.com/spreadsheets/d/13sIiIFxtnWDUMYwzYXOCUL9Pdssb8PBqcbIkNBBCaZM/edit?resourcekey#gid=2083474367"",""Responses!$B$2:$N$500""),9,0),0)"),0.0)</f>
        <v>0</v>
      </c>
      <c r="AI95" s="41">
        <f t="shared" si="15"/>
        <v>87217577.99</v>
      </c>
      <c r="AJ95" s="41">
        <f t="shared" si="16"/>
        <v>60716748.74</v>
      </c>
      <c r="AK95" s="42">
        <f t="shared" si="17"/>
        <v>3.820547144</v>
      </c>
      <c r="AL95" s="42">
        <f t="shared" si="18"/>
        <v>3.291126371</v>
      </c>
    </row>
    <row r="96" ht="15.75" customHeight="1">
      <c r="A96" s="6">
        <v>1.12275513E8</v>
      </c>
      <c r="B96" s="7" t="s">
        <v>513</v>
      </c>
      <c r="C96" s="20">
        <f>VLOOKUP(A96,'14.03.24'!$A$2:$W$500,17,0)</f>
        <v>7159361.9</v>
      </c>
      <c r="D96" s="33">
        <f t="shared" si="1"/>
        <v>0</v>
      </c>
      <c r="E96" s="20">
        <f>VLOOKUP(A96,'14.03.24'!$A$2:$W$500,18,0)</f>
        <v>25057766.65</v>
      </c>
      <c r="F96" s="33">
        <f t="shared" si="2"/>
        <v>0</v>
      </c>
      <c r="G96" s="13">
        <f>VLOOKUP(A96,'14.03.24'!$A$2:$C$426,3,0)</f>
        <v>71593619</v>
      </c>
      <c r="H96" s="34" t="str">
        <f>VLOOKUP(A96,'Actual scan'!$A$2:$C$419,3,0)</f>
        <v>#N/A</v>
      </c>
      <c r="I96" s="35" t="str">
        <f t="shared" si="3"/>
        <v>#N/A</v>
      </c>
      <c r="J96" s="20">
        <f>VLOOKUP(A96,'14.03.24'!$A$2:$M$426,13,0)</f>
        <v>240652442.6</v>
      </c>
      <c r="K96" s="36" t="str">
        <f>VLOOKUP(A96,'Actual scan'!$A$2:$M$419,13,0)</f>
        <v>#N/A</v>
      </c>
      <c r="L96" s="35" t="str">
        <f t="shared" si="4"/>
        <v>#N/A</v>
      </c>
      <c r="M96" s="13">
        <f>VLOOKUP(A96,'14.03.24'!$A$2:$M$426,4,0)</f>
        <v>18388350</v>
      </c>
      <c r="N96" s="34" t="str">
        <f>VLOOKUP(A96,'Actual scan'!$A$2:$M$419,4,0)</f>
        <v>#N/A</v>
      </c>
      <c r="O96" s="38" t="str">
        <f t="shared" si="5"/>
        <v>#N/A</v>
      </c>
      <c r="P96" s="13">
        <f>VLOOKUP(A96,'14.03.24'!$A$2:$M$426,10,0)</f>
        <v>7713827</v>
      </c>
      <c r="Q96" s="39" t="str">
        <f>VLOOKUP(A96,'Actual scan'!$A$2:$M$419,10,0)</f>
        <v>#N/A</v>
      </c>
      <c r="R96" s="38" t="str">
        <f t="shared" si="6"/>
        <v>#N/A</v>
      </c>
      <c r="S96" s="13">
        <f>VLOOKUP(A96,'14.03.24'!$A$2:$M$426,9,0)</f>
        <v>8487448</v>
      </c>
      <c r="T96" s="39" t="str">
        <f>VLOOKUP(A96,'Actual scan'!$A$2:$M$419,9,0)</f>
        <v>#N/A</v>
      </c>
      <c r="U96" s="38" t="str">
        <f t="shared" si="7"/>
        <v>#N/A</v>
      </c>
      <c r="V96" s="13">
        <f>VLOOKUP(A96,'14.03.24'!$A$2:$M$426,8,0)</f>
        <v>6025265</v>
      </c>
      <c r="W96" s="39" t="str">
        <f>VLOOKUP(A96,'Actual scan'!$A$2:$M$419,8,0)</f>
        <v>#N/A</v>
      </c>
      <c r="X96" s="38" t="str">
        <f t="shared" si="8"/>
        <v>#N/A</v>
      </c>
      <c r="Y96" s="13">
        <f>VLOOKUP(A96,'14.03.24'!$A$2:$M$426,11,0)</f>
        <v>53570278</v>
      </c>
      <c r="Z96" s="39" t="str">
        <f>VLOOKUP(A96,'Actual scan'!$A$2:$M$419,11,0)</f>
        <v>#N/A</v>
      </c>
      <c r="AA96" s="38" t="str">
        <f t="shared" si="9"/>
        <v>#N/A</v>
      </c>
      <c r="AB96" s="40" t="str">
        <f t="shared" si="10"/>
        <v>#N/A</v>
      </c>
      <c r="AC96" s="40" t="str">
        <f t="shared" si="11"/>
        <v>#N/A</v>
      </c>
      <c r="AD96" s="40">
        <f t="shared" si="12"/>
        <v>0</v>
      </c>
      <c r="AE96" s="40">
        <f t="shared" si="13"/>
        <v>0</v>
      </c>
      <c r="AF96" s="41" t="str">
        <f t="shared" si="14"/>
        <v>#N/A</v>
      </c>
      <c r="AG96" s="40">
        <f>IFERROR(__xludf.DUMMYFUNCTION("IFNA(VLOOKUP(A96,IMPORTRANGE(""https://docs.google.com/spreadsheets/d/13sIiIFxtnWDUMYwzYXOCUL9Pdssb8PBqcbIkNBBCaZM/edit?resourcekey#gid=2083474367"",""Responses!$B$2:$N$500""),10,0),0)"),0.0)</f>
        <v>0</v>
      </c>
      <c r="AH96" s="40">
        <f>IFERROR(__xludf.DUMMYFUNCTION("IFNA(VLOOKUP(A96,IMPORTRANGE(""https://docs.google.com/spreadsheets/d/13sIiIFxtnWDUMYwzYXOCUL9Pdssb8PBqcbIkNBBCaZM/edit?resourcekey#gid=2083474367"",""Responses!$B$2:$N$500""),9,0),0)"),0.0)</f>
        <v>0</v>
      </c>
      <c r="AI96" s="41">
        <f t="shared" si="15"/>
        <v>0</v>
      </c>
      <c r="AJ96" s="41">
        <f t="shared" si="16"/>
        <v>-25057766.65</v>
      </c>
      <c r="AK96" s="42">
        <f t="shared" si="17"/>
        <v>0</v>
      </c>
      <c r="AL96" s="42">
        <f t="shared" si="18"/>
        <v>0</v>
      </c>
    </row>
    <row r="97" ht="15.75" customHeight="1">
      <c r="A97" s="6">
        <v>1.10195565E8</v>
      </c>
      <c r="B97" s="7" t="s">
        <v>515</v>
      </c>
      <c r="C97" s="20">
        <f>VLOOKUP(A97,'14.03.24'!$A$2:$W$500,17,0)</f>
        <v>7143029.5</v>
      </c>
      <c r="D97" s="33">
        <f t="shared" si="1"/>
        <v>0</v>
      </c>
      <c r="E97" s="20">
        <f>VLOOKUP(A97,'14.03.24'!$A$2:$W$500,18,0)</f>
        <v>25000603.25</v>
      </c>
      <c r="F97" s="33">
        <f t="shared" si="2"/>
        <v>0</v>
      </c>
      <c r="G97" s="13">
        <f>VLOOKUP(A97,'14.03.24'!$A$2:$C$426,3,0)</f>
        <v>71430295</v>
      </c>
      <c r="H97" s="34" t="str">
        <f>VLOOKUP(A97,'Actual scan'!$A$2:$C$419,3,0)</f>
        <v>#N/A</v>
      </c>
      <c r="I97" s="35" t="str">
        <f t="shared" si="3"/>
        <v>#N/A</v>
      </c>
      <c r="J97" s="20">
        <f>VLOOKUP(A97,'14.03.24'!$A$2:$M$426,13,0)</f>
        <v>275641780.2</v>
      </c>
      <c r="K97" s="36" t="str">
        <f>VLOOKUP(A97,'Actual scan'!$A$2:$M$419,13,0)</f>
        <v>#N/A</v>
      </c>
      <c r="L97" s="35" t="str">
        <f t="shared" si="4"/>
        <v>#N/A</v>
      </c>
      <c r="M97" s="13">
        <f>VLOOKUP(A97,'14.03.24'!$A$2:$M$426,4,0)</f>
        <v>26064050</v>
      </c>
      <c r="N97" s="34" t="str">
        <f>VLOOKUP(A97,'Actual scan'!$A$2:$M$419,4,0)</f>
        <v>#N/A</v>
      </c>
      <c r="O97" s="38" t="str">
        <f t="shared" si="5"/>
        <v>#N/A</v>
      </c>
      <c r="P97" s="13">
        <f>VLOOKUP(A97,'14.03.24'!$A$2:$M$426,10,0)</f>
        <v>4847849</v>
      </c>
      <c r="Q97" s="39" t="str">
        <f>VLOOKUP(A97,'Actual scan'!$A$2:$M$419,10,0)</f>
        <v>#N/A</v>
      </c>
      <c r="R97" s="38" t="str">
        <f t="shared" si="6"/>
        <v>#N/A</v>
      </c>
      <c r="S97" s="13">
        <f>VLOOKUP(A97,'14.03.24'!$A$2:$M$426,9,0)</f>
        <v>7011580</v>
      </c>
      <c r="T97" s="39" t="str">
        <f>VLOOKUP(A97,'Actual scan'!$A$2:$M$419,9,0)</f>
        <v>#N/A</v>
      </c>
      <c r="U97" s="38" t="str">
        <f t="shared" si="7"/>
        <v>#N/A</v>
      </c>
      <c r="V97" s="13">
        <f>VLOOKUP(A97,'14.03.24'!$A$2:$M$426,8,0)</f>
        <v>13060298</v>
      </c>
      <c r="W97" s="39" t="str">
        <f>VLOOKUP(A97,'Actual scan'!$A$2:$M$419,8,0)</f>
        <v>#N/A</v>
      </c>
      <c r="X97" s="38" t="str">
        <f t="shared" si="8"/>
        <v>#N/A</v>
      </c>
      <c r="Y97" s="13">
        <f>VLOOKUP(A97,'14.03.24'!$A$2:$M$426,11,0)</f>
        <v>4701771356</v>
      </c>
      <c r="Z97" s="39" t="str">
        <f>VLOOKUP(A97,'Actual scan'!$A$2:$M$419,11,0)</f>
        <v>#N/A</v>
      </c>
      <c r="AA97" s="38" t="str">
        <f t="shared" si="9"/>
        <v>#N/A</v>
      </c>
      <c r="AB97" s="40" t="str">
        <f t="shared" si="10"/>
        <v>#N/A</v>
      </c>
      <c r="AC97" s="40" t="str">
        <f t="shared" si="11"/>
        <v>#N/A</v>
      </c>
      <c r="AD97" s="40">
        <f t="shared" si="12"/>
        <v>0</v>
      </c>
      <c r="AE97" s="40">
        <f t="shared" si="13"/>
        <v>0</v>
      </c>
      <c r="AF97" s="41" t="str">
        <f t="shared" si="14"/>
        <v>#N/A</v>
      </c>
      <c r="AG97" s="40">
        <f>IFERROR(__xludf.DUMMYFUNCTION("IFNA(VLOOKUP(A97,IMPORTRANGE(""https://docs.google.com/spreadsheets/d/13sIiIFxtnWDUMYwzYXOCUL9Pdssb8PBqcbIkNBBCaZM/edit?resourcekey#gid=2083474367"",""Responses!$B$2:$N$500""),10,0),0)"),0.0)</f>
        <v>0</v>
      </c>
      <c r="AH97" s="40">
        <f>IFERROR(__xludf.DUMMYFUNCTION("IFNA(VLOOKUP(A97,IMPORTRANGE(""https://docs.google.com/spreadsheets/d/13sIiIFxtnWDUMYwzYXOCUL9Pdssb8PBqcbIkNBBCaZM/edit?resourcekey#gid=2083474367"",""Responses!$B$2:$N$500""),9,0),0)"),0.0)</f>
        <v>0</v>
      </c>
      <c r="AI97" s="41">
        <f t="shared" si="15"/>
        <v>0</v>
      </c>
      <c r="AJ97" s="41">
        <f t="shared" si="16"/>
        <v>-25000603.25</v>
      </c>
      <c r="AK97" s="42">
        <f t="shared" si="17"/>
        <v>0</v>
      </c>
      <c r="AL97" s="42">
        <f t="shared" si="18"/>
        <v>0</v>
      </c>
    </row>
    <row r="98" ht="15.75" customHeight="1">
      <c r="A98" s="6">
        <v>1.12831933E8</v>
      </c>
      <c r="B98" s="7" t="s">
        <v>516</v>
      </c>
      <c r="C98" s="20">
        <f>VLOOKUP(A98,'14.03.24'!$A$2:$W$500,17,0)</f>
        <v>7109709.1</v>
      </c>
      <c r="D98" s="33">
        <f t="shared" si="1"/>
        <v>0</v>
      </c>
      <c r="E98" s="20">
        <f>VLOOKUP(A98,'14.03.24'!$A$2:$W$500,18,0)</f>
        <v>24883981.85</v>
      </c>
      <c r="F98" s="33">
        <f t="shared" si="2"/>
        <v>0</v>
      </c>
      <c r="G98" s="13">
        <f>VLOOKUP(A98,'14.03.24'!$A$2:$C$426,3,0)</f>
        <v>71097091</v>
      </c>
      <c r="H98" s="34" t="str">
        <f>VLOOKUP(A98,'Actual scan'!$A$2:$C$419,3,0)</f>
        <v>#N/A</v>
      </c>
      <c r="I98" s="35" t="str">
        <f t="shared" si="3"/>
        <v>#N/A</v>
      </c>
      <c r="J98" s="20">
        <f>VLOOKUP(A98,'14.03.24'!$A$2:$M$426,13,0)</f>
        <v>177240390.4</v>
      </c>
      <c r="K98" s="36" t="str">
        <f>VLOOKUP(A98,'Actual scan'!$A$2:$M$419,13,0)</f>
        <v>#N/A</v>
      </c>
      <c r="L98" s="35" t="str">
        <f t="shared" si="4"/>
        <v>#N/A</v>
      </c>
      <c r="M98" s="13">
        <f>VLOOKUP(A98,'14.03.24'!$A$2:$M$426,4,0)</f>
        <v>14627605</v>
      </c>
      <c r="N98" s="34" t="str">
        <f>VLOOKUP(A98,'Actual scan'!$A$2:$M$419,4,0)</f>
        <v>#N/A</v>
      </c>
      <c r="O98" s="38" t="str">
        <f t="shared" si="5"/>
        <v>#N/A</v>
      </c>
      <c r="P98" s="13">
        <f>VLOOKUP(A98,'14.03.24'!$A$2:$M$426,10,0)</f>
        <v>6395074</v>
      </c>
      <c r="Q98" s="39" t="str">
        <f>VLOOKUP(A98,'Actual scan'!$A$2:$M$419,10,0)</f>
        <v>#N/A</v>
      </c>
      <c r="R98" s="38" t="str">
        <f t="shared" si="6"/>
        <v>#N/A</v>
      </c>
      <c r="S98" s="13">
        <f>VLOOKUP(A98,'14.03.24'!$A$2:$M$426,9,0)</f>
        <v>4517165</v>
      </c>
      <c r="T98" s="39" t="str">
        <f>VLOOKUP(A98,'Actual scan'!$A$2:$M$419,9,0)</f>
        <v>#N/A</v>
      </c>
      <c r="U98" s="38" t="str">
        <f t="shared" si="7"/>
        <v>#N/A</v>
      </c>
      <c r="V98" s="13">
        <f>VLOOKUP(A98,'14.03.24'!$A$2:$M$426,8,0)</f>
        <v>8291434</v>
      </c>
      <c r="W98" s="39" t="str">
        <f>VLOOKUP(A98,'Actual scan'!$A$2:$M$419,8,0)</f>
        <v>#N/A</v>
      </c>
      <c r="X98" s="38" t="str">
        <f t="shared" si="8"/>
        <v>#N/A</v>
      </c>
      <c r="Y98" s="13">
        <f>VLOOKUP(A98,'14.03.24'!$A$2:$M$426,11,0)</f>
        <v>1297353054</v>
      </c>
      <c r="Z98" s="39" t="str">
        <f>VLOOKUP(A98,'Actual scan'!$A$2:$M$419,11,0)</f>
        <v>#N/A</v>
      </c>
      <c r="AA98" s="38" t="str">
        <f t="shared" si="9"/>
        <v>#N/A</v>
      </c>
      <c r="AB98" s="40" t="str">
        <f t="shared" si="10"/>
        <v>#N/A</v>
      </c>
      <c r="AC98" s="40" t="str">
        <f t="shared" si="11"/>
        <v>#N/A</v>
      </c>
      <c r="AD98" s="40">
        <f t="shared" si="12"/>
        <v>0</v>
      </c>
      <c r="AE98" s="40">
        <f t="shared" si="13"/>
        <v>0</v>
      </c>
      <c r="AF98" s="41" t="str">
        <f t="shared" si="14"/>
        <v>#N/A</v>
      </c>
      <c r="AG98" s="40">
        <f>IFERROR(__xludf.DUMMYFUNCTION("IFNA(VLOOKUP(A98,IMPORTRANGE(""https://docs.google.com/spreadsheets/d/13sIiIFxtnWDUMYwzYXOCUL9Pdssb8PBqcbIkNBBCaZM/edit?resourcekey#gid=2083474367"",""Responses!$B$2:$N$500""),10,0),0)"),0.0)</f>
        <v>0</v>
      </c>
      <c r="AH98" s="40">
        <f>IFERROR(__xludf.DUMMYFUNCTION("IFNA(VLOOKUP(A98,IMPORTRANGE(""https://docs.google.com/spreadsheets/d/13sIiIFxtnWDUMYwzYXOCUL9Pdssb8PBqcbIkNBBCaZM/edit?resourcekey#gid=2083474367"",""Responses!$B$2:$N$500""),9,0),0)"),0.0)</f>
        <v>0</v>
      </c>
      <c r="AI98" s="41">
        <f t="shared" si="15"/>
        <v>0</v>
      </c>
      <c r="AJ98" s="41">
        <f t="shared" si="16"/>
        <v>-24883981.85</v>
      </c>
      <c r="AK98" s="42">
        <f t="shared" si="17"/>
        <v>0</v>
      </c>
      <c r="AL98" s="42">
        <f t="shared" si="18"/>
        <v>0</v>
      </c>
    </row>
    <row r="99" ht="15.75" customHeight="1">
      <c r="A99" s="6">
        <v>9.9837273E7</v>
      </c>
      <c r="B99" s="7" t="s">
        <v>141</v>
      </c>
      <c r="C99" s="20">
        <f>VLOOKUP(A99,'14.03.24'!$A$2:$W$500,17,0)</f>
        <v>7147786.3</v>
      </c>
      <c r="D99" s="33">
        <f t="shared" si="1"/>
        <v>9008545</v>
      </c>
      <c r="E99" s="20">
        <f>VLOOKUP(A99,'14.03.24'!$A$2:$W$500,18,0)</f>
        <v>25017252.05</v>
      </c>
      <c r="F99" s="33">
        <f t="shared" si="2"/>
        <v>31184320</v>
      </c>
      <c r="G99" s="13">
        <f>VLOOKUP(A99,'14.03.24'!$A$2:$C$426,3,0)</f>
        <v>71477863</v>
      </c>
      <c r="H99" s="34">
        <f>VLOOKUP(A99,'Actual scan'!$A$2:$C$419,3,0)</f>
        <v>68151537</v>
      </c>
      <c r="I99" s="35">
        <f t="shared" si="3"/>
        <v>-3326326</v>
      </c>
      <c r="J99" s="20">
        <f>VLOOKUP(A99,'14.03.24'!$A$2:$M$426,13,0)</f>
        <v>410901886.8</v>
      </c>
      <c r="K99" s="36">
        <f>VLOOKUP(A99,'Actual scan'!$A$2:$M$419,13,0)</f>
        <v>565447334</v>
      </c>
      <c r="L99" s="37">
        <f t="shared" si="4"/>
        <v>154545447.2</v>
      </c>
      <c r="M99" s="13">
        <f>VLOOKUP(A99,'14.03.24'!$A$2:$M$426,4,0)</f>
        <v>31256947</v>
      </c>
      <c r="N99" s="34">
        <f>VLOOKUP(A99,'Actual scan'!$A$2:$M$419,4,0)</f>
        <v>40321772</v>
      </c>
      <c r="O99" s="38">
        <f t="shared" si="5"/>
        <v>9064825</v>
      </c>
      <c r="P99" s="13">
        <f>VLOOKUP(A99,'14.03.24'!$A$2:$M$426,10,0)</f>
        <v>5119216</v>
      </c>
      <c r="Q99" s="39">
        <f>VLOOKUP(A99,'Actual scan'!$A$2:$M$419,10,0)</f>
        <v>6842054</v>
      </c>
      <c r="R99" s="38">
        <f t="shared" si="6"/>
        <v>1722838</v>
      </c>
      <c r="S99" s="13">
        <f>VLOOKUP(A99,'14.03.24'!$A$2:$M$426,9,0)</f>
        <v>12365892</v>
      </c>
      <c r="T99" s="39">
        <f>VLOOKUP(A99,'Actual scan'!$A$2:$M$419,9,0)</f>
        <v>18805507</v>
      </c>
      <c r="U99" s="38">
        <f t="shared" si="7"/>
        <v>6439615</v>
      </c>
      <c r="V99" s="13">
        <f>VLOOKUP(A99,'14.03.24'!$A$2:$M$426,8,0)</f>
        <v>15827326</v>
      </c>
      <c r="W99" s="39">
        <f>VLOOKUP(A99,'Actual scan'!$A$2:$M$419,8,0)</f>
        <v>18396256</v>
      </c>
      <c r="X99" s="38">
        <f t="shared" si="8"/>
        <v>2568930</v>
      </c>
      <c r="Y99" s="13">
        <f>VLOOKUP(A99,'14.03.24'!$A$2:$M$426,11,0)</f>
        <v>8265458500</v>
      </c>
      <c r="Z99" s="39">
        <f>VLOOKUP(A99,'Actual scan'!$A$2:$M$419,11,0)</f>
        <v>8745458500</v>
      </c>
      <c r="AA99" s="38">
        <f t="shared" si="9"/>
        <v>480000000</v>
      </c>
      <c r="AB99" s="40">
        <f t="shared" si="10"/>
        <v>5137860</v>
      </c>
      <c r="AC99" s="40">
        <f t="shared" si="11"/>
        <v>25758460</v>
      </c>
      <c r="AD99" s="40">
        <f t="shared" si="12"/>
        <v>0</v>
      </c>
      <c r="AE99" s="40">
        <f t="shared" si="13"/>
        <v>0</v>
      </c>
      <c r="AF99" s="41">
        <f t="shared" si="14"/>
        <v>288000</v>
      </c>
      <c r="AG99" s="40">
        <f>IFERROR(__xludf.DUMMYFUNCTION("IFNA(VLOOKUP(A99,IMPORTRANGE(""https://docs.google.com/spreadsheets/d/13sIiIFxtnWDUMYwzYXOCUL9Pdssb8PBqcbIkNBBCaZM/edit?resourcekey#gid=2083474367"",""Responses!$B$2:$N$500""),10,0),0)"),0.0)</f>
        <v>0</v>
      </c>
      <c r="AH99" s="40">
        <f>IFERROR(__xludf.DUMMYFUNCTION("IFNA(VLOOKUP(A99,IMPORTRANGE(""https://docs.google.com/spreadsheets/d/13sIiIFxtnWDUMYwzYXOCUL9Pdssb8PBqcbIkNBBCaZM/edit?resourcekey#gid=2083474367"",""Responses!$B$2:$N$500""),9,0),0)"),0.0)</f>
        <v>0</v>
      </c>
      <c r="AI99" s="41">
        <f t="shared" si="15"/>
        <v>31184320</v>
      </c>
      <c r="AJ99" s="41">
        <f t="shared" si="16"/>
        <v>6167067.95</v>
      </c>
      <c r="AK99" s="42">
        <f t="shared" si="17"/>
        <v>1.260326571</v>
      </c>
      <c r="AL99" s="42">
        <f t="shared" si="18"/>
        <v>1.246512604</v>
      </c>
    </row>
    <row r="100" ht="15.75" customHeight="1">
      <c r="A100" s="6">
        <v>1.11987301E8</v>
      </c>
      <c r="B100" s="7" t="s">
        <v>144</v>
      </c>
      <c r="C100" s="20">
        <f>VLOOKUP(A100,'14.03.24'!$A$2:$W$500,17,0)</f>
        <v>7275006.9</v>
      </c>
      <c r="D100" s="33">
        <f t="shared" si="1"/>
        <v>9783586</v>
      </c>
      <c r="E100" s="20">
        <f>VLOOKUP(A100,'14.03.24'!$A$2:$W$500,18,0)</f>
        <v>25462524.15</v>
      </c>
      <c r="F100" s="33">
        <f t="shared" si="2"/>
        <v>31718336</v>
      </c>
      <c r="G100" s="13">
        <f>VLOOKUP(A100,'14.03.24'!$A$2:$C$426,3,0)</f>
        <v>72750069</v>
      </c>
      <c r="H100" s="34">
        <f>VLOOKUP(A100,'Actual scan'!$A$2:$C$419,3,0)</f>
        <v>67760999</v>
      </c>
      <c r="I100" s="35">
        <f t="shared" si="3"/>
        <v>-4989070</v>
      </c>
      <c r="J100" s="20">
        <f>VLOOKUP(A100,'14.03.24'!$A$2:$M$426,13,0)</f>
        <v>277835587.8</v>
      </c>
      <c r="K100" s="36">
        <f>VLOOKUP(A100,'Actual scan'!$A$2:$M$419,13,0)</f>
        <v>438081306.2</v>
      </c>
      <c r="L100" s="37">
        <f t="shared" si="4"/>
        <v>160245718.4</v>
      </c>
      <c r="M100" s="13">
        <f>VLOOKUP(A100,'14.03.24'!$A$2:$M$426,4,0)</f>
        <v>20195993</v>
      </c>
      <c r="N100" s="34">
        <f>VLOOKUP(A100,'Actual scan'!$A$2:$M$419,4,0)</f>
        <v>32843056</v>
      </c>
      <c r="O100" s="38">
        <f t="shared" si="5"/>
        <v>12647063</v>
      </c>
      <c r="P100" s="13">
        <f>VLOOKUP(A100,'14.03.24'!$A$2:$M$426,10,0)</f>
        <v>5264109</v>
      </c>
      <c r="Q100" s="39">
        <f>VLOOKUP(A100,'Actual scan'!$A$2:$M$419,10,0)</f>
        <v>8604335</v>
      </c>
      <c r="R100" s="38">
        <f t="shared" si="6"/>
        <v>3340226</v>
      </c>
      <c r="S100" s="13">
        <f>VLOOKUP(A100,'14.03.24'!$A$2:$M$426,9,0)</f>
        <v>8561230</v>
      </c>
      <c r="T100" s="39">
        <f>VLOOKUP(A100,'Actual scan'!$A$2:$M$419,9,0)</f>
        <v>14579608</v>
      </c>
      <c r="U100" s="38">
        <f t="shared" si="7"/>
        <v>6018378</v>
      </c>
      <c r="V100" s="13">
        <f>VLOOKUP(A100,'14.03.24'!$A$2:$M$426,8,0)</f>
        <v>10449685</v>
      </c>
      <c r="W100" s="39">
        <f>VLOOKUP(A100,'Actual scan'!$A$2:$M$419,8,0)</f>
        <v>14214893</v>
      </c>
      <c r="X100" s="38">
        <f t="shared" si="8"/>
        <v>3765208</v>
      </c>
      <c r="Y100" s="13">
        <f>VLOOKUP(A100,'14.03.24'!$A$2:$M$426,11,0)</f>
        <v>20520000</v>
      </c>
      <c r="Z100" s="39">
        <f>VLOOKUP(A100,'Actual scan'!$A$2:$M$419,11,0)</f>
        <v>211200001</v>
      </c>
      <c r="AA100" s="38">
        <f t="shared" si="9"/>
        <v>190680001</v>
      </c>
      <c r="AB100" s="40">
        <f t="shared" si="10"/>
        <v>7530416</v>
      </c>
      <c r="AC100" s="40">
        <f t="shared" si="11"/>
        <v>24073512</v>
      </c>
      <c r="AD100" s="40">
        <f t="shared" si="12"/>
        <v>0</v>
      </c>
      <c r="AE100" s="40">
        <f t="shared" si="13"/>
        <v>0</v>
      </c>
      <c r="AF100" s="41">
        <f t="shared" si="14"/>
        <v>114408.0006</v>
      </c>
      <c r="AG100" s="40">
        <f>IFERROR(__xludf.DUMMYFUNCTION("IFNA(VLOOKUP(A100,IMPORTRANGE(""https://docs.google.com/spreadsheets/d/13sIiIFxtnWDUMYwzYXOCUL9Pdssb8PBqcbIkNBBCaZM/edit?resourcekey#gid=2083474367"",""Responses!$B$2:$N$500""),10,0),0)"),0.0)</f>
        <v>0</v>
      </c>
      <c r="AH100" s="40">
        <f>IFERROR(__xludf.DUMMYFUNCTION("IFNA(VLOOKUP(A100,IMPORTRANGE(""https://docs.google.com/spreadsheets/d/13sIiIFxtnWDUMYwzYXOCUL9Pdssb8PBqcbIkNBBCaZM/edit?resourcekey#gid=2083474367"",""Responses!$B$2:$N$500""),9,0),0)"),0.0)</f>
        <v>0</v>
      </c>
      <c r="AI100" s="41">
        <f t="shared" si="15"/>
        <v>31718336</v>
      </c>
      <c r="AJ100" s="41">
        <f t="shared" si="16"/>
        <v>6255811.851</v>
      </c>
      <c r="AK100" s="42">
        <f t="shared" si="17"/>
        <v>1.344821542</v>
      </c>
      <c r="AL100" s="42">
        <f t="shared" si="18"/>
        <v>1.245687027</v>
      </c>
    </row>
    <row r="101" ht="15.75" customHeight="1">
      <c r="A101" s="6">
        <v>1.10268284E8</v>
      </c>
      <c r="B101" s="7" t="s">
        <v>140</v>
      </c>
      <c r="C101" s="20">
        <f>VLOOKUP(A101,'14.03.24'!$A$2:$W$500,17,0)</f>
        <v>7146908.3</v>
      </c>
      <c r="D101" s="33">
        <f t="shared" si="1"/>
        <v>5348016</v>
      </c>
      <c r="E101" s="20">
        <f>VLOOKUP(A101,'14.03.24'!$A$2:$W$500,18,0)</f>
        <v>25014179.05</v>
      </c>
      <c r="F101" s="33">
        <f t="shared" si="2"/>
        <v>19289346</v>
      </c>
      <c r="G101" s="13">
        <f>VLOOKUP(A101,'14.03.24'!$A$2:$C$426,3,0)</f>
        <v>71469083</v>
      </c>
      <c r="H101" s="34">
        <f>VLOOKUP(A101,'Actual scan'!$A$2:$C$419,3,0)</f>
        <v>68206328</v>
      </c>
      <c r="I101" s="35">
        <f t="shared" si="3"/>
        <v>-3262755</v>
      </c>
      <c r="J101" s="20">
        <f>VLOOKUP(A101,'14.03.24'!$A$2:$M$426,13,0)</f>
        <v>470015582.2</v>
      </c>
      <c r="K101" s="36">
        <f>VLOOKUP(A101,'Actual scan'!$A$2:$M$419,13,0)</f>
        <v>566296843.2</v>
      </c>
      <c r="L101" s="37">
        <f t="shared" si="4"/>
        <v>96281261</v>
      </c>
      <c r="M101" s="13">
        <f>VLOOKUP(A101,'14.03.24'!$A$2:$M$426,4,0)</f>
        <v>39617662</v>
      </c>
      <c r="N101" s="34">
        <f>VLOOKUP(A101,'Actual scan'!$A$2:$M$419,4,0)</f>
        <v>45782046</v>
      </c>
      <c r="O101" s="38">
        <f t="shared" si="5"/>
        <v>6164384</v>
      </c>
      <c r="P101" s="13">
        <f>VLOOKUP(A101,'14.03.24'!$A$2:$M$426,10,0)</f>
        <v>5442857</v>
      </c>
      <c r="Q101" s="39">
        <f>VLOOKUP(A101,'Actual scan'!$A$2:$M$419,10,0)</f>
        <v>7311262</v>
      </c>
      <c r="R101" s="38">
        <f t="shared" si="6"/>
        <v>1868405</v>
      </c>
      <c r="S101" s="13">
        <f>VLOOKUP(A101,'14.03.24'!$A$2:$M$426,9,0)</f>
        <v>13079719</v>
      </c>
      <c r="T101" s="39">
        <f>VLOOKUP(A101,'Actual scan'!$A$2:$M$419,9,0)</f>
        <v>17338876</v>
      </c>
      <c r="U101" s="38">
        <f t="shared" si="7"/>
        <v>4259157</v>
      </c>
      <c r="V101" s="13">
        <f>VLOOKUP(A101,'14.03.24'!$A$2:$M$426,8,0)</f>
        <v>19454865</v>
      </c>
      <c r="W101" s="39">
        <f>VLOOKUP(A101,'Actual scan'!$A$2:$M$419,8,0)</f>
        <v>20543724</v>
      </c>
      <c r="X101" s="38">
        <f t="shared" si="8"/>
        <v>1088859</v>
      </c>
      <c r="Y101" s="13">
        <f>VLOOKUP(A101,'14.03.24'!$A$2:$M$426,11,0)</f>
        <v>4444166075</v>
      </c>
      <c r="Z101" s="39">
        <f>VLOOKUP(A101,'Actual scan'!$A$2:$M$419,11,0)</f>
        <v>4569166076</v>
      </c>
      <c r="AA101" s="38">
        <f t="shared" si="9"/>
        <v>125000001</v>
      </c>
      <c r="AB101" s="40">
        <f t="shared" si="10"/>
        <v>2177718</v>
      </c>
      <c r="AC101" s="40">
        <f t="shared" si="11"/>
        <v>17036628</v>
      </c>
      <c r="AD101" s="40">
        <f t="shared" si="12"/>
        <v>0</v>
      </c>
      <c r="AE101" s="40">
        <f t="shared" si="13"/>
        <v>0</v>
      </c>
      <c r="AF101" s="41">
        <f t="shared" si="14"/>
        <v>75000.0006</v>
      </c>
      <c r="AG101" s="40">
        <f>IFERROR(__xludf.DUMMYFUNCTION("IFNA(VLOOKUP(A101,IMPORTRANGE(""https://docs.google.com/spreadsheets/d/13sIiIFxtnWDUMYwzYXOCUL9Pdssb8PBqcbIkNBBCaZM/edit?resourcekey#gid=2083474367"",""Responses!$B$2:$N$500""),10,0),0)"),0.0)</f>
        <v>0</v>
      </c>
      <c r="AH101" s="40">
        <f>IFERROR(__xludf.DUMMYFUNCTION("IFNA(VLOOKUP(A101,IMPORTRANGE(""https://docs.google.com/spreadsheets/d/13sIiIFxtnWDUMYwzYXOCUL9Pdssb8PBqcbIkNBBCaZM/edit?resourcekey#gid=2083474367"",""Responses!$B$2:$N$500""),9,0),0)"),0.0)</f>
        <v>0</v>
      </c>
      <c r="AI101" s="41">
        <f t="shared" si="15"/>
        <v>19289346</v>
      </c>
      <c r="AJ101" s="41">
        <f t="shared" si="16"/>
        <v>-5724833.049</v>
      </c>
      <c r="AK101" s="42">
        <f t="shared" si="17"/>
        <v>0.7482978339</v>
      </c>
      <c r="AL101" s="42">
        <f t="shared" si="18"/>
        <v>0.7711364807</v>
      </c>
    </row>
    <row r="102" ht="15.75" customHeight="1">
      <c r="A102" s="6">
        <v>9.8503035E7</v>
      </c>
      <c r="B102" s="7" t="s">
        <v>120</v>
      </c>
      <c r="C102" s="20">
        <f>VLOOKUP(A102,'14.03.24'!$A$2:$W$500,17,0)</f>
        <v>7166478.8</v>
      </c>
      <c r="D102" s="33">
        <f t="shared" si="1"/>
        <v>6155452</v>
      </c>
      <c r="E102" s="20">
        <f>VLOOKUP(A102,'14.03.24'!$A$2:$W$500,18,0)</f>
        <v>25082675.8</v>
      </c>
      <c r="F102" s="33">
        <f t="shared" si="2"/>
        <v>22308610.59</v>
      </c>
      <c r="G102" s="13">
        <f>VLOOKUP(A102,'14.03.24'!$A$2:$C$426,3,0)</f>
        <v>71664788</v>
      </c>
      <c r="H102" s="34">
        <f>VLOOKUP(A102,'Actual scan'!$A$2:$C$419,3,0)</f>
        <v>69832934</v>
      </c>
      <c r="I102" s="35">
        <f t="shared" si="3"/>
        <v>-1831854</v>
      </c>
      <c r="J102" s="20">
        <f>VLOOKUP(A102,'14.03.24'!$A$2:$M$426,13,0)</f>
        <v>916050998.6</v>
      </c>
      <c r="K102" s="36">
        <f>VLOOKUP(A102,'Actual scan'!$A$2:$M$419,13,0)</f>
        <v>1025029798</v>
      </c>
      <c r="L102" s="37">
        <f t="shared" si="4"/>
        <v>108978799</v>
      </c>
      <c r="M102" s="13">
        <f>VLOOKUP(A102,'14.03.24'!$A$2:$M$426,4,0)</f>
        <v>73375137</v>
      </c>
      <c r="N102" s="34">
        <f>VLOOKUP(A102,'Actual scan'!$A$2:$M$419,4,0)</f>
        <v>79736536</v>
      </c>
      <c r="O102" s="38">
        <f t="shared" si="5"/>
        <v>6361399</v>
      </c>
      <c r="P102" s="13">
        <f>VLOOKUP(A102,'14.03.24'!$A$2:$M$426,10,0)</f>
        <v>5543870</v>
      </c>
      <c r="Q102" s="39">
        <f>VLOOKUP(A102,'Actual scan'!$A$2:$M$419,10,0)</f>
        <v>7548705</v>
      </c>
      <c r="R102" s="38">
        <f t="shared" si="6"/>
        <v>2004835</v>
      </c>
      <c r="S102" s="13">
        <f>VLOOKUP(A102,'14.03.24'!$A$2:$M$426,9,0)</f>
        <v>24025973</v>
      </c>
      <c r="T102" s="39">
        <f>VLOOKUP(A102,'Actual scan'!$A$2:$M$419,9,0)</f>
        <v>28764178</v>
      </c>
      <c r="U102" s="38">
        <f t="shared" si="7"/>
        <v>4738205</v>
      </c>
      <c r="V102" s="13">
        <f>VLOOKUP(A102,'14.03.24'!$A$2:$M$426,8,0)</f>
        <v>42067943</v>
      </c>
      <c r="W102" s="39">
        <f>VLOOKUP(A102,'Actual scan'!$A$2:$M$419,8,0)</f>
        <v>43485190</v>
      </c>
      <c r="X102" s="38">
        <f t="shared" si="8"/>
        <v>1417247</v>
      </c>
      <c r="Y102" s="13">
        <f>VLOOKUP(A102,'14.03.24'!$A$2:$M$426,11,0)</f>
        <v>9107692246</v>
      </c>
      <c r="Z102" s="39">
        <f>VLOOKUP(A102,'Actual scan'!$A$2:$M$419,11,0)</f>
        <v>9976519899</v>
      </c>
      <c r="AA102" s="38">
        <f t="shared" si="9"/>
        <v>868827653</v>
      </c>
      <c r="AB102" s="40">
        <f t="shared" si="10"/>
        <v>2834494</v>
      </c>
      <c r="AC102" s="40">
        <f t="shared" si="11"/>
        <v>18952820</v>
      </c>
      <c r="AD102" s="40">
        <f t="shared" si="12"/>
        <v>0</v>
      </c>
      <c r="AE102" s="40">
        <f t="shared" si="13"/>
        <v>0</v>
      </c>
      <c r="AF102" s="41">
        <f t="shared" si="14"/>
        <v>521296.5918</v>
      </c>
      <c r="AG102" s="40">
        <f>IFERROR(__xludf.DUMMYFUNCTION("IFNA(VLOOKUP(A102,IMPORTRANGE(""https://docs.google.com/spreadsheets/d/13sIiIFxtnWDUMYwzYXOCUL9Pdssb8PBqcbIkNBBCaZM/edit?resourcekey#gid=2083474367"",""Responses!$B$2:$N$500""),10,0),0)"),0.0)</f>
        <v>0</v>
      </c>
      <c r="AH102" s="40">
        <f>IFERROR(__xludf.DUMMYFUNCTION("IFNA(VLOOKUP(A102,IMPORTRANGE(""https://docs.google.com/spreadsheets/d/13sIiIFxtnWDUMYwzYXOCUL9Pdssb8PBqcbIkNBBCaZM/edit?resourcekey#gid=2083474367"",""Responses!$B$2:$N$500""),9,0),0)"),0.0)</f>
        <v>0</v>
      </c>
      <c r="AI102" s="41">
        <f t="shared" si="15"/>
        <v>22308610.59</v>
      </c>
      <c r="AJ102" s="41">
        <f t="shared" si="16"/>
        <v>-2774065.208</v>
      </c>
      <c r="AK102" s="42">
        <f t="shared" si="17"/>
        <v>0.8589227948</v>
      </c>
      <c r="AL102" s="42">
        <f t="shared" si="18"/>
        <v>0.889403139</v>
      </c>
    </row>
    <row r="103" ht="15.75" customHeight="1">
      <c r="A103" s="6">
        <v>1.17120004E8</v>
      </c>
      <c r="B103" s="7" t="s">
        <v>86</v>
      </c>
      <c r="C103" s="20">
        <f>VLOOKUP(A103,'14.03.24'!$A$2:$W$500,17,0)</f>
        <v>7197840.2</v>
      </c>
      <c r="D103" s="33">
        <f t="shared" si="1"/>
        <v>8723322</v>
      </c>
      <c r="E103" s="20">
        <f>VLOOKUP(A103,'14.03.24'!$A$2:$W$500,18,0)</f>
        <v>25192440.7</v>
      </c>
      <c r="F103" s="33">
        <f t="shared" si="2"/>
        <v>31394684</v>
      </c>
      <c r="G103" s="13">
        <f>VLOOKUP(A103,'14.03.24'!$A$2:$C$426,3,0)</f>
        <v>71978402</v>
      </c>
      <c r="H103" s="34">
        <f>VLOOKUP(A103,'Actual scan'!$A$2:$C$419,3,0)</f>
        <v>74795651</v>
      </c>
      <c r="I103" s="35">
        <f t="shared" si="3"/>
        <v>2817249</v>
      </c>
      <c r="J103" s="20">
        <f>VLOOKUP(A103,'14.03.24'!$A$2:$M$426,13,0)</f>
        <v>319760882.4</v>
      </c>
      <c r="K103" s="36">
        <f>VLOOKUP(A103,'Actual scan'!$A$2:$M$419,13,0)</f>
        <v>476759684.2</v>
      </c>
      <c r="L103" s="37">
        <f t="shared" si="4"/>
        <v>156998801.8</v>
      </c>
      <c r="M103" s="13">
        <f>VLOOKUP(A103,'14.03.24'!$A$2:$M$426,4,0)</f>
        <v>35518836</v>
      </c>
      <c r="N103" s="34">
        <f>VLOOKUP(A103,'Actual scan'!$A$2:$M$419,4,0)</f>
        <v>44320096</v>
      </c>
      <c r="O103" s="38">
        <f t="shared" si="5"/>
        <v>8801260</v>
      </c>
      <c r="P103" s="13">
        <f>VLOOKUP(A103,'14.03.24'!$A$2:$M$426,10,0)</f>
        <v>5802856</v>
      </c>
      <c r="Q103" s="39">
        <f>VLOOKUP(A103,'Actual scan'!$A$2:$M$419,10,0)</f>
        <v>6774203</v>
      </c>
      <c r="R103" s="38">
        <f t="shared" si="6"/>
        <v>971347</v>
      </c>
      <c r="S103" s="13">
        <f>VLOOKUP(A103,'14.03.24'!$A$2:$M$426,9,0)</f>
        <v>6683719</v>
      </c>
      <c r="T103" s="39">
        <f>VLOOKUP(A103,'Actual scan'!$A$2:$M$419,9,0)</f>
        <v>13651739</v>
      </c>
      <c r="U103" s="38">
        <f t="shared" si="7"/>
        <v>6968020</v>
      </c>
      <c r="V103" s="13">
        <f>VLOOKUP(A103,'14.03.24'!$A$2:$M$426,8,0)</f>
        <v>16865338</v>
      </c>
      <c r="W103" s="39">
        <f>VLOOKUP(A103,'Actual scan'!$A$2:$M$419,8,0)</f>
        <v>18620640</v>
      </c>
      <c r="X103" s="38">
        <f t="shared" si="8"/>
        <v>1755302</v>
      </c>
      <c r="Y103" s="13">
        <f>VLOOKUP(A103,'14.03.24'!$A$2:$M$426,11,0)</f>
        <v>1801951423</v>
      </c>
      <c r="Z103" s="39">
        <f>VLOOKUP(A103,'Actual scan'!$A$2:$M$419,11,0)</f>
        <v>1821951423</v>
      </c>
      <c r="AA103" s="38">
        <f t="shared" si="9"/>
        <v>20000000</v>
      </c>
      <c r="AB103" s="40">
        <f t="shared" si="10"/>
        <v>3510604</v>
      </c>
      <c r="AC103" s="40">
        <f t="shared" si="11"/>
        <v>27872080</v>
      </c>
      <c r="AD103" s="40">
        <f t="shared" si="12"/>
        <v>0</v>
      </c>
      <c r="AE103" s="40">
        <f t="shared" si="13"/>
        <v>0</v>
      </c>
      <c r="AF103" s="41">
        <f t="shared" si="14"/>
        <v>12000</v>
      </c>
      <c r="AG103" s="40">
        <f>IFERROR(__xludf.DUMMYFUNCTION("IFNA(VLOOKUP(A103,IMPORTRANGE(""https://docs.google.com/spreadsheets/d/13sIiIFxtnWDUMYwzYXOCUL9Pdssb8PBqcbIkNBBCaZM/edit?resourcekey#gid=2083474367"",""Responses!$B$2:$N$500""),10,0),0)"),0.0)</f>
        <v>0</v>
      </c>
      <c r="AH103" s="40">
        <f>IFERROR(__xludf.DUMMYFUNCTION("IFNA(VLOOKUP(A103,IMPORTRANGE(""https://docs.google.com/spreadsheets/d/13sIiIFxtnWDUMYwzYXOCUL9Pdssb8PBqcbIkNBBCaZM/edit?resourcekey#gid=2083474367"",""Responses!$B$2:$N$500""),9,0),0)"),0.0)</f>
        <v>0</v>
      </c>
      <c r="AI103" s="41">
        <f t="shared" si="15"/>
        <v>31394684</v>
      </c>
      <c r="AJ103" s="41">
        <f t="shared" si="16"/>
        <v>6202243.3</v>
      </c>
      <c r="AK103" s="42">
        <f t="shared" si="17"/>
        <v>1.211936047</v>
      </c>
      <c r="AL103" s="42">
        <f t="shared" si="18"/>
        <v>1.246194617</v>
      </c>
    </row>
    <row r="104" ht="15.75" customHeight="1">
      <c r="A104" s="6">
        <v>2.9787382E7</v>
      </c>
      <c r="B104" s="7" t="s">
        <v>509</v>
      </c>
      <c r="C104" s="20">
        <f>VLOOKUP(A104,'14.03.24'!$A$2:$W$500,17,0)</f>
        <v>7364881.1</v>
      </c>
      <c r="D104" s="33">
        <f t="shared" si="1"/>
        <v>0</v>
      </c>
      <c r="E104" s="20">
        <f>VLOOKUP(A104,'14.03.24'!$A$2:$W$500,18,0)</f>
        <v>25777083.85</v>
      </c>
      <c r="F104" s="33">
        <f t="shared" si="2"/>
        <v>0</v>
      </c>
      <c r="G104" s="13">
        <f>VLOOKUP(A104,'14.03.24'!$A$2:$C$426,3,0)</f>
        <v>73648811</v>
      </c>
      <c r="H104" s="34" t="str">
        <f>VLOOKUP(A104,'Actual scan'!$A$2:$C$419,3,0)</f>
        <v>#N/A</v>
      </c>
      <c r="I104" s="35" t="str">
        <f t="shared" si="3"/>
        <v>#N/A</v>
      </c>
      <c r="J104" s="20">
        <f>VLOOKUP(A104,'14.03.24'!$A$2:$M$426,13,0)</f>
        <v>1027063073</v>
      </c>
      <c r="K104" s="36" t="str">
        <f>VLOOKUP(A104,'Actual scan'!$A$2:$M$419,13,0)</f>
        <v>#N/A</v>
      </c>
      <c r="L104" s="35" t="str">
        <f t="shared" si="4"/>
        <v>#N/A</v>
      </c>
      <c r="M104" s="13">
        <f>VLOOKUP(A104,'14.03.24'!$A$2:$M$426,4,0)</f>
        <v>107499563</v>
      </c>
      <c r="N104" s="34" t="str">
        <f>VLOOKUP(A104,'Actual scan'!$A$2:$M$419,4,0)</f>
        <v>#N/A</v>
      </c>
      <c r="O104" s="38" t="str">
        <f t="shared" si="5"/>
        <v>#N/A</v>
      </c>
      <c r="P104" s="13">
        <f>VLOOKUP(A104,'14.03.24'!$A$2:$M$426,10,0)</f>
        <v>13742172</v>
      </c>
      <c r="Q104" s="39" t="str">
        <f>VLOOKUP(A104,'Actual scan'!$A$2:$M$419,10,0)</f>
        <v>#N/A</v>
      </c>
      <c r="R104" s="38" t="str">
        <f t="shared" si="6"/>
        <v>#N/A</v>
      </c>
      <c r="S104" s="13">
        <f>VLOOKUP(A104,'14.03.24'!$A$2:$M$426,9,0)</f>
        <v>28356292</v>
      </c>
      <c r="T104" s="39" t="str">
        <f>VLOOKUP(A104,'Actual scan'!$A$2:$M$419,9,0)</f>
        <v>#N/A</v>
      </c>
      <c r="U104" s="38" t="str">
        <f t="shared" si="7"/>
        <v>#N/A</v>
      </c>
      <c r="V104" s="13">
        <f>VLOOKUP(A104,'14.03.24'!$A$2:$M$426,8,0)</f>
        <v>42676392</v>
      </c>
      <c r="W104" s="39" t="str">
        <f>VLOOKUP(A104,'Actual scan'!$A$2:$M$419,8,0)</f>
        <v>#N/A</v>
      </c>
      <c r="X104" s="38" t="str">
        <f t="shared" si="8"/>
        <v>#N/A</v>
      </c>
      <c r="Y104" s="13">
        <f>VLOOKUP(A104,'14.03.24'!$A$2:$M$426,11,0)</f>
        <v>12836651685</v>
      </c>
      <c r="Z104" s="39" t="str">
        <f>VLOOKUP(A104,'Actual scan'!$A$2:$M$419,11,0)</f>
        <v>#N/A</v>
      </c>
      <c r="AA104" s="38" t="str">
        <f t="shared" si="9"/>
        <v>#N/A</v>
      </c>
      <c r="AB104" s="40" t="str">
        <f t="shared" si="10"/>
        <v>#N/A</v>
      </c>
      <c r="AC104" s="40" t="str">
        <f t="shared" si="11"/>
        <v>#N/A</v>
      </c>
      <c r="AD104" s="40">
        <f t="shared" si="12"/>
        <v>0</v>
      </c>
      <c r="AE104" s="40">
        <f t="shared" si="13"/>
        <v>0</v>
      </c>
      <c r="AF104" s="41" t="str">
        <f t="shared" si="14"/>
        <v>#N/A</v>
      </c>
      <c r="AG104" s="40">
        <f>IFERROR(__xludf.DUMMYFUNCTION("IFNA(VLOOKUP(A104,IMPORTRANGE(""https://docs.google.com/spreadsheets/d/13sIiIFxtnWDUMYwzYXOCUL9Pdssb8PBqcbIkNBBCaZM/edit?resourcekey#gid=2083474367"",""Responses!$B$2:$N$500""),10,0),0)"),0.0)</f>
        <v>0</v>
      </c>
      <c r="AH104" s="40">
        <f>IFERROR(__xludf.DUMMYFUNCTION("IFNA(VLOOKUP(A104,IMPORTRANGE(""https://docs.google.com/spreadsheets/d/13sIiIFxtnWDUMYwzYXOCUL9Pdssb8PBqcbIkNBBCaZM/edit?resourcekey#gid=2083474367"",""Responses!$B$2:$N$500""),9,0),0)"),0.0)</f>
        <v>0</v>
      </c>
      <c r="AI104" s="41">
        <f t="shared" si="15"/>
        <v>0</v>
      </c>
      <c r="AJ104" s="41">
        <f t="shared" si="16"/>
        <v>-25777083.85</v>
      </c>
      <c r="AK104" s="42">
        <f t="shared" si="17"/>
        <v>0</v>
      </c>
      <c r="AL104" s="42">
        <f t="shared" si="18"/>
        <v>0</v>
      </c>
    </row>
    <row r="105" ht="15.75" customHeight="1">
      <c r="A105" s="6">
        <v>8.5565058E7</v>
      </c>
      <c r="B105" s="7" t="s">
        <v>123</v>
      </c>
      <c r="C105" s="20">
        <f>VLOOKUP(A105,'14.03.24'!$A$2:$W$500,17,0)</f>
        <v>7049934.8</v>
      </c>
      <c r="D105" s="33">
        <f t="shared" si="1"/>
        <v>8167243</v>
      </c>
      <c r="E105" s="20">
        <f>VLOOKUP(A105,'14.03.24'!$A$2:$W$500,18,0)</f>
        <v>24674771.8</v>
      </c>
      <c r="F105" s="33">
        <f t="shared" si="2"/>
        <v>28015132.85</v>
      </c>
      <c r="G105" s="13">
        <f>VLOOKUP(A105,'14.03.24'!$A$2:$C$426,3,0)</f>
        <v>70499348</v>
      </c>
      <c r="H105" s="34">
        <f>VLOOKUP(A105,'Actual scan'!$A$2:$C$419,3,0)</f>
        <v>69646246</v>
      </c>
      <c r="I105" s="35">
        <f t="shared" si="3"/>
        <v>-853102</v>
      </c>
      <c r="J105" s="20">
        <f>VLOOKUP(A105,'14.03.24'!$A$2:$M$426,13,0)</f>
        <v>645153779.4</v>
      </c>
      <c r="K105" s="36">
        <f>VLOOKUP(A105,'Actual scan'!$A$2:$M$419,13,0)</f>
        <v>783459779.6</v>
      </c>
      <c r="L105" s="37">
        <f t="shared" si="4"/>
        <v>138306000.2</v>
      </c>
      <c r="M105" s="13">
        <f>VLOOKUP(A105,'14.03.24'!$A$2:$M$426,4,0)</f>
        <v>46323494</v>
      </c>
      <c r="N105" s="34">
        <f>VLOOKUP(A105,'Actual scan'!$A$2:$M$419,4,0)</f>
        <v>55404906</v>
      </c>
      <c r="O105" s="38">
        <f t="shared" si="5"/>
        <v>9081412</v>
      </c>
      <c r="P105" s="13">
        <f>VLOOKUP(A105,'14.03.24'!$A$2:$M$426,10,0)</f>
        <v>9862586</v>
      </c>
      <c r="Q105" s="39">
        <f>VLOOKUP(A105,'Actual scan'!$A$2:$M$419,10,0)</f>
        <v>11263817</v>
      </c>
      <c r="R105" s="38">
        <f t="shared" si="6"/>
        <v>1401231</v>
      </c>
      <c r="S105" s="13">
        <f>VLOOKUP(A105,'14.03.24'!$A$2:$M$426,9,0)</f>
        <v>19806408</v>
      </c>
      <c r="T105" s="39">
        <f>VLOOKUP(A105,'Actual scan'!$A$2:$M$419,9,0)</f>
        <v>25391780</v>
      </c>
      <c r="U105" s="38">
        <f t="shared" si="7"/>
        <v>5585372</v>
      </c>
      <c r="V105" s="13">
        <f>VLOOKUP(A105,'14.03.24'!$A$2:$M$426,8,0)</f>
        <v>24540482</v>
      </c>
      <c r="W105" s="39">
        <f>VLOOKUP(A105,'Actual scan'!$A$2:$M$419,8,0)</f>
        <v>27122353</v>
      </c>
      <c r="X105" s="38">
        <f t="shared" si="8"/>
        <v>2581871</v>
      </c>
      <c r="Y105" s="13">
        <f>VLOOKUP(A105,'14.03.24'!$A$2:$M$426,11,0)</f>
        <v>8288751902</v>
      </c>
      <c r="Z105" s="39">
        <f>VLOOKUP(A105,'Actual scan'!$A$2:$M$419,11,0)</f>
        <v>9138589978</v>
      </c>
      <c r="AA105" s="38">
        <f t="shared" si="9"/>
        <v>849838076</v>
      </c>
      <c r="AB105" s="40">
        <f t="shared" si="10"/>
        <v>5163742</v>
      </c>
      <c r="AC105" s="40">
        <f t="shared" si="11"/>
        <v>22341488</v>
      </c>
      <c r="AD105" s="40">
        <f t="shared" si="12"/>
        <v>0</v>
      </c>
      <c r="AE105" s="40">
        <f t="shared" si="13"/>
        <v>0</v>
      </c>
      <c r="AF105" s="41">
        <f t="shared" si="14"/>
        <v>509902.8456</v>
      </c>
      <c r="AG105" s="40">
        <f>IFERROR(__xludf.DUMMYFUNCTION("IFNA(VLOOKUP(A105,IMPORTRANGE(""https://docs.google.com/spreadsheets/d/13sIiIFxtnWDUMYwzYXOCUL9Pdssb8PBqcbIkNBBCaZM/edit?resourcekey#gid=2083474367"",""Responses!$B$2:$N$500""),10,0),0)"),0.0)</f>
        <v>0</v>
      </c>
      <c r="AH105" s="40">
        <f>IFERROR(__xludf.DUMMYFUNCTION("IFNA(VLOOKUP(A105,IMPORTRANGE(""https://docs.google.com/spreadsheets/d/13sIiIFxtnWDUMYwzYXOCUL9Pdssb8PBqcbIkNBBCaZM/edit?resourcekey#gid=2083474367"",""Responses!$B$2:$N$500""),9,0),0)"),0.0)</f>
        <v>0</v>
      </c>
      <c r="AI105" s="41">
        <f t="shared" si="15"/>
        <v>28015132.85</v>
      </c>
      <c r="AJ105" s="41">
        <f t="shared" si="16"/>
        <v>3340361.046</v>
      </c>
      <c r="AK105" s="42">
        <f t="shared" si="17"/>
        <v>1.158484898</v>
      </c>
      <c r="AL105" s="42">
        <f t="shared" si="18"/>
        <v>1.13537556</v>
      </c>
    </row>
    <row r="106" ht="15.75" customHeight="1">
      <c r="A106" s="6">
        <v>9.1726782E7</v>
      </c>
      <c r="B106" s="7" t="s">
        <v>502</v>
      </c>
      <c r="C106" s="20">
        <f>VLOOKUP(A106,'14.03.24'!$A$2:$W$500,17,0)</f>
        <v>7684628.4</v>
      </c>
      <c r="D106" s="33">
        <f t="shared" si="1"/>
        <v>0</v>
      </c>
      <c r="E106" s="20">
        <f>VLOOKUP(A106,'14.03.24'!$A$2:$W$500,18,0)</f>
        <v>26896199.4</v>
      </c>
      <c r="F106" s="33">
        <f t="shared" si="2"/>
        <v>0</v>
      </c>
      <c r="G106" s="13">
        <f>VLOOKUP(A106,'14.03.24'!$A$2:$C$426,3,0)</f>
        <v>76846284</v>
      </c>
      <c r="H106" s="34" t="str">
        <f>VLOOKUP(A106,'Actual scan'!$A$2:$C$419,3,0)</f>
        <v>#N/A</v>
      </c>
      <c r="I106" s="35" t="str">
        <f t="shared" si="3"/>
        <v>#N/A</v>
      </c>
      <c r="J106" s="20">
        <f>VLOOKUP(A106,'14.03.24'!$A$2:$M$426,13,0)</f>
        <v>545405639</v>
      </c>
      <c r="K106" s="36" t="str">
        <f>VLOOKUP(A106,'Actual scan'!$A$2:$M$419,13,0)</f>
        <v>#N/A</v>
      </c>
      <c r="L106" s="35" t="str">
        <f t="shared" si="4"/>
        <v>#N/A</v>
      </c>
      <c r="M106" s="13">
        <f>VLOOKUP(A106,'14.03.24'!$A$2:$M$426,4,0)</f>
        <v>52548990</v>
      </c>
      <c r="N106" s="34" t="str">
        <f>VLOOKUP(A106,'Actual scan'!$A$2:$M$419,4,0)</f>
        <v>#N/A</v>
      </c>
      <c r="O106" s="38" t="str">
        <f t="shared" si="5"/>
        <v>#N/A</v>
      </c>
      <c r="P106" s="13">
        <f>VLOOKUP(A106,'14.03.24'!$A$2:$M$426,10,0)</f>
        <v>5903676</v>
      </c>
      <c r="Q106" s="39" t="str">
        <f>VLOOKUP(A106,'Actual scan'!$A$2:$M$419,10,0)</f>
        <v>#N/A</v>
      </c>
      <c r="R106" s="38" t="str">
        <f t="shared" si="6"/>
        <v>#N/A</v>
      </c>
      <c r="S106" s="13">
        <f>VLOOKUP(A106,'14.03.24'!$A$2:$M$426,9,0)</f>
        <v>12321039</v>
      </c>
      <c r="T106" s="39" t="str">
        <f>VLOOKUP(A106,'Actual scan'!$A$2:$M$419,9,0)</f>
        <v>#N/A</v>
      </c>
      <c r="U106" s="38" t="str">
        <f t="shared" si="7"/>
        <v>#N/A</v>
      </c>
      <c r="V106" s="13">
        <f>VLOOKUP(A106,'14.03.24'!$A$2:$M$426,8,0)</f>
        <v>27906238</v>
      </c>
      <c r="W106" s="39" t="str">
        <f>VLOOKUP(A106,'Actual scan'!$A$2:$M$419,8,0)</f>
        <v>#N/A</v>
      </c>
      <c r="X106" s="38" t="str">
        <f t="shared" si="8"/>
        <v>#N/A</v>
      </c>
      <c r="Y106" s="13">
        <f>VLOOKUP(A106,'14.03.24'!$A$2:$M$426,11,0)</f>
        <v>10695417067</v>
      </c>
      <c r="Z106" s="39" t="str">
        <f>VLOOKUP(A106,'Actual scan'!$A$2:$M$419,11,0)</f>
        <v>#N/A</v>
      </c>
      <c r="AA106" s="38" t="str">
        <f t="shared" si="9"/>
        <v>#N/A</v>
      </c>
      <c r="AB106" s="40" t="str">
        <f t="shared" si="10"/>
        <v>#N/A</v>
      </c>
      <c r="AC106" s="40" t="str">
        <f t="shared" si="11"/>
        <v>#N/A</v>
      </c>
      <c r="AD106" s="40">
        <f t="shared" si="12"/>
        <v>0</v>
      </c>
      <c r="AE106" s="40">
        <f t="shared" si="13"/>
        <v>0</v>
      </c>
      <c r="AF106" s="41" t="str">
        <f t="shared" si="14"/>
        <v>#N/A</v>
      </c>
      <c r="AG106" s="40">
        <f>IFERROR(__xludf.DUMMYFUNCTION("IFNA(VLOOKUP(A106,IMPORTRANGE(""https://docs.google.com/spreadsheets/d/13sIiIFxtnWDUMYwzYXOCUL9Pdssb8PBqcbIkNBBCaZM/edit?resourcekey#gid=2083474367"",""Responses!$B$2:$N$500""),10,0),0)"),0.0)</f>
        <v>0</v>
      </c>
      <c r="AH106" s="40">
        <f>IFERROR(__xludf.DUMMYFUNCTION("IFNA(VLOOKUP(A106,IMPORTRANGE(""https://docs.google.com/spreadsheets/d/13sIiIFxtnWDUMYwzYXOCUL9Pdssb8PBqcbIkNBBCaZM/edit?resourcekey#gid=2083474367"",""Responses!$B$2:$N$500""),9,0),0)"),0.0)</f>
        <v>0</v>
      </c>
      <c r="AI106" s="41">
        <f t="shared" si="15"/>
        <v>0</v>
      </c>
      <c r="AJ106" s="41">
        <f t="shared" si="16"/>
        <v>-26896199.4</v>
      </c>
      <c r="AK106" s="42">
        <f t="shared" si="17"/>
        <v>0</v>
      </c>
      <c r="AL106" s="42">
        <f t="shared" si="18"/>
        <v>0</v>
      </c>
    </row>
    <row r="107" ht="15.75" customHeight="1">
      <c r="A107" s="6">
        <v>4.1167338E7</v>
      </c>
      <c r="B107" s="7" t="s">
        <v>106</v>
      </c>
      <c r="C107" s="20">
        <f>VLOOKUP(A107,'14.03.24'!$A$2:$W$500,17,0)</f>
        <v>4882678.71</v>
      </c>
      <c r="D107" s="33">
        <f t="shared" si="1"/>
        <v>7326634</v>
      </c>
      <c r="E107" s="20">
        <f>VLOOKUP(A107,'14.03.24'!$A$2:$W$500,18,0)</f>
        <v>20925765.9</v>
      </c>
      <c r="F107" s="33">
        <f t="shared" si="2"/>
        <v>26600362.01</v>
      </c>
      <c r="G107" s="13">
        <f>VLOOKUP(A107,'14.03.24'!$A$2:$C$426,3,0)</f>
        <v>69752553</v>
      </c>
      <c r="H107" s="34">
        <f>VLOOKUP(A107,'Actual scan'!$A$2:$C$419,3,0)</f>
        <v>71570407</v>
      </c>
      <c r="I107" s="35">
        <f t="shared" si="3"/>
        <v>1817854</v>
      </c>
      <c r="J107" s="20">
        <f>VLOOKUP(A107,'14.03.24'!$A$2:$M$426,13,0)</f>
        <v>1207638765</v>
      </c>
      <c r="K107" s="36">
        <f>VLOOKUP(A107,'Actual scan'!$A$2:$M$419,13,0)</f>
        <v>1340629435</v>
      </c>
      <c r="L107" s="37">
        <f t="shared" si="4"/>
        <v>132990670.2</v>
      </c>
      <c r="M107" s="13">
        <f>VLOOKUP(A107,'14.03.24'!$A$2:$M$426,4,0)</f>
        <v>189264074</v>
      </c>
      <c r="N107" s="34">
        <f>VLOOKUP(A107,'Actual scan'!$A$2:$M$419,4,0)</f>
        <v>196599650</v>
      </c>
      <c r="O107" s="38">
        <f t="shared" si="5"/>
        <v>7335576</v>
      </c>
      <c r="P107" s="13">
        <f>VLOOKUP(A107,'14.03.24'!$A$2:$M$426,10,0)</f>
        <v>12575372</v>
      </c>
      <c r="Q107" s="39">
        <f>VLOOKUP(A107,'Actual scan'!$A$2:$M$419,10,0)</f>
        <v>12950265</v>
      </c>
      <c r="R107" s="38">
        <f t="shared" si="6"/>
        <v>374893</v>
      </c>
      <c r="S107" s="13">
        <f>VLOOKUP(A107,'14.03.24'!$A$2:$M$426,9,0)</f>
        <v>43660879</v>
      </c>
      <c r="T107" s="39">
        <f>VLOOKUP(A107,'Actual scan'!$A$2:$M$419,9,0)</f>
        <v>49632926</v>
      </c>
      <c r="U107" s="38">
        <f t="shared" si="7"/>
        <v>5972047</v>
      </c>
      <c r="V107" s="13">
        <f>VLOOKUP(A107,'14.03.24'!$A$2:$M$426,8,0)</f>
        <v>30461237</v>
      </c>
      <c r="W107" s="39">
        <f>VLOOKUP(A107,'Actual scan'!$A$2:$M$419,8,0)</f>
        <v>31815824</v>
      </c>
      <c r="X107" s="38">
        <f t="shared" si="8"/>
        <v>1354587</v>
      </c>
      <c r="Y107" s="13">
        <f>VLOOKUP(A107,'14.03.24'!$A$2:$M$426,11,0)</f>
        <v>5478941625</v>
      </c>
      <c r="Z107" s="39">
        <f>VLOOKUP(A107,'Actual scan'!$A$2:$M$419,11,0)</f>
        <v>5483941635</v>
      </c>
      <c r="AA107" s="38">
        <f t="shared" si="9"/>
        <v>5000010</v>
      </c>
      <c r="AB107" s="40">
        <f t="shared" si="10"/>
        <v>2709174</v>
      </c>
      <c r="AC107" s="40">
        <f t="shared" si="11"/>
        <v>23888188</v>
      </c>
      <c r="AD107" s="40">
        <f t="shared" si="12"/>
        <v>0</v>
      </c>
      <c r="AE107" s="40">
        <f t="shared" si="13"/>
        <v>0</v>
      </c>
      <c r="AF107" s="41">
        <f t="shared" si="14"/>
        <v>3000.006</v>
      </c>
      <c r="AG107" s="40">
        <f>IFERROR(__xludf.DUMMYFUNCTION("IFNA(VLOOKUP(A107,IMPORTRANGE(""https://docs.google.com/spreadsheets/d/13sIiIFxtnWDUMYwzYXOCUL9Pdssb8PBqcbIkNBBCaZM/edit?resourcekey#gid=2083474367"",""Responses!$B$2:$N$500""),10,0),0)"),0.0)</f>
        <v>0</v>
      </c>
      <c r="AH107" s="40">
        <f>IFERROR(__xludf.DUMMYFUNCTION("IFNA(VLOOKUP(A107,IMPORTRANGE(""https://docs.google.com/spreadsheets/d/13sIiIFxtnWDUMYwzYXOCUL9Pdssb8PBqcbIkNBBCaZM/edit?resourcekey#gid=2083474367"",""Responses!$B$2:$N$500""),9,0),0)"),0.0)</f>
        <v>0</v>
      </c>
      <c r="AI107" s="41">
        <f t="shared" si="15"/>
        <v>26600362.01</v>
      </c>
      <c r="AJ107" s="41">
        <f t="shared" si="16"/>
        <v>5674596.106</v>
      </c>
      <c r="AK107" s="42">
        <f t="shared" si="17"/>
        <v>1.500535758</v>
      </c>
      <c r="AL107" s="42">
        <f t="shared" si="18"/>
        <v>1.271177463</v>
      </c>
    </row>
    <row r="108" ht="15.75" customHeight="1">
      <c r="A108" s="6">
        <v>1.15616613E8</v>
      </c>
      <c r="B108" s="7" t="s">
        <v>196</v>
      </c>
      <c r="C108" s="20">
        <f>VLOOKUP(A108,'14.03.24'!$A$2:$W$500,17,0)</f>
        <v>7045055.3</v>
      </c>
      <c r="D108" s="33">
        <f t="shared" si="1"/>
        <v>1534577</v>
      </c>
      <c r="E108" s="20">
        <f>VLOOKUP(A108,'14.03.24'!$A$2:$W$500,18,0)</f>
        <v>24657693.55</v>
      </c>
      <c r="F108" s="33">
        <f t="shared" si="2"/>
        <v>5041582</v>
      </c>
      <c r="G108" s="13">
        <f>VLOOKUP(A108,'14.03.24'!$A$2:$C$426,3,0)</f>
        <v>70450553</v>
      </c>
      <c r="H108" s="34">
        <f>VLOOKUP(A108,'Actual scan'!$A$2:$C$419,3,0)</f>
        <v>57851711</v>
      </c>
      <c r="I108" s="35">
        <f t="shared" si="3"/>
        <v>-12598842</v>
      </c>
      <c r="J108" s="20">
        <f>VLOOKUP(A108,'14.03.24'!$A$2:$M$426,13,0)</f>
        <v>135427200.4</v>
      </c>
      <c r="K108" s="36">
        <f>VLOOKUP(A108,'Actual scan'!$A$2:$M$419,13,0)</f>
        <v>160739788.6</v>
      </c>
      <c r="L108" s="37">
        <f t="shared" si="4"/>
        <v>25312588.2</v>
      </c>
      <c r="M108" s="13">
        <f>VLOOKUP(A108,'14.03.24'!$A$2:$M$426,4,0)</f>
        <v>10805330</v>
      </c>
      <c r="N108" s="34">
        <f>VLOOKUP(A108,'Actual scan'!$A$2:$M$419,4,0)</f>
        <v>12850178</v>
      </c>
      <c r="O108" s="38">
        <f t="shared" si="5"/>
        <v>2044848</v>
      </c>
      <c r="P108" s="13">
        <f>VLOOKUP(A108,'14.03.24'!$A$2:$M$426,10,0)</f>
        <v>5533625</v>
      </c>
      <c r="Q108" s="39">
        <f>VLOOKUP(A108,'Actual scan'!$A$2:$M$419,10,0)</f>
        <v>8497986</v>
      </c>
      <c r="R108" s="38">
        <f t="shared" si="6"/>
        <v>2964361</v>
      </c>
      <c r="S108" s="13">
        <f>VLOOKUP(A108,'14.03.24'!$A$2:$M$426,9,0)</f>
        <v>4005537</v>
      </c>
      <c r="T108" s="39">
        <f>VLOOKUP(A108,'Actual scan'!$A$2:$M$419,9,0)</f>
        <v>4991751</v>
      </c>
      <c r="U108" s="38">
        <f t="shared" si="7"/>
        <v>986214</v>
      </c>
      <c r="V108" s="13">
        <f>VLOOKUP(A108,'14.03.24'!$A$2:$M$426,8,0)</f>
        <v>5283767</v>
      </c>
      <c r="W108" s="39">
        <f>VLOOKUP(A108,'Actual scan'!$A$2:$M$419,8,0)</f>
        <v>5832130</v>
      </c>
      <c r="X108" s="38">
        <f t="shared" si="8"/>
        <v>548363</v>
      </c>
      <c r="Y108" s="13">
        <f>VLOOKUP(A108,'14.03.24'!$A$2:$M$426,11,0)</f>
        <v>575962921</v>
      </c>
      <c r="Z108" s="39">
        <f>VLOOKUP(A108,'Actual scan'!$A$2:$M$419,11,0)</f>
        <v>575962921</v>
      </c>
      <c r="AA108" s="38">
        <f t="shared" si="9"/>
        <v>0</v>
      </c>
      <c r="AB108" s="40">
        <f t="shared" si="10"/>
        <v>1096726</v>
      </c>
      <c r="AC108" s="40">
        <f t="shared" si="11"/>
        <v>3944856</v>
      </c>
      <c r="AD108" s="40">
        <f t="shared" si="12"/>
        <v>0</v>
      </c>
      <c r="AE108" s="40">
        <f t="shared" si="13"/>
        <v>0</v>
      </c>
      <c r="AF108" s="41">
        <f t="shared" si="14"/>
        <v>0</v>
      </c>
      <c r="AG108" s="40">
        <f>IFERROR(__xludf.DUMMYFUNCTION("IFNA(VLOOKUP(A108,IMPORTRANGE(""https://docs.google.com/spreadsheets/d/13sIiIFxtnWDUMYwzYXOCUL9Pdssb8PBqcbIkNBBCaZM/edit?resourcekey#gid=2083474367"",""Responses!$B$2:$N$500""),10,0),0)"),0.0)</f>
        <v>0</v>
      </c>
      <c r="AH108" s="40">
        <f>IFERROR(__xludf.DUMMYFUNCTION("IFNA(VLOOKUP(A108,IMPORTRANGE(""https://docs.google.com/spreadsheets/d/13sIiIFxtnWDUMYwzYXOCUL9Pdssb8PBqcbIkNBBCaZM/edit?resourcekey#gid=2083474367"",""Responses!$B$2:$N$500""),9,0),0)"),0.0)</f>
        <v>0</v>
      </c>
      <c r="AI108" s="41">
        <f t="shared" si="15"/>
        <v>5041582</v>
      </c>
      <c r="AJ108" s="41">
        <f t="shared" si="16"/>
        <v>-19616111.55</v>
      </c>
      <c r="AK108" s="42">
        <f t="shared" si="17"/>
        <v>0.2178232724</v>
      </c>
      <c r="AL108" s="42">
        <f t="shared" si="18"/>
        <v>0.2044628379</v>
      </c>
    </row>
    <row r="109" ht="15.75" customHeight="1">
      <c r="A109" s="6">
        <v>8.7054587E7</v>
      </c>
      <c r="B109" s="7" t="s">
        <v>114</v>
      </c>
      <c r="C109" s="20">
        <f>VLOOKUP(A109,'14.03.24'!$A$2:$W$500,17,0)</f>
        <v>4896686.9</v>
      </c>
      <c r="D109" s="33">
        <f t="shared" si="1"/>
        <v>8515749</v>
      </c>
      <c r="E109" s="20">
        <f>VLOOKUP(A109,'14.03.24'!$A$2:$W$500,18,0)</f>
        <v>20985801</v>
      </c>
      <c r="F109" s="33">
        <f t="shared" si="2"/>
        <v>30285950</v>
      </c>
      <c r="G109" s="13">
        <f>VLOOKUP(A109,'14.03.24'!$A$2:$C$426,3,0)</f>
        <v>69952670</v>
      </c>
      <c r="H109" s="34">
        <f>VLOOKUP(A109,'Actual scan'!$A$2:$C$419,3,0)</f>
        <v>70366920</v>
      </c>
      <c r="I109" s="35">
        <f t="shared" si="3"/>
        <v>414250</v>
      </c>
      <c r="J109" s="20">
        <f>VLOOKUP(A109,'14.03.24'!$A$2:$M$426,13,0)</f>
        <v>1015252523</v>
      </c>
      <c r="K109" s="36">
        <f>VLOOKUP(A109,'Actual scan'!$A$2:$M$419,13,0)</f>
        <v>1166709425</v>
      </c>
      <c r="L109" s="37">
        <f t="shared" si="4"/>
        <v>151456901.4</v>
      </c>
      <c r="M109" s="13">
        <f>VLOOKUP(A109,'14.03.24'!$A$2:$M$426,4,0)</f>
        <v>77755304</v>
      </c>
      <c r="N109" s="34">
        <f>VLOOKUP(A109,'Actual scan'!$A$2:$M$419,4,0)</f>
        <v>86320937</v>
      </c>
      <c r="O109" s="38">
        <f t="shared" si="5"/>
        <v>8565633</v>
      </c>
      <c r="P109" s="13">
        <f>VLOOKUP(A109,'14.03.24'!$A$2:$M$426,10,0)</f>
        <v>7505390</v>
      </c>
      <c r="Q109" s="39">
        <f>VLOOKUP(A109,'Actual scan'!$A$2:$M$419,10,0)</f>
        <v>8507701</v>
      </c>
      <c r="R109" s="38">
        <f t="shared" si="6"/>
        <v>1002311</v>
      </c>
      <c r="S109" s="13">
        <f>VLOOKUP(A109,'14.03.24'!$A$2:$M$426,9,0)</f>
        <v>36757320</v>
      </c>
      <c r="T109" s="39">
        <f>VLOOKUP(A109,'Actual scan'!$A$2:$M$419,9,0)</f>
        <v>43384546</v>
      </c>
      <c r="U109" s="38">
        <f t="shared" si="7"/>
        <v>6627226</v>
      </c>
      <c r="V109" s="13">
        <f>VLOOKUP(A109,'14.03.24'!$A$2:$M$426,8,0)</f>
        <v>27401427</v>
      </c>
      <c r="W109" s="39">
        <f>VLOOKUP(A109,'Actual scan'!$A$2:$M$419,8,0)</f>
        <v>29289950</v>
      </c>
      <c r="X109" s="38">
        <f t="shared" si="8"/>
        <v>1888523</v>
      </c>
      <c r="Y109" s="13">
        <f>VLOOKUP(A109,'14.03.24'!$A$2:$M$426,11,0)</f>
        <v>2563478797</v>
      </c>
      <c r="Z109" s="39">
        <f>VLOOKUP(A109,'Actual scan'!$A$2:$M$419,11,0)</f>
        <v>2563478798</v>
      </c>
      <c r="AA109" s="38">
        <f t="shared" si="9"/>
        <v>1</v>
      </c>
      <c r="AB109" s="40">
        <f t="shared" si="10"/>
        <v>3777046</v>
      </c>
      <c r="AC109" s="40">
        <f t="shared" si="11"/>
        <v>26508904</v>
      </c>
      <c r="AD109" s="40">
        <f t="shared" si="12"/>
        <v>0</v>
      </c>
      <c r="AE109" s="40">
        <f t="shared" si="13"/>
        <v>0</v>
      </c>
      <c r="AF109" s="41">
        <f t="shared" si="14"/>
        <v>0.0006</v>
      </c>
      <c r="AG109" s="40">
        <f>IFERROR(__xludf.DUMMYFUNCTION("IFNA(VLOOKUP(A109,IMPORTRANGE(""https://docs.google.com/spreadsheets/d/13sIiIFxtnWDUMYwzYXOCUL9Pdssb8PBqcbIkNBBCaZM/edit?resourcekey#gid=2083474367"",""Responses!$B$2:$N$500""),10,0),0)"),0.0)</f>
        <v>0</v>
      </c>
      <c r="AH109" s="40">
        <f>IFERROR(__xludf.DUMMYFUNCTION("IFNA(VLOOKUP(A109,IMPORTRANGE(""https://docs.google.com/spreadsheets/d/13sIiIFxtnWDUMYwzYXOCUL9Pdssb8PBqcbIkNBBCaZM/edit?resourcekey#gid=2083474367"",""Responses!$B$2:$N$500""),9,0),0)"),0.0)</f>
        <v>0</v>
      </c>
      <c r="AI109" s="41">
        <f t="shared" si="15"/>
        <v>30285950</v>
      </c>
      <c r="AJ109" s="41">
        <f t="shared" si="16"/>
        <v>9300149.001</v>
      </c>
      <c r="AK109" s="42">
        <f t="shared" si="17"/>
        <v>1.739083828</v>
      </c>
      <c r="AL109" s="42">
        <f t="shared" si="18"/>
        <v>1.44316388</v>
      </c>
    </row>
    <row r="110" ht="15.75" customHeight="1">
      <c r="A110" s="6">
        <v>1.16667216E8</v>
      </c>
      <c r="B110" s="7" t="s">
        <v>162</v>
      </c>
      <c r="C110" s="20">
        <f>VLOOKUP(A110,'14.03.24'!$A$2:$W$500,17,0)</f>
        <v>7052107.6</v>
      </c>
      <c r="D110" s="33">
        <f t="shared" si="1"/>
        <v>7310472</v>
      </c>
      <c r="E110" s="20">
        <f>VLOOKUP(A110,'14.03.24'!$A$2:$W$500,18,0)</f>
        <v>24682376.6</v>
      </c>
      <c r="F110" s="33">
        <f t="shared" si="2"/>
        <v>22249322</v>
      </c>
      <c r="G110" s="13">
        <f>VLOOKUP(A110,'14.03.24'!$A$2:$C$426,3,0)</f>
        <v>70521076</v>
      </c>
      <c r="H110" s="34">
        <f>VLOOKUP(A110,'Actual scan'!$A$2:$C$419,3,0)</f>
        <v>65136634</v>
      </c>
      <c r="I110" s="35">
        <f t="shared" si="3"/>
        <v>-5384442</v>
      </c>
      <c r="J110" s="20">
        <f>VLOOKUP(A110,'14.03.24'!$A$2:$M$426,13,0)</f>
        <v>605167552.8</v>
      </c>
      <c r="K110" s="36">
        <f>VLOOKUP(A110,'Actual scan'!$A$2:$M$419,13,0)</f>
        <v>716965518.4</v>
      </c>
      <c r="L110" s="37">
        <f t="shared" si="4"/>
        <v>111797965.6</v>
      </c>
      <c r="M110" s="13">
        <f>VLOOKUP(A110,'14.03.24'!$A$2:$M$426,4,0)</f>
        <v>108191982</v>
      </c>
      <c r="N110" s="34">
        <f>VLOOKUP(A110,'Actual scan'!$A$2:$M$419,4,0)</f>
        <v>116127013</v>
      </c>
      <c r="O110" s="38">
        <f t="shared" si="5"/>
        <v>7935031</v>
      </c>
      <c r="P110" s="13">
        <f>VLOOKUP(A110,'14.03.24'!$A$2:$M$426,10,0)</f>
        <v>4581953</v>
      </c>
      <c r="Q110" s="39">
        <f>VLOOKUP(A110,'Actual scan'!$A$2:$M$419,10,0)</f>
        <v>6207268</v>
      </c>
      <c r="R110" s="38">
        <f t="shared" si="6"/>
        <v>1625315</v>
      </c>
      <c r="S110" s="13">
        <f>VLOOKUP(A110,'14.03.24'!$A$2:$M$426,9,0)</f>
        <v>18986134</v>
      </c>
      <c r="T110" s="39">
        <f>VLOOKUP(A110,'Actual scan'!$A$2:$M$419,9,0)</f>
        <v>22788323</v>
      </c>
      <c r="U110" s="38">
        <f t="shared" si="7"/>
        <v>3802189</v>
      </c>
      <c r="V110" s="13">
        <f>VLOOKUP(A110,'14.03.24'!$A$2:$M$426,8,0)</f>
        <v>18915483</v>
      </c>
      <c r="W110" s="39">
        <f>VLOOKUP(A110,'Actual scan'!$A$2:$M$419,8,0)</f>
        <v>22423766</v>
      </c>
      <c r="X110" s="38">
        <f t="shared" si="8"/>
        <v>3508283</v>
      </c>
      <c r="Y110" s="13">
        <f>VLOOKUP(A110,'14.03.24'!$A$2:$M$426,11,0)</f>
        <v>2162488489</v>
      </c>
      <c r="Z110" s="39">
        <f>VLOOKUP(A110,'Actual scan'!$A$2:$M$419,11,0)</f>
        <v>2202488489</v>
      </c>
      <c r="AA110" s="38">
        <f t="shared" si="9"/>
        <v>40000000</v>
      </c>
      <c r="AB110" s="40">
        <f t="shared" si="10"/>
        <v>7016566</v>
      </c>
      <c r="AC110" s="40">
        <f t="shared" si="11"/>
        <v>15208756</v>
      </c>
      <c r="AD110" s="40">
        <f t="shared" si="12"/>
        <v>0</v>
      </c>
      <c r="AE110" s="40">
        <f t="shared" si="13"/>
        <v>0</v>
      </c>
      <c r="AF110" s="41">
        <f t="shared" si="14"/>
        <v>24000</v>
      </c>
      <c r="AG110" s="40">
        <f>IFERROR(__xludf.DUMMYFUNCTION("IFNA(VLOOKUP(A110,IMPORTRANGE(""https://docs.google.com/spreadsheets/d/13sIiIFxtnWDUMYwzYXOCUL9Pdssb8PBqcbIkNBBCaZM/edit?resourcekey#gid=2083474367"",""Responses!$B$2:$N$500""),10,0),0)"),0.0)</f>
        <v>0</v>
      </c>
      <c r="AH110" s="40">
        <f>IFERROR(__xludf.DUMMYFUNCTION("IFNA(VLOOKUP(A110,IMPORTRANGE(""https://docs.google.com/spreadsheets/d/13sIiIFxtnWDUMYwzYXOCUL9Pdssb8PBqcbIkNBBCaZM/edit?resourcekey#gid=2083474367"",""Responses!$B$2:$N$500""),9,0),0)"),0.0)</f>
        <v>0</v>
      </c>
      <c r="AI110" s="41">
        <f t="shared" si="15"/>
        <v>22249322</v>
      </c>
      <c r="AJ110" s="41">
        <f t="shared" si="16"/>
        <v>-2433054.6</v>
      </c>
      <c r="AK110" s="42">
        <f t="shared" si="17"/>
        <v>1.03663648</v>
      </c>
      <c r="AL110" s="42">
        <f t="shared" si="18"/>
        <v>0.9014254324</v>
      </c>
    </row>
    <row r="111" ht="15.75" customHeight="1">
      <c r="A111" s="6">
        <v>1.09956535E8</v>
      </c>
      <c r="B111" s="7" t="s">
        <v>85</v>
      </c>
      <c r="C111" s="20">
        <f>VLOOKUP(A111,'14.03.24'!$A$2:$W$500,17,0)</f>
        <v>7215329</v>
      </c>
      <c r="D111" s="33">
        <f t="shared" si="1"/>
        <v>6686006</v>
      </c>
      <c r="E111" s="20">
        <f>VLOOKUP(A111,'14.03.24'!$A$2:$W$500,18,0)</f>
        <v>25253651.5</v>
      </c>
      <c r="F111" s="33">
        <f t="shared" si="2"/>
        <v>23526718</v>
      </c>
      <c r="G111" s="13">
        <f>VLOOKUP(A111,'14.03.24'!$A$2:$C$426,3,0)</f>
        <v>72153290</v>
      </c>
      <c r="H111" s="34">
        <f>VLOOKUP(A111,'Actual scan'!$A$2:$C$419,3,0)</f>
        <v>74851140</v>
      </c>
      <c r="I111" s="35">
        <f t="shared" si="3"/>
        <v>2697850</v>
      </c>
      <c r="J111" s="20">
        <f>VLOOKUP(A111,'14.03.24'!$A$2:$M$426,13,0)</f>
        <v>588562779</v>
      </c>
      <c r="K111" s="36">
        <f>VLOOKUP(A111,'Actual scan'!$A$2:$M$419,13,0)</f>
        <v>706082678.6</v>
      </c>
      <c r="L111" s="37">
        <f t="shared" si="4"/>
        <v>117519899.6</v>
      </c>
      <c r="M111" s="13">
        <f>VLOOKUP(A111,'14.03.24'!$A$2:$M$426,4,0)</f>
        <v>42711591</v>
      </c>
      <c r="N111" s="34">
        <f>VLOOKUP(A111,'Actual scan'!$A$2:$M$419,4,0)</f>
        <v>49454221</v>
      </c>
      <c r="O111" s="38">
        <f t="shared" si="5"/>
        <v>6742630</v>
      </c>
      <c r="P111" s="13">
        <f>VLOOKUP(A111,'14.03.24'!$A$2:$M$426,10,0)</f>
        <v>7622815</v>
      </c>
      <c r="Q111" s="39">
        <f>VLOOKUP(A111,'Actual scan'!$A$2:$M$419,10,0)</f>
        <v>8483422</v>
      </c>
      <c r="R111" s="38">
        <f t="shared" si="6"/>
        <v>860607</v>
      </c>
      <c r="S111" s="13">
        <f>VLOOKUP(A111,'14.03.24'!$A$2:$M$426,9,0)</f>
        <v>19907443</v>
      </c>
      <c r="T111" s="39">
        <f>VLOOKUP(A111,'Actual scan'!$A$2:$M$419,9,0)</f>
        <v>24969796</v>
      </c>
      <c r="U111" s="38">
        <f t="shared" si="7"/>
        <v>5062353</v>
      </c>
      <c r="V111" s="13">
        <f>VLOOKUP(A111,'14.03.24'!$A$2:$M$426,8,0)</f>
        <v>17890945</v>
      </c>
      <c r="W111" s="39">
        <f>VLOOKUP(A111,'Actual scan'!$A$2:$M$419,8,0)</f>
        <v>19514598</v>
      </c>
      <c r="X111" s="38">
        <f t="shared" si="8"/>
        <v>1623653</v>
      </c>
      <c r="Y111" s="13">
        <f>VLOOKUP(A111,'14.03.24'!$A$2:$M$426,11,0)</f>
        <v>504976580</v>
      </c>
      <c r="Z111" s="39">
        <f>VLOOKUP(A111,'Actual scan'!$A$2:$M$419,11,0)</f>
        <v>554976580</v>
      </c>
      <c r="AA111" s="38">
        <f t="shared" si="9"/>
        <v>50000000</v>
      </c>
      <c r="AB111" s="40">
        <f t="shared" si="10"/>
        <v>3247306</v>
      </c>
      <c r="AC111" s="40">
        <f t="shared" si="11"/>
        <v>20249412</v>
      </c>
      <c r="AD111" s="40">
        <f t="shared" si="12"/>
        <v>0</v>
      </c>
      <c r="AE111" s="40">
        <f t="shared" si="13"/>
        <v>0</v>
      </c>
      <c r="AF111" s="41">
        <f t="shared" si="14"/>
        <v>30000</v>
      </c>
      <c r="AG111" s="40">
        <f>IFERROR(__xludf.DUMMYFUNCTION("IFNA(VLOOKUP(A111,IMPORTRANGE(""https://docs.google.com/spreadsheets/d/13sIiIFxtnWDUMYwzYXOCUL9Pdssb8PBqcbIkNBBCaZM/edit?resourcekey#gid=2083474367"",""Responses!$B$2:$N$500""),10,0),0)"),0.0)</f>
        <v>0</v>
      </c>
      <c r="AH111" s="40">
        <f>IFERROR(__xludf.DUMMYFUNCTION("IFNA(VLOOKUP(A111,IMPORTRANGE(""https://docs.google.com/spreadsheets/d/13sIiIFxtnWDUMYwzYXOCUL9Pdssb8PBqcbIkNBBCaZM/edit?resourcekey#gid=2083474367"",""Responses!$B$2:$N$500""),9,0),0)"),0.0)</f>
        <v>0</v>
      </c>
      <c r="AI111" s="41">
        <f t="shared" si="15"/>
        <v>23526718</v>
      </c>
      <c r="AJ111" s="41">
        <f t="shared" si="16"/>
        <v>-1726933.5</v>
      </c>
      <c r="AK111" s="42">
        <f t="shared" si="17"/>
        <v>0.9266391041</v>
      </c>
      <c r="AL111" s="42">
        <f t="shared" si="18"/>
        <v>0.9316164833</v>
      </c>
    </row>
    <row r="112" ht="15.75" customHeight="1">
      <c r="A112" s="6">
        <v>8.599454E7</v>
      </c>
      <c r="B112" s="7" t="s">
        <v>124</v>
      </c>
      <c r="C112" s="20">
        <f>VLOOKUP(A112,'14.03.24'!$A$2:$W$500,17,0)</f>
        <v>7135866.6</v>
      </c>
      <c r="D112" s="33">
        <f t="shared" si="1"/>
        <v>10343707</v>
      </c>
      <c r="E112" s="20">
        <f>VLOOKUP(A112,'14.03.24'!$A$2:$W$500,18,0)</f>
        <v>24975533.1</v>
      </c>
      <c r="F112" s="33">
        <f t="shared" si="2"/>
        <v>36279808.8</v>
      </c>
      <c r="G112" s="13">
        <f>VLOOKUP(A112,'14.03.24'!$A$2:$C$426,3,0)</f>
        <v>71358666</v>
      </c>
      <c r="H112" s="34">
        <f>VLOOKUP(A112,'Actual scan'!$A$2:$C$419,3,0)</f>
        <v>69605443</v>
      </c>
      <c r="I112" s="35">
        <f t="shared" si="3"/>
        <v>-1753223</v>
      </c>
      <c r="J112" s="20">
        <f>VLOOKUP(A112,'14.03.24'!$A$2:$M$426,13,0)</f>
        <v>582670096.8</v>
      </c>
      <c r="K112" s="36">
        <f>VLOOKUP(A112,'Actual scan'!$A$2:$M$419,13,0)</f>
        <v>760953917.4</v>
      </c>
      <c r="L112" s="37">
        <f t="shared" si="4"/>
        <v>178283820.6</v>
      </c>
      <c r="M112" s="13">
        <f>VLOOKUP(A112,'14.03.24'!$A$2:$M$426,4,0)</f>
        <v>42484155</v>
      </c>
      <c r="N112" s="34">
        <f>VLOOKUP(A112,'Actual scan'!$A$2:$M$419,4,0)</f>
        <v>53281696</v>
      </c>
      <c r="O112" s="38">
        <f t="shared" si="5"/>
        <v>10797541</v>
      </c>
      <c r="P112" s="13">
        <f>VLOOKUP(A112,'14.03.24'!$A$2:$M$426,10,0)</f>
        <v>12225266</v>
      </c>
      <c r="Q112" s="39">
        <f>VLOOKUP(A112,'Actual scan'!$A$2:$M$419,10,0)</f>
        <v>14581735</v>
      </c>
      <c r="R112" s="38">
        <f t="shared" si="6"/>
        <v>2356469</v>
      </c>
      <c r="S112" s="13">
        <f>VLOOKUP(A112,'14.03.24'!$A$2:$M$426,9,0)</f>
        <v>18550780</v>
      </c>
      <c r="T112" s="39">
        <f>VLOOKUP(A112,'Actual scan'!$A$2:$M$419,9,0)</f>
        <v>25950768</v>
      </c>
      <c r="U112" s="38">
        <f t="shared" si="7"/>
        <v>7399988</v>
      </c>
      <c r="V112" s="13">
        <f>VLOOKUP(A112,'14.03.24'!$A$2:$M$426,8,0)</f>
        <v>20658928</v>
      </c>
      <c r="W112" s="39">
        <f>VLOOKUP(A112,'Actual scan'!$A$2:$M$419,8,0)</f>
        <v>23602647</v>
      </c>
      <c r="X112" s="38">
        <f t="shared" si="8"/>
        <v>2943719</v>
      </c>
      <c r="Y112" s="13">
        <f>VLOOKUP(A112,'14.03.24'!$A$2:$M$426,11,0)</f>
        <v>7666666666</v>
      </c>
      <c r="Z112" s="39">
        <f>VLOOKUP(A112,'Actual scan'!$A$2:$M$419,11,0)</f>
        <v>8987364674</v>
      </c>
      <c r="AA112" s="38">
        <f t="shared" si="9"/>
        <v>1320698008</v>
      </c>
      <c r="AB112" s="40">
        <f t="shared" si="10"/>
        <v>5887438</v>
      </c>
      <c r="AC112" s="40">
        <f t="shared" si="11"/>
        <v>29599952</v>
      </c>
      <c r="AD112" s="40">
        <f t="shared" si="12"/>
        <v>0</v>
      </c>
      <c r="AE112" s="40">
        <f t="shared" si="13"/>
        <v>0</v>
      </c>
      <c r="AF112" s="41">
        <f t="shared" si="14"/>
        <v>792418.8048</v>
      </c>
      <c r="AG112" s="40">
        <f>IFERROR(__xludf.DUMMYFUNCTION("IFNA(VLOOKUP(A112,IMPORTRANGE(""https://docs.google.com/spreadsheets/d/13sIiIFxtnWDUMYwzYXOCUL9Pdssb8PBqcbIkNBBCaZM/edit?resourcekey#gid=2083474367"",""Responses!$B$2:$N$500""),10,0),0)"),0.0)</f>
        <v>0</v>
      </c>
      <c r="AH112" s="40">
        <f>IFERROR(__xludf.DUMMYFUNCTION("IFNA(VLOOKUP(A112,IMPORTRANGE(""https://docs.google.com/spreadsheets/d/13sIiIFxtnWDUMYwzYXOCUL9Pdssb8PBqcbIkNBBCaZM/edit?resourcekey#gid=2083474367"",""Responses!$B$2:$N$500""),9,0),0)"),0.0)</f>
        <v>0</v>
      </c>
      <c r="AI112" s="41">
        <f t="shared" si="15"/>
        <v>36279808.8</v>
      </c>
      <c r="AJ112" s="41">
        <f t="shared" si="16"/>
        <v>11304275.7</v>
      </c>
      <c r="AK112" s="42">
        <f t="shared" si="17"/>
        <v>1.449537608</v>
      </c>
      <c r="AL112" s="42">
        <f t="shared" si="18"/>
        <v>1.452613991</v>
      </c>
    </row>
    <row r="113" ht="15.75" customHeight="1">
      <c r="A113" s="6">
        <v>1.25943194E8</v>
      </c>
      <c r="B113" s="7" t="s">
        <v>111</v>
      </c>
      <c r="C113" s="20">
        <f>VLOOKUP(A113,'14.03.24'!$A$2:$W$500,17,0)</f>
        <v>4896847.9</v>
      </c>
      <c r="D113" s="33">
        <f t="shared" si="1"/>
        <v>7409958</v>
      </c>
      <c r="E113" s="20">
        <f>VLOOKUP(A113,'14.03.24'!$A$2:$W$500,18,0)</f>
        <v>20986491</v>
      </c>
      <c r="F113" s="33">
        <f t="shared" si="2"/>
        <v>26170302</v>
      </c>
      <c r="G113" s="13">
        <f>VLOOKUP(A113,'14.03.24'!$A$2:$C$426,3,0)</f>
        <v>69954970</v>
      </c>
      <c r="H113" s="34">
        <f>VLOOKUP(A113,'Actual scan'!$A$2:$C$419,3,0)</f>
        <v>70749304</v>
      </c>
      <c r="I113" s="35">
        <f t="shared" si="3"/>
        <v>794334</v>
      </c>
      <c r="J113" s="20">
        <f>VLOOKUP(A113,'14.03.24'!$A$2:$M$426,13,0)</f>
        <v>742184995.6</v>
      </c>
      <c r="K113" s="36">
        <f>VLOOKUP(A113,'Actual scan'!$A$2:$M$419,13,0)</f>
        <v>872098569</v>
      </c>
      <c r="L113" s="37">
        <f t="shared" si="4"/>
        <v>129913573.4</v>
      </c>
      <c r="M113" s="13">
        <f>VLOOKUP(A113,'14.03.24'!$A$2:$M$426,4,0)</f>
        <v>69339561</v>
      </c>
      <c r="N113" s="34">
        <f>VLOOKUP(A113,'Actual scan'!$A$2:$M$419,4,0)</f>
        <v>76910244</v>
      </c>
      <c r="O113" s="38">
        <f t="shared" si="5"/>
        <v>7570683</v>
      </c>
      <c r="P113" s="13">
        <f>VLOOKUP(A113,'14.03.24'!$A$2:$M$426,10,0)</f>
        <v>7648819</v>
      </c>
      <c r="Q113" s="39">
        <f>VLOOKUP(A113,'Actual scan'!$A$2:$M$419,10,0)</f>
        <v>9158067</v>
      </c>
      <c r="R113" s="38">
        <f t="shared" si="6"/>
        <v>1509248</v>
      </c>
      <c r="S113" s="13">
        <f>VLOOKUP(A113,'14.03.24'!$A$2:$M$426,9,0)</f>
        <v>19795190</v>
      </c>
      <c r="T113" s="39">
        <f>VLOOKUP(A113,'Actual scan'!$A$2:$M$419,9,0)</f>
        <v>25360883</v>
      </c>
      <c r="U113" s="38">
        <f t="shared" si="7"/>
        <v>5565693</v>
      </c>
      <c r="V113" s="13">
        <f>VLOOKUP(A113,'14.03.24'!$A$2:$M$426,8,0)</f>
        <v>33440463</v>
      </c>
      <c r="W113" s="39">
        <f>VLOOKUP(A113,'Actual scan'!$A$2:$M$419,8,0)</f>
        <v>35284728</v>
      </c>
      <c r="X113" s="38">
        <f t="shared" si="8"/>
        <v>1844265</v>
      </c>
      <c r="Y113" s="13">
        <f>VLOOKUP(A113,'14.03.24'!$A$2:$M$426,11,0)</f>
        <v>6158369594</v>
      </c>
      <c r="Z113" s="39">
        <f>VLOOKUP(A113,'Actual scan'!$A$2:$M$419,11,0)</f>
        <v>6523369594</v>
      </c>
      <c r="AA113" s="38">
        <f t="shared" si="9"/>
        <v>365000000</v>
      </c>
      <c r="AB113" s="40">
        <f t="shared" si="10"/>
        <v>3688530</v>
      </c>
      <c r="AC113" s="40">
        <f t="shared" si="11"/>
        <v>22262772</v>
      </c>
      <c r="AD113" s="40">
        <f t="shared" si="12"/>
        <v>0</v>
      </c>
      <c r="AE113" s="40">
        <f t="shared" si="13"/>
        <v>0</v>
      </c>
      <c r="AF113" s="41">
        <f t="shared" si="14"/>
        <v>219000</v>
      </c>
      <c r="AG113" s="40">
        <f>IFERROR(__xludf.DUMMYFUNCTION("IFNA(VLOOKUP(A113,IMPORTRANGE(""https://docs.google.com/spreadsheets/d/13sIiIFxtnWDUMYwzYXOCUL9Pdssb8PBqcbIkNBBCaZM/edit?resourcekey#gid=2083474367"",""Responses!$B$2:$N$500""),10,0),0)"),0.0)</f>
        <v>0</v>
      </c>
      <c r="AH113" s="40">
        <f>IFERROR(__xludf.DUMMYFUNCTION("IFNA(VLOOKUP(A113,IMPORTRANGE(""https://docs.google.com/spreadsheets/d/13sIiIFxtnWDUMYwzYXOCUL9Pdssb8PBqcbIkNBBCaZM/edit?resourcekey#gid=2083474367"",""Responses!$B$2:$N$500""),9,0),0)"),0.0)</f>
        <v>0</v>
      </c>
      <c r="AI113" s="41">
        <f t="shared" si="15"/>
        <v>26170302</v>
      </c>
      <c r="AJ113" s="41">
        <f t="shared" si="16"/>
        <v>5183811</v>
      </c>
      <c r="AK113" s="42">
        <f t="shared" si="17"/>
        <v>1.513209753</v>
      </c>
      <c r="AL113" s="42">
        <f t="shared" si="18"/>
        <v>1.247007039</v>
      </c>
    </row>
    <row r="114" ht="15.75" customHeight="1">
      <c r="A114" s="6">
        <v>8.4808785E7</v>
      </c>
      <c r="B114" s="7" t="s">
        <v>129</v>
      </c>
      <c r="C114" s="20">
        <f>VLOOKUP(A114,'14.03.24'!$A$2:$W$500,17,0)</f>
        <v>7119863.5</v>
      </c>
      <c r="D114" s="33">
        <f t="shared" si="1"/>
        <v>9319711</v>
      </c>
      <c r="E114" s="20">
        <f>VLOOKUP(A114,'14.03.24'!$A$2:$W$500,18,0)</f>
        <v>24919522.25</v>
      </c>
      <c r="F114" s="33">
        <f t="shared" si="2"/>
        <v>32085474</v>
      </c>
      <c r="G114" s="13">
        <f>VLOOKUP(A114,'14.03.24'!$A$2:$C$426,3,0)</f>
        <v>71198635</v>
      </c>
      <c r="H114" s="34">
        <f>VLOOKUP(A114,'Actual scan'!$A$2:$C$419,3,0)</f>
        <v>69157934</v>
      </c>
      <c r="I114" s="35">
        <f t="shared" si="3"/>
        <v>-2040701</v>
      </c>
      <c r="J114" s="20">
        <f>VLOOKUP(A114,'14.03.24'!$A$2:$M$426,13,0)</f>
        <v>392987936.2</v>
      </c>
      <c r="K114" s="36">
        <f>VLOOKUP(A114,'Actual scan'!$A$2:$M$419,13,0)</f>
        <v>553246390</v>
      </c>
      <c r="L114" s="37">
        <f t="shared" si="4"/>
        <v>160258453.8</v>
      </c>
      <c r="M114" s="13">
        <f>VLOOKUP(A114,'14.03.24'!$A$2:$M$426,4,0)</f>
        <v>26024830</v>
      </c>
      <c r="N114" s="34">
        <f>VLOOKUP(A114,'Actual scan'!$A$2:$M$419,4,0)</f>
        <v>35476467</v>
      </c>
      <c r="O114" s="38">
        <f t="shared" si="5"/>
        <v>9451637</v>
      </c>
      <c r="P114" s="13">
        <f>VLOOKUP(A114,'14.03.24'!$A$2:$M$426,10,0)</f>
        <v>6635848</v>
      </c>
      <c r="Q114" s="39">
        <f>VLOOKUP(A114,'Actual scan'!$A$2:$M$419,10,0)</f>
        <v>8422071</v>
      </c>
      <c r="R114" s="38">
        <f t="shared" si="6"/>
        <v>1786223</v>
      </c>
      <c r="S114" s="13">
        <f>VLOOKUP(A114,'14.03.24'!$A$2:$M$426,9,0)</f>
        <v>14531707</v>
      </c>
      <c r="T114" s="39">
        <f>VLOOKUP(A114,'Actual scan'!$A$2:$M$419,9,0)</f>
        <v>21227733</v>
      </c>
      <c r="U114" s="38">
        <f t="shared" si="7"/>
        <v>6696026</v>
      </c>
      <c r="V114" s="13">
        <f>VLOOKUP(A114,'14.03.24'!$A$2:$M$426,8,0)</f>
        <v>9866198</v>
      </c>
      <c r="W114" s="39">
        <f>VLOOKUP(A114,'Actual scan'!$A$2:$M$419,8,0)</f>
        <v>12489883</v>
      </c>
      <c r="X114" s="38">
        <f t="shared" si="8"/>
        <v>2623685</v>
      </c>
      <c r="Y114" s="13">
        <f>VLOOKUP(A114,'14.03.24'!$A$2:$M$426,11,0)</f>
        <v>2639499546</v>
      </c>
      <c r="Z114" s="39">
        <f>VLOOKUP(A114,'Actual scan'!$A$2:$M$419,11,0)</f>
        <v>2729499546</v>
      </c>
      <c r="AA114" s="38">
        <f t="shared" si="9"/>
        <v>90000000</v>
      </c>
      <c r="AB114" s="40">
        <f t="shared" si="10"/>
        <v>5247370</v>
      </c>
      <c r="AC114" s="40">
        <f t="shared" si="11"/>
        <v>26784104</v>
      </c>
      <c r="AD114" s="40">
        <f t="shared" si="12"/>
        <v>0</v>
      </c>
      <c r="AE114" s="40">
        <f t="shared" si="13"/>
        <v>0</v>
      </c>
      <c r="AF114" s="41">
        <f t="shared" si="14"/>
        <v>54000</v>
      </c>
      <c r="AG114" s="40">
        <f>IFERROR(__xludf.DUMMYFUNCTION("IFNA(VLOOKUP(A114,IMPORTRANGE(""https://docs.google.com/spreadsheets/d/13sIiIFxtnWDUMYwzYXOCUL9Pdssb8PBqcbIkNBBCaZM/edit?resourcekey#gid=2083474367"",""Responses!$B$2:$N$500""),10,0),0)"),0.0)</f>
        <v>0</v>
      </c>
      <c r="AH114" s="40">
        <f>IFERROR(__xludf.DUMMYFUNCTION("IFNA(VLOOKUP(A114,IMPORTRANGE(""https://docs.google.com/spreadsheets/d/13sIiIFxtnWDUMYwzYXOCUL9Pdssb8PBqcbIkNBBCaZM/edit?resourcekey#gid=2083474367"",""Responses!$B$2:$N$500""),9,0),0)"),0.0)</f>
        <v>0</v>
      </c>
      <c r="AI114" s="41">
        <f t="shared" si="15"/>
        <v>32085474</v>
      </c>
      <c r="AJ114" s="41">
        <f t="shared" si="16"/>
        <v>7165951.75</v>
      </c>
      <c r="AK114" s="42">
        <f t="shared" si="17"/>
        <v>1.308973269</v>
      </c>
      <c r="AL114" s="42">
        <f t="shared" si="18"/>
        <v>1.287563769</v>
      </c>
    </row>
    <row r="115" ht="15.75" customHeight="1">
      <c r="A115" s="6">
        <v>8.6528164E7</v>
      </c>
      <c r="B115" s="7" t="s">
        <v>165</v>
      </c>
      <c r="C115" s="20">
        <f>VLOOKUP(A115,'14.03.24'!$A$2:$W$500,17,0)</f>
        <v>7125411.2</v>
      </c>
      <c r="D115" s="33">
        <f t="shared" si="1"/>
        <v>8824929</v>
      </c>
      <c r="E115" s="20">
        <f>VLOOKUP(A115,'14.03.24'!$A$2:$W$500,18,0)</f>
        <v>24938939.2</v>
      </c>
      <c r="F115" s="33">
        <f t="shared" si="2"/>
        <v>26333270</v>
      </c>
      <c r="G115" s="13">
        <f>VLOOKUP(A115,'14.03.24'!$A$2:$C$426,3,0)</f>
        <v>71254112</v>
      </c>
      <c r="H115" s="34">
        <f>VLOOKUP(A115,'Actual scan'!$A$2:$C$419,3,0)</f>
        <v>65005293</v>
      </c>
      <c r="I115" s="35">
        <f t="shared" si="3"/>
        <v>-6248819</v>
      </c>
      <c r="J115" s="20">
        <f>VLOOKUP(A115,'14.03.24'!$A$2:$M$426,13,0)</f>
        <v>368201399.2</v>
      </c>
      <c r="K115" s="36">
        <f>VLOOKUP(A115,'Actual scan'!$A$2:$M$419,13,0)</f>
        <v>500862573.6</v>
      </c>
      <c r="L115" s="37">
        <f t="shared" si="4"/>
        <v>132661174.4</v>
      </c>
      <c r="M115" s="13">
        <f>VLOOKUP(A115,'14.03.24'!$A$2:$M$426,4,0)</f>
        <v>27198083</v>
      </c>
      <c r="N115" s="34">
        <f>VLOOKUP(A115,'Actual scan'!$A$2:$M$419,4,0)</f>
        <v>36941105</v>
      </c>
      <c r="O115" s="38">
        <f t="shared" si="5"/>
        <v>9743022</v>
      </c>
      <c r="P115" s="13">
        <f>VLOOKUP(A115,'14.03.24'!$A$2:$M$426,10,0)</f>
        <v>8423589</v>
      </c>
      <c r="Q115" s="39">
        <f>VLOOKUP(A115,'Actual scan'!$A$2:$M$419,10,0)</f>
        <v>10730625</v>
      </c>
      <c r="R115" s="38">
        <f t="shared" si="6"/>
        <v>2307036</v>
      </c>
      <c r="S115" s="13">
        <f>VLOOKUP(A115,'14.03.24'!$A$2:$M$426,9,0)</f>
        <v>10903716</v>
      </c>
      <c r="T115" s="39">
        <f>VLOOKUP(A115,'Actual scan'!$A$2:$M$419,9,0)</f>
        <v>15243922</v>
      </c>
      <c r="U115" s="38">
        <f t="shared" si="7"/>
        <v>4340206</v>
      </c>
      <c r="V115" s="13">
        <f>VLOOKUP(A115,'14.03.24'!$A$2:$M$426,8,0)</f>
        <v>14758189</v>
      </c>
      <c r="W115" s="39">
        <f>VLOOKUP(A115,'Actual scan'!$A$2:$M$419,8,0)</f>
        <v>19242912</v>
      </c>
      <c r="X115" s="38">
        <f t="shared" si="8"/>
        <v>4484723</v>
      </c>
      <c r="Y115" s="13">
        <f>VLOOKUP(A115,'14.03.24'!$A$2:$M$426,11,0)</f>
        <v>3121185207</v>
      </c>
      <c r="Z115" s="39">
        <f>VLOOKUP(A115,'Actual scan'!$A$2:$M$419,11,0)</f>
        <v>3126185207</v>
      </c>
      <c r="AA115" s="38">
        <f t="shared" si="9"/>
        <v>5000000</v>
      </c>
      <c r="AB115" s="40">
        <f t="shared" si="10"/>
        <v>8969446</v>
      </c>
      <c r="AC115" s="40">
        <f t="shared" si="11"/>
        <v>17360824</v>
      </c>
      <c r="AD115" s="40">
        <f t="shared" si="12"/>
        <v>0</v>
      </c>
      <c r="AE115" s="40">
        <f t="shared" si="13"/>
        <v>0</v>
      </c>
      <c r="AF115" s="41">
        <f t="shared" si="14"/>
        <v>3000</v>
      </c>
      <c r="AG115" s="40">
        <f>IFERROR(__xludf.DUMMYFUNCTION("IFNA(VLOOKUP(A115,IMPORTRANGE(""https://docs.google.com/spreadsheets/d/13sIiIFxtnWDUMYwzYXOCUL9Pdssb8PBqcbIkNBBCaZM/edit?resourcekey#gid=2083474367"",""Responses!$B$2:$N$500""),10,0),0)"),0.0)</f>
        <v>0</v>
      </c>
      <c r="AH115" s="40">
        <f>IFERROR(__xludf.DUMMYFUNCTION("IFNA(VLOOKUP(A115,IMPORTRANGE(""https://docs.google.com/spreadsheets/d/13sIiIFxtnWDUMYwzYXOCUL9Pdssb8PBqcbIkNBBCaZM/edit?resourcekey#gid=2083474367"",""Responses!$B$2:$N$500""),9,0),0)"),0.0)</f>
        <v>0</v>
      </c>
      <c r="AI115" s="41">
        <f t="shared" si="15"/>
        <v>26333270</v>
      </c>
      <c r="AJ115" s="41">
        <f t="shared" si="16"/>
        <v>1394330.8</v>
      </c>
      <c r="AK115" s="42">
        <f t="shared" si="17"/>
        <v>1.238515049</v>
      </c>
      <c r="AL115" s="42">
        <f t="shared" si="18"/>
        <v>1.055909788</v>
      </c>
    </row>
    <row r="116" ht="15.75" customHeight="1">
      <c r="A116" s="6">
        <v>3.1492227E7</v>
      </c>
      <c r="B116" s="7" t="s">
        <v>518</v>
      </c>
      <c r="C116" s="20">
        <f>VLOOKUP(A116,'14.03.24'!$A$2:$W$500,17,0)</f>
        <v>4855398.66</v>
      </c>
      <c r="D116" s="33">
        <f t="shared" si="1"/>
        <v>0</v>
      </c>
      <c r="E116" s="20">
        <f>VLOOKUP(A116,'14.03.24'!$A$2:$W$500,18,0)</f>
        <v>20808851.4</v>
      </c>
      <c r="F116" s="33">
        <f t="shared" si="2"/>
        <v>0</v>
      </c>
      <c r="G116" s="13">
        <f>VLOOKUP(A116,'14.03.24'!$A$2:$C$426,3,0)</f>
        <v>69362838</v>
      </c>
      <c r="H116" s="34" t="str">
        <f>VLOOKUP(A116,'Actual scan'!$A$2:$C$419,3,0)</f>
        <v>#N/A</v>
      </c>
      <c r="I116" s="35" t="str">
        <f t="shared" si="3"/>
        <v>#N/A</v>
      </c>
      <c r="J116" s="20">
        <f>VLOOKUP(A116,'14.03.24'!$A$2:$M$426,13,0)</f>
        <v>471936001.6</v>
      </c>
      <c r="K116" s="36" t="str">
        <f>VLOOKUP(A116,'Actual scan'!$A$2:$M$419,13,0)</f>
        <v>#N/A</v>
      </c>
      <c r="L116" s="35" t="str">
        <f t="shared" si="4"/>
        <v>#N/A</v>
      </c>
      <c r="M116" s="13">
        <f>VLOOKUP(A116,'14.03.24'!$A$2:$M$426,4,0)</f>
        <v>36380427</v>
      </c>
      <c r="N116" s="34" t="str">
        <f>VLOOKUP(A116,'Actual scan'!$A$2:$M$419,4,0)</f>
        <v>#N/A</v>
      </c>
      <c r="O116" s="38" t="str">
        <f t="shared" si="5"/>
        <v>#N/A</v>
      </c>
      <c r="P116" s="13">
        <f>VLOOKUP(A116,'14.03.24'!$A$2:$M$426,10,0)</f>
        <v>7430541</v>
      </c>
      <c r="Q116" s="39" t="str">
        <f>VLOOKUP(A116,'Actual scan'!$A$2:$M$419,10,0)</f>
        <v>#N/A</v>
      </c>
      <c r="R116" s="38" t="str">
        <f t="shared" si="6"/>
        <v>#N/A</v>
      </c>
      <c r="S116" s="13">
        <f>VLOOKUP(A116,'14.03.24'!$A$2:$M$426,9,0)</f>
        <v>12428799</v>
      </c>
      <c r="T116" s="39" t="str">
        <f>VLOOKUP(A116,'Actual scan'!$A$2:$M$419,9,0)</f>
        <v>#N/A</v>
      </c>
      <c r="U116" s="38" t="str">
        <f t="shared" si="7"/>
        <v>#N/A</v>
      </c>
      <c r="V116" s="13">
        <f>VLOOKUP(A116,'14.03.24'!$A$2:$M$426,8,0)</f>
        <v>21958612</v>
      </c>
      <c r="W116" s="39" t="str">
        <f>VLOOKUP(A116,'Actual scan'!$A$2:$M$419,8,0)</f>
        <v>#N/A</v>
      </c>
      <c r="X116" s="38" t="str">
        <f t="shared" si="8"/>
        <v>#N/A</v>
      </c>
      <c r="Y116" s="13">
        <f>VLOOKUP(A116,'14.03.24'!$A$2:$M$426,11,0)</f>
        <v>3746017636</v>
      </c>
      <c r="Z116" s="39" t="str">
        <f>VLOOKUP(A116,'Actual scan'!$A$2:$M$419,11,0)</f>
        <v>#N/A</v>
      </c>
      <c r="AA116" s="38" t="str">
        <f t="shared" si="9"/>
        <v>#N/A</v>
      </c>
      <c r="AB116" s="40" t="str">
        <f t="shared" si="10"/>
        <v>#N/A</v>
      </c>
      <c r="AC116" s="40" t="str">
        <f t="shared" si="11"/>
        <v>#N/A</v>
      </c>
      <c r="AD116" s="40">
        <f t="shared" si="12"/>
        <v>0</v>
      </c>
      <c r="AE116" s="40">
        <f t="shared" si="13"/>
        <v>0</v>
      </c>
      <c r="AF116" s="41" t="str">
        <f t="shared" si="14"/>
        <v>#N/A</v>
      </c>
      <c r="AG116" s="40">
        <f>IFERROR(__xludf.DUMMYFUNCTION("IFNA(VLOOKUP(A116,IMPORTRANGE(""https://docs.google.com/spreadsheets/d/13sIiIFxtnWDUMYwzYXOCUL9Pdssb8PBqcbIkNBBCaZM/edit?resourcekey#gid=2083474367"",""Responses!$B$2:$N$500""),10,0),0)"),0.0)</f>
        <v>0</v>
      </c>
      <c r="AH116" s="40">
        <f>IFERROR(__xludf.DUMMYFUNCTION("IFNA(VLOOKUP(A116,IMPORTRANGE(""https://docs.google.com/spreadsheets/d/13sIiIFxtnWDUMYwzYXOCUL9Pdssb8PBqcbIkNBBCaZM/edit?resourcekey#gid=2083474367"",""Responses!$B$2:$N$500""),9,0),0)"),0.0)</f>
        <v>0</v>
      </c>
      <c r="AI116" s="41">
        <f t="shared" si="15"/>
        <v>0</v>
      </c>
      <c r="AJ116" s="41">
        <f t="shared" si="16"/>
        <v>-20808851.4</v>
      </c>
      <c r="AK116" s="42">
        <f t="shared" si="17"/>
        <v>0</v>
      </c>
      <c r="AL116" s="42">
        <f t="shared" si="18"/>
        <v>0</v>
      </c>
    </row>
    <row r="117" ht="15.75" customHeight="1">
      <c r="A117" s="6">
        <v>1.11956793E8</v>
      </c>
      <c r="B117" s="7" t="s">
        <v>115</v>
      </c>
      <c r="C117" s="20">
        <f>VLOOKUP(A117,'14.03.24'!$A$2:$W$500,17,0)</f>
        <v>7176815.4</v>
      </c>
      <c r="D117" s="33">
        <f t="shared" si="1"/>
        <v>9208110</v>
      </c>
      <c r="E117" s="20">
        <f>VLOOKUP(A117,'14.03.24'!$A$2:$W$500,18,0)</f>
        <v>25118853.9</v>
      </c>
      <c r="F117" s="33">
        <f t="shared" si="2"/>
        <v>31234744</v>
      </c>
      <c r="G117" s="13">
        <f>VLOOKUP(A117,'14.03.24'!$A$2:$C$426,3,0)</f>
        <v>71768154</v>
      </c>
      <c r="H117" s="34">
        <f>VLOOKUP(A117,'Actual scan'!$A$2:$C$419,3,0)</f>
        <v>70309546</v>
      </c>
      <c r="I117" s="35">
        <f t="shared" si="3"/>
        <v>-1458608</v>
      </c>
      <c r="J117" s="20">
        <f>VLOOKUP(A117,'14.03.24'!$A$2:$M$426,13,0)</f>
        <v>403586523.4</v>
      </c>
      <c r="K117" s="36">
        <f>VLOOKUP(A117,'Actual scan'!$A$2:$M$419,13,0)</f>
        <v>557952318.2</v>
      </c>
      <c r="L117" s="37">
        <f t="shared" si="4"/>
        <v>154365794.8</v>
      </c>
      <c r="M117" s="13">
        <f>VLOOKUP(A117,'14.03.24'!$A$2:$M$426,4,0)</f>
        <v>31010170</v>
      </c>
      <c r="N117" s="34">
        <f>VLOOKUP(A117,'Actual scan'!$A$2:$M$419,4,0)</f>
        <v>40740349</v>
      </c>
      <c r="O117" s="38">
        <f t="shared" si="5"/>
        <v>9730179</v>
      </c>
      <c r="P117" s="13">
        <f>VLOOKUP(A117,'14.03.24'!$A$2:$M$426,10,0)</f>
        <v>6936327</v>
      </c>
      <c r="Q117" s="39">
        <f>VLOOKUP(A117,'Actual scan'!$A$2:$M$419,10,0)</f>
        <v>10246659</v>
      </c>
      <c r="R117" s="38">
        <f t="shared" si="6"/>
        <v>3310332</v>
      </c>
      <c r="S117" s="13">
        <f>VLOOKUP(A117,'14.03.24'!$A$2:$M$426,9,0)</f>
        <v>13423934</v>
      </c>
      <c r="T117" s="39">
        <f>VLOOKUP(A117,'Actual scan'!$A$2:$M$419,9,0)</f>
        <v>19579696</v>
      </c>
      <c r="U117" s="38">
        <f t="shared" si="7"/>
        <v>6155762</v>
      </c>
      <c r="V117" s="13">
        <f>VLOOKUP(A117,'14.03.24'!$A$2:$M$426,8,0)</f>
        <v>12482407</v>
      </c>
      <c r="W117" s="39">
        <f>VLOOKUP(A117,'Actual scan'!$A$2:$M$419,8,0)</f>
        <v>15534755</v>
      </c>
      <c r="X117" s="38">
        <f t="shared" si="8"/>
        <v>3052348</v>
      </c>
      <c r="Y117" s="13">
        <f>VLOOKUP(A117,'14.03.24'!$A$2:$M$426,11,0)</f>
        <v>5318476353</v>
      </c>
      <c r="Z117" s="39">
        <f>VLOOKUP(A117,'Actual scan'!$A$2:$M$419,11,0)</f>
        <v>6163476353</v>
      </c>
      <c r="AA117" s="38">
        <f t="shared" si="9"/>
        <v>845000000</v>
      </c>
      <c r="AB117" s="40">
        <f t="shared" si="10"/>
        <v>6104696</v>
      </c>
      <c r="AC117" s="40">
        <f t="shared" si="11"/>
        <v>24623048</v>
      </c>
      <c r="AD117" s="40">
        <f t="shared" si="12"/>
        <v>0</v>
      </c>
      <c r="AE117" s="40">
        <f t="shared" si="13"/>
        <v>0</v>
      </c>
      <c r="AF117" s="41">
        <f t="shared" si="14"/>
        <v>507000</v>
      </c>
      <c r="AG117" s="40">
        <f>IFERROR(__xludf.DUMMYFUNCTION("IFNA(VLOOKUP(A117,IMPORTRANGE(""https://docs.google.com/spreadsheets/d/13sIiIFxtnWDUMYwzYXOCUL9Pdssb8PBqcbIkNBBCaZM/edit?resourcekey#gid=2083474367"",""Responses!$B$2:$N$500""),10,0),0)"),0.0)</f>
        <v>0</v>
      </c>
      <c r="AH117" s="40">
        <f>IFERROR(__xludf.DUMMYFUNCTION("IFNA(VLOOKUP(A117,IMPORTRANGE(""https://docs.google.com/spreadsheets/d/13sIiIFxtnWDUMYwzYXOCUL9Pdssb8PBqcbIkNBBCaZM/edit?resourcekey#gid=2083474367"",""Responses!$B$2:$N$500""),9,0),0)"),0.0)</f>
        <v>0</v>
      </c>
      <c r="AI117" s="41">
        <f t="shared" si="15"/>
        <v>31234744</v>
      </c>
      <c r="AJ117" s="41">
        <f t="shared" si="16"/>
        <v>6115890.1</v>
      </c>
      <c r="AK117" s="42">
        <f t="shared" si="17"/>
        <v>1.283035648</v>
      </c>
      <c r="AL117" s="42">
        <f t="shared" si="18"/>
        <v>1.243478071</v>
      </c>
    </row>
    <row r="118" ht="15.75" customHeight="1">
      <c r="A118" s="6">
        <v>1.5696944E7</v>
      </c>
      <c r="B118" s="7" t="s">
        <v>201</v>
      </c>
      <c r="C118" s="20">
        <f>VLOOKUP(A118,'14.03.24'!$A$2:$W$500,17,0)</f>
        <v>7099745.1</v>
      </c>
      <c r="D118" s="33">
        <f t="shared" si="1"/>
        <v>3683164</v>
      </c>
      <c r="E118" s="20">
        <f>VLOOKUP(A118,'14.03.24'!$A$2:$W$500,18,0)</f>
        <v>24849107.85</v>
      </c>
      <c r="F118" s="33">
        <f t="shared" si="2"/>
        <v>12760888.08</v>
      </c>
      <c r="G118" s="13">
        <f>VLOOKUP(A118,'14.03.24'!$A$2:$C$426,3,0)</f>
        <v>70997451</v>
      </c>
      <c r="H118" s="34">
        <f>VLOOKUP(A118,'Actual scan'!$A$2:$C$419,3,0)</f>
        <v>56997252</v>
      </c>
      <c r="I118" s="35">
        <f t="shared" si="3"/>
        <v>-14000199</v>
      </c>
      <c r="J118" s="20">
        <f>VLOOKUP(A118,'14.03.24'!$A$2:$M$426,13,0)</f>
        <v>454730261.2</v>
      </c>
      <c r="K118" s="36">
        <f>VLOOKUP(A118,'Actual scan'!$A$2:$M$419,13,0)</f>
        <v>518541424</v>
      </c>
      <c r="L118" s="37">
        <f t="shared" si="4"/>
        <v>63811162.8</v>
      </c>
      <c r="M118" s="13">
        <f>VLOOKUP(A118,'14.03.24'!$A$2:$M$426,4,0)</f>
        <v>37516486</v>
      </c>
      <c r="N118" s="34">
        <f>VLOOKUP(A118,'Actual scan'!$A$2:$M$419,4,0)</f>
        <v>41206208</v>
      </c>
      <c r="O118" s="38">
        <f t="shared" si="5"/>
        <v>3689722</v>
      </c>
      <c r="P118" s="13">
        <f>VLOOKUP(A118,'14.03.24'!$A$2:$M$426,10,0)</f>
        <v>8215427</v>
      </c>
      <c r="Q118" s="39">
        <f>VLOOKUP(A118,'Actual scan'!$A$2:$M$419,10,0)</f>
        <v>11224293</v>
      </c>
      <c r="R118" s="38">
        <f t="shared" si="6"/>
        <v>3008866</v>
      </c>
      <c r="S118" s="13">
        <f>VLOOKUP(A118,'14.03.24'!$A$2:$M$426,9,0)</f>
        <v>11531634</v>
      </c>
      <c r="T118" s="39">
        <f>VLOOKUP(A118,'Actual scan'!$A$2:$M$419,9,0)</f>
        <v>14228914</v>
      </c>
      <c r="U118" s="38">
        <f t="shared" si="7"/>
        <v>2697280</v>
      </c>
      <c r="V118" s="13">
        <f>VLOOKUP(A118,'14.03.24'!$A$2:$M$426,8,0)</f>
        <v>21501064</v>
      </c>
      <c r="W118" s="39">
        <f>VLOOKUP(A118,'Actual scan'!$A$2:$M$419,8,0)</f>
        <v>22486948</v>
      </c>
      <c r="X118" s="38">
        <f t="shared" si="8"/>
        <v>985884</v>
      </c>
      <c r="Y118" s="13">
        <f>VLOOKUP(A118,'14.03.24'!$A$2:$M$426,11,0)</f>
        <v>7703534494</v>
      </c>
      <c r="Z118" s="39">
        <f>VLOOKUP(A118,'Actual scan'!$A$2:$M$419,11,0)</f>
        <v>7703534632</v>
      </c>
      <c r="AA118" s="38">
        <f t="shared" si="9"/>
        <v>138</v>
      </c>
      <c r="AB118" s="40">
        <f t="shared" si="10"/>
        <v>1971768</v>
      </c>
      <c r="AC118" s="40">
        <f t="shared" si="11"/>
        <v>10789120</v>
      </c>
      <c r="AD118" s="40">
        <f t="shared" si="12"/>
        <v>0</v>
      </c>
      <c r="AE118" s="40">
        <f t="shared" si="13"/>
        <v>0</v>
      </c>
      <c r="AF118" s="41">
        <f t="shared" si="14"/>
        <v>0.0828</v>
      </c>
      <c r="AG118" s="40">
        <f>IFERROR(__xludf.DUMMYFUNCTION("IFNA(VLOOKUP(A118,IMPORTRANGE(""https://docs.google.com/spreadsheets/d/13sIiIFxtnWDUMYwzYXOCUL9Pdssb8PBqcbIkNBBCaZM/edit?resourcekey#gid=2083474367"",""Responses!$B$2:$N$500""),10,0),0)"),0.0)</f>
        <v>0</v>
      </c>
      <c r="AH118" s="40">
        <f>IFERROR(__xludf.DUMMYFUNCTION("IFNA(VLOOKUP(A118,IMPORTRANGE(""https://docs.google.com/spreadsheets/d/13sIiIFxtnWDUMYwzYXOCUL9Pdssb8PBqcbIkNBBCaZM/edit?resourcekey#gid=2083474367"",""Responses!$B$2:$N$500""),9,0),0)"),0.0)</f>
        <v>0</v>
      </c>
      <c r="AI118" s="41">
        <f t="shared" si="15"/>
        <v>12760888.08</v>
      </c>
      <c r="AJ118" s="41">
        <f t="shared" si="16"/>
        <v>-12088219.77</v>
      </c>
      <c r="AK118" s="42">
        <f t="shared" si="17"/>
        <v>0.5187741177</v>
      </c>
      <c r="AL118" s="42">
        <f t="shared" si="18"/>
        <v>0.5135350597</v>
      </c>
    </row>
    <row r="119" ht="15.75" customHeight="1">
      <c r="A119" s="6">
        <v>6.190805E7</v>
      </c>
      <c r="B119" s="7" t="s">
        <v>514</v>
      </c>
      <c r="C119" s="20">
        <f>VLOOKUP(A119,'14.03.24'!$A$2:$W$500,17,0)</f>
        <v>7152677.8</v>
      </c>
      <c r="D119" s="33">
        <f t="shared" si="1"/>
        <v>5730874</v>
      </c>
      <c r="E119" s="20">
        <f>VLOOKUP(A119,'14.03.24'!$A$2:$W$500,18,0)</f>
        <v>25034372.3</v>
      </c>
      <c r="F119" s="33">
        <f t="shared" si="2"/>
        <v>20856422</v>
      </c>
      <c r="G119" s="13">
        <f>VLOOKUP(A119,'14.03.24'!$A$2:$C$426,3,0)</f>
        <v>71526778</v>
      </c>
      <c r="H119" s="34">
        <f>VLOOKUP(A119,'Actual scan'!$A$2:$C$419,3,0)</f>
        <v>70850136</v>
      </c>
      <c r="I119" s="35">
        <f t="shared" si="3"/>
        <v>-676642</v>
      </c>
      <c r="J119" s="20">
        <f>VLOOKUP(A119,'14.03.24'!$A$2:$M$426,13,0)</f>
        <v>889175782</v>
      </c>
      <c r="K119" s="36">
        <f>VLOOKUP(A119,'Actual scan'!$A$2:$M$419,13,0)</f>
        <v>993720400</v>
      </c>
      <c r="L119" s="37">
        <f t="shared" si="4"/>
        <v>104544618</v>
      </c>
      <c r="M119" s="13">
        <f>VLOOKUP(A119,'14.03.24'!$A$2:$M$426,4,0)</f>
        <v>135934266</v>
      </c>
      <c r="N119" s="34">
        <f>VLOOKUP(A119,'Actual scan'!$A$2:$M$419,4,0)</f>
        <v>141881158</v>
      </c>
      <c r="O119" s="38">
        <f t="shared" si="5"/>
        <v>5946892</v>
      </c>
      <c r="P119" s="13">
        <f>VLOOKUP(A119,'14.03.24'!$A$2:$M$426,10,0)</f>
        <v>13819188</v>
      </c>
      <c r="Q119" s="39">
        <f>VLOOKUP(A119,'Actual scan'!$A$2:$M$419,10,0)</f>
        <v>14701524</v>
      </c>
      <c r="R119" s="38">
        <f t="shared" si="6"/>
        <v>882336</v>
      </c>
      <c r="S119" s="13">
        <f>VLOOKUP(A119,'14.03.24'!$A$2:$M$426,9,0)</f>
        <v>25952996</v>
      </c>
      <c r="T119" s="39">
        <f>VLOOKUP(A119,'Actual scan'!$A$2:$M$419,9,0)</f>
        <v>30648833</v>
      </c>
      <c r="U119" s="38">
        <f t="shared" si="7"/>
        <v>4695837</v>
      </c>
      <c r="V119" s="13">
        <f>VLOOKUP(A119,'14.03.24'!$A$2:$M$426,8,0)</f>
        <v>34756426</v>
      </c>
      <c r="W119" s="39">
        <f>VLOOKUP(A119,'Actual scan'!$A$2:$M$419,8,0)</f>
        <v>35791463</v>
      </c>
      <c r="X119" s="38">
        <f t="shared" si="8"/>
        <v>1035037</v>
      </c>
      <c r="Y119" s="13">
        <f>VLOOKUP(A119,'14.03.24'!$A$2:$M$426,11,0)</f>
        <v>5409462360</v>
      </c>
      <c r="Z119" s="39">
        <f>VLOOKUP(A119,'Actual scan'!$A$2:$M$419,11,0)</f>
        <v>5414462360</v>
      </c>
      <c r="AA119" s="38">
        <f t="shared" si="9"/>
        <v>5000000</v>
      </c>
      <c r="AB119" s="40">
        <f t="shared" si="10"/>
        <v>2070074</v>
      </c>
      <c r="AC119" s="40">
        <f t="shared" si="11"/>
        <v>18783348</v>
      </c>
      <c r="AD119" s="40">
        <f t="shared" si="12"/>
        <v>0</v>
      </c>
      <c r="AE119" s="40">
        <f t="shared" si="13"/>
        <v>0</v>
      </c>
      <c r="AF119" s="41">
        <f t="shared" si="14"/>
        <v>3000</v>
      </c>
      <c r="AG119" s="40">
        <f>IFERROR(__xludf.DUMMYFUNCTION("IFNA(VLOOKUP(A119,IMPORTRANGE(""https://docs.google.com/spreadsheets/d/13sIiIFxtnWDUMYwzYXOCUL9Pdssb8PBqcbIkNBBCaZM/edit?resourcekey#gid=2083474367"",""Responses!$B$2:$N$500""),10,0),0)"),0.0)</f>
        <v>0</v>
      </c>
      <c r="AH119" s="40">
        <f>IFERROR(__xludf.DUMMYFUNCTION("IFNA(VLOOKUP(A119,IMPORTRANGE(""https://docs.google.com/spreadsheets/d/13sIiIFxtnWDUMYwzYXOCUL9Pdssb8PBqcbIkNBBCaZM/edit?resourcekey#gid=2083474367"",""Responses!$B$2:$N$500""),9,0),0)"),0.0)</f>
        <v>0</v>
      </c>
      <c r="AI119" s="41">
        <f t="shared" si="15"/>
        <v>20856422</v>
      </c>
      <c r="AJ119" s="41">
        <f t="shared" si="16"/>
        <v>-4177950.3</v>
      </c>
      <c r="AK119" s="42">
        <f t="shared" si="17"/>
        <v>0.801220768</v>
      </c>
      <c r="AL119" s="42">
        <f t="shared" si="18"/>
        <v>0.8331114417</v>
      </c>
    </row>
    <row r="120" ht="15.75" customHeight="1">
      <c r="A120" s="6">
        <v>1.10002847E8</v>
      </c>
      <c r="B120" s="7" t="s">
        <v>116</v>
      </c>
      <c r="C120" s="20">
        <f>VLOOKUP(A120,'14.03.24'!$A$2:$W$500,17,0)</f>
        <v>4838776.95</v>
      </c>
      <c r="D120" s="33">
        <f t="shared" si="1"/>
        <v>6853577</v>
      </c>
      <c r="E120" s="20">
        <f>VLOOKUP(A120,'14.03.24'!$A$2:$W$500,18,0)</f>
        <v>20737615.5</v>
      </c>
      <c r="F120" s="33">
        <f t="shared" si="2"/>
        <v>27112474</v>
      </c>
      <c r="G120" s="13">
        <f>VLOOKUP(A120,'14.03.24'!$A$2:$C$426,3,0)</f>
        <v>69125385</v>
      </c>
      <c r="H120" s="34">
        <f>VLOOKUP(A120,'Actual scan'!$A$2:$C$419,3,0)</f>
        <v>69974503</v>
      </c>
      <c r="I120" s="35">
        <f t="shared" si="3"/>
        <v>849118</v>
      </c>
      <c r="J120" s="20">
        <f>VLOOKUP(A120,'14.03.24'!$A$2:$M$426,13,0)</f>
        <v>505300448.2</v>
      </c>
      <c r="K120" s="36">
        <f>VLOOKUP(A120,'Actual scan'!$A$2:$M$419,13,0)</f>
        <v>626527778.6</v>
      </c>
      <c r="L120" s="37">
        <f t="shared" si="4"/>
        <v>121227330.4</v>
      </c>
      <c r="M120" s="13">
        <f>VLOOKUP(A120,'14.03.24'!$A$2:$M$426,4,0)</f>
        <v>38853356</v>
      </c>
      <c r="N120" s="34">
        <f>VLOOKUP(A120,'Actual scan'!$A$2:$M$419,4,0)</f>
        <v>45716760</v>
      </c>
      <c r="O120" s="38">
        <f t="shared" si="5"/>
        <v>6863404</v>
      </c>
      <c r="P120" s="13">
        <f>VLOOKUP(A120,'14.03.24'!$A$2:$M$426,10,0)</f>
        <v>6459463</v>
      </c>
      <c r="Q120" s="39">
        <f>VLOOKUP(A120,'Actual scan'!$A$2:$M$419,10,0)</f>
        <v>7994706</v>
      </c>
      <c r="R120" s="38">
        <f t="shared" si="6"/>
        <v>1535243</v>
      </c>
      <c r="S120" s="13">
        <f>VLOOKUP(A120,'14.03.24'!$A$2:$M$426,9,0)</f>
        <v>14657391</v>
      </c>
      <c r="T120" s="39">
        <f>VLOOKUP(A120,'Actual scan'!$A$2:$M$419,9,0)</f>
        <v>19926051</v>
      </c>
      <c r="U120" s="38">
        <f t="shared" si="7"/>
        <v>5268660</v>
      </c>
      <c r="V120" s="13">
        <f>VLOOKUP(A120,'14.03.24'!$A$2:$M$426,8,0)</f>
        <v>20546158</v>
      </c>
      <c r="W120" s="39">
        <f>VLOOKUP(A120,'Actual scan'!$A$2:$M$419,8,0)</f>
        <v>22131075</v>
      </c>
      <c r="X120" s="38">
        <f t="shared" si="8"/>
        <v>1584917</v>
      </c>
      <c r="Y120" s="13">
        <f>VLOOKUP(A120,'14.03.24'!$A$2:$M$426,11,0)</f>
        <v>8680022142</v>
      </c>
      <c r="Z120" s="39">
        <f>VLOOKUP(A120,'Actual scan'!$A$2:$M$419,11,0)</f>
        <v>13460022142</v>
      </c>
      <c r="AA120" s="38">
        <f t="shared" si="9"/>
        <v>4780000000</v>
      </c>
      <c r="AB120" s="40">
        <f t="shared" si="10"/>
        <v>3169834</v>
      </c>
      <c r="AC120" s="40">
        <f t="shared" si="11"/>
        <v>21074640</v>
      </c>
      <c r="AD120" s="40">
        <f t="shared" si="12"/>
        <v>0</v>
      </c>
      <c r="AE120" s="40">
        <f t="shared" si="13"/>
        <v>0</v>
      </c>
      <c r="AF120" s="41">
        <f t="shared" si="14"/>
        <v>2868000</v>
      </c>
      <c r="AG120" s="40">
        <f>IFERROR(__xludf.DUMMYFUNCTION("IFNA(VLOOKUP(A120,IMPORTRANGE(""https://docs.google.com/spreadsheets/d/13sIiIFxtnWDUMYwzYXOCUL9Pdssb8PBqcbIkNBBCaZM/edit?resourcekey#gid=2083474367"",""Responses!$B$2:$N$500""),10,0),0)"),0.0)</f>
        <v>0</v>
      </c>
      <c r="AH120" s="40">
        <f>IFERROR(__xludf.DUMMYFUNCTION("IFNA(VLOOKUP(A120,IMPORTRANGE(""https://docs.google.com/spreadsheets/d/13sIiIFxtnWDUMYwzYXOCUL9Pdssb8PBqcbIkNBBCaZM/edit?resourcekey#gid=2083474367"",""Responses!$B$2:$N$500""),9,0),0)"),0.0)</f>
        <v>0</v>
      </c>
      <c r="AI120" s="41">
        <f t="shared" si="15"/>
        <v>27112474</v>
      </c>
      <c r="AJ120" s="41">
        <f t="shared" si="16"/>
        <v>6374858.5</v>
      </c>
      <c r="AK120" s="42">
        <f t="shared" si="17"/>
        <v>1.416386221</v>
      </c>
      <c r="AL120" s="42">
        <f t="shared" si="18"/>
        <v>1.307405569</v>
      </c>
    </row>
    <row r="121" ht="15.75" customHeight="1">
      <c r="A121" s="40">
        <v>1.20390244E8</v>
      </c>
      <c r="B121" s="40" t="s">
        <v>127</v>
      </c>
      <c r="C121" s="20">
        <f>VLOOKUP(A121,'14.03.24'!$A$2:$W$500,17,0)</f>
        <v>4836670.16</v>
      </c>
      <c r="D121" s="33">
        <f t="shared" si="1"/>
        <v>9501872</v>
      </c>
      <c r="E121" s="20">
        <f>VLOOKUP(A121,'14.03.24'!$A$2:$W$500,18,0)</f>
        <v>20728586.4</v>
      </c>
      <c r="F121" s="20">
        <f t="shared" si="2"/>
        <v>33551650.01</v>
      </c>
      <c r="G121" s="20">
        <f>VLOOKUP(A121,'14.03.24'!$A$2:$C$426,3,0)</f>
        <v>69095288</v>
      </c>
      <c r="H121" s="34">
        <f>VLOOKUP(A121,'Actual scan'!$A$2:$C$419,3,0)</f>
        <v>69493030</v>
      </c>
      <c r="I121" s="37">
        <f t="shared" si="3"/>
        <v>397742</v>
      </c>
      <c r="J121" s="20">
        <f>VLOOKUP(A121,'14.03.24'!$A$2:$M$426,13,0)</f>
        <v>482964010.4</v>
      </c>
      <c r="K121" s="36">
        <f>VLOOKUP(A121,'Actual scan'!$A$2:$M$419,13,0)</f>
        <v>650449414</v>
      </c>
      <c r="L121" s="37">
        <f t="shared" si="4"/>
        <v>167485403.6</v>
      </c>
      <c r="M121" s="13">
        <f>VLOOKUP(A121,'14.03.24'!$A$2:$M$426,4,0)</f>
        <v>64419062</v>
      </c>
      <c r="N121" s="34">
        <f>VLOOKUP(A121,'Actual scan'!$A$2:$M$419,4,0)</f>
        <v>76144081</v>
      </c>
      <c r="O121" s="38">
        <f t="shared" si="5"/>
        <v>11725019</v>
      </c>
      <c r="P121" s="13">
        <f>VLOOKUP(A121,'14.03.24'!$A$2:$M$426,10,0)</f>
        <v>6563796</v>
      </c>
      <c r="Q121" s="39">
        <f>VLOOKUP(A121,'Actual scan'!$A$2:$M$419,10,0)</f>
        <v>7753363</v>
      </c>
      <c r="R121" s="38">
        <f t="shared" si="6"/>
        <v>1189567</v>
      </c>
      <c r="S121" s="13">
        <f>VLOOKUP(A121,'14.03.24'!$A$2:$M$426,9,0)</f>
        <v>16903615</v>
      </c>
      <c r="T121" s="39">
        <f>VLOOKUP(A121,'Actual scan'!$A$2:$M$419,9,0)</f>
        <v>23847568</v>
      </c>
      <c r="U121" s="38">
        <f t="shared" si="7"/>
        <v>6943953</v>
      </c>
      <c r="V121" s="13">
        <f>VLOOKUP(A121,'14.03.24'!$A$2:$M$426,8,0)</f>
        <v>13310345</v>
      </c>
      <c r="W121" s="39">
        <f>VLOOKUP(A121,'Actual scan'!$A$2:$M$419,8,0)</f>
        <v>15868264</v>
      </c>
      <c r="X121" s="38">
        <f t="shared" si="8"/>
        <v>2557919</v>
      </c>
      <c r="Y121" s="13">
        <f>VLOOKUP(A121,'14.03.24'!$A$2:$M$426,11,0)</f>
        <v>1558285679</v>
      </c>
      <c r="Z121" s="39">
        <f>VLOOKUP(A121,'Actual scan'!$A$2:$M$419,11,0)</f>
        <v>2658285698</v>
      </c>
      <c r="AA121" s="38">
        <f t="shared" si="9"/>
        <v>1100000019</v>
      </c>
      <c r="AB121" s="40">
        <f t="shared" si="10"/>
        <v>5115838</v>
      </c>
      <c r="AC121" s="40">
        <f t="shared" si="11"/>
        <v>27775812</v>
      </c>
      <c r="AD121" s="40">
        <f t="shared" si="12"/>
        <v>0</v>
      </c>
      <c r="AE121" s="40">
        <f t="shared" si="13"/>
        <v>0</v>
      </c>
      <c r="AF121" s="41">
        <f t="shared" si="14"/>
        <v>660000.0114</v>
      </c>
      <c r="AG121" s="40">
        <f>IFERROR(__xludf.DUMMYFUNCTION("IFNA(VLOOKUP(A121,IMPORTRANGE(""https://docs.google.com/spreadsheets/d/13sIiIFxtnWDUMYwzYXOCUL9Pdssb8PBqcbIkNBBCaZM/edit?resourcekey#gid=2083474367"",""Responses!$B$2:$N$500""),10,0),0)"),0.0)</f>
        <v>0</v>
      </c>
      <c r="AH121" s="40">
        <f>IFERROR(__xludf.DUMMYFUNCTION("IFNA(VLOOKUP(A121,IMPORTRANGE(""https://docs.google.com/spreadsheets/d/13sIiIFxtnWDUMYwzYXOCUL9Pdssb8PBqcbIkNBBCaZM/edit?resourcekey#gid=2083474367"",""Responses!$B$2:$N$500""),9,0),0)"),0.0)</f>
        <v>0</v>
      </c>
      <c r="AI121" s="41">
        <f t="shared" si="15"/>
        <v>33551650.01</v>
      </c>
      <c r="AJ121" s="41">
        <f t="shared" si="16"/>
        <v>12823063.61</v>
      </c>
      <c r="AK121" s="42">
        <f t="shared" si="17"/>
        <v>1.964548271</v>
      </c>
      <c r="AL121" s="42">
        <f t="shared" si="18"/>
        <v>1.61861737</v>
      </c>
    </row>
    <row r="122" ht="15.75" customHeight="1">
      <c r="A122" s="6">
        <v>751893.0</v>
      </c>
      <c r="B122" s="7" t="s">
        <v>523</v>
      </c>
      <c r="C122" s="20">
        <f>VLOOKUP(A122,'14.03.24'!$A$2:$W$500,17,0)</f>
        <v>4793407.36</v>
      </c>
      <c r="D122" s="33">
        <f t="shared" si="1"/>
        <v>0</v>
      </c>
      <c r="E122" s="20">
        <f>VLOOKUP(A122,'14.03.24'!$A$2:$W$500,18,0)</f>
        <v>20543174.4</v>
      </c>
      <c r="F122" s="33">
        <f t="shared" si="2"/>
        <v>0</v>
      </c>
      <c r="G122" s="13">
        <f>VLOOKUP(A122,'14.03.24'!$A$2:$C$426,3,0)</f>
        <v>68477248</v>
      </c>
      <c r="H122" s="34" t="str">
        <f>VLOOKUP(A122,'Actual scan'!$A$2:$C$419,3,0)</f>
        <v>#N/A</v>
      </c>
      <c r="I122" s="35" t="str">
        <f t="shared" si="3"/>
        <v>#N/A</v>
      </c>
      <c r="J122" s="20">
        <f>VLOOKUP(A122,'14.03.24'!$A$2:$M$426,13,0)</f>
        <v>233397560</v>
      </c>
      <c r="K122" s="36" t="str">
        <f>VLOOKUP(A122,'Actual scan'!$A$2:$M$419,13,0)</f>
        <v>#N/A</v>
      </c>
      <c r="L122" s="35" t="str">
        <f t="shared" si="4"/>
        <v>#N/A</v>
      </c>
      <c r="M122" s="13">
        <f>VLOOKUP(A122,'14.03.24'!$A$2:$M$426,4,0)</f>
        <v>19555878</v>
      </c>
      <c r="N122" s="34" t="str">
        <f>VLOOKUP(A122,'Actual scan'!$A$2:$M$419,4,0)</f>
        <v>#N/A</v>
      </c>
      <c r="O122" s="38" t="str">
        <f t="shared" si="5"/>
        <v>#N/A</v>
      </c>
      <c r="P122" s="13">
        <f>VLOOKUP(A122,'14.03.24'!$A$2:$M$426,10,0)</f>
        <v>13097849</v>
      </c>
      <c r="Q122" s="39" t="str">
        <f>VLOOKUP(A122,'Actual scan'!$A$2:$M$419,10,0)</f>
        <v>#N/A</v>
      </c>
      <c r="R122" s="38" t="str">
        <f t="shared" si="6"/>
        <v>#N/A</v>
      </c>
      <c r="S122" s="13">
        <f>VLOOKUP(A122,'14.03.24'!$A$2:$M$426,9,0)</f>
        <v>4834789</v>
      </c>
      <c r="T122" s="39" t="str">
        <f>VLOOKUP(A122,'Actual scan'!$A$2:$M$419,9,0)</f>
        <v>#N/A</v>
      </c>
      <c r="U122" s="38" t="str">
        <f t="shared" si="7"/>
        <v>#N/A</v>
      </c>
      <c r="V122" s="13">
        <f>VLOOKUP(A122,'14.03.24'!$A$2:$M$426,8,0)</f>
        <v>13464080</v>
      </c>
      <c r="W122" s="39" t="str">
        <f>VLOOKUP(A122,'Actual scan'!$A$2:$M$419,8,0)</f>
        <v>#N/A</v>
      </c>
      <c r="X122" s="38" t="str">
        <f t="shared" si="8"/>
        <v>#N/A</v>
      </c>
      <c r="Y122" s="13">
        <f>VLOOKUP(A122,'14.03.24'!$A$2:$M$426,11,0)</f>
        <v>16518268806</v>
      </c>
      <c r="Z122" s="39" t="str">
        <f>VLOOKUP(A122,'Actual scan'!$A$2:$M$419,11,0)</f>
        <v>#N/A</v>
      </c>
      <c r="AA122" s="38" t="str">
        <f t="shared" si="9"/>
        <v>#N/A</v>
      </c>
      <c r="AB122" s="40" t="str">
        <f t="shared" si="10"/>
        <v>#N/A</v>
      </c>
      <c r="AC122" s="40" t="str">
        <f t="shared" si="11"/>
        <v>#N/A</v>
      </c>
      <c r="AD122" s="40">
        <f t="shared" si="12"/>
        <v>0</v>
      </c>
      <c r="AE122" s="40">
        <f t="shared" si="13"/>
        <v>0</v>
      </c>
      <c r="AF122" s="41" t="str">
        <f t="shared" si="14"/>
        <v>#N/A</v>
      </c>
      <c r="AG122" s="40">
        <f>IFERROR(__xludf.DUMMYFUNCTION("IFNA(VLOOKUP(A122,IMPORTRANGE(""https://docs.google.com/spreadsheets/d/13sIiIFxtnWDUMYwzYXOCUL9Pdssb8PBqcbIkNBBCaZM/edit?resourcekey#gid=2083474367"",""Responses!$B$2:$N$500""),10,0),0)"),0.0)</f>
        <v>0</v>
      </c>
      <c r="AH122" s="40">
        <f>IFERROR(__xludf.DUMMYFUNCTION("IFNA(VLOOKUP(A122,IMPORTRANGE(""https://docs.google.com/spreadsheets/d/13sIiIFxtnWDUMYwzYXOCUL9Pdssb8PBqcbIkNBBCaZM/edit?resourcekey#gid=2083474367"",""Responses!$B$2:$N$500""),9,0),0)"),0.0)</f>
        <v>0</v>
      </c>
      <c r="AI122" s="41">
        <f t="shared" si="15"/>
        <v>0</v>
      </c>
      <c r="AJ122" s="41">
        <f t="shared" si="16"/>
        <v>-20543174.4</v>
      </c>
      <c r="AK122" s="42">
        <f t="shared" si="17"/>
        <v>0</v>
      </c>
      <c r="AL122" s="42">
        <f t="shared" si="18"/>
        <v>0</v>
      </c>
    </row>
    <row r="123" ht="15.75" customHeight="1">
      <c r="A123" s="6">
        <v>1.2438648E8</v>
      </c>
      <c r="B123" s="7" t="s">
        <v>522</v>
      </c>
      <c r="C123" s="20">
        <f>VLOOKUP(A123,'14.03.24'!$A$2:$W$500,17,0)</f>
        <v>4796775.48</v>
      </c>
      <c r="D123" s="33">
        <f t="shared" si="1"/>
        <v>0</v>
      </c>
      <c r="E123" s="20">
        <f>VLOOKUP(A123,'14.03.24'!$A$2:$W$500,18,0)</f>
        <v>20557609.2</v>
      </c>
      <c r="F123" s="33">
        <f t="shared" si="2"/>
        <v>0</v>
      </c>
      <c r="G123" s="13">
        <f>VLOOKUP(A123,'14.03.24'!$A$2:$C$426,3,0)</f>
        <v>68525364</v>
      </c>
      <c r="H123" s="34" t="str">
        <f>VLOOKUP(A123,'Actual scan'!$A$2:$C$419,3,0)</f>
        <v>#N/A</v>
      </c>
      <c r="I123" s="35" t="str">
        <f t="shared" si="3"/>
        <v>#N/A</v>
      </c>
      <c r="J123" s="20">
        <f>VLOOKUP(A123,'14.03.24'!$A$2:$M$426,13,0)</f>
        <v>387809389.6</v>
      </c>
      <c r="K123" s="36" t="str">
        <f>VLOOKUP(A123,'Actual scan'!$A$2:$M$419,13,0)</f>
        <v>#N/A</v>
      </c>
      <c r="L123" s="35" t="str">
        <f t="shared" si="4"/>
        <v>#N/A</v>
      </c>
      <c r="M123" s="13">
        <f>VLOOKUP(A123,'14.03.24'!$A$2:$M$426,4,0)</f>
        <v>34014923</v>
      </c>
      <c r="N123" s="34" t="str">
        <f>VLOOKUP(A123,'Actual scan'!$A$2:$M$419,4,0)</f>
        <v>#N/A</v>
      </c>
      <c r="O123" s="38" t="str">
        <f t="shared" si="5"/>
        <v>#N/A</v>
      </c>
      <c r="P123" s="13">
        <f>VLOOKUP(A123,'14.03.24'!$A$2:$M$426,10,0)</f>
        <v>4216854</v>
      </c>
      <c r="Q123" s="39" t="str">
        <f>VLOOKUP(A123,'Actual scan'!$A$2:$M$419,10,0)</f>
        <v>#N/A</v>
      </c>
      <c r="R123" s="38" t="str">
        <f t="shared" si="6"/>
        <v>#N/A</v>
      </c>
      <c r="S123" s="13">
        <f>VLOOKUP(A123,'14.03.24'!$A$2:$M$426,9,0)</f>
        <v>10139928</v>
      </c>
      <c r="T123" s="39" t="str">
        <f>VLOOKUP(A123,'Actual scan'!$A$2:$M$419,9,0)</f>
        <v>#N/A</v>
      </c>
      <c r="U123" s="38" t="str">
        <f t="shared" si="7"/>
        <v>#N/A</v>
      </c>
      <c r="V123" s="13">
        <f>VLOOKUP(A123,'14.03.24'!$A$2:$M$426,8,0)</f>
        <v>17487237</v>
      </c>
      <c r="W123" s="39" t="str">
        <f>VLOOKUP(A123,'Actual scan'!$A$2:$M$419,8,0)</f>
        <v>#N/A</v>
      </c>
      <c r="X123" s="38" t="str">
        <f t="shared" si="8"/>
        <v>#N/A</v>
      </c>
      <c r="Y123" s="13">
        <f>VLOOKUP(A123,'14.03.24'!$A$2:$M$426,11,0)</f>
        <v>660039952</v>
      </c>
      <c r="Z123" s="39" t="str">
        <f>VLOOKUP(A123,'Actual scan'!$A$2:$M$419,11,0)</f>
        <v>#N/A</v>
      </c>
      <c r="AA123" s="38" t="str">
        <f t="shared" si="9"/>
        <v>#N/A</v>
      </c>
      <c r="AB123" s="40" t="str">
        <f t="shared" si="10"/>
        <v>#N/A</v>
      </c>
      <c r="AC123" s="40" t="str">
        <f t="shared" si="11"/>
        <v>#N/A</v>
      </c>
      <c r="AD123" s="40">
        <f t="shared" si="12"/>
        <v>0</v>
      </c>
      <c r="AE123" s="40">
        <f t="shared" si="13"/>
        <v>0</v>
      </c>
      <c r="AF123" s="41" t="str">
        <f t="shared" si="14"/>
        <v>#N/A</v>
      </c>
      <c r="AG123" s="40">
        <f>IFERROR(__xludf.DUMMYFUNCTION("IFNA(VLOOKUP(A123,IMPORTRANGE(""https://docs.google.com/spreadsheets/d/13sIiIFxtnWDUMYwzYXOCUL9Pdssb8PBqcbIkNBBCaZM/edit?resourcekey#gid=2083474367"",""Responses!$B$2:$N$500""),10,0),0)"),0.0)</f>
        <v>0</v>
      </c>
      <c r="AH123" s="40">
        <f>IFERROR(__xludf.DUMMYFUNCTION("IFNA(VLOOKUP(A123,IMPORTRANGE(""https://docs.google.com/spreadsheets/d/13sIiIFxtnWDUMYwzYXOCUL9Pdssb8PBqcbIkNBBCaZM/edit?resourcekey#gid=2083474367"",""Responses!$B$2:$N$500""),9,0),0)"),0.0)</f>
        <v>0</v>
      </c>
      <c r="AI123" s="41">
        <f t="shared" si="15"/>
        <v>0</v>
      </c>
      <c r="AJ123" s="41">
        <f t="shared" si="16"/>
        <v>-20557609.2</v>
      </c>
      <c r="AK123" s="42">
        <f t="shared" si="17"/>
        <v>0</v>
      </c>
      <c r="AL123" s="42">
        <f t="shared" si="18"/>
        <v>0</v>
      </c>
    </row>
    <row r="124" ht="15.75" customHeight="1">
      <c r="A124" s="6">
        <v>1.23765437E8</v>
      </c>
      <c r="B124" s="7" t="s">
        <v>121</v>
      </c>
      <c r="C124" s="20">
        <f>VLOOKUP(A124,'14.03.24'!$A$2:$W$500,17,0)</f>
        <v>4790866.22</v>
      </c>
      <c r="D124" s="33">
        <f t="shared" si="1"/>
        <v>15175463</v>
      </c>
      <c r="E124" s="20">
        <f>VLOOKUP(A124,'14.03.24'!$A$2:$W$500,18,0)</f>
        <v>20532283.8</v>
      </c>
      <c r="F124" s="33">
        <f t="shared" si="2"/>
        <v>46147118</v>
      </c>
      <c r="G124" s="13">
        <f>VLOOKUP(A124,'14.03.24'!$A$2:$C$426,3,0)</f>
        <v>68440946</v>
      </c>
      <c r="H124" s="34">
        <f>VLOOKUP(A124,'Actual scan'!$A$2:$C$419,3,0)</f>
        <v>69753989</v>
      </c>
      <c r="I124" s="35">
        <f t="shared" si="3"/>
        <v>1313043</v>
      </c>
      <c r="J124" s="20">
        <f>VLOOKUP(A124,'14.03.24'!$A$2:$M$426,13,0)</f>
        <v>754469984.4</v>
      </c>
      <c r="K124" s="36">
        <f>VLOOKUP(A124,'Actual scan'!$A$2:$M$419,13,0)</f>
        <v>986368266</v>
      </c>
      <c r="L124" s="37">
        <f t="shared" si="4"/>
        <v>231898281.6</v>
      </c>
      <c r="M124" s="13">
        <f>VLOOKUP(A124,'14.03.24'!$A$2:$M$426,4,0)</f>
        <v>156225634</v>
      </c>
      <c r="N124" s="34">
        <f>VLOOKUP(A124,'Actual scan'!$A$2:$M$419,4,0)</f>
        <v>174687952</v>
      </c>
      <c r="O124" s="38">
        <f t="shared" si="5"/>
        <v>18462318</v>
      </c>
      <c r="P124" s="13">
        <f>VLOOKUP(A124,'14.03.24'!$A$2:$M$426,10,0)</f>
        <v>7782891</v>
      </c>
      <c r="Q124" s="39">
        <f>VLOOKUP(A124,'Actual scan'!$A$2:$M$419,10,0)</f>
        <v>9141448</v>
      </c>
      <c r="R124" s="38">
        <f t="shared" si="6"/>
        <v>1358557</v>
      </c>
      <c r="S124" s="13">
        <f>VLOOKUP(A124,'14.03.24'!$A$2:$M$426,9,0)</f>
        <v>18418305</v>
      </c>
      <c r="T124" s="39">
        <f>VLOOKUP(A124,'Actual scan'!$A$2:$M$419,9,0)</f>
        <v>26079401</v>
      </c>
      <c r="U124" s="38">
        <f t="shared" si="7"/>
        <v>7661096</v>
      </c>
      <c r="V124" s="13">
        <f>VLOOKUP(A124,'14.03.24'!$A$2:$M$426,8,0)</f>
        <v>33138001</v>
      </c>
      <c r="W124" s="39">
        <f>VLOOKUP(A124,'Actual scan'!$A$2:$M$419,8,0)</f>
        <v>40652368</v>
      </c>
      <c r="X124" s="38">
        <f t="shared" si="8"/>
        <v>7514367</v>
      </c>
      <c r="Y124" s="13">
        <f>VLOOKUP(A124,'14.03.24'!$A$2:$M$426,11,0)</f>
        <v>2422366149</v>
      </c>
      <c r="Z124" s="39">
        <f>VLOOKUP(A124,'Actual scan'!$A$2:$M$419,11,0)</f>
        <v>3212366149</v>
      </c>
      <c r="AA124" s="38">
        <f t="shared" si="9"/>
        <v>790000000</v>
      </c>
      <c r="AB124" s="40">
        <f t="shared" si="10"/>
        <v>15028734</v>
      </c>
      <c r="AC124" s="40">
        <f t="shared" si="11"/>
        <v>30644384</v>
      </c>
      <c r="AD124" s="40">
        <f t="shared" si="12"/>
        <v>0</v>
      </c>
      <c r="AE124" s="40">
        <f t="shared" si="13"/>
        <v>0</v>
      </c>
      <c r="AF124" s="41">
        <f t="shared" si="14"/>
        <v>474000</v>
      </c>
      <c r="AG124" s="40">
        <f>IFERROR(__xludf.DUMMYFUNCTION("IFNA(VLOOKUP(A124,IMPORTRANGE(""https://docs.google.com/spreadsheets/d/13sIiIFxtnWDUMYwzYXOCUL9Pdssb8PBqcbIkNBBCaZM/edit?resourcekey#gid=2083474367"",""Responses!$B$2:$N$500""),10,0),0)"),0.0)</f>
        <v>0</v>
      </c>
      <c r="AH124" s="40">
        <f>IFERROR(__xludf.DUMMYFUNCTION("IFNA(VLOOKUP(A124,IMPORTRANGE(""https://docs.google.com/spreadsheets/d/13sIiIFxtnWDUMYwzYXOCUL9Pdssb8PBqcbIkNBBCaZM/edit?resourcekey#gid=2083474367"",""Responses!$B$2:$N$500""),9,0),0)"),0.0)</f>
        <v>0</v>
      </c>
      <c r="AI124" s="41">
        <f t="shared" si="15"/>
        <v>46147118</v>
      </c>
      <c r="AJ124" s="41">
        <f t="shared" si="16"/>
        <v>25614834.2</v>
      </c>
      <c r="AK124" s="42">
        <f t="shared" si="17"/>
        <v>3.167582292</v>
      </c>
      <c r="AL124" s="42">
        <f t="shared" si="18"/>
        <v>2.247539458</v>
      </c>
    </row>
    <row r="125" ht="15.75" customHeight="1">
      <c r="A125" s="6">
        <v>1.17910813E8</v>
      </c>
      <c r="B125" s="7" t="s">
        <v>103</v>
      </c>
      <c r="C125" s="20">
        <f>VLOOKUP(A125,'14.03.24'!$A$2:$W$500,17,0)</f>
        <v>7050490</v>
      </c>
      <c r="D125" s="33">
        <f t="shared" si="1"/>
        <v>4147662</v>
      </c>
      <c r="E125" s="20">
        <f>VLOOKUP(A125,'14.03.24'!$A$2:$W$500,18,0)</f>
        <v>24676715</v>
      </c>
      <c r="F125" s="33">
        <f t="shared" si="2"/>
        <v>14270626</v>
      </c>
      <c r="G125" s="13">
        <f>VLOOKUP(A125,'14.03.24'!$A$2:$C$426,3,0)</f>
        <v>70504900</v>
      </c>
      <c r="H125" s="34">
        <f>VLOOKUP(A125,'Actual scan'!$A$2:$C$419,3,0)</f>
        <v>72249975</v>
      </c>
      <c r="I125" s="35">
        <f t="shared" si="3"/>
        <v>1745075</v>
      </c>
      <c r="J125" s="20">
        <f>VLOOKUP(A125,'14.03.24'!$A$2:$M$426,13,0)</f>
        <v>594543808</v>
      </c>
      <c r="K125" s="36">
        <f>VLOOKUP(A125,'Actual scan'!$A$2:$M$419,13,0)</f>
        <v>666233531.2</v>
      </c>
      <c r="L125" s="37">
        <f t="shared" si="4"/>
        <v>71689723.2</v>
      </c>
      <c r="M125" s="13">
        <f>VLOOKUP(A125,'14.03.24'!$A$2:$M$426,4,0)</f>
        <v>45147684</v>
      </c>
      <c r="N125" s="34">
        <f>VLOOKUP(A125,'Actual scan'!$A$2:$M$419,4,0)</f>
        <v>49446283</v>
      </c>
      <c r="O125" s="38">
        <f t="shared" si="5"/>
        <v>4298599</v>
      </c>
      <c r="P125" s="13">
        <f>VLOOKUP(A125,'14.03.24'!$A$2:$M$426,10,0)</f>
        <v>9178822</v>
      </c>
      <c r="Q125" s="39">
        <f>VLOOKUP(A125,'Actual scan'!$A$2:$M$419,10,0)</f>
        <v>9892605</v>
      </c>
      <c r="R125" s="38">
        <f t="shared" si="6"/>
        <v>713783</v>
      </c>
      <c r="S125" s="13">
        <f>VLOOKUP(A125,'14.03.24'!$A$2:$M$426,9,0)</f>
        <v>17835934</v>
      </c>
      <c r="T125" s="39">
        <f>VLOOKUP(A125,'Actual scan'!$A$2:$M$419,9,0)</f>
        <v>20823585</v>
      </c>
      <c r="U125" s="38">
        <f t="shared" si="7"/>
        <v>2987651</v>
      </c>
      <c r="V125" s="13">
        <f>VLOOKUP(A125,'14.03.24'!$A$2:$M$426,8,0)</f>
        <v>22793680</v>
      </c>
      <c r="W125" s="39">
        <f>VLOOKUP(A125,'Actual scan'!$A$2:$M$419,8,0)</f>
        <v>23953691</v>
      </c>
      <c r="X125" s="38">
        <f t="shared" si="8"/>
        <v>1160011</v>
      </c>
      <c r="Y125" s="13">
        <f>VLOOKUP(A125,'14.03.24'!$A$2:$M$426,11,0)</f>
        <v>49392823</v>
      </c>
      <c r="Z125" s="39">
        <f>VLOOKUP(A125,'Actual scan'!$A$2:$M$419,11,0)</f>
        <v>49392823</v>
      </c>
      <c r="AA125" s="38">
        <f t="shared" si="9"/>
        <v>0</v>
      </c>
      <c r="AB125" s="40">
        <f t="shared" si="10"/>
        <v>2320022</v>
      </c>
      <c r="AC125" s="40">
        <f t="shared" si="11"/>
        <v>11950604</v>
      </c>
      <c r="AD125" s="40">
        <f t="shared" si="12"/>
        <v>0</v>
      </c>
      <c r="AE125" s="40">
        <f t="shared" si="13"/>
        <v>0</v>
      </c>
      <c r="AF125" s="41">
        <f t="shared" si="14"/>
        <v>0</v>
      </c>
      <c r="AG125" s="40">
        <f>IFERROR(__xludf.DUMMYFUNCTION("IFNA(VLOOKUP(A125,IMPORTRANGE(""https://docs.google.com/spreadsheets/d/13sIiIFxtnWDUMYwzYXOCUL9Pdssb8PBqcbIkNBBCaZM/edit?resourcekey#gid=2083474367"",""Responses!$B$2:$N$500""),10,0),0)"),0.0)</f>
        <v>0</v>
      </c>
      <c r="AH125" s="40">
        <f>IFERROR(__xludf.DUMMYFUNCTION("IFNA(VLOOKUP(A125,IMPORTRANGE(""https://docs.google.com/spreadsheets/d/13sIiIFxtnWDUMYwzYXOCUL9Pdssb8PBqcbIkNBBCaZM/edit?resourcekey#gid=2083474367"",""Responses!$B$2:$N$500""),9,0),0)"),0.0)</f>
        <v>0</v>
      </c>
      <c r="AI125" s="41">
        <f t="shared" si="15"/>
        <v>14270626</v>
      </c>
      <c r="AJ125" s="41">
        <f t="shared" si="16"/>
        <v>-10406089</v>
      </c>
      <c r="AK125" s="42">
        <f t="shared" si="17"/>
        <v>0.5882799635</v>
      </c>
      <c r="AL125" s="42">
        <f t="shared" si="18"/>
        <v>0.5783033114</v>
      </c>
    </row>
    <row r="126" ht="15.75" customHeight="1">
      <c r="A126" s="6">
        <v>1.12186585E8</v>
      </c>
      <c r="B126" s="7" t="s">
        <v>138</v>
      </c>
      <c r="C126" s="20">
        <f>VLOOKUP(A126,'14.03.24'!$A$2:$W$500,17,0)</f>
        <v>4853838.36</v>
      </c>
      <c r="D126" s="33">
        <f t="shared" si="1"/>
        <v>6371618</v>
      </c>
      <c r="E126" s="20">
        <f>VLOOKUP(A126,'14.03.24'!$A$2:$W$500,18,0)</f>
        <v>20802164.4</v>
      </c>
      <c r="F126" s="33">
        <f t="shared" si="2"/>
        <v>21813918.01</v>
      </c>
      <c r="G126" s="13">
        <f>VLOOKUP(A126,'14.03.24'!$A$2:$C$426,3,0)</f>
        <v>69340548</v>
      </c>
      <c r="H126" s="34">
        <f>VLOOKUP(A126,'Actual scan'!$A$2:$C$419,3,0)</f>
        <v>68407985</v>
      </c>
      <c r="I126" s="35">
        <f t="shared" si="3"/>
        <v>-932563</v>
      </c>
      <c r="J126" s="20">
        <f>VLOOKUP(A126,'14.03.24'!$A$2:$M$426,13,0)</f>
        <v>469059538</v>
      </c>
      <c r="K126" s="36">
        <f>VLOOKUP(A126,'Actual scan'!$A$2:$M$419,13,0)</f>
        <v>578085882.6</v>
      </c>
      <c r="L126" s="37">
        <f t="shared" si="4"/>
        <v>109026344.6</v>
      </c>
      <c r="M126" s="13">
        <f>VLOOKUP(A126,'14.03.24'!$A$2:$M$426,4,0)</f>
        <v>42238934</v>
      </c>
      <c r="N126" s="34">
        <f>VLOOKUP(A126,'Actual scan'!$A$2:$M$419,4,0)</f>
        <v>48888777</v>
      </c>
      <c r="O126" s="38">
        <f t="shared" si="5"/>
        <v>6649843</v>
      </c>
      <c r="P126" s="13">
        <f>VLOOKUP(A126,'14.03.24'!$A$2:$M$426,10,0)</f>
        <v>6176107</v>
      </c>
      <c r="Q126" s="39">
        <f>VLOOKUP(A126,'Actual scan'!$A$2:$M$419,10,0)</f>
        <v>7596678</v>
      </c>
      <c r="R126" s="38">
        <f t="shared" si="6"/>
        <v>1420571</v>
      </c>
      <c r="S126" s="13">
        <f>VLOOKUP(A126,'14.03.24'!$A$2:$M$426,9,0)</f>
        <v>10787245</v>
      </c>
      <c r="T126" s="39">
        <f>VLOOKUP(A126,'Actual scan'!$A$2:$M$419,9,0)</f>
        <v>15306086</v>
      </c>
      <c r="U126" s="38">
        <f t="shared" si="7"/>
        <v>4518841</v>
      </c>
      <c r="V126" s="13">
        <f>VLOOKUP(A126,'14.03.24'!$A$2:$M$426,8,0)</f>
        <v>24120388</v>
      </c>
      <c r="W126" s="39">
        <f>VLOOKUP(A126,'Actual scan'!$A$2:$M$419,8,0)</f>
        <v>25973165</v>
      </c>
      <c r="X126" s="38">
        <f t="shared" si="8"/>
        <v>1852777</v>
      </c>
      <c r="Y126" s="13">
        <f>VLOOKUP(A126,'14.03.24'!$A$2:$M$426,11,0)</f>
        <v>5937459039</v>
      </c>
      <c r="Z126" s="39">
        <f>VLOOKUP(A126,'Actual scan'!$A$2:$M$419,11,0)</f>
        <v>5992459056</v>
      </c>
      <c r="AA126" s="38">
        <f t="shared" si="9"/>
        <v>55000017</v>
      </c>
      <c r="AB126" s="40">
        <f t="shared" si="10"/>
        <v>3705554</v>
      </c>
      <c r="AC126" s="40">
        <f t="shared" si="11"/>
        <v>18075364</v>
      </c>
      <c r="AD126" s="40">
        <f t="shared" si="12"/>
        <v>0</v>
      </c>
      <c r="AE126" s="40">
        <f t="shared" si="13"/>
        <v>0</v>
      </c>
      <c r="AF126" s="41">
        <f t="shared" si="14"/>
        <v>33000.0102</v>
      </c>
      <c r="AG126" s="40">
        <f>IFERROR(__xludf.DUMMYFUNCTION("IFNA(VLOOKUP(A126,IMPORTRANGE(""https://docs.google.com/spreadsheets/d/13sIiIFxtnWDUMYwzYXOCUL9Pdssb8PBqcbIkNBBCaZM/edit?resourcekey#gid=2083474367"",""Responses!$B$2:$N$500""),10,0),0)"),0.0)</f>
        <v>0</v>
      </c>
      <c r="AH126" s="40">
        <f>IFERROR(__xludf.DUMMYFUNCTION("IFNA(VLOOKUP(A126,IMPORTRANGE(""https://docs.google.com/spreadsheets/d/13sIiIFxtnWDUMYwzYXOCUL9Pdssb8PBqcbIkNBBCaZM/edit?resourcekey#gid=2083474367"",""Responses!$B$2:$N$500""),9,0),0)"),0.0)</f>
        <v>0</v>
      </c>
      <c r="AI126" s="41">
        <f t="shared" si="15"/>
        <v>21813918.01</v>
      </c>
      <c r="AJ126" s="41">
        <f t="shared" si="16"/>
        <v>1011753.61</v>
      </c>
      <c r="AK126" s="42">
        <f t="shared" si="17"/>
        <v>1.312696783</v>
      </c>
      <c r="AL126" s="42">
        <f t="shared" si="18"/>
        <v>1.048636939</v>
      </c>
    </row>
    <row r="127" ht="15.75" customHeight="1">
      <c r="A127" s="6">
        <v>1.12515014E8</v>
      </c>
      <c r="B127" s="7" t="s">
        <v>130</v>
      </c>
      <c r="C127" s="20">
        <f>VLOOKUP(A127,'14.03.24'!$A$2:$W$500,17,0)</f>
        <v>4820836.44</v>
      </c>
      <c r="D127" s="33">
        <f t="shared" si="1"/>
        <v>4526507</v>
      </c>
      <c r="E127" s="20">
        <f>VLOOKUP(A127,'14.03.24'!$A$2:$W$500,18,0)</f>
        <v>20660727.6</v>
      </c>
      <c r="F127" s="33">
        <f t="shared" si="2"/>
        <v>14533640</v>
      </c>
      <c r="G127" s="13">
        <f>VLOOKUP(A127,'14.03.24'!$A$2:$C$426,3,0)</f>
        <v>68869092</v>
      </c>
      <c r="H127" s="34">
        <f>VLOOKUP(A127,'Actual scan'!$A$2:$C$419,3,0)</f>
        <v>69107180</v>
      </c>
      <c r="I127" s="35">
        <f t="shared" si="3"/>
        <v>238088</v>
      </c>
      <c r="J127" s="20">
        <f>VLOOKUP(A127,'14.03.24'!$A$2:$M$426,13,0)</f>
        <v>238578268.4</v>
      </c>
      <c r="K127" s="36">
        <f>VLOOKUP(A127,'Actual scan'!$A$2:$M$419,13,0)</f>
        <v>311890847.4</v>
      </c>
      <c r="L127" s="37">
        <f t="shared" si="4"/>
        <v>73312579</v>
      </c>
      <c r="M127" s="13">
        <f>VLOOKUP(A127,'14.03.24'!$A$2:$M$426,4,0)</f>
        <v>21002770</v>
      </c>
      <c r="N127" s="34">
        <f>VLOOKUP(A127,'Actual scan'!$A$2:$M$419,4,0)</f>
        <v>25933627</v>
      </c>
      <c r="O127" s="38">
        <f t="shared" si="5"/>
        <v>4930857</v>
      </c>
      <c r="P127" s="13">
        <f>VLOOKUP(A127,'14.03.24'!$A$2:$M$426,10,0)</f>
        <v>6687631</v>
      </c>
      <c r="Q127" s="39">
        <f>VLOOKUP(A127,'Actual scan'!$A$2:$M$419,10,0)</f>
        <v>8095299</v>
      </c>
      <c r="R127" s="38">
        <f t="shared" si="6"/>
        <v>1407668</v>
      </c>
      <c r="S127" s="13">
        <f>VLOOKUP(A127,'14.03.24'!$A$2:$M$426,9,0)</f>
        <v>6038953</v>
      </c>
      <c r="T127" s="39">
        <f>VLOOKUP(A127,'Actual scan'!$A$2:$M$419,9,0)</f>
        <v>8756766</v>
      </c>
      <c r="U127" s="38">
        <f t="shared" si="7"/>
        <v>2717813</v>
      </c>
      <c r="V127" s="13">
        <f>VLOOKUP(A127,'14.03.24'!$A$2:$M$426,8,0)</f>
        <v>11048454</v>
      </c>
      <c r="W127" s="39">
        <f>VLOOKUP(A127,'Actual scan'!$A$2:$M$419,8,0)</f>
        <v>12857148</v>
      </c>
      <c r="X127" s="38">
        <f t="shared" si="8"/>
        <v>1808694</v>
      </c>
      <c r="Y127" s="13">
        <f>VLOOKUP(A127,'14.03.24'!$A$2:$M$426,11,0)</f>
        <v>962446980</v>
      </c>
      <c r="Z127" s="39">
        <f>VLOOKUP(A127,'Actual scan'!$A$2:$M$419,11,0)</f>
        <v>1037446980</v>
      </c>
      <c r="AA127" s="38">
        <f t="shared" si="9"/>
        <v>75000000</v>
      </c>
      <c r="AB127" s="40">
        <f t="shared" si="10"/>
        <v>3617388</v>
      </c>
      <c r="AC127" s="40">
        <f t="shared" si="11"/>
        <v>10871252</v>
      </c>
      <c r="AD127" s="40">
        <f t="shared" si="12"/>
        <v>0</v>
      </c>
      <c r="AE127" s="40">
        <f t="shared" si="13"/>
        <v>0</v>
      </c>
      <c r="AF127" s="41">
        <f t="shared" si="14"/>
        <v>45000</v>
      </c>
      <c r="AG127" s="40">
        <f>IFERROR(__xludf.DUMMYFUNCTION("IFNA(VLOOKUP(A127,IMPORTRANGE(""https://docs.google.com/spreadsheets/d/13sIiIFxtnWDUMYwzYXOCUL9Pdssb8PBqcbIkNBBCaZM/edit?resourcekey#gid=2083474367"",""Responses!$B$2:$N$500""),10,0),0)"),0.0)</f>
        <v>0</v>
      </c>
      <c r="AH127" s="40">
        <f>IFERROR(__xludf.DUMMYFUNCTION("IFNA(VLOOKUP(A127,IMPORTRANGE(""https://docs.google.com/spreadsheets/d/13sIiIFxtnWDUMYwzYXOCUL9Pdssb8PBqcbIkNBBCaZM/edit?resourcekey#gid=2083474367"",""Responses!$B$2:$N$500""),9,0),0)"),0.0)</f>
        <v>0</v>
      </c>
      <c r="AI127" s="41">
        <f t="shared" si="15"/>
        <v>14533640</v>
      </c>
      <c r="AJ127" s="41">
        <f t="shared" si="16"/>
        <v>-6127087.6</v>
      </c>
      <c r="AK127" s="42">
        <f t="shared" si="17"/>
        <v>0.9389463958</v>
      </c>
      <c r="AL127" s="42">
        <f t="shared" si="18"/>
        <v>0.7034427965</v>
      </c>
    </row>
    <row r="128" ht="15.75" customHeight="1">
      <c r="A128" s="6">
        <v>1.11677428E8</v>
      </c>
      <c r="B128" s="7" t="s">
        <v>131</v>
      </c>
      <c r="C128" s="20">
        <f>VLOOKUP(A128,'14.03.24'!$A$2:$W$500,17,0)</f>
        <v>4857896.54</v>
      </c>
      <c r="D128" s="33">
        <f t="shared" si="1"/>
        <v>2849538</v>
      </c>
      <c r="E128" s="20">
        <f>VLOOKUP(A128,'14.03.24'!$A$2:$W$500,18,0)</f>
        <v>20819556.6</v>
      </c>
      <c r="F128" s="33">
        <f t="shared" si="2"/>
        <v>10099584</v>
      </c>
      <c r="G128" s="13">
        <f>VLOOKUP(A128,'14.03.24'!$A$2:$C$426,3,0)</f>
        <v>69398522</v>
      </c>
      <c r="H128" s="34">
        <f>VLOOKUP(A128,'Actual scan'!$A$2:$C$419,3,0)</f>
        <v>69055776</v>
      </c>
      <c r="I128" s="35">
        <f t="shared" si="3"/>
        <v>-342746</v>
      </c>
      <c r="J128" s="20">
        <f>VLOOKUP(A128,'14.03.24'!$A$2:$M$426,13,0)</f>
        <v>153030635.6</v>
      </c>
      <c r="K128" s="36">
        <f>VLOOKUP(A128,'Actual scan'!$A$2:$M$419,13,0)</f>
        <v>203557300.2</v>
      </c>
      <c r="L128" s="37">
        <f t="shared" si="4"/>
        <v>50526664.6</v>
      </c>
      <c r="M128" s="13">
        <f>VLOOKUP(A128,'14.03.24'!$A$2:$M$426,4,0)</f>
        <v>11677210</v>
      </c>
      <c r="N128" s="34">
        <f>VLOOKUP(A128,'Actual scan'!$A$2:$M$419,4,0)</f>
        <v>14556536</v>
      </c>
      <c r="O128" s="38">
        <f t="shared" si="5"/>
        <v>2879326</v>
      </c>
      <c r="P128" s="13">
        <f>VLOOKUP(A128,'14.03.24'!$A$2:$M$426,10,0)</f>
        <v>4356891</v>
      </c>
      <c r="Q128" s="39">
        <f>VLOOKUP(A128,'Actual scan'!$A$2:$M$419,10,0)</f>
        <v>5883878</v>
      </c>
      <c r="R128" s="38">
        <f t="shared" si="6"/>
        <v>1526987</v>
      </c>
      <c r="S128" s="13">
        <f>VLOOKUP(A128,'14.03.24'!$A$2:$M$426,9,0)</f>
        <v>5471877</v>
      </c>
      <c r="T128" s="39">
        <f>VLOOKUP(A128,'Actual scan'!$A$2:$M$419,9,0)</f>
        <v>7672131</v>
      </c>
      <c r="U128" s="38">
        <f t="shared" si="7"/>
        <v>2200254</v>
      </c>
      <c r="V128" s="13">
        <f>VLOOKUP(A128,'14.03.24'!$A$2:$M$426,8,0)</f>
        <v>3905480</v>
      </c>
      <c r="W128" s="39">
        <f>VLOOKUP(A128,'Actual scan'!$A$2:$M$419,8,0)</f>
        <v>4554764</v>
      </c>
      <c r="X128" s="38">
        <f t="shared" si="8"/>
        <v>649284</v>
      </c>
      <c r="Y128" s="13">
        <f>VLOOKUP(A128,'14.03.24'!$A$2:$M$426,11,0)</f>
        <v>3497870195</v>
      </c>
      <c r="Z128" s="39">
        <f>VLOOKUP(A128,'Actual scan'!$A$2:$M$419,11,0)</f>
        <v>3497870195</v>
      </c>
      <c r="AA128" s="38">
        <f t="shared" si="9"/>
        <v>0</v>
      </c>
      <c r="AB128" s="40">
        <f t="shared" si="10"/>
        <v>1298568</v>
      </c>
      <c r="AC128" s="40">
        <f t="shared" si="11"/>
        <v>8801016</v>
      </c>
      <c r="AD128" s="40">
        <f t="shared" si="12"/>
        <v>0</v>
      </c>
      <c r="AE128" s="40">
        <f t="shared" si="13"/>
        <v>0</v>
      </c>
      <c r="AF128" s="41">
        <f t="shared" si="14"/>
        <v>0</v>
      </c>
      <c r="AG128" s="40">
        <f>IFERROR(__xludf.DUMMYFUNCTION("IFNA(VLOOKUP(A128,IMPORTRANGE(""https://docs.google.com/spreadsheets/d/13sIiIFxtnWDUMYwzYXOCUL9Pdssb8PBqcbIkNBBCaZM/edit?resourcekey#gid=2083474367"",""Responses!$B$2:$N$500""),10,0),0)"),0.0)</f>
        <v>0</v>
      </c>
      <c r="AH128" s="40">
        <f>IFERROR(__xludf.DUMMYFUNCTION("IFNA(VLOOKUP(A128,IMPORTRANGE(""https://docs.google.com/spreadsheets/d/13sIiIFxtnWDUMYwzYXOCUL9Pdssb8PBqcbIkNBBCaZM/edit?resourcekey#gid=2083474367"",""Responses!$B$2:$N$500""),9,0),0)"),0.0)</f>
        <v>0</v>
      </c>
      <c r="AI128" s="41">
        <f t="shared" si="15"/>
        <v>10099584</v>
      </c>
      <c r="AJ128" s="41">
        <f t="shared" si="16"/>
        <v>-10719972.6</v>
      </c>
      <c r="AK128" s="42">
        <f t="shared" si="17"/>
        <v>0.5865785688</v>
      </c>
      <c r="AL128" s="42">
        <f t="shared" si="18"/>
        <v>0.485100821</v>
      </c>
    </row>
    <row r="129" ht="15.75" customHeight="1">
      <c r="A129" s="6">
        <v>8.7116195E7</v>
      </c>
      <c r="B129" s="7" t="s">
        <v>164</v>
      </c>
      <c r="C129" s="20">
        <f>VLOOKUP(A129,'14.03.24'!$A$2:$W$500,17,0)</f>
        <v>4813851.07</v>
      </c>
      <c r="D129" s="33">
        <f t="shared" si="1"/>
        <v>12962377</v>
      </c>
      <c r="E129" s="20">
        <f>VLOOKUP(A129,'14.03.24'!$A$2:$W$500,18,0)</f>
        <v>20630790.3</v>
      </c>
      <c r="F129" s="33">
        <f t="shared" si="2"/>
        <v>47085904</v>
      </c>
      <c r="G129" s="13">
        <f>VLOOKUP(A129,'14.03.24'!$A$2:$C$426,3,0)</f>
        <v>68769301</v>
      </c>
      <c r="H129" s="34">
        <f>VLOOKUP(A129,'Actual scan'!$A$2:$C$419,3,0)</f>
        <v>65009423</v>
      </c>
      <c r="I129" s="35">
        <f t="shared" si="3"/>
        <v>-3759878</v>
      </c>
      <c r="J129" s="20">
        <f>VLOOKUP(A129,'14.03.24'!$A$2:$M$426,13,0)</f>
        <v>1391834710</v>
      </c>
      <c r="K129" s="36">
        <f>VLOOKUP(A129,'Actual scan'!$A$2:$M$419,13,0)</f>
        <v>1622832569</v>
      </c>
      <c r="L129" s="37">
        <f t="shared" si="4"/>
        <v>230997858.4</v>
      </c>
      <c r="M129" s="13">
        <f>VLOOKUP(A129,'14.03.24'!$A$2:$M$426,4,0)</f>
        <v>111843244</v>
      </c>
      <c r="N129" s="34">
        <f>VLOOKUP(A129,'Actual scan'!$A$2:$M$419,4,0)</f>
        <v>124841857</v>
      </c>
      <c r="O129" s="38">
        <f t="shared" si="5"/>
        <v>12998613</v>
      </c>
      <c r="P129" s="13">
        <f>VLOOKUP(A129,'14.03.24'!$A$2:$M$426,10,0)</f>
        <v>11131691</v>
      </c>
      <c r="Q129" s="39">
        <f>VLOOKUP(A129,'Actual scan'!$A$2:$M$419,10,0)</f>
        <v>12660469</v>
      </c>
      <c r="R129" s="38">
        <f t="shared" si="6"/>
        <v>1528778</v>
      </c>
      <c r="S129" s="13">
        <f>VLOOKUP(A129,'14.03.24'!$A$2:$M$426,9,0)</f>
        <v>39709781</v>
      </c>
      <c r="T129" s="39">
        <f>VLOOKUP(A129,'Actual scan'!$A$2:$M$419,9,0)</f>
        <v>49846356</v>
      </c>
      <c r="U129" s="38">
        <f t="shared" si="7"/>
        <v>10136575</v>
      </c>
      <c r="V129" s="13">
        <f>VLOOKUP(A129,'14.03.24'!$A$2:$M$426,8,0)</f>
        <v>58020390</v>
      </c>
      <c r="W129" s="39">
        <f>VLOOKUP(A129,'Actual scan'!$A$2:$M$419,8,0)</f>
        <v>60846192</v>
      </c>
      <c r="X129" s="38">
        <f t="shared" si="8"/>
        <v>2825802</v>
      </c>
      <c r="Y129" s="13">
        <f>VLOOKUP(A129,'14.03.24'!$A$2:$M$426,11,0)</f>
        <v>12527827646</v>
      </c>
      <c r="Z129" s="39">
        <f>VLOOKUP(A129,'Actual scan'!$A$2:$M$419,11,0)</f>
        <v>14007827646</v>
      </c>
      <c r="AA129" s="38">
        <f t="shared" si="9"/>
        <v>1480000000</v>
      </c>
      <c r="AB129" s="40">
        <f t="shared" si="10"/>
        <v>5651604</v>
      </c>
      <c r="AC129" s="40">
        <f t="shared" si="11"/>
        <v>40546300</v>
      </c>
      <c r="AD129" s="40">
        <f t="shared" si="12"/>
        <v>0</v>
      </c>
      <c r="AE129" s="40">
        <f t="shared" si="13"/>
        <v>0</v>
      </c>
      <c r="AF129" s="41">
        <f t="shared" si="14"/>
        <v>888000</v>
      </c>
      <c r="AG129" s="40">
        <f>IFERROR(__xludf.DUMMYFUNCTION("IFNA(VLOOKUP(A129,IMPORTRANGE(""https://docs.google.com/spreadsheets/d/13sIiIFxtnWDUMYwzYXOCUL9Pdssb8PBqcbIkNBBCaZM/edit?resourcekey#gid=2083474367"",""Responses!$B$2:$N$500""),10,0),0)"),0.0)</f>
        <v>0</v>
      </c>
      <c r="AH129" s="40">
        <f>IFERROR(__xludf.DUMMYFUNCTION("IFNA(VLOOKUP(A129,IMPORTRANGE(""https://docs.google.com/spreadsheets/d/13sIiIFxtnWDUMYwzYXOCUL9Pdssb8PBqcbIkNBBCaZM/edit?resourcekey#gid=2083474367"",""Responses!$B$2:$N$500""),9,0),0)"),0.0)</f>
        <v>0</v>
      </c>
      <c r="AI129" s="41">
        <f t="shared" si="15"/>
        <v>47085904</v>
      </c>
      <c r="AJ129" s="41">
        <f t="shared" si="16"/>
        <v>26455113.7</v>
      </c>
      <c r="AK129" s="42">
        <f t="shared" si="17"/>
        <v>2.692724975</v>
      </c>
      <c r="AL129" s="42">
        <f t="shared" si="18"/>
        <v>2.282312181</v>
      </c>
    </row>
    <row r="130" ht="15.75" customHeight="1">
      <c r="A130" s="6">
        <v>1.11910441E8</v>
      </c>
      <c r="B130" s="7" t="s">
        <v>521</v>
      </c>
      <c r="C130" s="20">
        <f>VLOOKUP(A130,'14.03.24'!$A$2:$W$500,17,0)</f>
        <v>4829881.84</v>
      </c>
      <c r="D130" s="33">
        <f t="shared" si="1"/>
        <v>33014458</v>
      </c>
      <c r="E130" s="20">
        <f>VLOOKUP(A130,'14.03.24'!$A$2:$W$500,18,0)</f>
        <v>20699493.6</v>
      </c>
      <c r="F130" s="33">
        <f t="shared" si="2"/>
        <v>112048828</v>
      </c>
      <c r="G130" s="13">
        <f>VLOOKUP(A130,'14.03.24'!$A$2:$C$426,3,0)</f>
        <v>68998312</v>
      </c>
      <c r="H130" s="34">
        <f>VLOOKUP(A130,'Actual scan'!$A$2:$C$419,3,0)</f>
        <v>69540521</v>
      </c>
      <c r="I130" s="35">
        <f t="shared" si="3"/>
        <v>542209</v>
      </c>
      <c r="J130" s="20">
        <f>VLOOKUP(A130,'14.03.24'!$A$2:$M$426,13,0)</f>
        <v>1393827845</v>
      </c>
      <c r="K130" s="36">
        <f>VLOOKUP(A130,'Actual scan'!$A$2:$M$419,13,0)</f>
        <v>1956682558</v>
      </c>
      <c r="L130" s="37">
        <f t="shared" si="4"/>
        <v>562854712.2</v>
      </c>
      <c r="M130" s="13">
        <f>VLOOKUP(A130,'14.03.24'!$A$2:$M$426,4,0)</f>
        <v>106470779</v>
      </c>
      <c r="N130" s="34">
        <f>VLOOKUP(A130,'Actual scan'!$A$2:$M$419,4,0)</f>
        <v>143773723</v>
      </c>
      <c r="O130" s="38">
        <f t="shared" si="5"/>
        <v>37302944</v>
      </c>
      <c r="P130" s="13">
        <f>VLOOKUP(A130,'14.03.24'!$A$2:$M$426,10,0)</f>
        <v>9422955</v>
      </c>
      <c r="Q130" s="39">
        <f>VLOOKUP(A130,'Actual scan'!$A$2:$M$419,10,0)</f>
        <v>11290156</v>
      </c>
      <c r="R130" s="38">
        <f t="shared" si="6"/>
        <v>1867201</v>
      </c>
      <c r="S130" s="13">
        <f>VLOOKUP(A130,'14.03.24'!$A$2:$M$426,9,0)</f>
        <v>43808695</v>
      </c>
      <c r="T130" s="39">
        <f>VLOOKUP(A130,'Actual scan'!$A$2:$M$419,9,0)</f>
        <v>66679151</v>
      </c>
      <c r="U130" s="38">
        <f t="shared" si="7"/>
        <v>22870456</v>
      </c>
      <c r="V130" s="13">
        <f>VLOOKUP(A130,'14.03.24'!$A$2:$M$426,8,0)</f>
        <v>49325599</v>
      </c>
      <c r="W130" s="39">
        <f>VLOOKUP(A130,'Actual scan'!$A$2:$M$419,8,0)</f>
        <v>59469601</v>
      </c>
      <c r="X130" s="38">
        <f t="shared" si="8"/>
        <v>10144002</v>
      </c>
      <c r="Y130" s="13">
        <f>VLOOKUP(A130,'14.03.24'!$A$2:$M$426,11,0)</f>
        <v>5030413174</v>
      </c>
      <c r="Z130" s="39">
        <f>VLOOKUP(A130,'Actual scan'!$A$2:$M$419,11,0)</f>
        <v>5495413192</v>
      </c>
      <c r="AA130" s="38">
        <f t="shared" si="9"/>
        <v>465000018</v>
      </c>
      <c r="AB130" s="40">
        <f t="shared" si="10"/>
        <v>20288004</v>
      </c>
      <c r="AC130" s="40">
        <f t="shared" si="11"/>
        <v>91481824</v>
      </c>
      <c r="AD130" s="40">
        <f t="shared" si="12"/>
        <v>0</v>
      </c>
      <c r="AE130" s="40">
        <f t="shared" si="13"/>
        <v>0</v>
      </c>
      <c r="AF130" s="41">
        <f t="shared" si="14"/>
        <v>279000.0108</v>
      </c>
      <c r="AG130" s="40">
        <f>IFERROR(__xludf.DUMMYFUNCTION("IFNA(VLOOKUP(A130,IMPORTRANGE(""https://docs.google.com/spreadsheets/d/13sIiIFxtnWDUMYwzYXOCUL9Pdssb8PBqcbIkNBBCaZM/edit?resourcekey#gid=2083474367"",""Responses!$B$2:$N$500""),10,0),0)"),0.0)</f>
        <v>0</v>
      </c>
      <c r="AH130" s="40">
        <f>IFERROR(__xludf.DUMMYFUNCTION("IFNA(VLOOKUP(A130,IMPORTRANGE(""https://docs.google.com/spreadsheets/d/13sIiIFxtnWDUMYwzYXOCUL9Pdssb8PBqcbIkNBBCaZM/edit?resourcekey#gid=2083474367"",""Responses!$B$2:$N$500""),9,0),0)"),0.0)</f>
        <v>0</v>
      </c>
      <c r="AI130" s="41">
        <f t="shared" si="15"/>
        <v>112048828</v>
      </c>
      <c r="AJ130" s="41">
        <f t="shared" si="16"/>
        <v>91349334.41</v>
      </c>
      <c r="AK130" s="42">
        <f t="shared" si="17"/>
        <v>6.835458732</v>
      </c>
      <c r="AL130" s="42">
        <f t="shared" si="18"/>
        <v>5.413119286</v>
      </c>
    </row>
    <row r="131" ht="15.75" customHeight="1">
      <c r="A131" s="6">
        <v>1.14562077E8</v>
      </c>
      <c r="B131" s="7" t="s">
        <v>102</v>
      </c>
      <c r="C131" s="20">
        <f>VLOOKUP(A131,'14.03.24'!$A$2:$W$500,17,0)</f>
        <v>4809624.19</v>
      </c>
      <c r="D131" s="33">
        <f t="shared" si="1"/>
        <v>9758091</v>
      </c>
      <c r="E131" s="20">
        <f>VLOOKUP(A131,'14.03.24'!$A$2:$W$500,18,0)</f>
        <v>20612675.1</v>
      </c>
      <c r="F131" s="33">
        <f t="shared" si="2"/>
        <v>33979925.53</v>
      </c>
      <c r="G131" s="13">
        <f>VLOOKUP(A131,'14.03.24'!$A$2:$C$426,3,0)</f>
        <v>68708917</v>
      </c>
      <c r="H131" s="34">
        <f>VLOOKUP(A131,'Actual scan'!$A$2:$C$419,3,0)</f>
        <v>72593668</v>
      </c>
      <c r="I131" s="35">
        <f t="shared" si="3"/>
        <v>3884751</v>
      </c>
      <c r="J131" s="20">
        <f>VLOOKUP(A131,'14.03.24'!$A$2:$M$426,13,0)</f>
        <v>619307423.6</v>
      </c>
      <c r="K131" s="36">
        <f>VLOOKUP(A131,'Actual scan'!$A$2:$M$419,13,0)</f>
        <v>791215751</v>
      </c>
      <c r="L131" s="37">
        <f t="shared" si="4"/>
        <v>171908327.4</v>
      </c>
      <c r="M131" s="13">
        <f>VLOOKUP(A131,'14.03.24'!$A$2:$M$426,4,0)</f>
        <v>110583451</v>
      </c>
      <c r="N131" s="34">
        <f>VLOOKUP(A131,'Actual scan'!$A$2:$M$419,4,0)</f>
        <v>124722108</v>
      </c>
      <c r="O131" s="38">
        <f t="shared" si="5"/>
        <v>14138657</v>
      </c>
      <c r="P131" s="13">
        <f>VLOOKUP(A131,'14.03.24'!$A$2:$M$426,10,0)</f>
        <v>6998744</v>
      </c>
      <c r="Q131" s="39">
        <f>VLOOKUP(A131,'Actual scan'!$A$2:$M$419,10,0)</f>
        <v>9194587</v>
      </c>
      <c r="R131" s="38">
        <f t="shared" si="6"/>
        <v>2195843</v>
      </c>
      <c r="S131" s="13">
        <f>VLOOKUP(A131,'14.03.24'!$A$2:$M$426,9,0)</f>
        <v>19842731</v>
      </c>
      <c r="T131" s="39">
        <f>VLOOKUP(A131,'Actual scan'!$A$2:$M$419,9,0)</f>
        <v>26612487</v>
      </c>
      <c r="U131" s="38">
        <f t="shared" si="7"/>
        <v>6769756</v>
      </c>
      <c r="V131" s="13">
        <f>VLOOKUP(A131,'14.03.24'!$A$2:$M$426,8,0)</f>
        <v>19912916</v>
      </c>
      <c r="W131" s="39">
        <f>VLOOKUP(A131,'Actual scan'!$A$2:$M$419,8,0)</f>
        <v>22901251</v>
      </c>
      <c r="X131" s="38">
        <f t="shared" si="8"/>
        <v>2988335</v>
      </c>
      <c r="Y131" s="13">
        <f>VLOOKUP(A131,'14.03.24'!$A$2:$M$426,11,0)</f>
        <v>4250014620</v>
      </c>
      <c r="Z131" s="39">
        <f>VLOOKUP(A131,'Actual scan'!$A$2:$M$419,11,0)</f>
        <v>5790400499</v>
      </c>
      <c r="AA131" s="38">
        <f t="shared" si="9"/>
        <v>1540385879</v>
      </c>
      <c r="AB131" s="40">
        <f t="shared" si="10"/>
        <v>5976670</v>
      </c>
      <c r="AC131" s="40">
        <f t="shared" si="11"/>
        <v>27079024</v>
      </c>
      <c r="AD131" s="40">
        <f t="shared" si="12"/>
        <v>0</v>
      </c>
      <c r="AE131" s="40">
        <f t="shared" si="13"/>
        <v>0</v>
      </c>
      <c r="AF131" s="41">
        <f t="shared" si="14"/>
        <v>924231.5274</v>
      </c>
      <c r="AG131" s="40">
        <f>IFERROR(__xludf.DUMMYFUNCTION("IFNA(VLOOKUP(A131,IMPORTRANGE(""https://docs.google.com/spreadsheets/d/13sIiIFxtnWDUMYwzYXOCUL9Pdssb8PBqcbIkNBBCaZM/edit?resourcekey#gid=2083474367"",""Responses!$B$2:$N$500""),10,0),0)"),0.0)</f>
        <v>0</v>
      </c>
      <c r="AH131" s="40">
        <f>IFERROR(__xludf.DUMMYFUNCTION("IFNA(VLOOKUP(A131,IMPORTRANGE(""https://docs.google.com/spreadsheets/d/13sIiIFxtnWDUMYwzYXOCUL9Pdssb8PBqcbIkNBBCaZM/edit?resourcekey#gid=2083474367"",""Responses!$B$2:$N$500""),9,0),0)"),0.0)</f>
        <v>0</v>
      </c>
      <c r="AI131" s="41">
        <f t="shared" si="15"/>
        <v>33979925.53</v>
      </c>
      <c r="AJ131" s="41">
        <f t="shared" si="16"/>
        <v>13367250.43</v>
      </c>
      <c r="AK131" s="42">
        <f t="shared" si="17"/>
        <v>2.028867665</v>
      </c>
      <c r="AL131" s="42">
        <f t="shared" si="18"/>
        <v>1.648496634</v>
      </c>
    </row>
    <row r="132" ht="15.75" customHeight="1">
      <c r="A132" s="6">
        <v>8.5939152E7</v>
      </c>
      <c r="B132" s="7" t="s">
        <v>154</v>
      </c>
      <c r="C132" s="20">
        <f>VLOOKUP(A132,'14.03.24'!$A$2:$W$500,17,0)</f>
        <v>4813792.55</v>
      </c>
      <c r="D132" s="33">
        <f t="shared" si="1"/>
        <v>5700874</v>
      </c>
      <c r="E132" s="20">
        <f>VLOOKUP(A132,'14.03.24'!$A$2:$W$500,18,0)</f>
        <v>20630539.5</v>
      </c>
      <c r="F132" s="33">
        <f t="shared" si="2"/>
        <v>18637836</v>
      </c>
      <c r="G132" s="13">
        <f>VLOOKUP(A132,'14.03.24'!$A$2:$C$426,3,0)</f>
        <v>68768465</v>
      </c>
      <c r="H132" s="34">
        <f>VLOOKUP(A132,'Actual scan'!$A$2:$C$419,3,0)</f>
        <v>66829826</v>
      </c>
      <c r="I132" s="35">
        <f t="shared" si="3"/>
        <v>-1938639</v>
      </c>
      <c r="J132" s="20">
        <f>VLOOKUP(A132,'14.03.24'!$A$2:$M$426,13,0)</f>
        <v>274410704.2</v>
      </c>
      <c r="K132" s="36">
        <f>VLOOKUP(A132,'Actual scan'!$A$2:$M$419,13,0)</f>
        <v>367769120.6</v>
      </c>
      <c r="L132" s="37">
        <f t="shared" si="4"/>
        <v>93358416.4</v>
      </c>
      <c r="M132" s="13">
        <f>VLOOKUP(A132,'14.03.24'!$A$2:$M$426,4,0)</f>
        <v>24503233</v>
      </c>
      <c r="N132" s="34">
        <f>VLOOKUP(A132,'Actual scan'!$A$2:$M$419,4,0)</f>
        <v>30416833</v>
      </c>
      <c r="O132" s="38">
        <f t="shared" si="5"/>
        <v>5913600</v>
      </c>
      <c r="P132" s="13">
        <f>VLOOKUP(A132,'14.03.24'!$A$2:$M$426,10,0)</f>
        <v>7474837</v>
      </c>
      <c r="Q132" s="39">
        <f>VLOOKUP(A132,'Actual scan'!$A$2:$M$419,10,0)</f>
        <v>10665982</v>
      </c>
      <c r="R132" s="38">
        <f t="shared" si="6"/>
        <v>3191145</v>
      </c>
      <c r="S132" s="13">
        <f>VLOOKUP(A132,'14.03.24'!$A$2:$M$426,9,0)</f>
        <v>5704865</v>
      </c>
      <c r="T132" s="39">
        <f>VLOOKUP(A132,'Actual scan'!$A$2:$M$419,9,0)</f>
        <v>9319633</v>
      </c>
      <c r="U132" s="38">
        <f t="shared" si="7"/>
        <v>3614768</v>
      </c>
      <c r="V132" s="13">
        <f>VLOOKUP(A132,'14.03.24'!$A$2:$M$426,8,0)</f>
        <v>15298183</v>
      </c>
      <c r="W132" s="39">
        <f>VLOOKUP(A132,'Actual scan'!$A$2:$M$419,8,0)</f>
        <v>17384289</v>
      </c>
      <c r="X132" s="38">
        <f t="shared" si="8"/>
        <v>2086106</v>
      </c>
      <c r="Y132" s="13">
        <f>VLOOKUP(A132,'14.03.24'!$A$2:$M$426,11,0)</f>
        <v>3714303219</v>
      </c>
      <c r="Z132" s="39">
        <f>VLOOKUP(A132,'Actual scan'!$A$2:$M$419,11,0)</f>
        <v>3725223219</v>
      </c>
      <c r="AA132" s="38">
        <f t="shared" si="9"/>
        <v>10920000</v>
      </c>
      <c r="AB132" s="40">
        <f t="shared" si="10"/>
        <v>4172212</v>
      </c>
      <c r="AC132" s="40">
        <f t="shared" si="11"/>
        <v>14459072</v>
      </c>
      <c r="AD132" s="40">
        <f t="shared" si="12"/>
        <v>0</v>
      </c>
      <c r="AE132" s="40">
        <f t="shared" si="13"/>
        <v>0</v>
      </c>
      <c r="AF132" s="41">
        <f t="shared" si="14"/>
        <v>6552</v>
      </c>
      <c r="AG132" s="40">
        <f>IFERROR(__xludf.DUMMYFUNCTION("IFNA(VLOOKUP(A132,IMPORTRANGE(""https://docs.google.com/spreadsheets/d/13sIiIFxtnWDUMYwzYXOCUL9Pdssb8PBqcbIkNBBCaZM/edit?resourcekey#gid=2083474367"",""Responses!$B$2:$N$500""),10,0),0)"),0.0)</f>
        <v>0</v>
      </c>
      <c r="AH132" s="40">
        <f>IFERROR(__xludf.DUMMYFUNCTION("IFNA(VLOOKUP(A132,IMPORTRANGE(""https://docs.google.com/spreadsheets/d/13sIiIFxtnWDUMYwzYXOCUL9Pdssb8PBqcbIkNBBCaZM/edit?resourcekey#gid=2083474367"",""Responses!$B$2:$N$500""),9,0),0)"),0.0)</f>
        <v>0</v>
      </c>
      <c r="AI132" s="41">
        <f t="shared" si="15"/>
        <v>18637836</v>
      </c>
      <c r="AJ132" s="41">
        <f t="shared" si="16"/>
        <v>-1992703.5</v>
      </c>
      <c r="AK132" s="42">
        <f t="shared" si="17"/>
        <v>1.184279119</v>
      </c>
      <c r="AL132" s="42">
        <f t="shared" si="18"/>
        <v>0.903410015</v>
      </c>
    </row>
    <row r="133" ht="15.75" customHeight="1">
      <c r="A133" s="6">
        <v>1.105295501E9</v>
      </c>
      <c r="B133" s="7" t="s">
        <v>528</v>
      </c>
      <c r="C133" s="20">
        <f>VLOOKUP(A133,'14.03.24'!$A$2:$W$500,17,0)</f>
        <v>4687958.66</v>
      </c>
      <c r="D133" s="33">
        <f t="shared" si="1"/>
        <v>0</v>
      </c>
      <c r="E133" s="20">
        <f>VLOOKUP(A133,'14.03.24'!$A$2:$W$500,18,0)</f>
        <v>20091251.4</v>
      </c>
      <c r="F133" s="33">
        <f t="shared" si="2"/>
        <v>0</v>
      </c>
      <c r="G133" s="13">
        <f>VLOOKUP(A133,'14.03.24'!$A$2:$C$426,3,0)</f>
        <v>66970838</v>
      </c>
      <c r="H133" s="34" t="str">
        <f>VLOOKUP(A133,'Actual scan'!$A$2:$C$419,3,0)</f>
        <v>#N/A</v>
      </c>
      <c r="I133" s="35" t="str">
        <f t="shared" si="3"/>
        <v>#N/A</v>
      </c>
      <c r="J133" s="20">
        <f>VLOOKUP(A133,'14.03.24'!$A$2:$M$426,13,0)</f>
        <v>451522417.4</v>
      </c>
      <c r="K133" s="36" t="str">
        <f>VLOOKUP(A133,'Actual scan'!$A$2:$M$419,13,0)</f>
        <v>#N/A</v>
      </c>
      <c r="L133" s="35" t="str">
        <f t="shared" si="4"/>
        <v>#N/A</v>
      </c>
      <c r="M133" s="13">
        <f>VLOOKUP(A133,'14.03.24'!$A$2:$M$426,4,0)</f>
        <v>43074012</v>
      </c>
      <c r="N133" s="34" t="str">
        <f>VLOOKUP(A133,'Actual scan'!$A$2:$M$419,4,0)</f>
        <v>#N/A</v>
      </c>
      <c r="O133" s="38" t="str">
        <f t="shared" si="5"/>
        <v>#N/A</v>
      </c>
      <c r="P133" s="13">
        <f>VLOOKUP(A133,'14.03.24'!$A$2:$M$426,10,0)</f>
        <v>9045268</v>
      </c>
      <c r="Q133" s="39" t="str">
        <f>VLOOKUP(A133,'Actual scan'!$A$2:$M$419,10,0)</f>
        <v>#N/A</v>
      </c>
      <c r="R133" s="38" t="str">
        <f t="shared" si="6"/>
        <v>#N/A</v>
      </c>
      <c r="S133" s="13">
        <f>VLOOKUP(A133,'14.03.24'!$A$2:$M$426,9,0)</f>
        <v>9425244</v>
      </c>
      <c r="T133" s="39" t="str">
        <f>VLOOKUP(A133,'Actual scan'!$A$2:$M$419,9,0)</f>
        <v>#N/A</v>
      </c>
      <c r="U133" s="38" t="str">
        <f t="shared" si="7"/>
        <v>#N/A</v>
      </c>
      <c r="V133" s="13">
        <f>VLOOKUP(A133,'14.03.24'!$A$2:$M$426,8,0)</f>
        <v>24412549</v>
      </c>
      <c r="W133" s="39" t="str">
        <f>VLOOKUP(A133,'Actual scan'!$A$2:$M$419,8,0)</f>
        <v>#N/A</v>
      </c>
      <c r="X133" s="38" t="str">
        <f t="shared" si="8"/>
        <v>#N/A</v>
      </c>
      <c r="Y133" s="13">
        <f>VLOOKUP(A133,'14.03.24'!$A$2:$M$426,11,0)</f>
        <v>52160000</v>
      </c>
      <c r="Z133" s="39" t="str">
        <f>VLOOKUP(A133,'Actual scan'!$A$2:$M$419,11,0)</f>
        <v>#N/A</v>
      </c>
      <c r="AA133" s="38" t="str">
        <f t="shared" si="9"/>
        <v>#N/A</v>
      </c>
      <c r="AB133" s="40" t="str">
        <f t="shared" si="10"/>
        <v>#N/A</v>
      </c>
      <c r="AC133" s="40" t="str">
        <f t="shared" si="11"/>
        <v>#N/A</v>
      </c>
      <c r="AD133" s="40">
        <f t="shared" si="12"/>
        <v>0</v>
      </c>
      <c r="AE133" s="40">
        <f t="shared" si="13"/>
        <v>0</v>
      </c>
      <c r="AF133" s="41" t="str">
        <f t="shared" si="14"/>
        <v>#N/A</v>
      </c>
      <c r="AG133" s="40">
        <f>IFERROR(__xludf.DUMMYFUNCTION("IFNA(VLOOKUP(A133,IMPORTRANGE(""https://docs.google.com/spreadsheets/d/13sIiIFxtnWDUMYwzYXOCUL9Pdssb8PBqcbIkNBBCaZM/edit?resourcekey#gid=2083474367"",""Responses!$B$2:$N$500""),10,0),0)"),0.0)</f>
        <v>0</v>
      </c>
      <c r="AH133" s="40">
        <f>IFERROR(__xludf.DUMMYFUNCTION("IFNA(VLOOKUP(A133,IMPORTRANGE(""https://docs.google.com/spreadsheets/d/13sIiIFxtnWDUMYwzYXOCUL9Pdssb8PBqcbIkNBBCaZM/edit?resourcekey#gid=2083474367"",""Responses!$B$2:$N$500""),9,0),0)"),0.0)</f>
        <v>0</v>
      </c>
      <c r="AI133" s="41">
        <f t="shared" si="15"/>
        <v>0</v>
      </c>
      <c r="AJ133" s="41">
        <f t="shared" si="16"/>
        <v>-20091251.4</v>
      </c>
      <c r="AK133" s="42">
        <f t="shared" si="17"/>
        <v>0</v>
      </c>
      <c r="AL133" s="42">
        <f t="shared" si="18"/>
        <v>0</v>
      </c>
    </row>
    <row r="134" ht="15.75" customHeight="1">
      <c r="A134" s="6">
        <v>1.24658899E8</v>
      </c>
      <c r="B134" s="7" t="s">
        <v>520</v>
      </c>
      <c r="C134" s="20">
        <f>VLOOKUP(A134,'14.03.24'!$A$2:$W$500,17,0)</f>
        <v>4846737.28</v>
      </c>
      <c r="D134" s="33">
        <f t="shared" si="1"/>
        <v>0</v>
      </c>
      <c r="E134" s="20">
        <f>VLOOKUP(A134,'14.03.24'!$A$2:$W$500,18,0)</f>
        <v>20771731.2</v>
      </c>
      <c r="F134" s="33">
        <f t="shared" si="2"/>
        <v>0</v>
      </c>
      <c r="G134" s="13">
        <f>VLOOKUP(A134,'14.03.24'!$A$2:$C$426,3,0)</f>
        <v>69239104</v>
      </c>
      <c r="H134" s="34" t="str">
        <f>VLOOKUP(A134,'Actual scan'!$A$2:$C$419,3,0)</f>
        <v>#N/A</v>
      </c>
      <c r="I134" s="35" t="str">
        <f t="shared" si="3"/>
        <v>#N/A</v>
      </c>
      <c r="J134" s="20">
        <f>VLOOKUP(A134,'14.03.24'!$A$2:$M$426,13,0)</f>
        <v>853694733.8</v>
      </c>
      <c r="K134" s="36" t="str">
        <f>VLOOKUP(A134,'Actual scan'!$A$2:$M$419,13,0)</f>
        <v>#N/A</v>
      </c>
      <c r="L134" s="35" t="str">
        <f t="shared" si="4"/>
        <v>#N/A</v>
      </c>
      <c r="M134" s="13">
        <f>VLOOKUP(A134,'14.03.24'!$A$2:$M$426,4,0)</f>
        <v>98554962</v>
      </c>
      <c r="N134" s="34" t="str">
        <f>VLOOKUP(A134,'Actual scan'!$A$2:$M$419,4,0)</f>
        <v>#N/A</v>
      </c>
      <c r="O134" s="38" t="str">
        <f t="shared" si="5"/>
        <v>#N/A</v>
      </c>
      <c r="P134" s="13">
        <f>VLOOKUP(A134,'14.03.24'!$A$2:$M$426,10,0)</f>
        <v>6453635</v>
      </c>
      <c r="Q134" s="39" t="str">
        <f>VLOOKUP(A134,'Actual scan'!$A$2:$M$419,10,0)</f>
        <v>#N/A</v>
      </c>
      <c r="R134" s="38" t="str">
        <f t="shared" si="6"/>
        <v>#N/A</v>
      </c>
      <c r="S134" s="13">
        <f>VLOOKUP(A134,'14.03.24'!$A$2:$M$426,9,0)</f>
        <v>24487093</v>
      </c>
      <c r="T134" s="39" t="str">
        <f>VLOOKUP(A134,'Actual scan'!$A$2:$M$419,9,0)</f>
        <v>#N/A</v>
      </c>
      <c r="U134" s="38" t="str">
        <f t="shared" si="7"/>
        <v>#N/A</v>
      </c>
      <c r="V134" s="13">
        <f>VLOOKUP(A134,'14.03.24'!$A$2:$M$426,8,0)</f>
        <v>32411520</v>
      </c>
      <c r="W134" s="39" t="str">
        <f>VLOOKUP(A134,'Actual scan'!$A$2:$M$419,8,0)</f>
        <v>#N/A</v>
      </c>
      <c r="X134" s="38" t="str">
        <f t="shared" si="8"/>
        <v>#N/A</v>
      </c>
      <c r="Y134" s="13">
        <f>VLOOKUP(A134,'14.03.24'!$A$2:$M$426,11,0)</f>
        <v>1291135350</v>
      </c>
      <c r="Z134" s="39" t="str">
        <f>VLOOKUP(A134,'Actual scan'!$A$2:$M$419,11,0)</f>
        <v>#N/A</v>
      </c>
      <c r="AA134" s="38" t="str">
        <f t="shared" si="9"/>
        <v>#N/A</v>
      </c>
      <c r="AB134" s="40" t="str">
        <f t="shared" si="10"/>
        <v>#N/A</v>
      </c>
      <c r="AC134" s="40" t="str">
        <f t="shared" si="11"/>
        <v>#N/A</v>
      </c>
      <c r="AD134" s="40">
        <f t="shared" si="12"/>
        <v>0</v>
      </c>
      <c r="AE134" s="40">
        <f t="shared" si="13"/>
        <v>0</v>
      </c>
      <c r="AF134" s="41" t="str">
        <f t="shared" si="14"/>
        <v>#N/A</v>
      </c>
      <c r="AG134" s="40">
        <f>IFERROR(__xludf.DUMMYFUNCTION("IFNA(VLOOKUP(A134,IMPORTRANGE(""https://docs.google.com/spreadsheets/d/13sIiIFxtnWDUMYwzYXOCUL9Pdssb8PBqcbIkNBBCaZM/edit?resourcekey#gid=2083474367"",""Responses!$B$2:$N$500""),10,0),0)"),0.0)</f>
        <v>0</v>
      </c>
      <c r="AH134" s="40">
        <f>IFERROR(__xludf.DUMMYFUNCTION("IFNA(VLOOKUP(A134,IMPORTRANGE(""https://docs.google.com/spreadsheets/d/13sIiIFxtnWDUMYwzYXOCUL9Pdssb8PBqcbIkNBBCaZM/edit?resourcekey#gid=2083474367"",""Responses!$B$2:$N$500""),9,0),0)"),0.0)</f>
        <v>0</v>
      </c>
      <c r="AI134" s="41">
        <f t="shared" si="15"/>
        <v>0</v>
      </c>
      <c r="AJ134" s="41">
        <f t="shared" si="16"/>
        <v>-20771731.2</v>
      </c>
      <c r="AK134" s="42">
        <f t="shared" si="17"/>
        <v>0</v>
      </c>
      <c r="AL134" s="42">
        <f t="shared" si="18"/>
        <v>0</v>
      </c>
    </row>
    <row r="135" ht="15.75" customHeight="1">
      <c r="A135" s="6">
        <v>7.6599086E7</v>
      </c>
      <c r="B135" s="7" t="s">
        <v>524</v>
      </c>
      <c r="C135" s="20">
        <f>VLOOKUP(A135,'14.03.24'!$A$2:$W$500,17,0)</f>
        <v>4769592.94</v>
      </c>
      <c r="D135" s="33">
        <f t="shared" si="1"/>
        <v>1205465</v>
      </c>
      <c r="E135" s="20">
        <f>VLOOKUP(A135,'14.03.24'!$A$2:$W$500,18,0)</f>
        <v>20441112.6</v>
      </c>
      <c r="F135" s="33">
        <f t="shared" si="2"/>
        <v>4164464</v>
      </c>
      <c r="G135" s="13">
        <f>VLOOKUP(A135,'14.03.24'!$A$2:$C$426,3,0)</f>
        <v>68137042</v>
      </c>
      <c r="H135" s="34">
        <f>VLOOKUP(A135,'Actual scan'!$A$2:$C$419,3,0)</f>
        <v>53617976</v>
      </c>
      <c r="I135" s="35">
        <f t="shared" si="3"/>
        <v>-14519066</v>
      </c>
      <c r="J135" s="20">
        <f>VLOOKUP(A135,'14.03.24'!$A$2:$M$426,13,0)</f>
        <v>258483637.6</v>
      </c>
      <c r="K135" s="36">
        <f>VLOOKUP(A135,'Actual scan'!$A$2:$M$419,13,0)</f>
        <v>279333511.4</v>
      </c>
      <c r="L135" s="37">
        <f t="shared" si="4"/>
        <v>20849873.8</v>
      </c>
      <c r="M135" s="13">
        <f>VLOOKUP(A135,'14.03.24'!$A$2:$M$426,4,0)</f>
        <v>30729435</v>
      </c>
      <c r="N135" s="34">
        <f>VLOOKUP(A135,'Actual scan'!$A$2:$M$419,4,0)</f>
        <v>31949450</v>
      </c>
      <c r="O135" s="38">
        <f t="shared" si="5"/>
        <v>1220015</v>
      </c>
      <c r="P135" s="13">
        <f>VLOOKUP(A135,'14.03.24'!$A$2:$M$426,10,0)</f>
        <v>9379819</v>
      </c>
      <c r="Q135" s="39">
        <f>VLOOKUP(A135,'Actual scan'!$A$2:$M$419,10,0)</f>
        <v>10291607</v>
      </c>
      <c r="R135" s="38">
        <f t="shared" si="6"/>
        <v>911788</v>
      </c>
      <c r="S135" s="13">
        <f>VLOOKUP(A135,'14.03.24'!$A$2:$M$426,9,0)</f>
        <v>4987440</v>
      </c>
      <c r="T135" s="39">
        <f>VLOOKUP(A135,'Actual scan'!$A$2:$M$419,9,0)</f>
        <v>5864207</v>
      </c>
      <c r="U135" s="38">
        <f t="shared" si="7"/>
        <v>876767</v>
      </c>
      <c r="V135" s="13">
        <f>VLOOKUP(A135,'14.03.24'!$A$2:$M$426,8,0)</f>
        <v>15298051</v>
      </c>
      <c r="W135" s="39">
        <f>VLOOKUP(A135,'Actual scan'!$A$2:$M$419,8,0)</f>
        <v>15626749</v>
      </c>
      <c r="X135" s="38">
        <f t="shared" si="8"/>
        <v>328698</v>
      </c>
      <c r="Y135" s="13">
        <f>VLOOKUP(A135,'14.03.24'!$A$2:$M$426,11,0)</f>
        <v>14009687935</v>
      </c>
      <c r="Z135" s="39">
        <f>VLOOKUP(A135,'Actual scan'!$A$2:$M$419,11,0)</f>
        <v>14009687935</v>
      </c>
      <c r="AA135" s="38">
        <f t="shared" si="9"/>
        <v>0</v>
      </c>
      <c r="AB135" s="40">
        <f t="shared" si="10"/>
        <v>657396</v>
      </c>
      <c r="AC135" s="40">
        <f t="shared" si="11"/>
        <v>3507068</v>
      </c>
      <c r="AD135" s="40">
        <f t="shared" si="12"/>
        <v>0</v>
      </c>
      <c r="AE135" s="40">
        <f t="shared" si="13"/>
        <v>0</v>
      </c>
      <c r="AF135" s="41">
        <f t="shared" si="14"/>
        <v>0</v>
      </c>
      <c r="AG135" s="40">
        <f>IFERROR(__xludf.DUMMYFUNCTION("IFNA(VLOOKUP(A135,IMPORTRANGE(""https://docs.google.com/spreadsheets/d/13sIiIFxtnWDUMYwzYXOCUL9Pdssb8PBqcbIkNBBCaZM/edit?resourcekey#gid=2083474367"",""Responses!$B$2:$N$500""),10,0),0)"),0.0)</f>
        <v>0</v>
      </c>
      <c r="AH135" s="40">
        <f>IFERROR(__xludf.DUMMYFUNCTION("IFNA(VLOOKUP(A135,IMPORTRANGE(""https://docs.google.com/spreadsheets/d/13sIiIFxtnWDUMYwzYXOCUL9Pdssb8PBqcbIkNBBCaZM/edit?resourcekey#gid=2083474367"",""Responses!$B$2:$N$500""),9,0),0)"),0.0)</f>
        <v>0</v>
      </c>
      <c r="AI135" s="41">
        <f t="shared" si="15"/>
        <v>4164464</v>
      </c>
      <c r="AJ135" s="41">
        <f t="shared" si="16"/>
        <v>-16276648.6</v>
      </c>
      <c r="AK135" s="42">
        <f t="shared" si="17"/>
        <v>0.2527395975</v>
      </c>
      <c r="AL135" s="42">
        <f t="shared" si="18"/>
        <v>0.2037298107</v>
      </c>
    </row>
    <row r="136" ht="15.75" customHeight="1">
      <c r="A136" s="6">
        <v>8.7641071E7</v>
      </c>
      <c r="B136" s="7" t="s">
        <v>132</v>
      </c>
      <c r="C136" s="20">
        <f>VLOOKUP(A136,'14.03.24'!$A$2:$W$500,17,0)</f>
        <v>4800267.99</v>
      </c>
      <c r="D136" s="33">
        <f t="shared" si="1"/>
        <v>1962147</v>
      </c>
      <c r="E136" s="20">
        <f>VLOOKUP(A136,'14.03.24'!$A$2:$W$500,18,0)</f>
        <v>20572577.1</v>
      </c>
      <c r="F136" s="33">
        <f t="shared" si="2"/>
        <v>6968473.328</v>
      </c>
      <c r="G136" s="13">
        <f>VLOOKUP(A136,'14.03.24'!$A$2:$C$426,3,0)</f>
        <v>68575257</v>
      </c>
      <c r="H136" s="34">
        <f>VLOOKUP(A136,'Actual scan'!$A$2:$C$419,3,0)</f>
        <v>69020877</v>
      </c>
      <c r="I136" s="35">
        <f t="shared" si="3"/>
        <v>445620</v>
      </c>
      <c r="J136" s="20">
        <f>VLOOKUP(A136,'14.03.24'!$A$2:$M$426,13,0)</f>
        <v>127702285.2</v>
      </c>
      <c r="K136" s="36">
        <f>VLOOKUP(A136,'Actual scan'!$A$2:$M$419,13,0)</f>
        <v>162545266.8</v>
      </c>
      <c r="L136" s="37">
        <f t="shared" si="4"/>
        <v>34842981.6</v>
      </c>
      <c r="M136" s="13">
        <f>VLOOKUP(A136,'14.03.24'!$A$2:$M$426,4,0)</f>
        <v>11833889</v>
      </c>
      <c r="N136" s="34">
        <f>VLOOKUP(A136,'Actual scan'!$A$2:$M$419,4,0)</f>
        <v>14567944</v>
      </c>
      <c r="O136" s="38">
        <f t="shared" si="5"/>
        <v>2734055</v>
      </c>
      <c r="P136" s="13">
        <f>VLOOKUP(A136,'14.03.24'!$A$2:$M$426,10,0)</f>
        <v>8437657</v>
      </c>
      <c r="Q136" s="39">
        <f>VLOOKUP(A136,'Actual scan'!$A$2:$M$419,10,0)</f>
        <v>10404985</v>
      </c>
      <c r="R136" s="38">
        <f t="shared" si="6"/>
        <v>1967328</v>
      </c>
      <c r="S136" s="13">
        <f>VLOOKUP(A136,'14.03.24'!$A$2:$M$426,9,0)</f>
        <v>2272662</v>
      </c>
      <c r="T136" s="39">
        <f>VLOOKUP(A136,'Actual scan'!$A$2:$M$419,9,0)</f>
        <v>3693527</v>
      </c>
      <c r="U136" s="38">
        <f t="shared" si="7"/>
        <v>1420865</v>
      </c>
      <c r="V136" s="13">
        <f>VLOOKUP(A136,'14.03.24'!$A$2:$M$426,8,0)</f>
        <v>7931045</v>
      </c>
      <c r="W136" s="39">
        <f>VLOOKUP(A136,'Actual scan'!$A$2:$M$419,8,0)</f>
        <v>8472327</v>
      </c>
      <c r="X136" s="38">
        <f t="shared" si="8"/>
        <v>541282</v>
      </c>
      <c r="Y136" s="13">
        <f>VLOOKUP(A136,'14.03.24'!$A$2:$M$426,11,0)</f>
        <v>4039383383</v>
      </c>
      <c r="Z136" s="39">
        <f>VLOOKUP(A136,'Actual scan'!$A$2:$M$419,11,0)</f>
        <v>4376798929</v>
      </c>
      <c r="AA136" s="38">
        <f t="shared" si="9"/>
        <v>337415546</v>
      </c>
      <c r="AB136" s="40">
        <f t="shared" si="10"/>
        <v>1082564</v>
      </c>
      <c r="AC136" s="40">
        <f t="shared" si="11"/>
        <v>5683460</v>
      </c>
      <c r="AD136" s="40">
        <f t="shared" si="12"/>
        <v>0</v>
      </c>
      <c r="AE136" s="40">
        <f t="shared" si="13"/>
        <v>0</v>
      </c>
      <c r="AF136" s="41">
        <f t="shared" si="14"/>
        <v>202449.3276</v>
      </c>
      <c r="AG136" s="40">
        <f>IFERROR(__xludf.DUMMYFUNCTION("IFNA(VLOOKUP(A136,IMPORTRANGE(""https://docs.google.com/spreadsheets/d/13sIiIFxtnWDUMYwzYXOCUL9Pdssb8PBqcbIkNBBCaZM/edit?resourcekey#gid=2083474367"",""Responses!$B$2:$N$500""),10,0),0)"),0.0)</f>
        <v>0</v>
      </c>
      <c r="AH136" s="40">
        <f>IFERROR(__xludf.DUMMYFUNCTION("IFNA(VLOOKUP(A136,IMPORTRANGE(""https://docs.google.com/spreadsheets/d/13sIiIFxtnWDUMYwzYXOCUL9Pdssb8PBqcbIkNBBCaZM/edit?resourcekey#gid=2083474367"",""Responses!$B$2:$N$500""),9,0),0)"),0.0)</f>
        <v>0</v>
      </c>
      <c r="AI136" s="41">
        <f t="shared" si="15"/>
        <v>6968473.328</v>
      </c>
      <c r="AJ136" s="41">
        <f t="shared" si="16"/>
        <v>-13604103.77</v>
      </c>
      <c r="AK136" s="42">
        <f t="shared" si="17"/>
        <v>0.4087578035</v>
      </c>
      <c r="AL136" s="42">
        <f t="shared" si="18"/>
        <v>0.3387263197</v>
      </c>
    </row>
    <row r="137" ht="15.75" customHeight="1">
      <c r="A137" s="6">
        <v>5.0600792E7</v>
      </c>
      <c r="B137" s="7" t="s">
        <v>519</v>
      </c>
      <c r="C137" s="20">
        <f>VLOOKUP(A137,'14.03.24'!$A$2:$W$500,17,0)</f>
        <v>4851614.67</v>
      </c>
      <c r="D137" s="33">
        <f t="shared" si="1"/>
        <v>878609</v>
      </c>
      <c r="E137" s="20">
        <f>VLOOKUP(A137,'14.03.24'!$A$2:$W$500,18,0)</f>
        <v>20792634.3</v>
      </c>
      <c r="F137" s="33">
        <f t="shared" si="2"/>
        <v>6322742.704</v>
      </c>
      <c r="G137" s="13">
        <f>VLOOKUP(A137,'14.03.24'!$A$2:$C$426,3,0)</f>
        <v>69308781</v>
      </c>
      <c r="H137" s="34">
        <f>VLOOKUP(A137,'Actual scan'!$A$2:$C$419,3,0)</f>
        <v>57648313</v>
      </c>
      <c r="I137" s="35">
        <f t="shared" si="3"/>
        <v>-11660468</v>
      </c>
      <c r="J137" s="20">
        <f>VLOOKUP(A137,'14.03.24'!$A$2:$M$426,13,0)</f>
        <v>362437576.2</v>
      </c>
      <c r="K137" s="36">
        <f>VLOOKUP(A137,'Actual scan'!$A$2:$M$419,13,0)</f>
        <v>376612086.2</v>
      </c>
      <c r="L137" s="37">
        <f t="shared" si="4"/>
        <v>14174510</v>
      </c>
      <c r="M137" s="13">
        <f>VLOOKUP(A137,'14.03.24'!$A$2:$M$426,4,0)</f>
        <v>37101663</v>
      </c>
      <c r="N137" s="34">
        <f>VLOOKUP(A137,'Actual scan'!$A$2:$M$419,4,0)</f>
        <v>37980272</v>
      </c>
      <c r="O137" s="38">
        <f t="shared" si="5"/>
        <v>878609</v>
      </c>
      <c r="P137" s="13">
        <f>VLOOKUP(A137,'14.03.24'!$A$2:$M$426,10,0)</f>
        <v>11101282</v>
      </c>
      <c r="Q137" s="39">
        <f>VLOOKUP(A137,'Actual scan'!$A$2:$M$419,10,0)</f>
        <v>11169898</v>
      </c>
      <c r="R137" s="38">
        <f t="shared" si="6"/>
        <v>68616</v>
      </c>
      <c r="S137" s="13">
        <f>VLOOKUP(A137,'14.03.24'!$A$2:$M$426,9,0)</f>
        <v>9564253</v>
      </c>
      <c r="T137" s="39">
        <f>VLOOKUP(A137,'Actual scan'!$A$2:$M$419,9,0)</f>
        <v>10103095</v>
      </c>
      <c r="U137" s="38">
        <f t="shared" si="7"/>
        <v>538842</v>
      </c>
      <c r="V137" s="13">
        <f>VLOOKUP(A137,'14.03.24'!$A$2:$M$426,8,0)</f>
        <v>15846342</v>
      </c>
      <c r="W137" s="39">
        <f>VLOOKUP(A137,'Actual scan'!$A$2:$M$419,8,0)</f>
        <v>16186109</v>
      </c>
      <c r="X137" s="38">
        <f t="shared" si="8"/>
        <v>339767</v>
      </c>
      <c r="Y137" s="13">
        <f>VLOOKUP(A137,'14.03.24'!$A$2:$M$426,11,0)</f>
        <v>4415674000</v>
      </c>
      <c r="Z137" s="39">
        <f>VLOOKUP(A137,'Actual scan'!$A$2:$M$419,11,0)</f>
        <v>10228741840</v>
      </c>
      <c r="AA137" s="38">
        <f t="shared" si="9"/>
        <v>5813067840</v>
      </c>
      <c r="AB137" s="40">
        <f t="shared" si="10"/>
        <v>679534</v>
      </c>
      <c r="AC137" s="40">
        <f t="shared" si="11"/>
        <v>2155368</v>
      </c>
      <c r="AD137" s="40">
        <f t="shared" si="12"/>
        <v>0</v>
      </c>
      <c r="AE137" s="40">
        <f t="shared" si="13"/>
        <v>0</v>
      </c>
      <c r="AF137" s="41">
        <f t="shared" si="14"/>
        <v>3487840.704</v>
      </c>
      <c r="AG137" s="40">
        <f>IFERROR(__xludf.DUMMYFUNCTION("IFNA(VLOOKUP(A137,IMPORTRANGE(""https://docs.google.com/spreadsheets/d/13sIiIFxtnWDUMYwzYXOCUL9Pdssb8PBqcbIkNBBCaZM/edit?resourcekey#gid=2083474367"",""Responses!$B$2:$N$500""),10,0),0)"),0.0)</f>
        <v>0</v>
      </c>
      <c r="AH137" s="40">
        <f>IFERROR(__xludf.DUMMYFUNCTION("IFNA(VLOOKUP(A137,IMPORTRANGE(""https://docs.google.com/spreadsheets/d/13sIiIFxtnWDUMYwzYXOCUL9Pdssb8PBqcbIkNBBCaZM/edit?resourcekey#gid=2083474367"",""Responses!$B$2:$N$500""),9,0),0)"),0.0)</f>
        <v>0</v>
      </c>
      <c r="AI137" s="41">
        <f t="shared" si="15"/>
        <v>6322742.704</v>
      </c>
      <c r="AJ137" s="41">
        <f t="shared" si="16"/>
        <v>-14469891.6</v>
      </c>
      <c r="AK137" s="42">
        <f t="shared" si="17"/>
        <v>0.181096204</v>
      </c>
      <c r="AL137" s="42">
        <f t="shared" si="18"/>
        <v>0.3040856975</v>
      </c>
    </row>
    <row r="138" ht="15.75" customHeight="1">
      <c r="A138" s="6">
        <v>1.10293377E8</v>
      </c>
      <c r="B138" s="7" t="s">
        <v>118</v>
      </c>
      <c r="C138" s="20">
        <f>VLOOKUP(A138,'14.03.24'!$A$2:$W$500,17,0)</f>
        <v>4831848.63</v>
      </c>
      <c r="D138" s="33">
        <f t="shared" si="1"/>
        <v>38396238</v>
      </c>
      <c r="E138" s="20">
        <f>VLOOKUP(A138,'14.03.24'!$A$2:$W$500,18,0)</f>
        <v>20707922.7</v>
      </c>
      <c r="F138" s="33">
        <f t="shared" si="2"/>
        <v>129177320.2</v>
      </c>
      <c r="G138" s="13">
        <f>VLOOKUP(A138,'14.03.24'!$A$2:$C$426,3,0)</f>
        <v>69026409</v>
      </c>
      <c r="H138" s="34">
        <f>VLOOKUP(A138,'Actual scan'!$A$2:$C$419,3,0)</f>
        <v>69891773</v>
      </c>
      <c r="I138" s="35">
        <f t="shared" si="3"/>
        <v>865364</v>
      </c>
      <c r="J138" s="20">
        <f>VLOOKUP(A138,'14.03.24'!$A$2:$M$426,13,0)</f>
        <v>2031356567</v>
      </c>
      <c r="K138" s="36">
        <f>VLOOKUP(A138,'Actual scan'!$A$2:$M$419,13,0)</f>
        <v>2674584176</v>
      </c>
      <c r="L138" s="37">
        <f t="shared" si="4"/>
        <v>643227609</v>
      </c>
      <c r="M138" s="13">
        <f>VLOOKUP(A138,'14.03.24'!$A$2:$M$426,4,0)</f>
        <v>186725241</v>
      </c>
      <c r="N138" s="34">
        <f>VLOOKUP(A138,'Actual scan'!$A$2:$M$419,4,0)</f>
        <v>226908184</v>
      </c>
      <c r="O138" s="38">
        <f t="shared" si="5"/>
        <v>40182943</v>
      </c>
      <c r="P138" s="13">
        <f>VLOOKUP(A138,'14.03.24'!$A$2:$M$426,10,0)</f>
        <v>11787885</v>
      </c>
      <c r="Q138" s="39">
        <f>VLOOKUP(A138,'Actual scan'!$A$2:$M$419,10,0)</f>
        <v>13257417</v>
      </c>
      <c r="R138" s="38">
        <f t="shared" si="6"/>
        <v>1469532</v>
      </c>
      <c r="S138" s="13">
        <f>VLOOKUP(A138,'14.03.24'!$A$2:$M$426,9,0)</f>
        <v>63916961</v>
      </c>
      <c r="T138" s="39">
        <f>VLOOKUP(A138,'Actual scan'!$A$2:$M$419,9,0)</f>
        <v>89723883</v>
      </c>
      <c r="U138" s="38">
        <f t="shared" si="7"/>
        <v>25806922</v>
      </c>
      <c r="V138" s="13">
        <f>VLOOKUP(A138,'14.03.24'!$A$2:$M$426,8,0)</f>
        <v>72076966</v>
      </c>
      <c r="W138" s="39">
        <f>VLOOKUP(A138,'Actual scan'!$A$2:$M$419,8,0)</f>
        <v>84666282</v>
      </c>
      <c r="X138" s="38">
        <f t="shared" si="8"/>
        <v>12589316</v>
      </c>
      <c r="Y138" s="13">
        <f>VLOOKUP(A138,'14.03.24'!$A$2:$M$426,11,0)</f>
        <v>7021363396</v>
      </c>
      <c r="Z138" s="39">
        <f>VLOOKUP(A138,'Actual scan'!$A$2:$M$419,11,0)</f>
        <v>8306363698</v>
      </c>
      <c r="AA138" s="38">
        <f t="shared" si="9"/>
        <v>1285000302</v>
      </c>
      <c r="AB138" s="40">
        <f t="shared" si="10"/>
        <v>25178632</v>
      </c>
      <c r="AC138" s="40">
        <f t="shared" si="11"/>
        <v>103227688</v>
      </c>
      <c r="AD138" s="40">
        <f t="shared" si="12"/>
        <v>0</v>
      </c>
      <c r="AE138" s="40">
        <f t="shared" si="13"/>
        <v>0</v>
      </c>
      <c r="AF138" s="41">
        <f t="shared" si="14"/>
        <v>771000.1812</v>
      </c>
      <c r="AG138" s="40">
        <f>IFERROR(__xludf.DUMMYFUNCTION("IFNA(VLOOKUP(A138,IMPORTRANGE(""https://docs.google.com/spreadsheets/d/13sIiIFxtnWDUMYwzYXOCUL9Pdssb8PBqcbIkNBBCaZM/edit?resourcekey#gid=2083474367"",""Responses!$B$2:$N$500""),10,0),0)"),0.0)</f>
        <v>0</v>
      </c>
      <c r="AH138" s="40">
        <f>IFERROR(__xludf.DUMMYFUNCTION("IFNA(VLOOKUP(A138,IMPORTRANGE(""https://docs.google.com/spreadsheets/d/13sIiIFxtnWDUMYwzYXOCUL9Pdssb8PBqcbIkNBBCaZM/edit?resourcekey#gid=2083474367"",""Responses!$B$2:$N$500""),9,0),0)"),0.0)</f>
        <v>0</v>
      </c>
      <c r="AI138" s="41">
        <f t="shared" si="15"/>
        <v>129177320.2</v>
      </c>
      <c r="AJ138" s="41">
        <f t="shared" si="16"/>
        <v>108469397.5</v>
      </c>
      <c r="AK138" s="42">
        <f t="shared" si="17"/>
        <v>7.946490244</v>
      </c>
      <c r="AL138" s="42">
        <f t="shared" si="18"/>
        <v>6.2380627</v>
      </c>
    </row>
    <row r="139" ht="15.75" customHeight="1">
      <c r="A139" s="6">
        <v>1.32223E7</v>
      </c>
      <c r="B139" s="7" t="s">
        <v>525</v>
      </c>
      <c r="C139" s="20">
        <f>VLOOKUP(A139,'14.03.24'!$A$2:$W$500,17,0)</f>
        <v>4753400.47</v>
      </c>
      <c r="D139" s="33">
        <f t="shared" si="1"/>
        <v>0</v>
      </c>
      <c r="E139" s="20">
        <f>VLOOKUP(A139,'14.03.24'!$A$2:$W$500,18,0)</f>
        <v>20371716.3</v>
      </c>
      <c r="F139" s="33">
        <f t="shared" si="2"/>
        <v>0</v>
      </c>
      <c r="G139" s="13">
        <f>VLOOKUP(A139,'14.03.24'!$A$2:$C$426,3,0)</f>
        <v>67905721</v>
      </c>
      <c r="H139" s="34" t="str">
        <f>VLOOKUP(A139,'Actual scan'!$A$2:$C$419,3,0)</f>
        <v>#N/A</v>
      </c>
      <c r="I139" s="35" t="str">
        <f t="shared" si="3"/>
        <v>#N/A</v>
      </c>
      <c r="J139" s="20">
        <f>VLOOKUP(A139,'14.03.24'!$A$2:$M$426,13,0)</f>
        <v>2300232734</v>
      </c>
      <c r="K139" s="36" t="str">
        <f>VLOOKUP(A139,'Actual scan'!$A$2:$M$419,13,0)</f>
        <v>#N/A</v>
      </c>
      <c r="L139" s="35" t="str">
        <f t="shared" si="4"/>
        <v>#N/A</v>
      </c>
      <c r="M139" s="13">
        <f>VLOOKUP(A139,'14.03.24'!$A$2:$M$426,4,0)</f>
        <v>214231348</v>
      </c>
      <c r="N139" s="34" t="str">
        <f>VLOOKUP(A139,'Actual scan'!$A$2:$M$419,4,0)</f>
        <v>#N/A</v>
      </c>
      <c r="O139" s="38" t="str">
        <f t="shared" si="5"/>
        <v>#N/A</v>
      </c>
      <c r="P139" s="13">
        <f>VLOOKUP(A139,'14.03.24'!$A$2:$M$426,10,0)</f>
        <v>19882532</v>
      </c>
      <c r="Q139" s="39" t="str">
        <f>VLOOKUP(A139,'Actual scan'!$A$2:$M$419,10,0)</f>
        <v>#N/A</v>
      </c>
      <c r="R139" s="38" t="str">
        <f t="shared" si="6"/>
        <v>#N/A</v>
      </c>
      <c r="S139" s="13">
        <f>VLOOKUP(A139,'14.03.24'!$A$2:$M$426,9,0)</f>
        <v>51798749</v>
      </c>
      <c r="T139" s="39" t="str">
        <f>VLOOKUP(A139,'Actual scan'!$A$2:$M$419,9,0)</f>
        <v>#N/A</v>
      </c>
      <c r="U139" s="38" t="str">
        <f t="shared" si="7"/>
        <v>#N/A</v>
      </c>
      <c r="V139" s="13">
        <f>VLOOKUP(A139,'14.03.24'!$A$2:$M$426,8,0)</f>
        <v>120448176</v>
      </c>
      <c r="W139" s="39" t="str">
        <f>VLOOKUP(A139,'Actual scan'!$A$2:$M$419,8,0)</f>
        <v>#N/A</v>
      </c>
      <c r="X139" s="38" t="str">
        <f t="shared" si="8"/>
        <v>#N/A</v>
      </c>
      <c r="Y139" s="13">
        <f>VLOOKUP(A139,'14.03.24'!$A$2:$M$426,11,0)</f>
        <v>14310974317</v>
      </c>
      <c r="Z139" s="39" t="str">
        <f>VLOOKUP(A139,'Actual scan'!$A$2:$M$419,11,0)</f>
        <v>#N/A</v>
      </c>
      <c r="AA139" s="38" t="str">
        <f t="shared" si="9"/>
        <v>#N/A</v>
      </c>
      <c r="AB139" s="40" t="str">
        <f t="shared" si="10"/>
        <v>#N/A</v>
      </c>
      <c r="AC139" s="40" t="str">
        <f t="shared" si="11"/>
        <v>#N/A</v>
      </c>
      <c r="AD139" s="40">
        <f t="shared" si="12"/>
        <v>0</v>
      </c>
      <c r="AE139" s="40">
        <f t="shared" si="13"/>
        <v>0</v>
      </c>
      <c r="AF139" s="41" t="str">
        <f t="shared" si="14"/>
        <v>#N/A</v>
      </c>
      <c r="AG139" s="40">
        <f>IFERROR(__xludf.DUMMYFUNCTION("IFNA(VLOOKUP(A139,IMPORTRANGE(""https://docs.google.com/spreadsheets/d/13sIiIFxtnWDUMYwzYXOCUL9Pdssb8PBqcbIkNBBCaZM/edit?resourcekey#gid=2083474367"",""Responses!$B$2:$N$500""),10,0),0)"),0.0)</f>
        <v>0</v>
      </c>
      <c r="AH139" s="40">
        <f>IFERROR(__xludf.DUMMYFUNCTION("IFNA(VLOOKUP(A139,IMPORTRANGE(""https://docs.google.com/spreadsheets/d/13sIiIFxtnWDUMYwzYXOCUL9Pdssb8PBqcbIkNBBCaZM/edit?resourcekey#gid=2083474367"",""Responses!$B$2:$N$500""),9,0),0)"),0.0)</f>
        <v>0</v>
      </c>
      <c r="AI139" s="41">
        <f t="shared" si="15"/>
        <v>0</v>
      </c>
      <c r="AJ139" s="41">
        <f t="shared" si="16"/>
        <v>-20371716.3</v>
      </c>
      <c r="AK139" s="42">
        <f t="shared" si="17"/>
        <v>0</v>
      </c>
      <c r="AL139" s="42">
        <f t="shared" si="18"/>
        <v>0</v>
      </c>
    </row>
    <row r="140" ht="15.75" customHeight="1">
      <c r="A140" s="6">
        <v>1.12195368E8</v>
      </c>
      <c r="B140" s="7" t="s">
        <v>159</v>
      </c>
      <c r="C140" s="20">
        <f>VLOOKUP(A140,'14.03.24'!$A$2:$W$500,17,0)</f>
        <v>4703525.61</v>
      </c>
      <c r="D140" s="33">
        <f t="shared" si="1"/>
        <v>6845783</v>
      </c>
      <c r="E140" s="20">
        <f>VLOOKUP(A140,'14.03.24'!$A$2:$W$500,18,0)</f>
        <v>20157966.9</v>
      </c>
      <c r="F140" s="33">
        <f t="shared" si="2"/>
        <v>23639148</v>
      </c>
      <c r="G140" s="13">
        <f>VLOOKUP(A140,'14.03.24'!$A$2:$C$426,3,0)</f>
        <v>67193223</v>
      </c>
      <c r="H140" s="34">
        <f>VLOOKUP(A140,'Actual scan'!$A$2:$C$419,3,0)</f>
        <v>66157003</v>
      </c>
      <c r="I140" s="35">
        <f t="shared" si="3"/>
        <v>-1036220</v>
      </c>
      <c r="J140" s="20">
        <f>VLOOKUP(A140,'14.03.24'!$A$2:$M$426,13,0)</f>
        <v>633227959</v>
      </c>
      <c r="K140" s="36">
        <f>VLOOKUP(A140,'Actual scan'!$A$2:$M$419,13,0)</f>
        <v>751442332.6</v>
      </c>
      <c r="L140" s="37">
        <f t="shared" si="4"/>
        <v>118214373.6</v>
      </c>
      <c r="M140" s="13">
        <f>VLOOKUP(A140,'14.03.24'!$A$2:$M$426,4,0)</f>
        <v>49475165</v>
      </c>
      <c r="N140" s="34">
        <f>VLOOKUP(A140,'Actual scan'!$A$2:$M$419,4,0)</f>
        <v>56339828</v>
      </c>
      <c r="O140" s="38">
        <f t="shared" si="5"/>
        <v>6864663</v>
      </c>
      <c r="P140" s="13">
        <f>VLOOKUP(A140,'14.03.24'!$A$2:$M$426,10,0)</f>
        <v>4588698</v>
      </c>
      <c r="Q140" s="39">
        <f>VLOOKUP(A140,'Actual scan'!$A$2:$M$419,10,0)</f>
        <v>5791104</v>
      </c>
      <c r="R140" s="38">
        <f t="shared" si="6"/>
        <v>1202406</v>
      </c>
      <c r="S140" s="13">
        <f>VLOOKUP(A140,'14.03.24'!$A$2:$M$426,9,0)</f>
        <v>18103653</v>
      </c>
      <c r="T140" s="39">
        <f>VLOOKUP(A140,'Actual scan'!$A$2:$M$419,9,0)</f>
        <v>23077444</v>
      </c>
      <c r="U140" s="38">
        <f t="shared" si="7"/>
        <v>4973791</v>
      </c>
      <c r="V140" s="13">
        <f>VLOOKUP(A140,'14.03.24'!$A$2:$M$426,8,0)</f>
        <v>26681179</v>
      </c>
      <c r="W140" s="39">
        <f>VLOOKUP(A140,'Actual scan'!$A$2:$M$419,8,0)</f>
        <v>28553171</v>
      </c>
      <c r="X140" s="38">
        <f t="shared" si="8"/>
        <v>1871992</v>
      </c>
      <c r="Y140" s="13">
        <f>VLOOKUP(A140,'14.03.24'!$A$2:$M$426,11,0)</f>
        <v>341291926</v>
      </c>
      <c r="Z140" s="39">
        <f>VLOOKUP(A140,'Actual scan'!$A$2:$M$419,11,0)</f>
        <v>341291926</v>
      </c>
      <c r="AA140" s="38">
        <f t="shared" si="9"/>
        <v>0</v>
      </c>
      <c r="AB140" s="40">
        <f t="shared" si="10"/>
        <v>3743984</v>
      </c>
      <c r="AC140" s="40">
        <f t="shared" si="11"/>
        <v>19895164</v>
      </c>
      <c r="AD140" s="40">
        <f t="shared" si="12"/>
        <v>0</v>
      </c>
      <c r="AE140" s="40">
        <f t="shared" si="13"/>
        <v>0</v>
      </c>
      <c r="AF140" s="41">
        <f t="shared" si="14"/>
        <v>0</v>
      </c>
      <c r="AG140" s="40">
        <f>IFERROR(__xludf.DUMMYFUNCTION("IFNA(VLOOKUP(A140,IMPORTRANGE(""https://docs.google.com/spreadsheets/d/13sIiIFxtnWDUMYwzYXOCUL9Pdssb8PBqcbIkNBBCaZM/edit?resourcekey#gid=2083474367"",""Responses!$B$2:$N$500""),10,0),0)"),0.0)</f>
        <v>0</v>
      </c>
      <c r="AH140" s="40">
        <f>IFERROR(__xludf.DUMMYFUNCTION("IFNA(VLOOKUP(A140,IMPORTRANGE(""https://docs.google.com/spreadsheets/d/13sIiIFxtnWDUMYwzYXOCUL9Pdssb8PBqcbIkNBBCaZM/edit?resourcekey#gid=2083474367"",""Responses!$B$2:$N$500""),9,0),0)"),0.0)</f>
        <v>0</v>
      </c>
      <c r="AI140" s="41">
        <f t="shared" si="15"/>
        <v>23639148</v>
      </c>
      <c r="AJ140" s="41">
        <f t="shared" si="16"/>
        <v>3481181.1</v>
      </c>
      <c r="AK140" s="42">
        <f t="shared" si="17"/>
        <v>1.455457792</v>
      </c>
      <c r="AL140" s="42">
        <f t="shared" si="18"/>
        <v>1.17269505</v>
      </c>
    </row>
    <row r="141" ht="15.75" customHeight="1">
      <c r="A141" s="6">
        <v>1.61173E7</v>
      </c>
      <c r="B141" s="7" t="s">
        <v>63</v>
      </c>
      <c r="C141" s="20">
        <f>VLOOKUP(A141,'14.03.24'!$A$2:$W$500,17,0)</f>
        <v>4818833.32</v>
      </c>
      <c r="D141" s="33">
        <f t="shared" si="1"/>
        <v>31392966</v>
      </c>
      <c r="E141" s="20">
        <f>VLOOKUP(A141,'14.03.24'!$A$2:$W$500,18,0)</f>
        <v>20652142.8</v>
      </c>
      <c r="F141" s="33">
        <f t="shared" si="2"/>
        <v>109568407.1</v>
      </c>
      <c r="G141" s="13">
        <f>VLOOKUP(A141,'14.03.24'!$A$2:$C$426,3,0)</f>
        <v>68840476</v>
      </c>
      <c r="H141" s="34">
        <f>VLOOKUP(A141,'Actual scan'!$A$2:$C$419,3,0)</f>
        <v>80347170</v>
      </c>
      <c r="I141" s="35">
        <f t="shared" si="3"/>
        <v>11506694</v>
      </c>
      <c r="J141" s="20">
        <f>VLOOKUP(A141,'14.03.24'!$A$2:$M$426,13,0)</f>
        <v>4977681874</v>
      </c>
      <c r="K141" s="36">
        <f>VLOOKUP(A141,'Actual scan'!$A$2:$M$419,13,0)</f>
        <v>5519891865</v>
      </c>
      <c r="L141" s="37">
        <f t="shared" si="4"/>
        <v>542209990.6</v>
      </c>
      <c r="M141" s="13">
        <f>VLOOKUP(A141,'14.03.24'!$A$2:$M$426,4,0)</f>
        <v>353266992</v>
      </c>
      <c r="N141" s="34">
        <f>VLOOKUP(A141,'Actual scan'!$A$2:$M$419,4,0)</f>
        <v>388661357</v>
      </c>
      <c r="O141" s="38">
        <f t="shared" si="5"/>
        <v>35394365</v>
      </c>
      <c r="P141" s="13">
        <f>VLOOKUP(A141,'14.03.24'!$A$2:$M$426,10,0)</f>
        <v>22672661</v>
      </c>
      <c r="Q141" s="39">
        <f>VLOOKUP(A141,'Actual scan'!$A$2:$M$419,10,0)</f>
        <v>24048986</v>
      </c>
      <c r="R141" s="38">
        <f t="shared" si="6"/>
        <v>1376325</v>
      </c>
      <c r="S141" s="13">
        <f>VLOOKUP(A141,'14.03.24'!$A$2:$M$426,9,0)</f>
        <v>163682109</v>
      </c>
      <c r="T141" s="39">
        <f>VLOOKUP(A141,'Actual scan'!$A$2:$M$419,9,0)</f>
        <v>186296179</v>
      </c>
      <c r="U141" s="38">
        <f t="shared" si="7"/>
        <v>22614070</v>
      </c>
      <c r="V141" s="13">
        <f>VLOOKUP(A141,'14.03.24'!$A$2:$M$426,8,0)</f>
        <v>166045346</v>
      </c>
      <c r="W141" s="39">
        <f>VLOOKUP(A141,'Actual scan'!$A$2:$M$419,8,0)</f>
        <v>174824242</v>
      </c>
      <c r="X141" s="38">
        <f t="shared" si="8"/>
        <v>8778896</v>
      </c>
      <c r="Y141" s="13">
        <f>VLOOKUP(A141,'14.03.24'!$A$2:$M$426,11,0)</f>
        <v>18528924795</v>
      </c>
      <c r="Z141" s="39">
        <f>VLOOKUP(A141,'Actual scan'!$A$2:$M$419,11,0)</f>
        <v>21119483343</v>
      </c>
      <c r="AA141" s="38">
        <f t="shared" si="9"/>
        <v>2590558548</v>
      </c>
      <c r="AB141" s="40">
        <f t="shared" si="10"/>
        <v>17557792</v>
      </c>
      <c r="AC141" s="40">
        <f t="shared" si="11"/>
        <v>90456280</v>
      </c>
      <c r="AD141" s="40">
        <f t="shared" si="12"/>
        <v>0</v>
      </c>
      <c r="AE141" s="40">
        <f t="shared" si="13"/>
        <v>0</v>
      </c>
      <c r="AF141" s="41">
        <f t="shared" si="14"/>
        <v>1554335.129</v>
      </c>
      <c r="AG141" s="40">
        <f>IFERROR(__xludf.DUMMYFUNCTION("IFNA(VLOOKUP(A141,IMPORTRANGE(""https://docs.google.com/spreadsheets/d/13sIiIFxtnWDUMYwzYXOCUL9Pdssb8PBqcbIkNBBCaZM/edit?resourcekey#gid=2083474367"",""Responses!$B$2:$N$500""),10,0),0)"),0.0)</f>
        <v>0</v>
      </c>
      <c r="AH141" s="40">
        <f>IFERROR(__xludf.DUMMYFUNCTION("IFNA(VLOOKUP(A141,IMPORTRANGE(""https://docs.google.com/spreadsheets/d/13sIiIFxtnWDUMYwzYXOCUL9Pdssb8PBqcbIkNBBCaZM/edit?resourcekey#gid=2083474367"",""Responses!$B$2:$N$500""),9,0),0)"),0.0)</f>
        <v>0</v>
      </c>
      <c r="AI141" s="41">
        <f t="shared" si="15"/>
        <v>109568407.1</v>
      </c>
      <c r="AJ141" s="41">
        <f t="shared" si="16"/>
        <v>88916264.33</v>
      </c>
      <c r="AK141" s="42">
        <f t="shared" si="17"/>
        <v>6.514640353</v>
      </c>
      <c r="AL141" s="42">
        <f t="shared" si="18"/>
        <v>5.305425601</v>
      </c>
    </row>
    <row r="142" ht="15.75" customHeight="1">
      <c r="A142" s="6">
        <v>1.24366114E8</v>
      </c>
      <c r="B142" s="7" t="s">
        <v>527</v>
      </c>
      <c r="C142" s="20">
        <f>VLOOKUP(A142,'14.03.24'!$A$2:$W$500,17,0)</f>
        <v>4717990.34</v>
      </c>
      <c r="D142" s="33">
        <f t="shared" si="1"/>
        <v>6900305</v>
      </c>
      <c r="E142" s="20">
        <f>VLOOKUP(A142,'14.03.24'!$A$2:$W$500,18,0)</f>
        <v>20219958.6</v>
      </c>
      <c r="F142" s="33">
        <f t="shared" si="2"/>
        <v>19951304</v>
      </c>
      <c r="G142" s="13">
        <f>VLOOKUP(A142,'14.03.24'!$A$2:$C$426,3,0)</f>
        <v>67399862</v>
      </c>
      <c r="H142" s="34">
        <f>VLOOKUP(A142,'Actual scan'!$A$2:$C$419,3,0)</f>
        <v>68803392</v>
      </c>
      <c r="I142" s="35">
        <f t="shared" si="3"/>
        <v>1403530</v>
      </c>
      <c r="J142" s="20">
        <f>VLOOKUP(A142,'14.03.24'!$A$2:$M$426,13,0)</f>
        <v>248252160</v>
      </c>
      <c r="K142" s="36">
        <f>VLOOKUP(A142,'Actual scan'!$A$2:$M$419,13,0)</f>
        <v>348185635.2</v>
      </c>
      <c r="L142" s="37">
        <f t="shared" si="4"/>
        <v>99933475.2</v>
      </c>
      <c r="M142" s="13">
        <f>VLOOKUP(A142,'14.03.24'!$A$2:$M$426,4,0)</f>
        <v>22722587</v>
      </c>
      <c r="N142" s="34">
        <f>VLOOKUP(A142,'Actual scan'!$A$2:$M$419,4,0)</f>
        <v>30566440</v>
      </c>
      <c r="O142" s="38">
        <f t="shared" si="5"/>
        <v>7843853</v>
      </c>
      <c r="P142" s="13">
        <f>VLOOKUP(A142,'14.03.24'!$A$2:$M$426,10,0)</f>
        <v>4575641</v>
      </c>
      <c r="Q142" s="39">
        <f>VLOOKUP(A142,'Actual scan'!$A$2:$M$419,10,0)</f>
        <v>6843917</v>
      </c>
      <c r="R142" s="38">
        <f t="shared" si="6"/>
        <v>2268276</v>
      </c>
      <c r="S142" s="13">
        <f>VLOOKUP(A142,'14.03.24'!$A$2:$M$426,9,0)</f>
        <v>5096877</v>
      </c>
      <c r="T142" s="39">
        <f>VLOOKUP(A142,'Actual scan'!$A$2:$M$419,9,0)</f>
        <v>8010224</v>
      </c>
      <c r="U142" s="38">
        <f t="shared" si="7"/>
        <v>2913347</v>
      </c>
      <c r="V142" s="13">
        <f>VLOOKUP(A142,'14.03.24'!$A$2:$M$426,8,0)</f>
        <v>13990762</v>
      </c>
      <c r="W142" s="39">
        <f>VLOOKUP(A142,'Actual scan'!$A$2:$M$419,8,0)</f>
        <v>17977720</v>
      </c>
      <c r="X142" s="38">
        <f t="shared" si="8"/>
        <v>3986958</v>
      </c>
      <c r="Y142" s="13">
        <f>VLOOKUP(A142,'14.03.24'!$A$2:$M$426,11,0)</f>
        <v>1243375000</v>
      </c>
      <c r="Z142" s="39">
        <f>VLOOKUP(A142,'Actual scan'!$A$2:$M$419,11,0)</f>
        <v>1783375000</v>
      </c>
      <c r="AA142" s="38">
        <f t="shared" si="9"/>
        <v>540000000</v>
      </c>
      <c r="AB142" s="40">
        <f t="shared" si="10"/>
        <v>7973916</v>
      </c>
      <c r="AC142" s="40">
        <f t="shared" si="11"/>
        <v>11653388</v>
      </c>
      <c r="AD142" s="40">
        <f t="shared" si="12"/>
        <v>0</v>
      </c>
      <c r="AE142" s="40">
        <f t="shared" si="13"/>
        <v>0</v>
      </c>
      <c r="AF142" s="41">
        <f t="shared" si="14"/>
        <v>324000</v>
      </c>
      <c r="AG142" s="40">
        <f>IFERROR(__xludf.DUMMYFUNCTION("IFNA(VLOOKUP(A142,IMPORTRANGE(""https://docs.google.com/spreadsheets/d/13sIiIFxtnWDUMYwzYXOCUL9Pdssb8PBqcbIkNBBCaZM/edit?resourcekey#gid=2083474367"",""Responses!$B$2:$N$500""),10,0),0)"),0.0)</f>
        <v>0</v>
      </c>
      <c r="AH142" s="40">
        <f>IFERROR(__xludf.DUMMYFUNCTION("IFNA(VLOOKUP(A142,IMPORTRANGE(""https://docs.google.com/spreadsheets/d/13sIiIFxtnWDUMYwzYXOCUL9Pdssb8PBqcbIkNBBCaZM/edit?resourcekey#gid=2083474367"",""Responses!$B$2:$N$500""),9,0),0)"),0.0)</f>
        <v>0</v>
      </c>
      <c r="AI142" s="41">
        <f t="shared" si="15"/>
        <v>19951304</v>
      </c>
      <c r="AJ142" s="41">
        <f t="shared" si="16"/>
        <v>-268654.6</v>
      </c>
      <c r="AK142" s="42">
        <f t="shared" si="17"/>
        <v>1.462551744</v>
      </c>
      <c r="AL142" s="42">
        <f t="shared" si="18"/>
        <v>0.9867133952</v>
      </c>
    </row>
    <row r="143" ht="15.75" customHeight="1">
      <c r="A143" s="6">
        <v>6.9444462E7</v>
      </c>
      <c r="B143" s="7" t="s">
        <v>193</v>
      </c>
      <c r="C143" s="20">
        <f>VLOOKUP(A143,'14.03.24'!$A$2:$W$500,17,0)</f>
        <v>4659748.59</v>
      </c>
      <c r="D143" s="33">
        <f t="shared" si="1"/>
        <v>3283591</v>
      </c>
      <c r="E143" s="20">
        <f>VLOOKUP(A143,'14.03.24'!$A$2:$W$500,18,0)</f>
        <v>19970351.1</v>
      </c>
      <c r="F143" s="33">
        <f t="shared" si="2"/>
        <v>9399594.24</v>
      </c>
      <c r="G143" s="13">
        <f>VLOOKUP(A143,'14.03.24'!$A$2:$C$426,3,0)</f>
        <v>66567837</v>
      </c>
      <c r="H143" s="34">
        <f>VLOOKUP(A143,'Actual scan'!$A$2:$C$419,3,0)</f>
        <v>58264512</v>
      </c>
      <c r="I143" s="35">
        <f t="shared" si="3"/>
        <v>-8303325</v>
      </c>
      <c r="J143" s="20">
        <f>VLOOKUP(A143,'14.03.24'!$A$2:$M$426,13,0)</f>
        <v>175230976.6</v>
      </c>
      <c r="K143" s="36">
        <f>VLOOKUP(A143,'Actual scan'!$A$2:$M$419,13,0)</f>
        <v>219364635.8</v>
      </c>
      <c r="L143" s="37">
        <f t="shared" si="4"/>
        <v>44133659.2</v>
      </c>
      <c r="M143" s="13">
        <f>VLOOKUP(A143,'14.03.24'!$A$2:$M$426,4,0)</f>
        <v>14456297</v>
      </c>
      <c r="N143" s="34">
        <f>VLOOKUP(A143,'Actual scan'!$A$2:$M$419,4,0)</f>
        <v>17960627</v>
      </c>
      <c r="O143" s="38">
        <f t="shared" si="5"/>
        <v>3504330</v>
      </c>
      <c r="P143" s="13">
        <f>VLOOKUP(A143,'14.03.24'!$A$2:$M$426,10,0)</f>
        <v>7157971</v>
      </c>
      <c r="Q143" s="39">
        <f>VLOOKUP(A143,'Actual scan'!$A$2:$M$419,10,0)</f>
        <v>8848283</v>
      </c>
      <c r="R143" s="38">
        <f t="shared" si="6"/>
        <v>1690312</v>
      </c>
      <c r="S143" s="13">
        <f>VLOOKUP(A143,'14.03.24'!$A$2:$M$426,9,0)</f>
        <v>4371748</v>
      </c>
      <c r="T143" s="39">
        <f>VLOOKUP(A143,'Actual scan'!$A$2:$M$419,9,0)</f>
        <v>5464384</v>
      </c>
      <c r="U143" s="38">
        <f t="shared" si="7"/>
        <v>1092636</v>
      </c>
      <c r="V143" s="13">
        <f>VLOOKUP(A143,'14.03.24'!$A$2:$M$426,8,0)</f>
        <v>8536643</v>
      </c>
      <c r="W143" s="39">
        <f>VLOOKUP(A143,'Actual scan'!$A$2:$M$419,8,0)</f>
        <v>10727598</v>
      </c>
      <c r="X143" s="38">
        <f t="shared" si="8"/>
        <v>2190955</v>
      </c>
      <c r="Y143" s="13">
        <f>VLOOKUP(A143,'14.03.24'!$A$2:$M$426,11,0)</f>
        <v>2610394098</v>
      </c>
      <c r="Z143" s="39">
        <f>VLOOKUP(A143,'Actual scan'!$A$2:$M$419,11,0)</f>
        <v>3688961165</v>
      </c>
      <c r="AA143" s="38">
        <f t="shared" si="9"/>
        <v>1078567067</v>
      </c>
      <c r="AB143" s="40">
        <f t="shared" si="10"/>
        <v>4381910</v>
      </c>
      <c r="AC143" s="40">
        <f t="shared" si="11"/>
        <v>4370544</v>
      </c>
      <c r="AD143" s="40">
        <f t="shared" si="12"/>
        <v>0</v>
      </c>
      <c r="AE143" s="40">
        <f t="shared" si="13"/>
        <v>0</v>
      </c>
      <c r="AF143" s="41">
        <f t="shared" si="14"/>
        <v>647140.2402</v>
      </c>
      <c r="AG143" s="40">
        <f>IFERROR(__xludf.DUMMYFUNCTION("IFNA(VLOOKUP(A143,IMPORTRANGE(""https://docs.google.com/spreadsheets/d/13sIiIFxtnWDUMYwzYXOCUL9Pdssb8PBqcbIkNBBCaZM/edit?resourcekey#gid=2083474367"",""Responses!$B$2:$N$500""),10,0),0)"),0.0)</f>
        <v>0</v>
      </c>
      <c r="AH143" s="40">
        <f>IFERROR(__xludf.DUMMYFUNCTION("IFNA(VLOOKUP(A143,IMPORTRANGE(""https://docs.google.com/spreadsheets/d/13sIiIFxtnWDUMYwzYXOCUL9Pdssb8PBqcbIkNBBCaZM/edit?resourcekey#gid=2083474367"",""Responses!$B$2:$N$500""),9,0),0)"),0.0)</f>
        <v>0</v>
      </c>
      <c r="AI143" s="41">
        <f t="shared" si="15"/>
        <v>9399594.24</v>
      </c>
      <c r="AJ143" s="41">
        <f t="shared" si="16"/>
        <v>-10570756.86</v>
      </c>
      <c r="AK143" s="42">
        <f t="shared" si="17"/>
        <v>0.7046712793</v>
      </c>
      <c r="AL143" s="42">
        <f t="shared" si="18"/>
        <v>0.4706774655</v>
      </c>
    </row>
    <row r="144" ht="15.75" customHeight="1">
      <c r="A144" s="6">
        <v>6.069421E7</v>
      </c>
      <c r="B144" s="7" t="s">
        <v>189</v>
      </c>
      <c r="C144" s="20">
        <f>VLOOKUP(A144,'14.03.24'!$A$2:$W$500,17,0)</f>
        <v>4633038.97</v>
      </c>
      <c r="D144" s="33">
        <f t="shared" si="1"/>
        <v>2391924</v>
      </c>
      <c r="E144" s="20">
        <f>VLOOKUP(A144,'14.03.24'!$A$2:$W$500,18,0)</f>
        <v>19855881.3</v>
      </c>
      <c r="F144" s="33">
        <f t="shared" si="2"/>
        <v>12762442.17</v>
      </c>
      <c r="G144" s="13">
        <f>VLOOKUP(A144,'14.03.24'!$A$2:$C$426,3,0)</f>
        <v>66186271</v>
      </c>
      <c r="H144" s="34">
        <f>VLOOKUP(A144,'Actual scan'!$A$2:$C$419,3,0)</f>
        <v>59272813</v>
      </c>
      <c r="I144" s="35">
        <f t="shared" si="3"/>
        <v>-6913458</v>
      </c>
      <c r="J144" s="20">
        <f>VLOOKUP(A144,'14.03.24'!$A$2:$M$426,13,0)</f>
        <v>105235062</v>
      </c>
      <c r="K144" s="36">
        <f>VLOOKUP(A144,'Actual scan'!$A$2:$M$419,13,0)</f>
        <v>141399204</v>
      </c>
      <c r="L144" s="37">
        <f t="shared" si="4"/>
        <v>36164142</v>
      </c>
      <c r="M144" s="13">
        <f>VLOOKUP(A144,'14.03.24'!$A$2:$M$426,4,0)</f>
        <v>7746657</v>
      </c>
      <c r="N144" s="34">
        <f>VLOOKUP(A144,'Actual scan'!$A$2:$M$419,4,0)</f>
        <v>10230332</v>
      </c>
      <c r="O144" s="38">
        <f t="shared" si="5"/>
        <v>2483675</v>
      </c>
      <c r="P144" s="13">
        <f>VLOOKUP(A144,'14.03.24'!$A$2:$M$426,10,0)</f>
        <v>4507299</v>
      </c>
      <c r="Q144" s="39">
        <f>VLOOKUP(A144,'Actual scan'!$A$2:$M$419,10,0)</f>
        <v>8741661</v>
      </c>
      <c r="R144" s="38">
        <f t="shared" si="6"/>
        <v>4234362</v>
      </c>
      <c r="S144" s="13">
        <f>VLOOKUP(A144,'14.03.24'!$A$2:$M$426,9,0)</f>
        <v>3575440</v>
      </c>
      <c r="T144" s="39">
        <f>VLOOKUP(A144,'Actual scan'!$A$2:$M$419,9,0)</f>
        <v>4797319</v>
      </c>
      <c r="U144" s="38">
        <f t="shared" si="7"/>
        <v>1221879</v>
      </c>
      <c r="V144" s="13">
        <f>VLOOKUP(A144,'14.03.24'!$A$2:$M$426,8,0)</f>
        <v>3337692</v>
      </c>
      <c r="W144" s="39">
        <f>VLOOKUP(A144,'Actual scan'!$A$2:$M$419,8,0)</f>
        <v>4507737</v>
      </c>
      <c r="X144" s="38">
        <f t="shared" si="8"/>
        <v>1170045</v>
      </c>
      <c r="Y144" s="13">
        <f>VLOOKUP(A144,'14.03.24'!$A$2:$M$426,11,0)</f>
        <v>22824022152</v>
      </c>
      <c r="Z144" s="39">
        <f>VLOOKUP(A144,'Actual scan'!$A$2:$M$419,11,0)</f>
        <v>32048749104</v>
      </c>
      <c r="AA144" s="38">
        <f t="shared" si="9"/>
        <v>9224726952</v>
      </c>
      <c r="AB144" s="40">
        <f t="shared" si="10"/>
        <v>2340090</v>
      </c>
      <c r="AC144" s="40">
        <f t="shared" si="11"/>
        <v>4887516</v>
      </c>
      <c r="AD144" s="40">
        <f t="shared" si="12"/>
        <v>0</v>
      </c>
      <c r="AE144" s="40">
        <f t="shared" si="13"/>
        <v>0</v>
      </c>
      <c r="AF144" s="41">
        <f t="shared" si="14"/>
        <v>5534836.171</v>
      </c>
      <c r="AG144" s="40">
        <f>IFERROR(__xludf.DUMMYFUNCTION("IFNA(VLOOKUP(A144,IMPORTRANGE(""https://docs.google.com/spreadsheets/d/13sIiIFxtnWDUMYwzYXOCUL9Pdssb8PBqcbIkNBBCaZM/edit?resourcekey#gid=2083474367"",""Responses!$B$2:$N$500""),10,0),0)"),0.0)</f>
        <v>0</v>
      </c>
      <c r="AH144" s="40">
        <f>IFERROR(__xludf.DUMMYFUNCTION("IFNA(VLOOKUP(A144,IMPORTRANGE(""https://docs.google.com/spreadsheets/d/13sIiIFxtnWDUMYwzYXOCUL9Pdssb8PBqcbIkNBBCaZM/edit?resourcekey#gid=2083474367"",""Responses!$B$2:$N$500""),9,0),0)"),0.0)</f>
        <v>0</v>
      </c>
      <c r="AI144" s="41">
        <f t="shared" si="15"/>
        <v>12762442.17</v>
      </c>
      <c r="AJ144" s="41">
        <f t="shared" si="16"/>
        <v>-7093439.129</v>
      </c>
      <c r="AK144" s="42">
        <f t="shared" si="17"/>
        <v>0.5162753898</v>
      </c>
      <c r="AL144" s="42">
        <f t="shared" si="18"/>
        <v>0.6427537503</v>
      </c>
    </row>
    <row r="145" ht="15.75" customHeight="1">
      <c r="A145" s="6">
        <v>8.5989252E7</v>
      </c>
      <c r="B145" s="7" t="s">
        <v>135</v>
      </c>
      <c r="C145" s="20">
        <f>VLOOKUP(A145,'14.03.24'!$A$2:$W$500,17,0)</f>
        <v>4784562.79</v>
      </c>
      <c r="D145" s="33">
        <f t="shared" si="1"/>
        <v>5355043</v>
      </c>
      <c r="E145" s="20">
        <f>VLOOKUP(A145,'14.03.24'!$A$2:$W$500,18,0)</f>
        <v>20505269.1</v>
      </c>
      <c r="F145" s="33">
        <f t="shared" si="2"/>
        <v>18886034</v>
      </c>
      <c r="G145" s="13">
        <f>VLOOKUP(A145,'14.03.24'!$A$2:$C$426,3,0)</f>
        <v>68350897</v>
      </c>
      <c r="H145" s="34">
        <f>VLOOKUP(A145,'Actual scan'!$A$2:$C$419,3,0)</f>
        <v>68719771</v>
      </c>
      <c r="I145" s="35">
        <f t="shared" si="3"/>
        <v>368874</v>
      </c>
      <c r="J145" s="20">
        <f>VLOOKUP(A145,'14.03.24'!$A$2:$M$426,13,0)</f>
        <v>562088976</v>
      </c>
      <c r="K145" s="36">
        <f>VLOOKUP(A145,'Actual scan'!$A$2:$M$419,13,0)</f>
        <v>655338229.8</v>
      </c>
      <c r="L145" s="37">
        <f t="shared" si="4"/>
        <v>93249253.8</v>
      </c>
      <c r="M145" s="13">
        <f>VLOOKUP(A145,'14.03.24'!$A$2:$M$426,4,0)</f>
        <v>63466200</v>
      </c>
      <c r="N145" s="34">
        <f>VLOOKUP(A145,'Actual scan'!$A$2:$M$419,4,0)</f>
        <v>68866619</v>
      </c>
      <c r="O145" s="38">
        <f t="shared" si="5"/>
        <v>5400419</v>
      </c>
      <c r="P145" s="13">
        <f>VLOOKUP(A145,'14.03.24'!$A$2:$M$426,10,0)</f>
        <v>8374306</v>
      </c>
      <c r="Q145" s="39">
        <f>VLOOKUP(A145,'Actual scan'!$A$2:$M$419,10,0)</f>
        <v>10179196</v>
      </c>
      <c r="R145" s="38">
        <f t="shared" si="6"/>
        <v>1804890</v>
      </c>
      <c r="S145" s="13">
        <f>VLOOKUP(A145,'14.03.24'!$A$2:$M$426,9,0)</f>
        <v>17750154</v>
      </c>
      <c r="T145" s="39">
        <f>VLOOKUP(A145,'Actual scan'!$A$2:$M$419,9,0)</f>
        <v>21717990</v>
      </c>
      <c r="U145" s="38">
        <f t="shared" si="7"/>
        <v>3967836</v>
      </c>
      <c r="V145" s="13">
        <f>VLOOKUP(A145,'14.03.24'!$A$2:$M$426,8,0)</f>
        <v>19684029</v>
      </c>
      <c r="W145" s="39">
        <f>VLOOKUP(A145,'Actual scan'!$A$2:$M$419,8,0)</f>
        <v>21071236</v>
      </c>
      <c r="X145" s="38">
        <f t="shared" si="8"/>
        <v>1387207</v>
      </c>
      <c r="Y145" s="13">
        <f>VLOOKUP(A145,'14.03.24'!$A$2:$M$426,11,0)</f>
        <v>2525220821</v>
      </c>
      <c r="Z145" s="39">
        <f>VLOOKUP(A145,'Actual scan'!$A$2:$M$419,11,0)</f>
        <v>2925680821</v>
      </c>
      <c r="AA145" s="38">
        <f t="shared" si="9"/>
        <v>400460000</v>
      </c>
      <c r="AB145" s="40">
        <f t="shared" si="10"/>
        <v>2774414</v>
      </c>
      <c r="AC145" s="40">
        <f t="shared" si="11"/>
        <v>15871344</v>
      </c>
      <c r="AD145" s="40">
        <f t="shared" si="12"/>
        <v>0</v>
      </c>
      <c r="AE145" s="40">
        <f t="shared" si="13"/>
        <v>0</v>
      </c>
      <c r="AF145" s="41">
        <f t="shared" si="14"/>
        <v>240276</v>
      </c>
      <c r="AG145" s="40">
        <f>IFERROR(__xludf.DUMMYFUNCTION("IFNA(VLOOKUP(A145,IMPORTRANGE(""https://docs.google.com/spreadsheets/d/13sIiIFxtnWDUMYwzYXOCUL9Pdssb8PBqcbIkNBBCaZM/edit?resourcekey#gid=2083474367"",""Responses!$B$2:$N$500""),10,0),0)"),0.0)</f>
        <v>0</v>
      </c>
      <c r="AH145" s="40">
        <f>IFERROR(__xludf.DUMMYFUNCTION("IFNA(VLOOKUP(A145,IMPORTRANGE(""https://docs.google.com/spreadsheets/d/13sIiIFxtnWDUMYwzYXOCUL9Pdssb8PBqcbIkNBBCaZM/edit?resourcekey#gid=2083474367"",""Responses!$B$2:$N$500""),9,0),0)"),0.0)</f>
        <v>0</v>
      </c>
      <c r="AI145" s="41">
        <f t="shared" si="15"/>
        <v>18886034</v>
      </c>
      <c r="AJ145" s="41">
        <f t="shared" si="16"/>
        <v>-1619235.1</v>
      </c>
      <c r="AK145" s="42">
        <f t="shared" si="17"/>
        <v>1.119233509</v>
      </c>
      <c r="AL145" s="42">
        <f t="shared" si="18"/>
        <v>0.9210332187</v>
      </c>
    </row>
    <row r="146" ht="15.75" customHeight="1">
      <c r="A146" s="6">
        <v>1.10926617E8</v>
      </c>
      <c r="B146" s="7" t="s">
        <v>170</v>
      </c>
      <c r="C146" s="20">
        <f>VLOOKUP(A146,'14.03.24'!$A$2:$W$500,17,0)</f>
        <v>4706371.25</v>
      </c>
      <c r="D146" s="33">
        <f t="shared" si="1"/>
        <v>3570930</v>
      </c>
      <c r="E146" s="20">
        <f>VLOOKUP(A146,'14.03.24'!$A$2:$W$500,18,0)</f>
        <v>20170162.5</v>
      </c>
      <c r="F146" s="33">
        <f t="shared" si="2"/>
        <v>12216193.07</v>
      </c>
      <c r="G146" s="13">
        <f>VLOOKUP(A146,'14.03.24'!$A$2:$C$426,3,0)</f>
        <v>67233875</v>
      </c>
      <c r="H146" s="34">
        <f>VLOOKUP(A146,'Actual scan'!$A$2:$C$419,3,0)</f>
        <v>64529141</v>
      </c>
      <c r="I146" s="35">
        <f t="shared" si="3"/>
        <v>-2704734</v>
      </c>
      <c r="J146" s="20">
        <f>VLOOKUP(A146,'14.03.24'!$A$2:$M$426,13,0)</f>
        <v>146949552.2</v>
      </c>
      <c r="K146" s="36">
        <f>VLOOKUP(A146,'Actual scan'!$A$2:$M$419,13,0)</f>
        <v>207999779.6</v>
      </c>
      <c r="L146" s="37">
        <f t="shared" si="4"/>
        <v>61050227.4</v>
      </c>
      <c r="M146" s="13">
        <f>VLOOKUP(A146,'14.03.24'!$A$2:$M$426,4,0)</f>
        <v>12204574</v>
      </c>
      <c r="N146" s="34">
        <f>VLOOKUP(A146,'Actual scan'!$A$2:$M$419,4,0)</f>
        <v>15881917</v>
      </c>
      <c r="O146" s="38">
        <f t="shared" si="5"/>
        <v>3677343</v>
      </c>
      <c r="P146" s="13">
        <f>VLOOKUP(A146,'14.03.24'!$A$2:$M$426,10,0)</f>
        <v>4762666</v>
      </c>
      <c r="Q146" s="39">
        <f>VLOOKUP(A146,'Actual scan'!$A$2:$M$419,10,0)</f>
        <v>6867977</v>
      </c>
      <c r="R146" s="38">
        <f t="shared" si="6"/>
        <v>2105311</v>
      </c>
      <c r="S146" s="13">
        <f>VLOOKUP(A146,'14.03.24'!$A$2:$M$426,9,0)</f>
        <v>3592128</v>
      </c>
      <c r="T146" s="39">
        <f>VLOOKUP(A146,'Actual scan'!$A$2:$M$419,9,0)</f>
        <v>6119048</v>
      </c>
      <c r="U146" s="38">
        <f t="shared" si="7"/>
        <v>2526920</v>
      </c>
      <c r="V146" s="13">
        <f>VLOOKUP(A146,'14.03.24'!$A$2:$M$426,8,0)</f>
        <v>7281473</v>
      </c>
      <c r="W146" s="39">
        <f>VLOOKUP(A146,'Actual scan'!$A$2:$M$419,8,0)</f>
        <v>8325483</v>
      </c>
      <c r="X146" s="38">
        <f t="shared" si="8"/>
        <v>1044010</v>
      </c>
      <c r="Y146" s="13">
        <f>VLOOKUP(A146,'14.03.24'!$A$2:$M$426,11,0)</f>
        <v>1944110692</v>
      </c>
      <c r="Z146" s="39">
        <f>VLOOKUP(A146,'Actual scan'!$A$2:$M$419,11,0)</f>
        <v>1978265803</v>
      </c>
      <c r="AA146" s="38">
        <f t="shared" si="9"/>
        <v>34155111</v>
      </c>
      <c r="AB146" s="40">
        <f t="shared" si="10"/>
        <v>2088020</v>
      </c>
      <c r="AC146" s="40">
        <f t="shared" si="11"/>
        <v>10107680</v>
      </c>
      <c r="AD146" s="40">
        <f t="shared" si="12"/>
        <v>0</v>
      </c>
      <c r="AE146" s="40">
        <f t="shared" si="13"/>
        <v>0</v>
      </c>
      <c r="AF146" s="41">
        <f t="shared" si="14"/>
        <v>20493.0666</v>
      </c>
      <c r="AG146" s="40">
        <f>IFERROR(__xludf.DUMMYFUNCTION("IFNA(VLOOKUP(A146,IMPORTRANGE(""https://docs.google.com/spreadsheets/d/13sIiIFxtnWDUMYwzYXOCUL9Pdssb8PBqcbIkNBBCaZM/edit?resourcekey#gid=2083474367"",""Responses!$B$2:$N$500""),10,0),0)"),0.0)</f>
        <v>0</v>
      </c>
      <c r="AH146" s="40">
        <f>IFERROR(__xludf.DUMMYFUNCTION("IFNA(VLOOKUP(A146,IMPORTRANGE(""https://docs.google.com/spreadsheets/d/13sIiIFxtnWDUMYwzYXOCUL9Pdssb8PBqcbIkNBBCaZM/edit?resourcekey#gid=2083474367"",""Responses!$B$2:$N$500""),9,0),0)"),0.0)</f>
        <v>0</v>
      </c>
      <c r="AI146" s="41">
        <f t="shared" si="15"/>
        <v>12216193.07</v>
      </c>
      <c r="AJ146" s="41">
        <f t="shared" si="16"/>
        <v>-7953969.433</v>
      </c>
      <c r="AK146" s="42">
        <f t="shared" si="17"/>
        <v>0.7587437986</v>
      </c>
      <c r="AL146" s="42">
        <f t="shared" si="18"/>
        <v>0.6056566508</v>
      </c>
    </row>
    <row r="147" ht="15.75" customHeight="1">
      <c r="A147" s="6">
        <v>1.22691013E8</v>
      </c>
      <c r="B147" s="7" t="s">
        <v>161</v>
      </c>
      <c r="C147" s="20">
        <f>VLOOKUP(A147,'14.03.24'!$A$2:$W$500,17,0)</f>
        <v>4778168.64</v>
      </c>
      <c r="D147" s="33">
        <f t="shared" si="1"/>
        <v>17898851</v>
      </c>
      <c r="E147" s="20">
        <f>VLOOKUP(A147,'14.03.24'!$A$2:$W$500,18,0)</f>
        <v>20477865.6</v>
      </c>
      <c r="F147" s="33">
        <f t="shared" si="2"/>
        <v>57723150</v>
      </c>
      <c r="G147" s="13">
        <f>VLOOKUP(A147,'14.03.24'!$A$2:$C$426,3,0)</f>
        <v>68259552</v>
      </c>
      <c r="H147" s="34">
        <f>VLOOKUP(A147,'Actual scan'!$A$2:$C$419,3,0)</f>
        <v>65637456</v>
      </c>
      <c r="I147" s="35">
        <f t="shared" si="3"/>
        <v>-2622096</v>
      </c>
      <c r="J147" s="20">
        <f>VLOOKUP(A147,'14.03.24'!$A$2:$M$426,13,0)</f>
        <v>533323610.6</v>
      </c>
      <c r="K147" s="36">
        <f>VLOOKUP(A147,'Actual scan'!$A$2:$M$419,13,0)</f>
        <v>823225252.4</v>
      </c>
      <c r="L147" s="37">
        <f t="shared" si="4"/>
        <v>289901641.8</v>
      </c>
      <c r="M147" s="13">
        <f>VLOOKUP(A147,'14.03.24'!$A$2:$M$426,4,0)</f>
        <v>45895520</v>
      </c>
      <c r="N147" s="34">
        <f>VLOOKUP(A147,'Actual scan'!$A$2:$M$419,4,0)</f>
        <v>65323141</v>
      </c>
      <c r="O147" s="38">
        <f t="shared" si="5"/>
        <v>19427621</v>
      </c>
      <c r="P147" s="13">
        <f>VLOOKUP(A147,'14.03.24'!$A$2:$M$426,10,0)</f>
        <v>5940893</v>
      </c>
      <c r="Q147" s="39">
        <f>VLOOKUP(A147,'Actual scan'!$A$2:$M$419,10,0)</f>
        <v>8097241</v>
      </c>
      <c r="R147" s="38">
        <f t="shared" si="6"/>
        <v>2156348</v>
      </c>
      <c r="S147" s="13">
        <f>VLOOKUP(A147,'14.03.24'!$A$2:$M$426,9,0)</f>
        <v>15400827</v>
      </c>
      <c r="T147" s="39">
        <f>VLOOKUP(A147,'Actual scan'!$A$2:$M$419,9,0)</f>
        <v>26363551</v>
      </c>
      <c r="U147" s="38">
        <f t="shared" si="7"/>
        <v>10962724</v>
      </c>
      <c r="V147" s="13">
        <f>VLOOKUP(A147,'14.03.24'!$A$2:$M$426,8,0)</f>
        <v>21863655</v>
      </c>
      <c r="W147" s="39">
        <f>VLOOKUP(A147,'Actual scan'!$A$2:$M$419,8,0)</f>
        <v>28799782</v>
      </c>
      <c r="X147" s="38">
        <f t="shared" si="8"/>
        <v>6936127</v>
      </c>
      <c r="Y147" s="13">
        <f>VLOOKUP(A147,'14.03.24'!$A$2:$M$426,11,0)</f>
        <v>2704200000</v>
      </c>
      <c r="Z147" s="39">
        <f>VLOOKUP(A147,'Actual scan'!$A$2:$M$419,11,0)</f>
        <v>2704200000</v>
      </c>
      <c r="AA147" s="38">
        <f t="shared" si="9"/>
        <v>0</v>
      </c>
      <c r="AB147" s="40">
        <f t="shared" si="10"/>
        <v>13872254</v>
      </c>
      <c r="AC147" s="40">
        <f t="shared" si="11"/>
        <v>43850896</v>
      </c>
      <c r="AD147" s="40">
        <f t="shared" si="12"/>
        <v>0</v>
      </c>
      <c r="AE147" s="40">
        <f t="shared" si="13"/>
        <v>0</v>
      </c>
      <c r="AF147" s="41">
        <f t="shared" si="14"/>
        <v>0</v>
      </c>
      <c r="AG147" s="40">
        <f>IFERROR(__xludf.DUMMYFUNCTION("IFNA(VLOOKUP(A147,IMPORTRANGE(""https://docs.google.com/spreadsheets/d/13sIiIFxtnWDUMYwzYXOCUL9Pdssb8PBqcbIkNBBCaZM/edit?resourcekey#gid=2083474367"",""Responses!$B$2:$N$500""),10,0),0)"),0.0)</f>
        <v>0</v>
      </c>
      <c r="AH147" s="40">
        <f>IFERROR(__xludf.DUMMYFUNCTION("IFNA(VLOOKUP(A147,IMPORTRANGE(""https://docs.google.com/spreadsheets/d/13sIiIFxtnWDUMYwzYXOCUL9Pdssb8PBqcbIkNBBCaZM/edit?resourcekey#gid=2083474367"",""Responses!$B$2:$N$500""),9,0),0)"),0.0)</f>
        <v>0</v>
      </c>
      <c r="AI147" s="41">
        <f t="shared" si="15"/>
        <v>57723150</v>
      </c>
      <c r="AJ147" s="41">
        <f t="shared" si="16"/>
        <v>37245284.4</v>
      </c>
      <c r="AK147" s="42">
        <f t="shared" si="17"/>
        <v>3.745964688</v>
      </c>
      <c r="AL147" s="42">
        <f t="shared" si="18"/>
        <v>2.818806956</v>
      </c>
    </row>
    <row r="148" ht="15.75" customHeight="1">
      <c r="A148" s="6">
        <v>1.24370875E8</v>
      </c>
      <c r="B148" s="7" t="s">
        <v>535</v>
      </c>
      <c r="C148" s="20">
        <f>VLOOKUP(A148,'14.03.24'!$A$2:$W$500,17,0)</f>
        <v>4530835.82</v>
      </c>
      <c r="D148" s="33">
        <f t="shared" si="1"/>
        <v>0</v>
      </c>
      <c r="E148" s="20">
        <f>VLOOKUP(A148,'14.03.24'!$A$2:$W$500,18,0)</f>
        <v>19417867.8</v>
      </c>
      <c r="F148" s="33">
        <f t="shared" si="2"/>
        <v>0</v>
      </c>
      <c r="G148" s="13">
        <f>VLOOKUP(A148,'14.03.24'!$A$2:$C$426,3,0)</f>
        <v>64726226</v>
      </c>
      <c r="H148" s="34" t="str">
        <f>VLOOKUP(A148,'Actual scan'!$A$2:$C$419,3,0)</f>
        <v>#N/A</v>
      </c>
      <c r="I148" s="35" t="str">
        <f t="shared" si="3"/>
        <v>#N/A</v>
      </c>
      <c r="J148" s="20">
        <f>VLOOKUP(A148,'14.03.24'!$A$2:$M$426,13,0)</f>
        <v>354291079.6</v>
      </c>
      <c r="K148" s="36" t="str">
        <f>VLOOKUP(A148,'Actual scan'!$A$2:$M$419,13,0)</f>
        <v>#N/A</v>
      </c>
      <c r="L148" s="35" t="str">
        <f t="shared" si="4"/>
        <v>#N/A</v>
      </c>
      <c r="M148" s="13">
        <f>VLOOKUP(A148,'14.03.24'!$A$2:$M$426,4,0)</f>
        <v>35876967</v>
      </c>
      <c r="N148" s="34" t="str">
        <f>VLOOKUP(A148,'Actual scan'!$A$2:$M$419,4,0)</f>
        <v>#N/A</v>
      </c>
      <c r="O148" s="38" t="str">
        <f t="shared" si="5"/>
        <v>#N/A</v>
      </c>
      <c r="P148" s="13">
        <f>VLOOKUP(A148,'14.03.24'!$A$2:$M$426,10,0)</f>
        <v>6043491</v>
      </c>
      <c r="Q148" s="39" t="str">
        <f>VLOOKUP(A148,'Actual scan'!$A$2:$M$419,10,0)</f>
        <v>#N/A</v>
      </c>
      <c r="R148" s="38" t="str">
        <f t="shared" si="6"/>
        <v>#N/A</v>
      </c>
      <c r="S148" s="13">
        <f>VLOOKUP(A148,'14.03.24'!$A$2:$M$426,9,0)</f>
        <v>7198999</v>
      </c>
      <c r="T148" s="39" t="str">
        <f>VLOOKUP(A148,'Actual scan'!$A$2:$M$419,9,0)</f>
        <v>#N/A</v>
      </c>
      <c r="U148" s="38" t="str">
        <f t="shared" si="7"/>
        <v>#N/A</v>
      </c>
      <c r="V148" s="13">
        <f>VLOOKUP(A148,'14.03.24'!$A$2:$M$426,8,0)</f>
        <v>20098447</v>
      </c>
      <c r="W148" s="39" t="str">
        <f>VLOOKUP(A148,'Actual scan'!$A$2:$M$419,8,0)</f>
        <v>#N/A</v>
      </c>
      <c r="X148" s="38" t="str">
        <f t="shared" si="8"/>
        <v>#N/A</v>
      </c>
      <c r="Y148" s="13">
        <f>VLOOKUP(A148,'14.03.24'!$A$2:$M$426,11,0)</f>
        <v>488487223</v>
      </c>
      <c r="Z148" s="39" t="str">
        <f>VLOOKUP(A148,'Actual scan'!$A$2:$M$419,11,0)</f>
        <v>#N/A</v>
      </c>
      <c r="AA148" s="38" t="str">
        <f t="shared" si="9"/>
        <v>#N/A</v>
      </c>
      <c r="AB148" s="40" t="str">
        <f t="shared" si="10"/>
        <v>#N/A</v>
      </c>
      <c r="AC148" s="40" t="str">
        <f t="shared" si="11"/>
        <v>#N/A</v>
      </c>
      <c r="AD148" s="40">
        <f t="shared" si="12"/>
        <v>0</v>
      </c>
      <c r="AE148" s="40">
        <f t="shared" si="13"/>
        <v>0</v>
      </c>
      <c r="AF148" s="41" t="str">
        <f t="shared" si="14"/>
        <v>#N/A</v>
      </c>
      <c r="AG148" s="40">
        <f>IFERROR(__xludf.DUMMYFUNCTION("IFNA(VLOOKUP(A148,IMPORTRANGE(""https://docs.google.com/spreadsheets/d/13sIiIFxtnWDUMYwzYXOCUL9Pdssb8PBqcbIkNBBCaZM/edit?resourcekey#gid=2083474367"",""Responses!$B$2:$N$500""),10,0),0)"),0.0)</f>
        <v>0</v>
      </c>
      <c r="AH148" s="40">
        <f>IFERROR(__xludf.DUMMYFUNCTION("IFNA(VLOOKUP(A148,IMPORTRANGE(""https://docs.google.com/spreadsheets/d/13sIiIFxtnWDUMYwzYXOCUL9Pdssb8PBqcbIkNBBCaZM/edit?resourcekey#gid=2083474367"",""Responses!$B$2:$N$500""),9,0),0)"),0.0)</f>
        <v>0</v>
      </c>
      <c r="AI148" s="41">
        <f t="shared" si="15"/>
        <v>0</v>
      </c>
      <c r="AJ148" s="41">
        <f t="shared" si="16"/>
        <v>-19417867.8</v>
      </c>
      <c r="AK148" s="42">
        <f t="shared" si="17"/>
        <v>0</v>
      </c>
      <c r="AL148" s="42">
        <f t="shared" si="18"/>
        <v>0</v>
      </c>
    </row>
    <row r="149" ht="15.75" customHeight="1">
      <c r="A149" s="6">
        <v>1.09383444E8</v>
      </c>
      <c r="B149" s="7" t="s">
        <v>146</v>
      </c>
      <c r="C149" s="20">
        <f>VLOOKUP(A149,'14.03.24'!$A$2:$W$500,17,0)</f>
        <v>4635933.96</v>
      </c>
      <c r="D149" s="33">
        <f t="shared" si="1"/>
        <v>9443846</v>
      </c>
      <c r="E149" s="20">
        <f>VLOOKUP(A149,'14.03.24'!$A$2:$W$500,18,0)</f>
        <v>19868288.4</v>
      </c>
      <c r="F149" s="33">
        <f t="shared" si="2"/>
        <v>32153588</v>
      </c>
      <c r="G149" s="13">
        <f>VLOOKUP(A149,'14.03.24'!$A$2:$C$426,3,0)</f>
        <v>66227628</v>
      </c>
      <c r="H149" s="34">
        <f>VLOOKUP(A149,'Actual scan'!$A$2:$C$419,3,0)</f>
        <v>67670072</v>
      </c>
      <c r="I149" s="35">
        <f t="shared" si="3"/>
        <v>1442444</v>
      </c>
      <c r="J149" s="20">
        <f>VLOOKUP(A149,'14.03.24'!$A$2:$M$426,13,0)</f>
        <v>777032686.2</v>
      </c>
      <c r="K149" s="36">
        <f>VLOOKUP(A149,'Actual scan'!$A$2:$M$419,13,0)</f>
        <v>937817399.8</v>
      </c>
      <c r="L149" s="37">
        <f t="shared" si="4"/>
        <v>160784713.6</v>
      </c>
      <c r="M149" s="13">
        <f>VLOOKUP(A149,'14.03.24'!$A$2:$M$426,4,0)</f>
        <v>64863892</v>
      </c>
      <c r="N149" s="34">
        <f>VLOOKUP(A149,'Actual scan'!$A$2:$M$419,4,0)</f>
        <v>74365603</v>
      </c>
      <c r="O149" s="38">
        <f t="shared" si="5"/>
        <v>9501711</v>
      </c>
      <c r="P149" s="13">
        <f>VLOOKUP(A149,'14.03.24'!$A$2:$M$426,10,0)</f>
        <v>6218097</v>
      </c>
      <c r="Q149" s="39">
        <f>VLOOKUP(A149,'Actual scan'!$A$2:$M$419,10,0)</f>
        <v>7522469</v>
      </c>
      <c r="R149" s="38">
        <f t="shared" si="6"/>
        <v>1304372</v>
      </c>
      <c r="S149" s="13">
        <f>VLOOKUP(A149,'14.03.24'!$A$2:$M$426,9,0)</f>
        <v>25526996</v>
      </c>
      <c r="T149" s="39">
        <f>VLOOKUP(A149,'Actual scan'!$A$2:$M$419,9,0)</f>
        <v>32155444</v>
      </c>
      <c r="U149" s="38">
        <f t="shared" si="7"/>
        <v>6628448</v>
      </c>
      <c r="V149" s="13">
        <f>VLOOKUP(A149,'14.03.24'!$A$2:$M$426,8,0)</f>
        <v>23532790</v>
      </c>
      <c r="W149" s="39">
        <f>VLOOKUP(A149,'Actual scan'!$A$2:$M$419,8,0)</f>
        <v>26348188</v>
      </c>
      <c r="X149" s="38">
        <f t="shared" si="8"/>
        <v>2815398</v>
      </c>
      <c r="Y149" s="13">
        <f>VLOOKUP(A149,'14.03.24'!$A$2:$M$426,11,0)</f>
        <v>2551874810</v>
      </c>
      <c r="Z149" s="39">
        <f>VLOOKUP(A149,'Actual scan'!$A$2:$M$419,11,0)</f>
        <v>2566874810</v>
      </c>
      <c r="AA149" s="38">
        <f t="shared" si="9"/>
        <v>15000000</v>
      </c>
      <c r="AB149" s="40">
        <f t="shared" si="10"/>
        <v>5630796</v>
      </c>
      <c r="AC149" s="40">
        <f t="shared" si="11"/>
        <v>26513792</v>
      </c>
      <c r="AD149" s="40">
        <f t="shared" si="12"/>
        <v>0</v>
      </c>
      <c r="AE149" s="40">
        <f t="shared" si="13"/>
        <v>0</v>
      </c>
      <c r="AF149" s="41">
        <f t="shared" si="14"/>
        <v>9000</v>
      </c>
      <c r="AG149" s="40">
        <f>IFERROR(__xludf.DUMMYFUNCTION("IFNA(VLOOKUP(A149,IMPORTRANGE(""https://docs.google.com/spreadsheets/d/13sIiIFxtnWDUMYwzYXOCUL9Pdssb8PBqcbIkNBBCaZM/edit?resourcekey#gid=2083474367"",""Responses!$B$2:$N$500""),10,0),0)"),0.0)</f>
        <v>0</v>
      </c>
      <c r="AH149" s="40">
        <f>IFERROR(__xludf.DUMMYFUNCTION("IFNA(VLOOKUP(A149,IMPORTRANGE(""https://docs.google.com/spreadsheets/d/13sIiIFxtnWDUMYwzYXOCUL9Pdssb8PBqcbIkNBBCaZM/edit?resourcekey#gid=2083474367"",""Responses!$B$2:$N$500""),9,0),0)"),0.0)</f>
        <v>0</v>
      </c>
      <c r="AI149" s="41">
        <f t="shared" si="15"/>
        <v>32153588</v>
      </c>
      <c r="AJ149" s="41">
        <f t="shared" si="16"/>
        <v>12285299.6</v>
      </c>
      <c r="AK149" s="42">
        <f t="shared" si="17"/>
        <v>2.037096749</v>
      </c>
      <c r="AL149" s="42">
        <f t="shared" si="18"/>
        <v>1.618337088</v>
      </c>
    </row>
    <row r="150" ht="15.75" customHeight="1">
      <c r="A150" s="6">
        <v>1.10291102E8</v>
      </c>
      <c r="B150" s="7" t="s">
        <v>156</v>
      </c>
      <c r="C150" s="20">
        <f>VLOOKUP(A150,'14.03.24'!$A$2:$W$500,17,0)</f>
        <v>4821693.17</v>
      </c>
      <c r="D150" s="33">
        <f t="shared" si="1"/>
        <v>6646666</v>
      </c>
      <c r="E150" s="20">
        <f>VLOOKUP(A150,'14.03.24'!$A$2:$W$500,18,0)</f>
        <v>20664399.3</v>
      </c>
      <c r="F150" s="33">
        <f t="shared" si="2"/>
        <v>23273692</v>
      </c>
      <c r="G150" s="13">
        <f>VLOOKUP(A150,'14.03.24'!$A$2:$C$426,3,0)</f>
        <v>68881331</v>
      </c>
      <c r="H150" s="34">
        <f>VLOOKUP(A150,'Actual scan'!$A$2:$C$419,3,0)</f>
        <v>66764889</v>
      </c>
      <c r="I150" s="35">
        <f t="shared" si="3"/>
        <v>-2116442</v>
      </c>
      <c r="J150" s="20">
        <f>VLOOKUP(A150,'14.03.24'!$A$2:$M$426,13,0)</f>
        <v>392091437.8</v>
      </c>
      <c r="K150" s="36">
        <f>VLOOKUP(A150,'Actual scan'!$A$2:$M$419,13,0)</f>
        <v>507989967.4</v>
      </c>
      <c r="L150" s="37">
        <f t="shared" si="4"/>
        <v>115898529.6</v>
      </c>
      <c r="M150" s="13">
        <f>VLOOKUP(A150,'14.03.24'!$A$2:$M$426,4,0)</f>
        <v>31890350</v>
      </c>
      <c r="N150" s="34">
        <f>VLOOKUP(A150,'Actual scan'!$A$2:$M$419,4,0)</f>
        <v>38548341</v>
      </c>
      <c r="O150" s="38">
        <f t="shared" si="5"/>
        <v>6657991</v>
      </c>
      <c r="P150" s="13">
        <f>VLOOKUP(A150,'14.03.24'!$A$2:$M$426,10,0)</f>
        <v>4646958</v>
      </c>
      <c r="Q150" s="39">
        <f>VLOOKUP(A150,'Actual scan'!$A$2:$M$419,10,0)</f>
        <v>7192052</v>
      </c>
      <c r="R150" s="38">
        <f t="shared" si="6"/>
        <v>2545094</v>
      </c>
      <c r="S150" s="13">
        <f>VLOOKUP(A150,'14.03.24'!$A$2:$M$426,9,0)</f>
        <v>11717237</v>
      </c>
      <c r="T150" s="39">
        <f>VLOOKUP(A150,'Actual scan'!$A$2:$M$419,9,0)</f>
        <v>16659417</v>
      </c>
      <c r="U150" s="38">
        <f t="shared" si="7"/>
        <v>4942180</v>
      </c>
      <c r="V150" s="13">
        <f>VLOOKUP(A150,'14.03.24'!$A$2:$M$426,8,0)</f>
        <v>14935832</v>
      </c>
      <c r="W150" s="39">
        <f>VLOOKUP(A150,'Actual scan'!$A$2:$M$419,8,0)</f>
        <v>16640318</v>
      </c>
      <c r="X150" s="38">
        <f t="shared" si="8"/>
        <v>1704486</v>
      </c>
      <c r="Y150" s="13">
        <f>VLOOKUP(A150,'14.03.24'!$A$2:$M$426,11,0)</f>
        <v>1286996765</v>
      </c>
      <c r="Z150" s="39">
        <f>VLOOKUP(A150,'Actual scan'!$A$2:$M$419,11,0)</f>
        <v>1446996765</v>
      </c>
      <c r="AA150" s="38">
        <f t="shared" si="9"/>
        <v>160000000</v>
      </c>
      <c r="AB150" s="40">
        <f t="shared" si="10"/>
        <v>3408972</v>
      </c>
      <c r="AC150" s="40">
        <f t="shared" si="11"/>
        <v>19768720</v>
      </c>
      <c r="AD150" s="40">
        <f t="shared" si="12"/>
        <v>0</v>
      </c>
      <c r="AE150" s="40">
        <f t="shared" si="13"/>
        <v>0</v>
      </c>
      <c r="AF150" s="41">
        <f t="shared" si="14"/>
        <v>96000</v>
      </c>
      <c r="AG150" s="40">
        <f>IFERROR(__xludf.DUMMYFUNCTION("IFNA(VLOOKUP(A150,IMPORTRANGE(""https://docs.google.com/spreadsheets/d/13sIiIFxtnWDUMYwzYXOCUL9Pdssb8PBqcbIkNBBCaZM/edit?resourcekey#gid=2083474367"",""Responses!$B$2:$N$500""),10,0),0)"),0.0)</f>
        <v>0</v>
      </c>
      <c r="AH150" s="40">
        <f>IFERROR(__xludf.DUMMYFUNCTION("IFNA(VLOOKUP(A150,IMPORTRANGE(""https://docs.google.com/spreadsheets/d/13sIiIFxtnWDUMYwzYXOCUL9Pdssb8PBqcbIkNBBCaZM/edit?resourcekey#gid=2083474367"",""Responses!$B$2:$N$500""),9,0),0)"),0.0)</f>
        <v>0</v>
      </c>
      <c r="AI150" s="41">
        <f t="shared" si="15"/>
        <v>23273692</v>
      </c>
      <c r="AJ150" s="41">
        <f t="shared" si="16"/>
        <v>2609292.7</v>
      </c>
      <c r="AK150" s="42">
        <f t="shared" si="17"/>
        <v>1.378492112</v>
      </c>
      <c r="AL150" s="42">
        <f t="shared" si="18"/>
        <v>1.126269952</v>
      </c>
    </row>
    <row r="151" ht="15.75" customHeight="1">
      <c r="A151" s="6">
        <v>1.11810081E8</v>
      </c>
      <c r="B151" s="7" t="s">
        <v>533</v>
      </c>
      <c r="C151" s="20">
        <f>VLOOKUP(A151,'14.03.24'!$A$2:$W$500,17,0)</f>
        <v>4601423.05</v>
      </c>
      <c r="D151" s="33">
        <f t="shared" si="1"/>
        <v>0</v>
      </c>
      <c r="E151" s="20">
        <f>VLOOKUP(A151,'14.03.24'!$A$2:$W$500,18,0)</f>
        <v>19720384.5</v>
      </c>
      <c r="F151" s="33">
        <f t="shared" si="2"/>
        <v>0</v>
      </c>
      <c r="G151" s="13">
        <f>VLOOKUP(A151,'14.03.24'!$A$2:$C$426,3,0)</f>
        <v>65734615</v>
      </c>
      <c r="H151" s="34" t="str">
        <f>VLOOKUP(A151,'Actual scan'!$A$2:$C$419,3,0)</f>
        <v>#N/A</v>
      </c>
      <c r="I151" s="35" t="str">
        <f t="shared" si="3"/>
        <v>#N/A</v>
      </c>
      <c r="J151" s="20">
        <f>VLOOKUP(A151,'14.03.24'!$A$2:$M$426,13,0)</f>
        <v>562652327.8</v>
      </c>
      <c r="K151" s="36" t="str">
        <f>VLOOKUP(A151,'Actual scan'!$A$2:$M$419,13,0)</f>
        <v>#N/A</v>
      </c>
      <c r="L151" s="35" t="str">
        <f t="shared" si="4"/>
        <v>#N/A</v>
      </c>
      <c r="M151" s="13">
        <f>VLOOKUP(A151,'14.03.24'!$A$2:$M$426,4,0)</f>
        <v>45949483</v>
      </c>
      <c r="N151" s="34" t="str">
        <f>VLOOKUP(A151,'Actual scan'!$A$2:$M$419,4,0)</f>
        <v>#N/A</v>
      </c>
      <c r="O151" s="38" t="str">
        <f t="shared" si="5"/>
        <v>#N/A</v>
      </c>
      <c r="P151" s="13">
        <f>VLOOKUP(A151,'14.03.24'!$A$2:$M$426,10,0)</f>
        <v>6998210</v>
      </c>
      <c r="Q151" s="39" t="str">
        <f>VLOOKUP(A151,'Actual scan'!$A$2:$M$419,10,0)</f>
        <v>#N/A</v>
      </c>
      <c r="R151" s="38" t="str">
        <f t="shared" si="6"/>
        <v>#N/A</v>
      </c>
      <c r="S151" s="13">
        <f>VLOOKUP(A151,'14.03.24'!$A$2:$M$426,9,0)</f>
        <v>14405284</v>
      </c>
      <c r="T151" s="39" t="str">
        <f>VLOOKUP(A151,'Actual scan'!$A$2:$M$419,9,0)</f>
        <v>#N/A</v>
      </c>
      <c r="U151" s="38" t="str">
        <f t="shared" si="7"/>
        <v>#N/A</v>
      </c>
      <c r="V151" s="13">
        <f>VLOOKUP(A151,'14.03.24'!$A$2:$M$426,8,0)</f>
        <v>26545657</v>
      </c>
      <c r="W151" s="39" t="str">
        <f>VLOOKUP(A151,'Actual scan'!$A$2:$M$419,8,0)</f>
        <v>#N/A</v>
      </c>
      <c r="X151" s="38" t="str">
        <f t="shared" si="8"/>
        <v>#N/A</v>
      </c>
      <c r="Y151" s="13">
        <f>VLOOKUP(A151,'14.03.24'!$A$2:$M$426,11,0)</f>
        <v>2261976380</v>
      </c>
      <c r="Z151" s="39" t="str">
        <f>VLOOKUP(A151,'Actual scan'!$A$2:$M$419,11,0)</f>
        <v>#N/A</v>
      </c>
      <c r="AA151" s="38" t="str">
        <f t="shared" si="9"/>
        <v>#N/A</v>
      </c>
      <c r="AB151" s="40" t="str">
        <f t="shared" si="10"/>
        <v>#N/A</v>
      </c>
      <c r="AC151" s="40" t="str">
        <f t="shared" si="11"/>
        <v>#N/A</v>
      </c>
      <c r="AD151" s="40">
        <f t="shared" si="12"/>
        <v>0</v>
      </c>
      <c r="AE151" s="40">
        <f t="shared" si="13"/>
        <v>0</v>
      </c>
      <c r="AF151" s="41" t="str">
        <f t="shared" si="14"/>
        <v>#N/A</v>
      </c>
      <c r="AG151" s="40">
        <f>IFERROR(__xludf.DUMMYFUNCTION("IFNA(VLOOKUP(A151,IMPORTRANGE(""https://docs.google.com/spreadsheets/d/13sIiIFxtnWDUMYwzYXOCUL9Pdssb8PBqcbIkNBBCaZM/edit?resourcekey#gid=2083474367"",""Responses!$B$2:$N$500""),10,0),0)"),0.0)</f>
        <v>0</v>
      </c>
      <c r="AH151" s="40">
        <f>IFERROR(__xludf.DUMMYFUNCTION("IFNA(VLOOKUP(A151,IMPORTRANGE(""https://docs.google.com/spreadsheets/d/13sIiIFxtnWDUMYwzYXOCUL9Pdssb8PBqcbIkNBBCaZM/edit?resourcekey#gid=2083474367"",""Responses!$B$2:$N$500""),9,0),0)"),0.0)</f>
        <v>0</v>
      </c>
      <c r="AI151" s="41">
        <f t="shared" si="15"/>
        <v>0</v>
      </c>
      <c r="AJ151" s="41">
        <f t="shared" si="16"/>
        <v>-19720384.5</v>
      </c>
      <c r="AK151" s="42">
        <f t="shared" si="17"/>
        <v>0</v>
      </c>
      <c r="AL151" s="42">
        <f t="shared" si="18"/>
        <v>0</v>
      </c>
    </row>
    <row r="152" ht="15.75" customHeight="1">
      <c r="A152" s="6">
        <v>1.19821268E8</v>
      </c>
      <c r="B152" s="7" t="s">
        <v>133</v>
      </c>
      <c r="C152" s="20">
        <f>VLOOKUP(A152,'14.03.24'!$A$2:$W$500,17,0)</f>
        <v>4708535.72</v>
      </c>
      <c r="D152" s="33">
        <f t="shared" si="1"/>
        <v>11013478</v>
      </c>
      <c r="E152" s="20">
        <f>VLOOKUP(A152,'14.03.24'!$A$2:$W$500,18,0)</f>
        <v>20179438.8</v>
      </c>
      <c r="F152" s="33">
        <f t="shared" si="2"/>
        <v>37127074.01</v>
      </c>
      <c r="G152" s="13">
        <f>VLOOKUP(A152,'14.03.24'!$A$2:$C$426,3,0)</f>
        <v>67264796</v>
      </c>
      <c r="H152" s="34">
        <f>VLOOKUP(A152,'Actual scan'!$A$2:$C$419,3,0)</f>
        <v>69004191</v>
      </c>
      <c r="I152" s="35">
        <f t="shared" si="3"/>
        <v>1739395</v>
      </c>
      <c r="J152" s="20">
        <f>VLOOKUP(A152,'14.03.24'!$A$2:$M$426,13,0)</f>
        <v>444566844.6</v>
      </c>
      <c r="K152" s="36">
        <f>VLOOKUP(A152,'Actual scan'!$A$2:$M$419,13,0)</f>
        <v>629692125.6</v>
      </c>
      <c r="L152" s="37">
        <f t="shared" si="4"/>
        <v>185125281</v>
      </c>
      <c r="M152" s="13">
        <f>VLOOKUP(A152,'14.03.24'!$A$2:$M$426,4,0)</f>
        <v>35155070</v>
      </c>
      <c r="N152" s="34">
        <f>VLOOKUP(A152,'Actual scan'!$A$2:$M$419,4,0)</f>
        <v>46431957</v>
      </c>
      <c r="O152" s="38">
        <f t="shared" si="5"/>
        <v>11276887</v>
      </c>
      <c r="P152" s="13">
        <f>VLOOKUP(A152,'14.03.24'!$A$2:$M$426,10,0)</f>
        <v>5051651</v>
      </c>
      <c r="Q152" s="39">
        <f>VLOOKUP(A152,'Actual scan'!$A$2:$M$419,10,0)</f>
        <v>6582587</v>
      </c>
      <c r="R152" s="38">
        <f t="shared" si="6"/>
        <v>1530936</v>
      </c>
      <c r="S152" s="13">
        <f>VLOOKUP(A152,'14.03.24'!$A$2:$M$426,9,0)</f>
        <v>12553035</v>
      </c>
      <c r="T152" s="39">
        <f>VLOOKUP(A152,'Actual scan'!$A$2:$M$419,9,0)</f>
        <v>20041594</v>
      </c>
      <c r="U152" s="38">
        <f t="shared" si="7"/>
        <v>7488559</v>
      </c>
      <c r="V152" s="13">
        <f>VLOOKUP(A152,'14.03.24'!$A$2:$M$426,8,0)</f>
        <v>18535484</v>
      </c>
      <c r="W152" s="39">
        <f>VLOOKUP(A152,'Actual scan'!$A$2:$M$419,8,0)</f>
        <v>22060403</v>
      </c>
      <c r="X152" s="38">
        <f t="shared" si="8"/>
        <v>3524919</v>
      </c>
      <c r="Y152" s="13">
        <f>VLOOKUP(A152,'14.03.24'!$A$2:$M$426,11,0)</f>
        <v>617792115</v>
      </c>
      <c r="Z152" s="39">
        <f>VLOOKUP(A152,'Actual scan'!$A$2:$M$419,11,0)</f>
        <v>822792139</v>
      </c>
      <c r="AA152" s="38">
        <f t="shared" si="9"/>
        <v>205000024</v>
      </c>
      <c r="AB152" s="40">
        <f t="shared" si="10"/>
        <v>7049838</v>
      </c>
      <c r="AC152" s="40">
        <f t="shared" si="11"/>
        <v>29954236</v>
      </c>
      <c r="AD152" s="40">
        <f t="shared" si="12"/>
        <v>0</v>
      </c>
      <c r="AE152" s="40">
        <f t="shared" si="13"/>
        <v>0</v>
      </c>
      <c r="AF152" s="41">
        <f t="shared" si="14"/>
        <v>123000.0144</v>
      </c>
      <c r="AG152" s="40">
        <f>IFERROR(__xludf.DUMMYFUNCTION("IFNA(VLOOKUP(A152,IMPORTRANGE(""https://docs.google.com/spreadsheets/d/13sIiIFxtnWDUMYwzYXOCUL9Pdssb8PBqcbIkNBBCaZM/edit?resourcekey#gid=2083474367"",""Responses!$B$2:$N$500""),10,0),0)"),0.0)</f>
        <v>0</v>
      </c>
      <c r="AH152" s="40">
        <f>IFERROR(__xludf.DUMMYFUNCTION("IFNA(VLOOKUP(A152,IMPORTRANGE(""https://docs.google.com/spreadsheets/d/13sIiIFxtnWDUMYwzYXOCUL9Pdssb8PBqcbIkNBBCaZM/edit?resourcekey#gid=2083474367"",""Responses!$B$2:$N$500""),9,0),0)"),0.0)</f>
        <v>0</v>
      </c>
      <c r="AI152" s="41">
        <f t="shared" si="15"/>
        <v>37127074.01</v>
      </c>
      <c r="AJ152" s="41">
        <f t="shared" si="16"/>
        <v>16947635.21</v>
      </c>
      <c r="AK152" s="42">
        <f t="shared" si="17"/>
        <v>2.339045227</v>
      </c>
      <c r="AL152" s="42">
        <f t="shared" si="18"/>
        <v>1.839846706</v>
      </c>
    </row>
    <row r="153" ht="15.75" customHeight="1">
      <c r="A153" s="6">
        <v>7.7111465E7</v>
      </c>
      <c r="B153" s="7" t="s">
        <v>142</v>
      </c>
      <c r="C153" s="20">
        <f>VLOOKUP(A153,'14.03.24'!$A$2:$W$500,17,0)</f>
        <v>4598761.58</v>
      </c>
      <c r="D153" s="33">
        <f t="shared" si="1"/>
        <v>10629910</v>
      </c>
      <c r="E153" s="20">
        <f>VLOOKUP(A153,'14.03.24'!$A$2:$W$500,18,0)</f>
        <v>19708978.2</v>
      </c>
      <c r="F153" s="33">
        <f t="shared" si="2"/>
        <v>38032696</v>
      </c>
      <c r="G153" s="13">
        <f>VLOOKUP(A153,'14.03.24'!$A$2:$C$426,3,0)</f>
        <v>65696594</v>
      </c>
      <c r="H153" s="34">
        <f>VLOOKUP(A153,'Actual scan'!$A$2:$C$419,3,0)</f>
        <v>67982041</v>
      </c>
      <c r="I153" s="35">
        <f t="shared" si="3"/>
        <v>2285447</v>
      </c>
      <c r="J153" s="20">
        <f>VLOOKUP(A153,'14.03.24'!$A$2:$M$426,13,0)</f>
        <v>884231810</v>
      </c>
      <c r="K153" s="36">
        <f>VLOOKUP(A153,'Actual scan'!$A$2:$M$419,13,0)</f>
        <v>1064190901</v>
      </c>
      <c r="L153" s="37">
        <f t="shared" si="4"/>
        <v>179959091.2</v>
      </c>
      <c r="M153" s="13">
        <f>VLOOKUP(A153,'14.03.24'!$A$2:$M$426,4,0)</f>
        <v>92407788</v>
      </c>
      <c r="N153" s="34">
        <f>VLOOKUP(A153,'Actual scan'!$A$2:$M$419,4,0)</f>
        <v>103508104</v>
      </c>
      <c r="O153" s="38">
        <f t="shared" si="5"/>
        <v>11100316</v>
      </c>
      <c r="P153" s="13">
        <f>VLOOKUP(A153,'14.03.24'!$A$2:$M$426,10,0)</f>
        <v>8908489</v>
      </c>
      <c r="Q153" s="39">
        <f>VLOOKUP(A153,'Actual scan'!$A$2:$M$419,10,0)</f>
        <v>9761704</v>
      </c>
      <c r="R153" s="38">
        <f t="shared" si="6"/>
        <v>853215</v>
      </c>
      <c r="S153" s="13">
        <f>VLOOKUP(A153,'14.03.24'!$A$2:$M$426,9,0)</f>
        <v>15528070</v>
      </c>
      <c r="T153" s="39">
        <f>VLOOKUP(A153,'Actual scan'!$A$2:$M$419,9,0)</f>
        <v>22863008</v>
      </c>
      <c r="U153" s="38">
        <f t="shared" si="7"/>
        <v>7334938</v>
      </c>
      <c r="V153" s="13">
        <f>VLOOKUP(A153,'14.03.24'!$A$2:$M$426,8,0)</f>
        <v>55015567</v>
      </c>
      <c r="W153" s="39">
        <f>VLOOKUP(A153,'Actual scan'!$A$2:$M$419,8,0)</f>
        <v>58310539</v>
      </c>
      <c r="X153" s="38">
        <f t="shared" si="8"/>
        <v>3294972</v>
      </c>
      <c r="Y153" s="13">
        <f>VLOOKUP(A153,'14.03.24'!$A$2:$M$426,11,0)</f>
        <v>25009071864</v>
      </c>
      <c r="Z153" s="39">
        <f>VLOOKUP(A153,'Actual scan'!$A$2:$M$419,11,0)</f>
        <v>28514071866</v>
      </c>
      <c r="AA153" s="38">
        <f t="shared" si="9"/>
        <v>3505000002</v>
      </c>
      <c r="AB153" s="40">
        <f t="shared" si="10"/>
        <v>6589944</v>
      </c>
      <c r="AC153" s="40">
        <f t="shared" si="11"/>
        <v>29339752</v>
      </c>
      <c r="AD153" s="40">
        <f t="shared" si="12"/>
        <v>0</v>
      </c>
      <c r="AE153" s="40">
        <f t="shared" si="13"/>
        <v>0</v>
      </c>
      <c r="AF153" s="41">
        <f t="shared" si="14"/>
        <v>2103000.001</v>
      </c>
      <c r="AG153" s="40">
        <f>IFERROR(__xludf.DUMMYFUNCTION("IFNA(VLOOKUP(A153,IMPORTRANGE(""https://docs.google.com/spreadsheets/d/13sIiIFxtnWDUMYwzYXOCUL9Pdssb8PBqcbIkNBBCaZM/edit?resourcekey#gid=2083474367"",""Responses!$B$2:$N$500""),10,0),0)"),0.0)</f>
        <v>0</v>
      </c>
      <c r="AH153" s="40">
        <f>IFERROR(__xludf.DUMMYFUNCTION("IFNA(VLOOKUP(A153,IMPORTRANGE(""https://docs.google.com/spreadsheets/d/13sIiIFxtnWDUMYwzYXOCUL9Pdssb8PBqcbIkNBBCaZM/edit?resourcekey#gid=2083474367"",""Responses!$B$2:$N$500""),9,0),0)"),0.0)</f>
        <v>0</v>
      </c>
      <c r="AI153" s="41">
        <f t="shared" si="15"/>
        <v>38032696</v>
      </c>
      <c r="AJ153" s="41">
        <f t="shared" si="16"/>
        <v>18323717.8</v>
      </c>
      <c r="AK153" s="42">
        <f t="shared" si="17"/>
        <v>2.311472299</v>
      </c>
      <c r="AL153" s="42">
        <f t="shared" si="18"/>
        <v>1.929714246</v>
      </c>
    </row>
    <row r="154" ht="15.75" customHeight="1">
      <c r="A154" s="6">
        <v>1.1050589E8</v>
      </c>
      <c r="B154" s="7" t="s">
        <v>145</v>
      </c>
      <c r="C154" s="20">
        <f>VLOOKUP(A154,'14.03.24'!$A$2:$W$500,17,0)</f>
        <v>4735450.44</v>
      </c>
      <c r="D154" s="33">
        <f t="shared" si="1"/>
        <v>6231218</v>
      </c>
      <c r="E154" s="20">
        <f>VLOOKUP(A154,'14.03.24'!$A$2:$W$500,18,0)</f>
        <v>20294787.6</v>
      </c>
      <c r="F154" s="33">
        <f t="shared" si="2"/>
        <v>21955828</v>
      </c>
      <c r="G154" s="13">
        <f>VLOOKUP(A154,'14.03.24'!$A$2:$C$426,3,0)</f>
        <v>67649292</v>
      </c>
      <c r="H154" s="34">
        <f>VLOOKUP(A154,'Actual scan'!$A$2:$C$419,3,0)</f>
        <v>67722933</v>
      </c>
      <c r="I154" s="35">
        <f t="shared" si="3"/>
        <v>73641</v>
      </c>
      <c r="J154" s="20">
        <f>VLOOKUP(A154,'14.03.24'!$A$2:$M$426,13,0)</f>
        <v>328066533.4</v>
      </c>
      <c r="K154" s="36">
        <f>VLOOKUP(A154,'Actual scan'!$A$2:$M$419,13,0)</f>
        <v>436109158</v>
      </c>
      <c r="L154" s="37">
        <f t="shared" si="4"/>
        <v>108042624.6</v>
      </c>
      <c r="M154" s="13">
        <f>VLOOKUP(A154,'14.03.24'!$A$2:$M$426,4,0)</f>
        <v>24024934</v>
      </c>
      <c r="N154" s="34">
        <f>VLOOKUP(A154,'Actual scan'!$A$2:$M$419,4,0)</f>
        <v>30328186</v>
      </c>
      <c r="O154" s="38">
        <f t="shared" si="5"/>
        <v>6303252</v>
      </c>
      <c r="P154" s="13">
        <f>VLOOKUP(A154,'14.03.24'!$A$2:$M$426,10,0)</f>
        <v>7367157</v>
      </c>
      <c r="Q154" s="39">
        <f>VLOOKUP(A154,'Actual scan'!$A$2:$M$419,10,0)</f>
        <v>9292303</v>
      </c>
      <c r="R154" s="38">
        <f t="shared" si="6"/>
        <v>1925146</v>
      </c>
      <c r="S154" s="13">
        <f>VLOOKUP(A154,'14.03.24'!$A$2:$M$426,9,0)</f>
        <v>11093796</v>
      </c>
      <c r="T154" s="39">
        <f>VLOOKUP(A154,'Actual scan'!$A$2:$M$419,9,0)</f>
        <v>15655992</v>
      </c>
      <c r="U154" s="38">
        <f t="shared" si="7"/>
        <v>4562196</v>
      </c>
      <c r="V154" s="13">
        <f>VLOOKUP(A154,'14.03.24'!$A$2:$M$426,8,0)</f>
        <v>9991033</v>
      </c>
      <c r="W154" s="39">
        <f>VLOOKUP(A154,'Actual scan'!$A$2:$M$419,8,0)</f>
        <v>11660055</v>
      </c>
      <c r="X154" s="38">
        <f t="shared" si="8"/>
        <v>1669022</v>
      </c>
      <c r="Y154" s="13">
        <f>VLOOKUP(A154,'14.03.24'!$A$2:$M$426,11,0)</f>
        <v>1974375593</v>
      </c>
      <c r="Z154" s="39">
        <f>VLOOKUP(A154,'Actual scan'!$A$2:$M$419,11,0)</f>
        <v>2589375593</v>
      </c>
      <c r="AA154" s="38">
        <f t="shared" si="9"/>
        <v>615000000</v>
      </c>
      <c r="AB154" s="40">
        <f t="shared" si="10"/>
        <v>3338044</v>
      </c>
      <c r="AC154" s="40">
        <f t="shared" si="11"/>
        <v>18248784</v>
      </c>
      <c r="AD154" s="40">
        <f t="shared" si="12"/>
        <v>0</v>
      </c>
      <c r="AE154" s="40">
        <f t="shared" si="13"/>
        <v>0</v>
      </c>
      <c r="AF154" s="41">
        <f t="shared" si="14"/>
        <v>369000</v>
      </c>
      <c r="AG154" s="40">
        <f>IFERROR(__xludf.DUMMYFUNCTION("IFNA(VLOOKUP(A154,IMPORTRANGE(""https://docs.google.com/spreadsheets/d/13sIiIFxtnWDUMYwzYXOCUL9Pdssb8PBqcbIkNBBCaZM/edit?resourcekey#gid=2083474367"",""Responses!$B$2:$N$500""),10,0),0)"),0.0)</f>
        <v>0</v>
      </c>
      <c r="AH154" s="40">
        <f>IFERROR(__xludf.DUMMYFUNCTION("IFNA(VLOOKUP(A154,IMPORTRANGE(""https://docs.google.com/spreadsheets/d/13sIiIFxtnWDUMYwzYXOCUL9Pdssb8PBqcbIkNBBCaZM/edit?resourcekey#gid=2083474367"",""Responses!$B$2:$N$500""),9,0),0)"),0.0)</f>
        <v>0</v>
      </c>
      <c r="AI154" s="41">
        <f t="shared" si="15"/>
        <v>21955828</v>
      </c>
      <c r="AJ154" s="41">
        <f t="shared" si="16"/>
        <v>1661040.4</v>
      </c>
      <c r="AK154" s="42">
        <f t="shared" si="17"/>
        <v>1.315865952</v>
      </c>
      <c r="AL154" s="42">
        <f t="shared" si="18"/>
        <v>1.081845666</v>
      </c>
    </row>
    <row r="155" ht="15.75" customHeight="1">
      <c r="A155" s="6">
        <v>1.12065132E8</v>
      </c>
      <c r="B155" s="7" t="s">
        <v>529</v>
      </c>
      <c r="C155" s="20">
        <f>VLOOKUP(A155,'14.03.24'!$A$2:$W$500,17,0)</f>
        <v>4685976.61</v>
      </c>
      <c r="D155" s="33">
        <f t="shared" si="1"/>
        <v>0</v>
      </c>
      <c r="E155" s="20">
        <f>VLOOKUP(A155,'14.03.24'!$A$2:$W$500,18,0)</f>
        <v>20082756.9</v>
      </c>
      <c r="F155" s="33">
        <f t="shared" si="2"/>
        <v>0</v>
      </c>
      <c r="G155" s="13">
        <f>VLOOKUP(A155,'14.03.24'!$A$2:$C$426,3,0)</f>
        <v>66942523</v>
      </c>
      <c r="H155" s="34" t="str">
        <f>VLOOKUP(A155,'Actual scan'!$A$2:$C$419,3,0)</f>
        <v>#N/A</v>
      </c>
      <c r="I155" s="35" t="str">
        <f t="shared" si="3"/>
        <v>#N/A</v>
      </c>
      <c r="J155" s="20">
        <f>VLOOKUP(A155,'14.03.24'!$A$2:$M$426,13,0)</f>
        <v>356543426.8</v>
      </c>
      <c r="K155" s="36" t="str">
        <f>VLOOKUP(A155,'Actual scan'!$A$2:$M$419,13,0)</f>
        <v>#N/A</v>
      </c>
      <c r="L155" s="35" t="str">
        <f t="shared" si="4"/>
        <v>#N/A</v>
      </c>
      <c r="M155" s="13">
        <f>VLOOKUP(A155,'14.03.24'!$A$2:$M$426,4,0)</f>
        <v>42318930</v>
      </c>
      <c r="N155" s="34" t="str">
        <f>VLOOKUP(A155,'Actual scan'!$A$2:$M$419,4,0)</f>
        <v>#N/A</v>
      </c>
      <c r="O155" s="38" t="str">
        <f t="shared" si="5"/>
        <v>#N/A</v>
      </c>
      <c r="P155" s="13">
        <f>VLOOKUP(A155,'14.03.24'!$A$2:$M$426,10,0)</f>
        <v>4004788</v>
      </c>
      <c r="Q155" s="39" t="str">
        <f>VLOOKUP(A155,'Actual scan'!$A$2:$M$419,10,0)</f>
        <v>#N/A</v>
      </c>
      <c r="R155" s="38" t="str">
        <f t="shared" si="6"/>
        <v>#N/A</v>
      </c>
      <c r="S155" s="13">
        <f>VLOOKUP(A155,'14.03.24'!$A$2:$M$426,9,0)</f>
        <v>6630227</v>
      </c>
      <c r="T155" s="39" t="str">
        <f>VLOOKUP(A155,'Actual scan'!$A$2:$M$419,9,0)</f>
        <v>#N/A</v>
      </c>
      <c r="U155" s="38" t="str">
        <f t="shared" si="7"/>
        <v>#N/A</v>
      </c>
      <c r="V155" s="13">
        <f>VLOOKUP(A155,'14.03.24'!$A$2:$M$426,8,0)</f>
        <v>21588651</v>
      </c>
      <c r="W155" s="39" t="str">
        <f>VLOOKUP(A155,'Actual scan'!$A$2:$M$419,8,0)</f>
        <v>#N/A</v>
      </c>
      <c r="X155" s="38" t="str">
        <f t="shared" si="8"/>
        <v>#N/A</v>
      </c>
      <c r="Y155" s="13">
        <f>VLOOKUP(A155,'14.03.24'!$A$2:$M$426,11,0)</f>
        <v>326249686</v>
      </c>
      <c r="Z155" s="39" t="str">
        <f>VLOOKUP(A155,'Actual scan'!$A$2:$M$419,11,0)</f>
        <v>#N/A</v>
      </c>
      <c r="AA155" s="38" t="str">
        <f t="shared" si="9"/>
        <v>#N/A</v>
      </c>
      <c r="AB155" s="40" t="str">
        <f t="shared" si="10"/>
        <v>#N/A</v>
      </c>
      <c r="AC155" s="40" t="str">
        <f t="shared" si="11"/>
        <v>#N/A</v>
      </c>
      <c r="AD155" s="40">
        <f t="shared" si="12"/>
        <v>0</v>
      </c>
      <c r="AE155" s="40">
        <f t="shared" si="13"/>
        <v>0</v>
      </c>
      <c r="AF155" s="41" t="str">
        <f t="shared" si="14"/>
        <v>#N/A</v>
      </c>
      <c r="AG155" s="40">
        <f>IFERROR(__xludf.DUMMYFUNCTION("IFNA(VLOOKUP(A155,IMPORTRANGE(""https://docs.google.com/spreadsheets/d/13sIiIFxtnWDUMYwzYXOCUL9Pdssb8PBqcbIkNBBCaZM/edit?resourcekey#gid=2083474367"",""Responses!$B$2:$N$500""),10,0),0)"),0.0)</f>
        <v>0</v>
      </c>
      <c r="AH155" s="40">
        <f>IFERROR(__xludf.DUMMYFUNCTION("IFNA(VLOOKUP(A155,IMPORTRANGE(""https://docs.google.com/spreadsheets/d/13sIiIFxtnWDUMYwzYXOCUL9Pdssb8PBqcbIkNBBCaZM/edit?resourcekey#gid=2083474367"",""Responses!$B$2:$N$500""),9,0),0)"),0.0)</f>
        <v>0</v>
      </c>
      <c r="AI155" s="41">
        <f t="shared" si="15"/>
        <v>0</v>
      </c>
      <c r="AJ155" s="41">
        <f t="shared" si="16"/>
        <v>-20082756.9</v>
      </c>
      <c r="AK155" s="42">
        <f t="shared" si="17"/>
        <v>0</v>
      </c>
      <c r="AL155" s="42">
        <f t="shared" si="18"/>
        <v>0</v>
      </c>
    </row>
    <row r="156" ht="15.75" customHeight="1">
      <c r="A156" s="6">
        <v>1902157.0</v>
      </c>
      <c r="B156" s="7" t="s">
        <v>526</v>
      </c>
      <c r="C156" s="20">
        <f>VLOOKUP(A156,'14.03.24'!$A$2:$W$500,17,0)</f>
        <v>4738189.4</v>
      </c>
      <c r="D156" s="33">
        <f t="shared" si="1"/>
        <v>0</v>
      </c>
      <c r="E156" s="20">
        <f>VLOOKUP(A156,'14.03.24'!$A$2:$W$500,18,0)</f>
        <v>20306526</v>
      </c>
      <c r="F156" s="33">
        <f t="shared" si="2"/>
        <v>0</v>
      </c>
      <c r="G156" s="13">
        <f>VLOOKUP(A156,'14.03.24'!$A$2:$C$426,3,0)</f>
        <v>67688420</v>
      </c>
      <c r="H156" s="34" t="str">
        <f>VLOOKUP(A156,'Actual scan'!$A$2:$C$419,3,0)</f>
        <v>#N/A</v>
      </c>
      <c r="I156" s="35" t="str">
        <f t="shared" si="3"/>
        <v>#N/A</v>
      </c>
      <c r="J156" s="20">
        <f>VLOOKUP(A156,'14.03.24'!$A$2:$M$426,13,0)</f>
        <v>1124223605</v>
      </c>
      <c r="K156" s="36" t="str">
        <f>VLOOKUP(A156,'Actual scan'!$A$2:$M$419,13,0)</f>
        <v>#N/A</v>
      </c>
      <c r="L156" s="35" t="str">
        <f t="shared" si="4"/>
        <v>#N/A</v>
      </c>
      <c r="M156" s="13">
        <f>VLOOKUP(A156,'14.03.24'!$A$2:$M$426,4,0)</f>
        <v>156698596</v>
      </c>
      <c r="N156" s="34" t="str">
        <f>VLOOKUP(A156,'Actual scan'!$A$2:$M$419,4,0)</f>
        <v>#N/A</v>
      </c>
      <c r="O156" s="38" t="str">
        <f t="shared" si="5"/>
        <v>#N/A</v>
      </c>
      <c r="P156" s="13">
        <f>VLOOKUP(A156,'14.03.24'!$A$2:$M$426,10,0)</f>
        <v>24999912</v>
      </c>
      <c r="Q156" s="39" t="str">
        <f>VLOOKUP(A156,'Actual scan'!$A$2:$M$419,10,0)</f>
        <v>#N/A</v>
      </c>
      <c r="R156" s="38" t="str">
        <f t="shared" si="6"/>
        <v>#N/A</v>
      </c>
      <c r="S156" s="13">
        <f>VLOOKUP(A156,'14.03.24'!$A$2:$M$426,9,0)</f>
        <v>28301926</v>
      </c>
      <c r="T156" s="39" t="str">
        <f>VLOOKUP(A156,'Actual scan'!$A$2:$M$419,9,0)</f>
        <v>#N/A</v>
      </c>
      <c r="U156" s="38" t="str">
        <f t="shared" si="7"/>
        <v>#N/A</v>
      </c>
      <c r="V156" s="13">
        <f>VLOOKUP(A156,'14.03.24'!$A$2:$M$426,8,0)</f>
        <v>53197886</v>
      </c>
      <c r="W156" s="39" t="str">
        <f>VLOOKUP(A156,'Actual scan'!$A$2:$M$419,8,0)</f>
        <v>#N/A</v>
      </c>
      <c r="X156" s="38" t="str">
        <f t="shared" si="8"/>
        <v>#N/A</v>
      </c>
      <c r="Y156" s="13">
        <f>VLOOKUP(A156,'14.03.24'!$A$2:$M$426,11,0)</f>
        <v>6850003747</v>
      </c>
      <c r="Z156" s="39" t="str">
        <f>VLOOKUP(A156,'Actual scan'!$A$2:$M$419,11,0)</f>
        <v>#N/A</v>
      </c>
      <c r="AA156" s="38" t="str">
        <f t="shared" si="9"/>
        <v>#N/A</v>
      </c>
      <c r="AB156" s="40" t="str">
        <f t="shared" si="10"/>
        <v>#N/A</v>
      </c>
      <c r="AC156" s="40" t="str">
        <f t="shared" si="11"/>
        <v>#N/A</v>
      </c>
      <c r="AD156" s="40">
        <f t="shared" si="12"/>
        <v>0</v>
      </c>
      <c r="AE156" s="40">
        <f t="shared" si="13"/>
        <v>0</v>
      </c>
      <c r="AF156" s="41" t="str">
        <f t="shared" si="14"/>
        <v>#N/A</v>
      </c>
      <c r="AG156" s="40">
        <f>IFERROR(__xludf.DUMMYFUNCTION("IFNA(VLOOKUP(A156,IMPORTRANGE(""https://docs.google.com/spreadsheets/d/13sIiIFxtnWDUMYwzYXOCUL9Pdssb8PBqcbIkNBBCaZM/edit?resourcekey#gid=2083474367"",""Responses!$B$2:$N$500""),10,0),0)"),0.0)</f>
        <v>0</v>
      </c>
      <c r="AH156" s="40">
        <f>IFERROR(__xludf.DUMMYFUNCTION("IFNA(VLOOKUP(A156,IMPORTRANGE(""https://docs.google.com/spreadsheets/d/13sIiIFxtnWDUMYwzYXOCUL9Pdssb8PBqcbIkNBBCaZM/edit?resourcekey#gid=2083474367"",""Responses!$B$2:$N$500""),9,0),0)"),0.0)</f>
        <v>0</v>
      </c>
      <c r="AI156" s="41">
        <f t="shared" si="15"/>
        <v>0</v>
      </c>
      <c r="AJ156" s="41">
        <f t="shared" si="16"/>
        <v>-20306526</v>
      </c>
      <c r="AK156" s="42">
        <f t="shared" si="17"/>
        <v>0</v>
      </c>
      <c r="AL156" s="42">
        <f t="shared" si="18"/>
        <v>0</v>
      </c>
    </row>
    <row r="157" ht="15.75" customHeight="1">
      <c r="A157" s="6">
        <v>1.24531366E8</v>
      </c>
      <c r="B157" s="7" t="s">
        <v>44</v>
      </c>
      <c r="C157" s="20">
        <f>VLOOKUP(A157,'14.03.24'!$A$2:$W$500,17,0)</f>
        <v>7007065.8</v>
      </c>
      <c r="D157" s="33">
        <f t="shared" si="1"/>
        <v>16754818</v>
      </c>
      <c r="E157" s="20">
        <f>VLOOKUP(A157,'14.03.24'!$A$2:$W$500,18,0)</f>
        <v>24524730.3</v>
      </c>
      <c r="F157" s="33">
        <f t="shared" si="2"/>
        <v>61639688.11</v>
      </c>
      <c r="G157" s="13">
        <f>VLOOKUP(A157,'14.03.24'!$A$2:$C$426,3,0)</f>
        <v>70070658</v>
      </c>
      <c r="H157" s="34">
        <f>VLOOKUP(A157,'Actual scan'!$A$2:$C$419,3,0)</f>
        <v>64874812</v>
      </c>
      <c r="I157" s="35">
        <f t="shared" si="3"/>
        <v>-5195846</v>
      </c>
      <c r="J157" s="20">
        <f>VLOOKUP(A157,'14.03.24'!$A$2:$M$426,13,0)</f>
        <v>640299643</v>
      </c>
      <c r="K157" s="36">
        <f>VLOOKUP(A157,'Actual scan'!$A$2:$M$419,13,0)</f>
        <v>941145253.8</v>
      </c>
      <c r="L157" s="37">
        <f t="shared" si="4"/>
        <v>300845610.8</v>
      </c>
      <c r="M157" s="13">
        <f>VLOOKUP(A157,'14.03.24'!$A$2:$M$426,4,0)</f>
        <v>81832625</v>
      </c>
      <c r="N157" s="34">
        <f>VLOOKUP(A157,'Actual scan'!$A$2:$M$419,4,0)</f>
        <v>119239717</v>
      </c>
      <c r="O157" s="38">
        <f t="shared" si="5"/>
        <v>37407092</v>
      </c>
      <c r="P157" s="13">
        <f>VLOOKUP(A157,'14.03.24'!$A$2:$M$426,10,0)</f>
        <v>5557453</v>
      </c>
      <c r="Q157" s="39">
        <f>VLOOKUP(A157,'Actual scan'!$A$2:$M$419,10,0)</f>
        <v>7321542</v>
      </c>
      <c r="R157" s="38">
        <f t="shared" si="6"/>
        <v>1764089</v>
      </c>
      <c r="S157" s="13">
        <f>VLOOKUP(A157,'14.03.24'!$A$2:$M$426,9,0)</f>
        <v>11118609</v>
      </c>
      <c r="T157" s="39">
        <f>VLOOKUP(A157,'Actual scan'!$A$2:$M$419,9,0)</f>
        <v>23719798</v>
      </c>
      <c r="U157" s="38">
        <f t="shared" si="7"/>
        <v>12601189</v>
      </c>
      <c r="V157" s="13">
        <f>VLOOKUP(A157,'14.03.24'!$A$2:$M$426,8,0)</f>
        <v>38560481</v>
      </c>
      <c r="W157" s="39">
        <f>VLOOKUP(A157,'Actual scan'!$A$2:$M$419,8,0)</f>
        <v>42714110</v>
      </c>
      <c r="X157" s="38">
        <f t="shared" si="8"/>
        <v>4153629</v>
      </c>
      <c r="Y157" s="13">
        <f>VLOOKUP(A157,'14.03.24'!$A$2:$M$426,11,0)</f>
        <v>4499109450</v>
      </c>
      <c r="Z157" s="39">
        <f>VLOOKUP(A157,'Actual scan'!$A$2:$M$419,11,0)</f>
        <v>9378566298</v>
      </c>
      <c r="AA157" s="38">
        <f t="shared" si="9"/>
        <v>4879456848</v>
      </c>
      <c r="AB157" s="40">
        <f t="shared" si="10"/>
        <v>8307258</v>
      </c>
      <c r="AC157" s="40">
        <f t="shared" si="11"/>
        <v>50404756</v>
      </c>
      <c r="AD157" s="40">
        <f t="shared" si="12"/>
        <v>0</v>
      </c>
      <c r="AE157" s="40">
        <f t="shared" si="13"/>
        <v>0</v>
      </c>
      <c r="AF157" s="41">
        <f t="shared" si="14"/>
        <v>2927674.109</v>
      </c>
      <c r="AG157" s="40">
        <f>IFERROR(__xludf.DUMMYFUNCTION("IFNA(VLOOKUP(A157,IMPORTRANGE(""https://docs.google.com/spreadsheets/d/13sIiIFxtnWDUMYwzYXOCUL9Pdssb8PBqcbIkNBBCaZM/edit?resourcekey#gid=2083474367"",""Responses!$B$2:$N$500""),10,0),0)"),0.0)</f>
        <v>0</v>
      </c>
      <c r="AH157" s="40">
        <f>IFERROR(__xludf.DUMMYFUNCTION("IFNA(VLOOKUP(A157,IMPORTRANGE(""https://docs.google.com/spreadsheets/d/13sIiIFxtnWDUMYwzYXOCUL9Pdssb8PBqcbIkNBBCaZM/edit?resourcekey#gid=2083474367"",""Responses!$B$2:$N$500""),9,0),0)"),0.0)</f>
        <v>0</v>
      </c>
      <c r="AI157" s="41">
        <f t="shared" si="15"/>
        <v>61639688.11</v>
      </c>
      <c r="AJ157" s="41">
        <f t="shared" si="16"/>
        <v>37114957.81</v>
      </c>
      <c r="AK157" s="42">
        <f t="shared" si="17"/>
        <v>2.39113182</v>
      </c>
      <c r="AL157" s="42">
        <f t="shared" si="18"/>
        <v>2.513368643</v>
      </c>
    </row>
    <row r="158" ht="15.75" customHeight="1">
      <c r="A158" s="6">
        <v>1.09537272E8</v>
      </c>
      <c r="B158" s="7" t="s">
        <v>117</v>
      </c>
      <c r="C158" s="20">
        <f>VLOOKUP(A158,'14.03.24'!$A$2:$W$500,17,0)</f>
        <v>4542442.1</v>
      </c>
      <c r="D158" s="33">
        <f t="shared" si="1"/>
        <v>3498457</v>
      </c>
      <c r="E158" s="20">
        <f>VLOOKUP(A158,'14.03.24'!$A$2:$W$500,18,0)</f>
        <v>19467609</v>
      </c>
      <c r="F158" s="33">
        <f t="shared" si="2"/>
        <v>12582170</v>
      </c>
      <c r="G158" s="13">
        <f>VLOOKUP(A158,'14.03.24'!$A$2:$C$426,3,0)</f>
        <v>64892030</v>
      </c>
      <c r="H158" s="34">
        <f>VLOOKUP(A158,'Actual scan'!$A$2:$C$419,3,0)</f>
        <v>69940875</v>
      </c>
      <c r="I158" s="35">
        <f t="shared" si="3"/>
        <v>5048845</v>
      </c>
      <c r="J158" s="20">
        <f>VLOOKUP(A158,'14.03.24'!$A$2:$M$426,13,0)</f>
        <v>1292257598</v>
      </c>
      <c r="K158" s="36">
        <f>VLOOKUP(A158,'Actual scan'!$A$2:$M$419,13,0)</f>
        <v>1355168448</v>
      </c>
      <c r="L158" s="37">
        <f t="shared" si="4"/>
        <v>62910850</v>
      </c>
      <c r="M158" s="13">
        <f>VLOOKUP(A158,'14.03.24'!$A$2:$M$426,4,0)</f>
        <v>155731368</v>
      </c>
      <c r="N158" s="34">
        <f>VLOOKUP(A158,'Actual scan'!$A$2:$M$419,4,0)</f>
        <v>159229825</v>
      </c>
      <c r="O158" s="38">
        <f t="shared" si="5"/>
        <v>3498457</v>
      </c>
      <c r="P158" s="13">
        <f>VLOOKUP(A158,'14.03.24'!$A$2:$M$426,10,0)</f>
        <v>7121951</v>
      </c>
      <c r="Q158" s="39">
        <f>VLOOKUP(A158,'Actual scan'!$A$2:$M$419,10,0)</f>
        <v>7256334</v>
      </c>
      <c r="R158" s="38">
        <f t="shared" si="6"/>
        <v>134383</v>
      </c>
      <c r="S158" s="13">
        <f>VLOOKUP(A158,'14.03.24'!$A$2:$M$426,9,0)</f>
        <v>36743915</v>
      </c>
      <c r="T158" s="39">
        <f>VLOOKUP(A158,'Actual scan'!$A$2:$M$419,9,0)</f>
        <v>39536543</v>
      </c>
      <c r="U158" s="38">
        <f t="shared" si="7"/>
        <v>2792628</v>
      </c>
      <c r="V158" s="13">
        <f>VLOOKUP(A158,'14.03.24'!$A$2:$M$426,8,0)</f>
        <v>51376118</v>
      </c>
      <c r="W158" s="39">
        <f>VLOOKUP(A158,'Actual scan'!$A$2:$M$419,8,0)</f>
        <v>52081947</v>
      </c>
      <c r="X158" s="38">
        <f t="shared" si="8"/>
        <v>705829</v>
      </c>
      <c r="Y158" s="13">
        <f>VLOOKUP(A158,'14.03.24'!$A$2:$M$426,11,0)</f>
        <v>9530243487</v>
      </c>
      <c r="Z158" s="39">
        <f>VLOOKUP(A158,'Actual scan'!$A$2:$M$419,11,0)</f>
        <v>9530243487</v>
      </c>
      <c r="AA158" s="38">
        <f t="shared" si="9"/>
        <v>0</v>
      </c>
      <c r="AB158" s="40">
        <f t="shared" si="10"/>
        <v>1411658</v>
      </c>
      <c r="AC158" s="40">
        <f t="shared" si="11"/>
        <v>11170512</v>
      </c>
      <c r="AD158" s="40">
        <f t="shared" si="12"/>
        <v>0</v>
      </c>
      <c r="AE158" s="40">
        <f t="shared" si="13"/>
        <v>0</v>
      </c>
      <c r="AF158" s="41">
        <f t="shared" si="14"/>
        <v>0</v>
      </c>
      <c r="AG158" s="40">
        <f>IFERROR(__xludf.DUMMYFUNCTION("IFNA(VLOOKUP(A158,IMPORTRANGE(""https://docs.google.com/spreadsheets/d/13sIiIFxtnWDUMYwzYXOCUL9Pdssb8PBqcbIkNBBCaZM/edit?resourcekey#gid=2083474367"",""Responses!$B$2:$N$500""),10,0),0)"),0.0)</f>
        <v>0</v>
      </c>
      <c r="AH158" s="40">
        <f>IFERROR(__xludf.DUMMYFUNCTION("IFNA(VLOOKUP(A158,IMPORTRANGE(""https://docs.google.com/spreadsheets/d/13sIiIFxtnWDUMYwzYXOCUL9Pdssb8PBqcbIkNBBCaZM/edit?resourcekey#gid=2083474367"",""Responses!$B$2:$N$500""),9,0),0)"),0.0)</f>
        <v>0</v>
      </c>
      <c r="AI158" s="41">
        <f t="shared" si="15"/>
        <v>12582170</v>
      </c>
      <c r="AJ158" s="41">
        <f t="shared" si="16"/>
        <v>-6885439</v>
      </c>
      <c r="AK158" s="42">
        <f t="shared" si="17"/>
        <v>0.7701709616</v>
      </c>
      <c r="AL158" s="42">
        <f t="shared" si="18"/>
        <v>0.6463130629</v>
      </c>
    </row>
    <row r="159" ht="15.75" customHeight="1">
      <c r="A159" s="6">
        <v>1.17347852E8</v>
      </c>
      <c r="B159" s="7" t="s">
        <v>180</v>
      </c>
      <c r="C159" s="20">
        <f>VLOOKUP(A159,'14.03.24'!$A$2:$W$500,17,0)</f>
        <v>4593260.98</v>
      </c>
      <c r="D159" s="33">
        <f t="shared" si="1"/>
        <v>10794446</v>
      </c>
      <c r="E159" s="20">
        <f>VLOOKUP(A159,'14.03.24'!$A$2:$W$500,18,0)</f>
        <v>19685404.2</v>
      </c>
      <c r="F159" s="33">
        <f t="shared" si="2"/>
        <v>26092204.78</v>
      </c>
      <c r="G159" s="13">
        <f>VLOOKUP(A159,'14.03.24'!$A$2:$C$426,3,0)</f>
        <v>65618014</v>
      </c>
      <c r="H159" s="34">
        <f>VLOOKUP(A159,'Actual scan'!$A$2:$C$419,3,0)</f>
        <v>61338402</v>
      </c>
      <c r="I159" s="35">
        <f t="shared" si="3"/>
        <v>-4279612</v>
      </c>
      <c r="J159" s="20">
        <f>VLOOKUP(A159,'14.03.24'!$A$2:$M$426,13,0)</f>
        <v>225773685</v>
      </c>
      <c r="K159" s="36">
        <f>VLOOKUP(A159,'Actual scan'!$A$2:$M$419,13,0)</f>
        <v>361978241.4</v>
      </c>
      <c r="L159" s="37">
        <f t="shared" si="4"/>
        <v>136204556.4</v>
      </c>
      <c r="M159" s="13">
        <f>VLOOKUP(A159,'14.03.24'!$A$2:$M$426,4,0)</f>
        <v>26582557</v>
      </c>
      <c r="N159" s="34">
        <f>VLOOKUP(A159,'Actual scan'!$A$2:$M$419,4,0)</f>
        <v>42496761</v>
      </c>
      <c r="O159" s="38">
        <f t="shared" si="5"/>
        <v>15914204</v>
      </c>
      <c r="P159" s="13">
        <f>VLOOKUP(A159,'14.03.24'!$A$2:$M$426,10,0)</f>
        <v>7826554</v>
      </c>
      <c r="Q159" s="39">
        <f>VLOOKUP(A159,'Actual scan'!$A$2:$M$419,10,0)</f>
        <v>11408850</v>
      </c>
      <c r="R159" s="38">
        <f t="shared" si="6"/>
        <v>3582296</v>
      </c>
      <c r="S159" s="13">
        <f>VLOOKUP(A159,'14.03.24'!$A$2:$M$426,9,0)</f>
        <v>5727362</v>
      </c>
      <c r="T159" s="39">
        <f>VLOOKUP(A159,'Actual scan'!$A$2:$M$419,9,0)</f>
        <v>7890948</v>
      </c>
      <c r="U159" s="38">
        <f t="shared" si="7"/>
        <v>2163586</v>
      </c>
      <c r="V159" s="13">
        <f>VLOOKUP(A159,'14.03.24'!$A$2:$M$426,8,0)</f>
        <v>9691930</v>
      </c>
      <c r="W159" s="39">
        <f>VLOOKUP(A159,'Actual scan'!$A$2:$M$419,8,0)</f>
        <v>18322790</v>
      </c>
      <c r="X159" s="38">
        <f t="shared" si="8"/>
        <v>8630860</v>
      </c>
      <c r="Y159" s="13">
        <f>VLOOKUP(A159,'14.03.24'!$A$2:$M$426,11,0)</f>
        <v>2395375301</v>
      </c>
      <c r="Z159" s="39">
        <f>VLOOKUP(A159,'Actual scan'!$A$2:$M$419,11,0)</f>
        <v>2688943261</v>
      </c>
      <c r="AA159" s="38">
        <f t="shared" si="9"/>
        <v>293567960</v>
      </c>
      <c r="AB159" s="40">
        <f t="shared" si="10"/>
        <v>17261720</v>
      </c>
      <c r="AC159" s="40">
        <f t="shared" si="11"/>
        <v>8654344</v>
      </c>
      <c r="AD159" s="40">
        <f t="shared" si="12"/>
        <v>0</v>
      </c>
      <c r="AE159" s="40">
        <f t="shared" si="13"/>
        <v>0</v>
      </c>
      <c r="AF159" s="41">
        <f t="shared" si="14"/>
        <v>176140.776</v>
      </c>
      <c r="AG159" s="40">
        <f>IFERROR(__xludf.DUMMYFUNCTION("IFNA(VLOOKUP(A159,IMPORTRANGE(""https://docs.google.com/spreadsheets/d/13sIiIFxtnWDUMYwzYXOCUL9Pdssb8PBqcbIkNBBCaZM/edit?resourcekey#gid=2083474367"",""Responses!$B$2:$N$500""),10,0),0)"),0.0)</f>
        <v>0</v>
      </c>
      <c r="AH159" s="40">
        <f>IFERROR(__xludf.DUMMYFUNCTION("IFNA(VLOOKUP(A159,IMPORTRANGE(""https://docs.google.com/spreadsheets/d/13sIiIFxtnWDUMYwzYXOCUL9Pdssb8PBqcbIkNBBCaZM/edit?resourcekey#gid=2083474367"",""Responses!$B$2:$N$500""),9,0),0)"),0.0)</f>
        <v>0</v>
      </c>
      <c r="AI159" s="41">
        <f t="shared" si="15"/>
        <v>26092204.78</v>
      </c>
      <c r="AJ159" s="41">
        <f t="shared" si="16"/>
        <v>6406800.576</v>
      </c>
      <c r="AK159" s="42">
        <f t="shared" si="17"/>
        <v>2.350061546</v>
      </c>
      <c r="AL159" s="42">
        <f t="shared" si="18"/>
        <v>1.325459437</v>
      </c>
    </row>
    <row r="160" ht="15.75" customHeight="1">
      <c r="A160" s="6">
        <v>1.14598851E8</v>
      </c>
      <c r="B160" s="7" t="s">
        <v>531</v>
      </c>
      <c r="C160" s="20">
        <f>VLOOKUP(A160,'14.03.24'!$A$2:$W$500,17,0)</f>
        <v>4680297.72</v>
      </c>
      <c r="D160" s="33">
        <f t="shared" si="1"/>
        <v>4370652</v>
      </c>
      <c r="E160" s="20">
        <f>VLOOKUP(A160,'14.03.24'!$A$2:$W$500,18,0)</f>
        <v>20058418.8</v>
      </c>
      <c r="F160" s="33">
        <f t="shared" si="2"/>
        <v>11049658.01</v>
      </c>
      <c r="G160" s="13">
        <f>VLOOKUP(A160,'14.03.24'!$A$2:$C$426,3,0)</f>
        <v>66861396</v>
      </c>
      <c r="H160" s="34">
        <f>VLOOKUP(A160,'Actual scan'!$A$2:$C$419,3,0)</f>
        <v>72707989</v>
      </c>
      <c r="I160" s="35">
        <f t="shared" si="3"/>
        <v>5846593</v>
      </c>
      <c r="J160" s="20">
        <f>VLOOKUP(A160,'14.03.24'!$A$2:$M$426,13,0)</f>
        <v>101928640.4</v>
      </c>
      <c r="K160" s="36">
        <f>VLOOKUP(A160,'Actual scan'!$A$2:$M$419,13,0)</f>
        <v>157750044</v>
      </c>
      <c r="L160" s="37">
        <f t="shared" si="4"/>
        <v>55821403.6</v>
      </c>
      <c r="M160" s="13">
        <f>VLOOKUP(A160,'14.03.24'!$A$2:$M$426,4,0)</f>
        <v>8780131</v>
      </c>
      <c r="N160" s="34">
        <f>VLOOKUP(A160,'Actual scan'!$A$2:$M$419,4,0)</f>
        <v>14020087</v>
      </c>
      <c r="O160" s="38">
        <f t="shared" si="5"/>
        <v>5239956</v>
      </c>
      <c r="P160" s="13">
        <f>VLOOKUP(A160,'14.03.24'!$A$2:$M$426,10,0)</f>
        <v>2565046</v>
      </c>
      <c r="Q160" s="39">
        <f>VLOOKUP(A160,'Actual scan'!$A$2:$M$419,10,0)</f>
        <v>4807854</v>
      </c>
      <c r="R160" s="38">
        <f t="shared" si="6"/>
        <v>2242808</v>
      </c>
      <c r="S160" s="13">
        <f>VLOOKUP(A160,'14.03.24'!$A$2:$M$426,9,0)</f>
        <v>2712136</v>
      </c>
      <c r="T160" s="39">
        <f>VLOOKUP(A160,'Actual scan'!$A$2:$M$419,9,0)</f>
        <v>3851313</v>
      </c>
      <c r="U160" s="38">
        <f t="shared" si="7"/>
        <v>1139177</v>
      </c>
      <c r="V160" s="13">
        <f>VLOOKUP(A160,'14.03.24'!$A$2:$M$426,8,0)</f>
        <v>4285208</v>
      </c>
      <c r="W160" s="39">
        <f>VLOOKUP(A160,'Actual scan'!$A$2:$M$419,8,0)</f>
        <v>7516683</v>
      </c>
      <c r="X160" s="38">
        <f t="shared" si="8"/>
        <v>3231475</v>
      </c>
      <c r="Y160" s="13">
        <f>VLOOKUP(A160,'14.03.24'!$A$2:$M$426,11,0)</f>
        <v>2129010552</v>
      </c>
      <c r="Z160" s="39">
        <f>VLOOKUP(A160,'Actual scan'!$A$2:$M$419,11,0)</f>
        <v>2179010565</v>
      </c>
      <c r="AA160" s="38">
        <f t="shared" si="9"/>
        <v>50000013</v>
      </c>
      <c r="AB160" s="40">
        <f t="shared" si="10"/>
        <v>6462950</v>
      </c>
      <c r="AC160" s="40">
        <f t="shared" si="11"/>
        <v>4556708</v>
      </c>
      <c r="AD160" s="40">
        <f t="shared" si="12"/>
        <v>0</v>
      </c>
      <c r="AE160" s="40">
        <f t="shared" si="13"/>
        <v>0</v>
      </c>
      <c r="AF160" s="41">
        <f t="shared" si="14"/>
        <v>30000.0078</v>
      </c>
      <c r="AG160" s="40">
        <f>IFERROR(__xludf.DUMMYFUNCTION("IFNA(VLOOKUP(A160,IMPORTRANGE(""https://docs.google.com/spreadsheets/d/13sIiIFxtnWDUMYwzYXOCUL9Pdssb8PBqcbIkNBBCaZM/edit?resourcekey#gid=2083474367"",""Responses!$B$2:$N$500""),10,0),0)"),0.0)</f>
        <v>0</v>
      </c>
      <c r="AH160" s="40">
        <f>IFERROR(__xludf.DUMMYFUNCTION("IFNA(VLOOKUP(A160,IMPORTRANGE(""https://docs.google.com/spreadsheets/d/13sIiIFxtnWDUMYwzYXOCUL9Pdssb8PBqcbIkNBBCaZM/edit?resourcekey#gid=2083474367"",""Responses!$B$2:$N$500""),9,0),0)"),0.0)</f>
        <v>0</v>
      </c>
      <c r="AI160" s="41">
        <f t="shared" si="15"/>
        <v>11049658.01</v>
      </c>
      <c r="AJ160" s="41">
        <f t="shared" si="16"/>
        <v>-9008760.792</v>
      </c>
      <c r="AK160" s="42">
        <f t="shared" si="17"/>
        <v>0.9338405934</v>
      </c>
      <c r="AL160" s="42">
        <f t="shared" si="18"/>
        <v>0.550873831</v>
      </c>
    </row>
    <row r="161" ht="15.75" customHeight="1">
      <c r="A161" s="6">
        <v>1.1270062E8</v>
      </c>
      <c r="B161" s="7" t="s">
        <v>163</v>
      </c>
      <c r="C161" s="20">
        <f>VLOOKUP(A161,'14.03.24'!$A$2:$W$500,17,0)</f>
        <v>4630746.54</v>
      </c>
      <c r="D161" s="33">
        <f t="shared" si="1"/>
        <v>20053426</v>
      </c>
      <c r="E161" s="20">
        <f>VLOOKUP(A161,'14.03.24'!$A$2:$W$500,18,0)</f>
        <v>19846056.6</v>
      </c>
      <c r="F161" s="33">
        <f t="shared" si="2"/>
        <v>73123266</v>
      </c>
      <c r="G161" s="13">
        <f>VLOOKUP(A161,'14.03.24'!$A$2:$C$426,3,0)</f>
        <v>66153522</v>
      </c>
      <c r="H161" s="34">
        <f>VLOOKUP(A161,'Actual scan'!$A$2:$C$419,3,0)</f>
        <v>65023818</v>
      </c>
      <c r="I161" s="35">
        <f t="shared" si="3"/>
        <v>-1129704</v>
      </c>
      <c r="J161" s="20">
        <f>VLOOKUP(A161,'14.03.24'!$A$2:$M$426,13,0)</f>
        <v>1360698803</v>
      </c>
      <c r="K161" s="36">
        <f>VLOOKUP(A161,'Actual scan'!$A$2:$M$419,13,0)</f>
        <v>1726216778</v>
      </c>
      <c r="L161" s="37">
        <f t="shared" si="4"/>
        <v>365517974.8</v>
      </c>
      <c r="M161" s="13">
        <f>VLOOKUP(A161,'14.03.24'!$A$2:$M$426,4,0)</f>
        <v>107573605</v>
      </c>
      <c r="N161" s="34">
        <f>VLOOKUP(A161,'Actual scan'!$A$2:$M$419,4,0)</f>
        <v>127679730</v>
      </c>
      <c r="O161" s="38">
        <f t="shared" si="5"/>
        <v>20106125</v>
      </c>
      <c r="P161" s="13">
        <f>VLOOKUP(A161,'14.03.24'!$A$2:$M$426,10,0)</f>
        <v>5907295</v>
      </c>
      <c r="Q161" s="39">
        <f>VLOOKUP(A161,'Actual scan'!$A$2:$M$419,10,0)</f>
        <v>8645972</v>
      </c>
      <c r="R161" s="38">
        <f t="shared" si="6"/>
        <v>2738677</v>
      </c>
      <c r="S161" s="13">
        <f>VLOOKUP(A161,'14.03.24'!$A$2:$M$426,9,0)</f>
        <v>40899657</v>
      </c>
      <c r="T161" s="39">
        <f>VLOOKUP(A161,'Actual scan'!$A$2:$M$419,9,0)</f>
        <v>57395864</v>
      </c>
      <c r="U161" s="38">
        <f t="shared" si="7"/>
        <v>16496207</v>
      </c>
      <c r="V161" s="13">
        <f>VLOOKUP(A161,'14.03.24'!$A$2:$M$426,8,0)</f>
        <v>51633855</v>
      </c>
      <c r="W161" s="39">
        <f>VLOOKUP(A161,'Actual scan'!$A$2:$M$419,8,0)</f>
        <v>55191074</v>
      </c>
      <c r="X161" s="38">
        <f t="shared" si="8"/>
        <v>3557219</v>
      </c>
      <c r="Y161" s="13">
        <f>VLOOKUP(A161,'14.03.24'!$A$2:$M$426,11,0)</f>
        <v>1922451931</v>
      </c>
      <c r="Z161" s="39">
        <f>VLOOKUP(A161,'Actual scan'!$A$2:$M$419,11,0)</f>
        <v>1962451931</v>
      </c>
      <c r="AA161" s="38">
        <f t="shared" si="9"/>
        <v>40000000</v>
      </c>
      <c r="AB161" s="40">
        <f t="shared" si="10"/>
        <v>7114438</v>
      </c>
      <c r="AC161" s="40">
        <f t="shared" si="11"/>
        <v>65984828</v>
      </c>
      <c r="AD161" s="40">
        <f t="shared" si="12"/>
        <v>0</v>
      </c>
      <c r="AE161" s="40">
        <f t="shared" si="13"/>
        <v>0</v>
      </c>
      <c r="AF161" s="41">
        <f t="shared" si="14"/>
        <v>24000</v>
      </c>
      <c r="AG161" s="40">
        <f>IFERROR(__xludf.DUMMYFUNCTION("IFNA(VLOOKUP(A161,IMPORTRANGE(""https://docs.google.com/spreadsheets/d/13sIiIFxtnWDUMYwzYXOCUL9Pdssb8PBqcbIkNBBCaZM/edit?resourcekey#gid=2083474367"",""Responses!$B$2:$N$500""),10,0),0)"),0.0)</f>
        <v>0</v>
      </c>
      <c r="AH161" s="40">
        <f>IFERROR(__xludf.DUMMYFUNCTION("IFNA(VLOOKUP(A161,IMPORTRANGE(""https://docs.google.com/spreadsheets/d/13sIiIFxtnWDUMYwzYXOCUL9Pdssb8PBqcbIkNBBCaZM/edit?resourcekey#gid=2083474367"",""Responses!$B$2:$N$500""),9,0),0)"),0.0)</f>
        <v>0</v>
      </c>
      <c r="AI161" s="41">
        <f t="shared" si="15"/>
        <v>73123266</v>
      </c>
      <c r="AJ161" s="41">
        <f t="shared" si="16"/>
        <v>53277209.4</v>
      </c>
      <c r="AK161" s="42">
        <f t="shared" si="17"/>
        <v>4.330495273</v>
      </c>
      <c r="AL161" s="42">
        <f t="shared" si="18"/>
        <v>3.684523705</v>
      </c>
    </row>
    <row r="162" ht="15.75" customHeight="1">
      <c r="A162" s="6">
        <v>1.1528264E8</v>
      </c>
      <c r="B162" s="7" t="s">
        <v>107</v>
      </c>
      <c r="C162" s="20">
        <f>VLOOKUP(A162,'14.03.24'!$A$2:$W$500,17,0)</f>
        <v>4624602.29</v>
      </c>
      <c r="D162" s="33">
        <f t="shared" si="1"/>
        <v>8081959</v>
      </c>
      <c r="E162" s="20">
        <f>VLOOKUP(A162,'14.03.24'!$A$2:$W$500,18,0)</f>
        <v>19819724.1</v>
      </c>
      <c r="F162" s="33">
        <f t="shared" si="2"/>
        <v>28385052</v>
      </c>
      <c r="G162" s="13">
        <f>VLOOKUP(A162,'14.03.24'!$A$2:$C$426,3,0)</f>
        <v>66065747</v>
      </c>
      <c r="H162" s="34">
        <f>VLOOKUP(A162,'Actual scan'!$A$2:$C$419,3,0)</f>
        <v>71002915</v>
      </c>
      <c r="I162" s="35">
        <f t="shared" si="3"/>
        <v>4937168</v>
      </c>
      <c r="J162" s="20">
        <f>VLOOKUP(A162,'14.03.24'!$A$2:$M$426,13,0)</f>
        <v>348445641.6</v>
      </c>
      <c r="K162" s="36">
        <f>VLOOKUP(A162,'Actual scan'!$A$2:$M$419,13,0)</f>
        <v>489294927.2</v>
      </c>
      <c r="L162" s="37">
        <f t="shared" si="4"/>
        <v>140849285.6</v>
      </c>
      <c r="M162" s="13">
        <f>VLOOKUP(A162,'14.03.24'!$A$2:$M$426,4,0)</f>
        <v>22120899</v>
      </c>
      <c r="N162" s="34">
        <f>VLOOKUP(A162,'Actual scan'!$A$2:$M$419,4,0)</f>
        <v>30273822</v>
      </c>
      <c r="O162" s="38">
        <f t="shared" si="5"/>
        <v>8152923</v>
      </c>
      <c r="P162" s="13">
        <f>VLOOKUP(A162,'14.03.24'!$A$2:$M$426,10,0)</f>
        <v>6276662</v>
      </c>
      <c r="Q162" s="39">
        <f>VLOOKUP(A162,'Actual scan'!$A$2:$M$419,10,0)</f>
        <v>7985155</v>
      </c>
      <c r="R162" s="38">
        <f t="shared" si="6"/>
        <v>1708493</v>
      </c>
      <c r="S162" s="13">
        <f>VLOOKUP(A162,'14.03.24'!$A$2:$M$426,9,0)</f>
        <v>13146992</v>
      </c>
      <c r="T162" s="39">
        <f>VLOOKUP(A162,'Actual scan'!$A$2:$M$419,9,0)</f>
        <v>19145059</v>
      </c>
      <c r="U162" s="38">
        <f t="shared" si="7"/>
        <v>5998067</v>
      </c>
      <c r="V162" s="13">
        <f>VLOOKUP(A162,'14.03.24'!$A$2:$M$426,8,0)</f>
        <v>8435667</v>
      </c>
      <c r="W162" s="39">
        <f>VLOOKUP(A162,'Actual scan'!$A$2:$M$419,8,0)</f>
        <v>10519559</v>
      </c>
      <c r="X162" s="38">
        <f t="shared" si="8"/>
        <v>2083892</v>
      </c>
      <c r="Y162" s="13">
        <f>VLOOKUP(A162,'14.03.24'!$A$2:$M$426,11,0)</f>
        <v>771138057</v>
      </c>
      <c r="Z162" s="39">
        <f>VLOOKUP(A162,'Actual scan'!$A$2:$M$419,11,0)</f>
        <v>1146138057</v>
      </c>
      <c r="AA162" s="38">
        <f t="shared" si="9"/>
        <v>375000000</v>
      </c>
      <c r="AB162" s="40">
        <f t="shared" si="10"/>
        <v>4167784</v>
      </c>
      <c r="AC162" s="40">
        <f t="shared" si="11"/>
        <v>23992268</v>
      </c>
      <c r="AD162" s="40">
        <f t="shared" si="12"/>
        <v>0</v>
      </c>
      <c r="AE162" s="40">
        <f t="shared" si="13"/>
        <v>0</v>
      </c>
      <c r="AF162" s="41">
        <f t="shared" si="14"/>
        <v>225000</v>
      </c>
      <c r="AG162" s="40">
        <f>IFERROR(__xludf.DUMMYFUNCTION("IFNA(VLOOKUP(A162,IMPORTRANGE(""https://docs.google.com/spreadsheets/d/13sIiIFxtnWDUMYwzYXOCUL9Pdssb8PBqcbIkNBBCaZM/edit?resourcekey#gid=2083474367"",""Responses!$B$2:$N$500""),10,0),0)"),0.0)</f>
        <v>0</v>
      </c>
      <c r="AH162" s="40">
        <f>IFERROR(__xludf.DUMMYFUNCTION("IFNA(VLOOKUP(A162,IMPORTRANGE(""https://docs.google.com/spreadsheets/d/13sIiIFxtnWDUMYwzYXOCUL9Pdssb8PBqcbIkNBBCaZM/edit?resourcekey#gid=2083474367"",""Responses!$B$2:$N$500""),9,0),0)"),0.0)</f>
        <v>0</v>
      </c>
      <c r="AI162" s="41">
        <f t="shared" si="15"/>
        <v>28385052</v>
      </c>
      <c r="AJ162" s="41">
        <f t="shared" si="16"/>
        <v>8565327.9</v>
      </c>
      <c r="AK162" s="42">
        <f t="shared" si="17"/>
        <v>1.747600873</v>
      </c>
      <c r="AL162" s="42">
        <f t="shared" si="18"/>
        <v>1.432161813</v>
      </c>
    </row>
    <row r="163" ht="15.75" customHeight="1">
      <c r="A163" s="6">
        <v>1.09427298E8</v>
      </c>
      <c r="B163" s="7" t="s">
        <v>532</v>
      </c>
      <c r="C163" s="20">
        <f>VLOOKUP(A163,'14.03.24'!$A$2:$W$500,17,0)</f>
        <v>4606083.37</v>
      </c>
      <c r="D163" s="33">
        <f t="shared" si="1"/>
        <v>2021377</v>
      </c>
      <c r="E163" s="20">
        <f>VLOOKUP(A163,'14.03.24'!$A$2:$W$500,18,0)</f>
        <v>19740357.3</v>
      </c>
      <c r="F163" s="33">
        <f t="shared" si="2"/>
        <v>19164438.87</v>
      </c>
      <c r="G163" s="13">
        <f>VLOOKUP(A163,'14.03.24'!$A$2:$C$426,3,0)</f>
        <v>65801191</v>
      </c>
      <c r="H163" s="34">
        <f>VLOOKUP(A163,'Actual scan'!$A$2:$C$419,3,0)</f>
        <v>69215955</v>
      </c>
      <c r="I163" s="35">
        <f t="shared" si="3"/>
        <v>3414764</v>
      </c>
      <c r="J163" s="20">
        <f>VLOOKUP(A163,'14.03.24'!$A$2:$M$426,13,0)</f>
        <v>739462491.6</v>
      </c>
      <c r="K163" s="36">
        <f>VLOOKUP(A163,'Actual scan'!$A$2:$M$419,13,0)</f>
        <v>765274605.8</v>
      </c>
      <c r="L163" s="37">
        <f t="shared" si="4"/>
        <v>25812114.2</v>
      </c>
      <c r="M163" s="13">
        <f>VLOOKUP(A163,'14.03.24'!$A$2:$M$426,4,0)</f>
        <v>68143336</v>
      </c>
      <c r="N163" s="34">
        <f>VLOOKUP(A163,'Actual scan'!$A$2:$M$419,4,0)</f>
        <v>70215605</v>
      </c>
      <c r="O163" s="38">
        <f t="shared" si="5"/>
        <v>2072269</v>
      </c>
      <c r="P163" s="13">
        <f>VLOOKUP(A163,'14.03.24'!$A$2:$M$426,10,0)</f>
        <v>5595403</v>
      </c>
      <c r="Q163" s="39">
        <f>VLOOKUP(A163,'Actual scan'!$A$2:$M$419,10,0)</f>
        <v>5743775</v>
      </c>
      <c r="R163" s="38">
        <f t="shared" si="6"/>
        <v>148372</v>
      </c>
      <c r="S163" s="13">
        <f>VLOOKUP(A163,'14.03.24'!$A$2:$M$426,9,0)</f>
        <v>13555258</v>
      </c>
      <c r="T163" s="39">
        <f>VLOOKUP(A163,'Actual scan'!$A$2:$M$419,9,0)</f>
        <v>14112269</v>
      </c>
      <c r="U163" s="38">
        <f t="shared" si="7"/>
        <v>557011</v>
      </c>
      <c r="V163" s="13">
        <f>VLOOKUP(A163,'14.03.24'!$A$2:$M$426,8,0)</f>
        <v>44947520</v>
      </c>
      <c r="W163" s="39">
        <f>VLOOKUP(A163,'Actual scan'!$A$2:$M$419,8,0)</f>
        <v>46411886</v>
      </c>
      <c r="X163" s="38">
        <f t="shared" si="8"/>
        <v>1464366</v>
      </c>
      <c r="Y163" s="13">
        <f>VLOOKUP(A163,'14.03.24'!$A$2:$M$426,11,0)</f>
        <v>46311768209</v>
      </c>
      <c r="Z163" s="39">
        <f>VLOOKUP(A163,'Actual scan'!$A$2:$M$419,11,0)</f>
        <v>69657872995</v>
      </c>
      <c r="AA163" s="38">
        <f t="shared" si="9"/>
        <v>23346104786</v>
      </c>
      <c r="AB163" s="40">
        <f t="shared" si="10"/>
        <v>2928732</v>
      </c>
      <c r="AC163" s="40">
        <f t="shared" si="11"/>
        <v>2228044</v>
      </c>
      <c r="AD163" s="40">
        <f t="shared" si="12"/>
        <v>0</v>
      </c>
      <c r="AE163" s="40">
        <f t="shared" si="13"/>
        <v>0</v>
      </c>
      <c r="AF163" s="41">
        <f t="shared" si="14"/>
        <v>14007662.87</v>
      </c>
      <c r="AG163" s="40">
        <f>IFERROR(__xludf.DUMMYFUNCTION("IFNA(VLOOKUP(A163,IMPORTRANGE(""https://docs.google.com/spreadsheets/d/13sIiIFxtnWDUMYwzYXOCUL9Pdssb8PBqcbIkNBBCaZM/edit?resourcekey#gid=2083474367"",""Responses!$B$2:$N$500""),10,0),0)"),0.0)</f>
        <v>0</v>
      </c>
      <c r="AH163" s="40">
        <f>IFERROR(__xludf.DUMMYFUNCTION("IFNA(VLOOKUP(A163,IMPORTRANGE(""https://docs.google.com/spreadsheets/d/13sIiIFxtnWDUMYwzYXOCUL9Pdssb8PBqcbIkNBBCaZM/edit?resourcekey#gid=2083474367"",""Responses!$B$2:$N$500""),9,0),0)"),0.0)</f>
        <v>0</v>
      </c>
      <c r="AI163" s="41">
        <f t="shared" si="15"/>
        <v>19164438.87</v>
      </c>
      <c r="AJ163" s="41">
        <f t="shared" si="16"/>
        <v>-575918.4284</v>
      </c>
      <c r="AK163" s="42">
        <f t="shared" si="17"/>
        <v>0.4388494167</v>
      </c>
      <c r="AL163" s="42">
        <f t="shared" si="18"/>
        <v>0.9708253291</v>
      </c>
    </row>
    <row r="164" ht="15.75" customHeight="1">
      <c r="A164" s="6">
        <v>1.24116182E8</v>
      </c>
      <c r="B164" s="7" t="s">
        <v>110</v>
      </c>
      <c r="C164" s="20">
        <f>VLOOKUP(A164,'14.03.24'!$A$2:$W$500,17,0)</f>
        <v>4621169.98</v>
      </c>
      <c r="D164" s="33">
        <f t="shared" si="1"/>
        <v>21738003</v>
      </c>
      <c r="E164" s="20">
        <f>VLOOKUP(A164,'14.03.24'!$A$2:$W$500,18,0)</f>
        <v>19805014.2</v>
      </c>
      <c r="F164" s="33">
        <f t="shared" si="2"/>
        <v>74554058</v>
      </c>
      <c r="G164" s="13">
        <f>VLOOKUP(A164,'14.03.24'!$A$2:$C$426,3,0)</f>
        <v>66016714</v>
      </c>
      <c r="H164" s="34">
        <f>VLOOKUP(A164,'Actual scan'!$A$2:$C$419,3,0)</f>
        <v>70826112</v>
      </c>
      <c r="I164" s="35">
        <f t="shared" si="3"/>
        <v>4809398</v>
      </c>
      <c r="J164" s="20">
        <f>VLOOKUP(A164,'14.03.24'!$A$2:$M$426,13,0)</f>
        <v>809621984.4</v>
      </c>
      <c r="K164" s="36">
        <f>VLOOKUP(A164,'Actual scan'!$A$2:$M$419,13,0)</f>
        <v>1182451498</v>
      </c>
      <c r="L164" s="37">
        <f t="shared" si="4"/>
        <v>372829513.8</v>
      </c>
      <c r="M164" s="13">
        <f>VLOOKUP(A164,'14.03.24'!$A$2:$M$426,4,0)</f>
        <v>53445981</v>
      </c>
      <c r="N164" s="34">
        <f>VLOOKUP(A164,'Actual scan'!$A$2:$M$419,4,0)</f>
        <v>75679500</v>
      </c>
      <c r="O164" s="38">
        <f t="shared" si="5"/>
        <v>22233519</v>
      </c>
      <c r="P164" s="13">
        <f>VLOOKUP(A164,'14.03.24'!$A$2:$M$426,10,0)</f>
        <v>4897940</v>
      </c>
      <c r="Q164" s="39">
        <f>VLOOKUP(A164,'Actual scan'!$A$2:$M$419,10,0)</f>
        <v>6510538</v>
      </c>
      <c r="R164" s="38">
        <f t="shared" si="6"/>
        <v>1612598</v>
      </c>
      <c r="S164" s="13">
        <f>VLOOKUP(A164,'14.03.24'!$A$2:$M$426,9,0)</f>
        <v>29914344</v>
      </c>
      <c r="T164" s="39">
        <f>VLOOKUP(A164,'Actual scan'!$A$2:$M$419,9,0)</f>
        <v>45372370</v>
      </c>
      <c r="U164" s="38">
        <f t="shared" si="7"/>
        <v>15458026</v>
      </c>
      <c r="V164" s="13">
        <f>VLOOKUP(A164,'14.03.24'!$A$2:$M$426,8,0)</f>
        <v>20300203</v>
      </c>
      <c r="W164" s="39">
        <f>VLOOKUP(A164,'Actual scan'!$A$2:$M$419,8,0)</f>
        <v>26580180</v>
      </c>
      <c r="X164" s="38">
        <f t="shared" si="8"/>
        <v>6279977</v>
      </c>
      <c r="Y164" s="13">
        <f>VLOOKUP(A164,'14.03.24'!$A$2:$M$426,11,0)</f>
        <v>585395681</v>
      </c>
      <c r="Z164" s="39">
        <f>VLOOKUP(A164,'Actual scan'!$A$2:$M$419,11,0)</f>
        <v>855395681</v>
      </c>
      <c r="AA164" s="38">
        <f t="shared" si="9"/>
        <v>270000000</v>
      </c>
      <c r="AB164" s="40">
        <f t="shared" si="10"/>
        <v>12559954</v>
      </c>
      <c r="AC164" s="40">
        <f t="shared" si="11"/>
        <v>61832104</v>
      </c>
      <c r="AD164" s="40">
        <f t="shared" si="12"/>
        <v>0</v>
      </c>
      <c r="AE164" s="40">
        <f t="shared" si="13"/>
        <v>0</v>
      </c>
      <c r="AF164" s="41">
        <f t="shared" si="14"/>
        <v>162000</v>
      </c>
      <c r="AG164" s="40">
        <f>IFERROR(__xludf.DUMMYFUNCTION("IFNA(VLOOKUP(A164,IMPORTRANGE(""https://docs.google.com/spreadsheets/d/13sIiIFxtnWDUMYwzYXOCUL9Pdssb8PBqcbIkNBBCaZM/edit?resourcekey#gid=2083474367"",""Responses!$B$2:$N$500""),10,0),0)"),0.0)</f>
        <v>0</v>
      </c>
      <c r="AH164" s="40">
        <f>IFERROR(__xludf.DUMMYFUNCTION("IFNA(VLOOKUP(A164,IMPORTRANGE(""https://docs.google.com/spreadsheets/d/13sIiIFxtnWDUMYwzYXOCUL9Pdssb8PBqcbIkNBBCaZM/edit?resourcekey#gid=2083474367"",""Responses!$B$2:$N$500""),9,0),0)"),0.0)</f>
        <v>0</v>
      </c>
      <c r="AI164" s="41">
        <f t="shared" si="15"/>
        <v>74554058</v>
      </c>
      <c r="AJ164" s="41">
        <f t="shared" si="16"/>
        <v>54749043.8</v>
      </c>
      <c r="AK164" s="42">
        <f t="shared" si="17"/>
        <v>4.704004201</v>
      </c>
      <c r="AL164" s="42">
        <f t="shared" si="18"/>
        <v>3.764403158</v>
      </c>
    </row>
    <row r="165" ht="15.75" customHeight="1">
      <c r="A165" s="6">
        <v>1.24489096E8</v>
      </c>
      <c r="B165" s="7" t="s">
        <v>169</v>
      </c>
      <c r="C165" s="20">
        <f>VLOOKUP(A165,'14.03.24'!$A$2:$W$500,17,0)</f>
        <v>4700379.39</v>
      </c>
      <c r="D165" s="33">
        <f t="shared" si="1"/>
        <v>4360145</v>
      </c>
      <c r="E165" s="20">
        <f>VLOOKUP(A165,'14.03.24'!$A$2:$W$500,18,0)</f>
        <v>20144483.1</v>
      </c>
      <c r="F165" s="33">
        <f t="shared" si="2"/>
        <v>14801140</v>
      </c>
      <c r="G165" s="13">
        <f>VLOOKUP(A165,'14.03.24'!$A$2:$C$426,3,0)</f>
        <v>67148277</v>
      </c>
      <c r="H165" s="34">
        <f>VLOOKUP(A165,'Actual scan'!$A$2:$C$419,3,0)</f>
        <v>64785284</v>
      </c>
      <c r="I165" s="35">
        <f t="shared" si="3"/>
        <v>-2362993</v>
      </c>
      <c r="J165" s="20">
        <f>VLOOKUP(A165,'14.03.24'!$A$2:$M$426,13,0)</f>
        <v>141314814.8</v>
      </c>
      <c r="K165" s="36">
        <f>VLOOKUP(A165,'Actual scan'!$A$2:$M$419,13,0)</f>
        <v>215544112.4</v>
      </c>
      <c r="L165" s="37">
        <f t="shared" si="4"/>
        <v>74229297.6</v>
      </c>
      <c r="M165" s="13">
        <f>VLOOKUP(A165,'14.03.24'!$A$2:$M$426,4,0)</f>
        <v>11153350</v>
      </c>
      <c r="N165" s="34">
        <f>VLOOKUP(A165,'Actual scan'!$A$2:$M$419,4,0)</f>
        <v>15809845</v>
      </c>
      <c r="O165" s="38">
        <f t="shared" si="5"/>
        <v>4656495</v>
      </c>
      <c r="P165" s="13">
        <f>VLOOKUP(A165,'14.03.24'!$A$2:$M$426,10,0)</f>
        <v>4447037</v>
      </c>
      <c r="Q165" s="39">
        <f>VLOOKUP(A165,'Actual scan'!$A$2:$M$419,10,0)</f>
        <v>7114931</v>
      </c>
      <c r="R165" s="38">
        <f t="shared" si="6"/>
        <v>2667894</v>
      </c>
      <c r="S165" s="13">
        <f>VLOOKUP(A165,'14.03.24'!$A$2:$M$426,9,0)</f>
        <v>4048132</v>
      </c>
      <c r="T165" s="39">
        <f>VLOOKUP(A165,'Actual scan'!$A$2:$M$419,9,0)</f>
        <v>7085557</v>
      </c>
      <c r="U165" s="38">
        <f t="shared" si="7"/>
        <v>3037425</v>
      </c>
      <c r="V165" s="13">
        <f>VLOOKUP(A165,'14.03.24'!$A$2:$M$426,8,0)</f>
        <v>5870560</v>
      </c>
      <c r="W165" s="39">
        <f>VLOOKUP(A165,'Actual scan'!$A$2:$M$419,8,0)</f>
        <v>7193280</v>
      </c>
      <c r="X165" s="38">
        <f t="shared" si="8"/>
        <v>1322720</v>
      </c>
      <c r="Y165" s="13">
        <f>VLOOKUP(A165,'14.03.24'!$A$2:$M$426,11,0)</f>
        <v>34170832</v>
      </c>
      <c r="Z165" s="39">
        <f>VLOOKUP(A165,'Actual scan'!$A$2:$M$419,11,0)</f>
        <v>44170832</v>
      </c>
      <c r="AA165" s="38">
        <f t="shared" si="9"/>
        <v>10000000</v>
      </c>
      <c r="AB165" s="40">
        <f t="shared" si="10"/>
        <v>2645440</v>
      </c>
      <c r="AC165" s="40">
        <f t="shared" si="11"/>
        <v>12149700</v>
      </c>
      <c r="AD165" s="40">
        <f t="shared" si="12"/>
        <v>0</v>
      </c>
      <c r="AE165" s="40">
        <f t="shared" si="13"/>
        <v>0</v>
      </c>
      <c r="AF165" s="41">
        <f t="shared" si="14"/>
        <v>6000</v>
      </c>
      <c r="AG165" s="40">
        <f>IFERROR(__xludf.DUMMYFUNCTION("IFNA(VLOOKUP(A165,IMPORTRANGE(""https://docs.google.com/spreadsheets/d/13sIiIFxtnWDUMYwzYXOCUL9Pdssb8PBqcbIkNBBCaZM/edit?resourcekey#gid=2083474367"",""Responses!$B$2:$N$500""),10,0),0)"),0.0)</f>
        <v>0</v>
      </c>
      <c r="AH165" s="40">
        <f>IFERROR(__xludf.DUMMYFUNCTION("IFNA(VLOOKUP(A165,IMPORTRANGE(""https://docs.google.com/spreadsheets/d/13sIiIFxtnWDUMYwzYXOCUL9Pdssb8PBqcbIkNBBCaZM/edit?resourcekey#gid=2083474367"",""Responses!$B$2:$N$500""),9,0),0)"),0.0)</f>
        <v>0</v>
      </c>
      <c r="AI165" s="41">
        <f t="shared" si="15"/>
        <v>14801140</v>
      </c>
      <c r="AJ165" s="41">
        <f t="shared" si="16"/>
        <v>-5343343.1</v>
      </c>
      <c r="AK165" s="42">
        <f t="shared" si="17"/>
        <v>0.9276155472</v>
      </c>
      <c r="AL165" s="42">
        <f t="shared" si="18"/>
        <v>0.7347490589</v>
      </c>
    </row>
    <row r="166" ht="15.75" customHeight="1">
      <c r="A166" s="6">
        <v>1.236837E8</v>
      </c>
      <c r="B166" s="7" t="s">
        <v>537</v>
      </c>
      <c r="C166" s="20">
        <f>VLOOKUP(A166,'14.03.24'!$A$2:$W$500,17,0)</f>
        <v>4485922.07</v>
      </c>
      <c r="D166" s="33">
        <f t="shared" si="1"/>
        <v>4732121</v>
      </c>
      <c r="E166" s="20">
        <f>VLOOKUP(A166,'14.03.24'!$A$2:$W$500,18,0)</f>
        <v>19225380.3</v>
      </c>
      <c r="F166" s="33">
        <f t="shared" si="2"/>
        <v>17784448.88</v>
      </c>
      <c r="G166" s="13">
        <f>VLOOKUP(A166,'14.03.24'!$A$2:$C$426,3,0)</f>
        <v>64084601</v>
      </c>
      <c r="H166" s="34">
        <f>VLOOKUP(A166,'Actual scan'!$A$2:$C$419,3,0)</f>
        <v>51884714</v>
      </c>
      <c r="I166" s="35">
        <f t="shared" si="3"/>
        <v>-12199887</v>
      </c>
      <c r="J166" s="20">
        <f>VLOOKUP(A166,'14.03.24'!$A$2:$M$426,13,0)</f>
        <v>247746138.2</v>
      </c>
      <c r="K166" s="36">
        <f>VLOOKUP(A166,'Actual scan'!$A$2:$M$419,13,0)</f>
        <v>328529315.2</v>
      </c>
      <c r="L166" s="37">
        <f t="shared" si="4"/>
        <v>80783177</v>
      </c>
      <c r="M166" s="13">
        <f>VLOOKUP(A166,'14.03.24'!$A$2:$M$426,4,0)</f>
        <v>22255253</v>
      </c>
      <c r="N166" s="34">
        <f>VLOOKUP(A166,'Actual scan'!$A$2:$M$419,4,0)</f>
        <v>27478608</v>
      </c>
      <c r="O166" s="38">
        <f t="shared" si="5"/>
        <v>5223355</v>
      </c>
      <c r="P166" s="13">
        <f>VLOOKUP(A166,'14.03.24'!$A$2:$M$426,10,0)</f>
        <v>3941131</v>
      </c>
      <c r="Q166" s="39">
        <f>VLOOKUP(A166,'Actual scan'!$A$2:$M$419,10,0)</f>
        <v>6321104</v>
      </c>
      <c r="R166" s="38">
        <f t="shared" si="6"/>
        <v>2379973</v>
      </c>
      <c r="S166" s="13">
        <f>VLOOKUP(A166,'14.03.24'!$A$2:$M$426,9,0)</f>
        <v>6541739</v>
      </c>
      <c r="T166" s="39">
        <f>VLOOKUP(A166,'Actual scan'!$A$2:$M$419,9,0)</f>
        <v>9870609</v>
      </c>
      <c r="U166" s="38">
        <f t="shared" si="7"/>
        <v>3328870</v>
      </c>
      <c r="V166" s="13">
        <f>VLOOKUP(A166,'14.03.24'!$A$2:$M$426,8,0)</f>
        <v>11237240</v>
      </c>
      <c r="W166" s="39">
        <f>VLOOKUP(A166,'Actual scan'!$A$2:$M$419,8,0)</f>
        <v>12640491</v>
      </c>
      <c r="X166" s="38">
        <f t="shared" si="8"/>
        <v>1403251</v>
      </c>
      <c r="Y166" s="13">
        <f>VLOOKUP(A166,'14.03.24'!$A$2:$M$426,11,0)</f>
        <v>515125669</v>
      </c>
      <c r="Z166" s="39">
        <f>VLOOKUP(A166,'Actual scan'!$A$2:$M$419,11,0)</f>
        <v>3285903796</v>
      </c>
      <c r="AA166" s="38">
        <f t="shared" si="9"/>
        <v>2770778127</v>
      </c>
      <c r="AB166" s="40">
        <f t="shared" si="10"/>
        <v>2806502</v>
      </c>
      <c r="AC166" s="40">
        <f t="shared" si="11"/>
        <v>13315480</v>
      </c>
      <c r="AD166" s="40">
        <f t="shared" si="12"/>
        <v>0</v>
      </c>
      <c r="AE166" s="40">
        <f t="shared" si="13"/>
        <v>0</v>
      </c>
      <c r="AF166" s="41">
        <f t="shared" si="14"/>
        <v>1662466.876</v>
      </c>
      <c r="AG166" s="40">
        <f>IFERROR(__xludf.DUMMYFUNCTION("IFNA(VLOOKUP(A166,IMPORTRANGE(""https://docs.google.com/spreadsheets/d/13sIiIFxtnWDUMYwzYXOCUL9Pdssb8PBqcbIkNBBCaZM/edit?resourcekey#gid=2083474367"",""Responses!$B$2:$N$500""),10,0),0)"),0.0)</f>
        <v>0</v>
      </c>
      <c r="AH166" s="40">
        <f>IFERROR(__xludf.DUMMYFUNCTION("IFNA(VLOOKUP(A166,IMPORTRANGE(""https://docs.google.com/spreadsheets/d/13sIiIFxtnWDUMYwzYXOCUL9Pdssb8PBqcbIkNBBCaZM/edit?resourcekey#gid=2083474367"",""Responses!$B$2:$N$500""),9,0),0)"),0.0)</f>
        <v>0</v>
      </c>
      <c r="AI166" s="41">
        <f t="shared" si="15"/>
        <v>17784448.88</v>
      </c>
      <c r="AJ166" s="41">
        <f t="shared" si="16"/>
        <v>-1440931.424</v>
      </c>
      <c r="AK166" s="42">
        <f t="shared" si="17"/>
        <v>1.05488257</v>
      </c>
      <c r="AL166" s="42">
        <f t="shared" si="18"/>
        <v>0.9250505633</v>
      </c>
    </row>
    <row r="167" ht="15.75" customHeight="1">
      <c r="A167" s="6">
        <v>1.27482727E8</v>
      </c>
      <c r="B167" s="7" t="s">
        <v>530</v>
      </c>
      <c r="C167" s="20">
        <f>VLOOKUP(A167,'14.03.24'!$A$2:$W$500,17,0)</f>
        <v>4682432.44</v>
      </c>
      <c r="D167" s="33">
        <f t="shared" si="1"/>
        <v>0</v>
      </c>
      <c r="E167" s="20">
        <f>VLOOKUP(A167,'14.03.24'!$A$2:$W$500,18,0)</f>
        <v>20067567.6</v>
      </c>
      <c r="F167" s="33">
        <f t="shared" si="2"/>
        <v>0</v>
      </c>
      <c r="G167" s="13">
        <f>VLOOKUP(A167,'14.03.24'!$A$2:$C$426,3,0)</f>
        <v>66891892</v>
      </c>
      <c r="H167" s="34" t="str">
        <f>VLOOKUP(A167,'Actual scan'!$A$2:$C$419,3,0)</f>
        <v>#N/A</v>
      </c>
      <c r="I167" s="35" t="str">
        <f t="shared" si="3"/>
        <v>#N/A</v>
      </c>
      <c r="J167" s="20">
        <f>VLOOKUP(A167,'14.03.24'!$A$2:$M$426,13,0)</f>
        <v>405988959.4</v>
      </c>
      <c r="K167" s="36" t="str">
        <f>VLOOKUP(A167,'Actual scan'!$A$2:$M$419,13,0)</f>
        <v>#N/A</v>
      </c>
      <c r="L167" s="35" t="str">
        <f t="shared" si="4"/>
        <v>#N/A</v>
      </c>
      <c r="M167" s="13">
        <f>VLOOKUP(A167,'14.03.24'!$A$2:$M$426,4,0)</f>
        <v>33665240</v>
      </c>
      <c r="N167" s="34" t="str">
        <f>VLOOKUP(A167,'Actual scan'!$A$2:$M$419,4,0)</f>
        <v>#N/A</v>
      </c>
      <c r="O167" s="38" t="str">
        <f t="shared" si="5"/>
        <v>#N/A</v>
      </c>
      <c r="P167" s="13">
        <f>VLOOKUP(A167,'14.03.24'!$A$2:$M$426,10,0)</f>
        <v>5063918</v>
      </c>
      <c r="Q167" s="39" t="str">
        <f>VLOOKUP(A167,'Actual scan'!$A$2:$M$419,10,0)</f>
        <v>#N/A</v>
      </c>
      <c r="R167" s="38" t="str">
        <f t="shared" si="6"/>
        <v>#N/A</v>
      </c>
      <c r="S167" s="13">
        <f>VLOOKUP(A167,'14.03.24'!$A$2:$M$426,9,0)</f>
        <v>10729712</v>
      </c>
      <c r="T167" s="39" t="str">
        <f>VLOOKUP(A167,'Actual scan'!$A$2:$M$419,9,0)</f>
        <v>#N/A</v>
      </c>
      <c r="U167" s="38" t="str">
        <f t="shared" si="7"/>
        <v>#N/A</v>
      </c>
      <c r="V167" s="13">
        <f>VLOOKUP(A167,'14.03.24'!$A$2:$M$426,8,0)</f>
        <v>17788355</v>
      </c>
      <c r="W167" s="39" t="str">
        <f>VLOOKUP(A167,'Actual scan'!$A$2:$M$419,8,0)</f>
        <v>#N/A</v>
      </c>
      <c r="X167" s="38" t="str">
        <f t="shared" si="8"/>
        <v>#N/A</v>
      </c>
      <c r="Y167" s="13">
        <f>VLOOKUP(A167,'14.03.24'!$A$2:$M$426,11,0)</f>
        <v>2926834308</v>
      </c>
      <c r="Z167" s="39" t="str">
        <f>VLOOKUP(A167,'Actual scan'!$A$2:$M$419,11,0)</f>
        <v>#N/A</v>
      </c>
      <c r="AA167" s="38" t="str">
        <f t="shared" si="9"/>
        <v>#N/A</v>
      </c>
      <c r="AB167" s="40" t="str">
        <f t="shared" si="10"/>
        <v>#N/A</v>
      </c>
      <c r="AC167" s="40" t="str">
        <f t="shared" si="11"/>
        <v>#N/A</v>
      </c>
      <c r="AD167" s="40">
        <f t="shared" si="12"/>
        <v>0</v>
      </c>
      <c r="AE167" s="40">
        <f t="shared" si="13"/>
        <v>0</v>
      </c>
      <c r="AF167" s="41" t="str">
        <f t="shared" si="14"/>
        <v>#N/A</v>
      </c>
      <c r="AG167" s="40">
        <f>IFERROR(__xludf.DUMMYFUNCTION("IFNA(VLOOKUP(A167,IMPORTRANGE(""https://docs.google.com/spreadsheets/d/13sIiIFxtnWDUMYwzYXOCUL9Pdssb8PBqcbIkNBBCaZM/edit?resourcekey#gid=2083474367"",""Responses!$B$2:$N$500""),10,0),0)"),0.0)</f>
        <v>0</v>
      </c>
      <c r="AH167" s="40">
        <f>IFERROR(__xludf.DUMMYFUNCTION("IFNA(VLOOKUP(A167,IMPORTRANGE(""https://docs.google.com/spreadsheets/d/13sIiIFxtnWDUMYwzYXOCUL9Pdssb8PBqcbIkNBBCaZM/edit?resourcekey#gid=2083474367"",""Responses!$B$2:$N$500""),9,0),0)"),0.0)</f>
        <v>0</v>
      </c>
      <c r="AI167" s="41">
        <f t="shared" si="15"/>
        <v>0</v>
      </c>
      <c r="AJ167" s="41">
        <f t="shared" si="16"/>
        <v>-20067567.6</v>
      </c>
      <c r="AK167" s="42">
        <f t="shared" si="17"/>
        <v>0</v>
      </c>
      <c r="AL167" s="42">
        <f t="shared" si="18"/>
        <v>0</v>
      </c>
    </row>
    <row r="168" ht="15.75" customHeight="1">
      <c r="A168" s="6">
        <v>1.09371976E8</v>
      </c>
      <c r="B168" s="7" t="s">
        <v>539</v>
      </c>
      <c r="C168" s="20">
        <f>VLOOKUP(A168,'14.03.24'!$A$2:$W$500,17,0)</f>
        <v>4473759.36</v>
      </c>
      <c r="D168" s="33">
        <f t="shared" si="1"/>
        <v>0</v>
      </c>
      <c r="E168" s="20">
        <f>VLOOKUP(A168,'14.03.24'!$A$2:$W$500,18,0)</f>
        <v>19173254.4</v>
      </c>
      <c r="F168" s="33">
        <f t="shared" si="2"/>
        <v>0</v>
      </c>
      <c r="G168" s="13">
        <f>VLOOKUP(A168,'14.03.24'!$A$2:$C$426,3,0)</f>
        <v>63910848</v>
      </c>
      <c r="H168" s="34" t="str">
        <f>VLOOKUP(A168,'Actual scan'!$A$2:$C$419,3,0)</f>
        <v>#N/A</v>
      </c>
      <c r="I168" s="35" t="str">
        <f t="shared" si="3"/>
        <v>#N/A</v>
      </c>
      <c r="J168" s="20">
        <f>VLOOKUP(A168,'14.03.24'!$A$2:$M$426,13,0)</f>
        <v>94992104.8</v>
      </c>
      <c r="K168" s="36" t="str">
        <f>VLOOKUP(A168,'Actual scan'!$A$2:$M$419,13,0)</f>
        <v>#N/A</v>
      </c>
      <c r="L168" s="35" t="str">
        <f t="shared" si="4"/>
        <v>#N/A</v>
      </c>
      <c r="M168" s="13">
        <f>VLOOKUP(A168,'14.03.24'!$A$2:$M$426,4,0)</f>
        <v>7003395</v>
      </c>
      <c r="N168" s="34" t="str">
        <f>VLOOKUP(A168,'Actual scan'!$A$2:$M$419,4,0)</f>
        <v>#N/A</v>
      </c>
      <c r="O168" s="38" t="str">
        <f t="shared" si="5"/>
        <v>#N/A</v>
      </c>
      <c r="P168" s="13">
        <f>VLOOKUP(A168,'14.03.24'!$A$2:$M$426,10,0)</f>
        <v>5303862</v>
      </c>
      <c r="Q168" s="39" t="str">
        <f>VLOOKUP(A168,'Actual scan'!$A$2:$M$419,10,0)</f>
        <v>#N/A</v>
      </c>
      <c r="R168" s="38" t="str">
        <f t="shared" si="6"/>
        <v>#N/A</v>
      </c>
      <c r="S168" s="13">
        <f>VLOOKUP(A168,'14.03.24'!$A$2:$M$426,9,0)</f>
        <v>2874532</v>
      </c>
      <c r="T168" s="39" t="str">
        <f>VLOOKUP(A168,'Actual scan'!$A$2:$M$419,9,0)</f>
        <v>#N/A</v>
      </c>
      <c r="U168" s="38" t="str">
        <f t="shared" si="7"/>
        <v>#N/A</v>
      </c>
      <c r="V168" s="13">
        <f>VLOOKUP(A168,'14.03.24'!$A$2:$M$426,8,0)</f>
        <v>3677021</v>
      </c>
      <c r="W168" s="39" t="str">
        <f>VLOOKUP(A168,'Actual scan'!$A$2:$M$419,8,0)</f>
        <v>#N/A</v>
      </c>
      <c r="X168" s="38" t="str">
        <f t="shared" si="8"/>
        <v>#N/A</v>
      </c>
      <c r="Y168" s="13">
        <f>VLOOKUP(A168,'14.03.24'!$A$2:$M$426,11,0)</f>
        <v>167580817</v>
      </c>
      <c r="Z168" s="39" t="str">
        <f>VLOOKUP(A168,'Actual scan'!$A$2:$M$419,11,0)</f>
        <v>#N/A</v>
      </c>
      <c r="AA168" s="38" t="str">
        <f t="shared" si="9"/>
        <v>#N/A</v>
      </c>
      <c r="AB168" s="40" t="str">
        <f t="shared" si="10"/>
        <v>#N/A</v>
      </c>
      <c r="AC168" s="40" t="str">
        <f t="shared" si="11"/>
        <v>#N/A</v>
      </c>
      <c r="AD168" s="40">
        <f t="shared" si="12"/>
        <v>0</v>
      </c>
      <c r="AE168" s="40">
        <f t="shared" si="13"/>
        <v>0</v>
      </c>
      <c r="AF168" s="41" t="str">
        <f t="shared" si="14"/>
        <v>#N/A</v>
      </c>
      <c r="AG168" s="40">
        <f>IFERROR(__xludf.DUMMYFUNCTION("IFNA(VLOOKUP(A168,IMPORTRANGE(""https://docs.google.com/spreadsheets/d/13sIiIFxtnWDUMYwzYXOCUL9Pdssb8PBqcbIkNBBCaZM/edit?resourcekey#gid=2083474367"",""Responses!$B$2:$N$500""),10,0),0)"),0.0)</f>
        <v>0</v>
      </c>
      <c r="AH168" s="40">
        <f>IFERROR(__xludf.DUMMYFUNCTION("IFNA(VLOOKUP(A168,IMPORTRANGE(""https://docs.google.com/spreadsheets/d/13sIiIFxtnWDUMYwzYXOCUL9Pdssb8PBqcbIkNBBCaZM/edit?resourcekey#gid=2083474367"",""Responses!$B$2:$N$500""),9,0),0)"),0.0)</f>
        <v>0</v>
      </c>
      <c r="AI168" s="41">
        <f t="shared" si="15"/>
        <v>0</v>
      </c>
      <c r="AJ168" s="41">
        <f t="shared" si="16"/>
        <v>-19173254.4</v>
      </c>
      <c r="AK168" s="42">
        <f t="shared" si="17"/>
        <v>0</v>
      </c>
      <c r="AL168" s="42">
        <f t="shared" si="18"/>
        <v>0</v>
      </c>
    </row>
    <row r="169" ht="15.75" customHeight="1">
      <c r="A169" s="6">
        <v>1.24410542E8</v>
      </c>
      <c r="B169" s="7" t="s">
        <v>534</v>
      </c>
      <c r="C169" s="20">
        <f>VLOOKUP(A169,'14.03.24'!$A$2:$W$500,17,0)</f>
        <v>4547847.43</v>
      </c>
      <c r="D169" s="33">
        <f t="shared" si="1"/>
        <v>0</v>
      </c>
      <c r="E169" s="20">
        <f>VLOOKUP(A169,'14.03.24'!$A$2:$W$500,18,0)</f>
        <v>19490774.7</v>
      </c>
      <c r="F169" s="33">
        <f t="shared" si="2"/>
        <v>0</v>
      </c>
      <c r="G169" s="13">
        <f>VLOOKUP(A169,'14.03.24'!$A$2:$C$426,3,0)</f>
        <v>64969249</v>
      </c>
      <c r="H169" s="34" t="str">
        <f>VLOOKUP(A169,'Actual scan'!$A$2:$C$419,3,0)</f>
        <v>#N/A</v>
      </c>
      <c r="I169" s="35" t="str">
        <f t="shared" si="3"/>
        <v>#N/A</v>
      </c>
      <c r="J169" s="20">
        <f>VLOOKUP(A169,'14.03.24'!$A$2:$M$426,13,0)</f>
        <v>157629478</v>
      </c>
      <c r="K169" s="36" t="str">
        <f>VLOOKUP(A169,'Actual scan'!$A$2:$M$419,13,0)</f>
        <v>#N/A</v>
      </c>
      <c r="L169" s="35" t="str">
        <f t="shared" si="4"/>
        <v>#N/A</v>
      </c>
      <c r="M169" s="13">
        <f>VLOOKUP(A169,'14.03.24'!$A$2:$M$426,4,0)</f>
        <v>11935274</v>
      </c>
      <c r="N169" s="34" t="str">
        <f>VLOOKUP(A169,'Actual scan'!$A$2:$M$419,4,0)</f>
        <v>#N/A</v>
      </c>
      <c r="O169" s="38" t="str">
        <f t="shared" si="5"/>
        <v>#N/A</v>
      </c>
      <c r="P169" s="13">
        <f>VLOOKUP(A169,'14.03.24'!$A$2:$M$426,10,0)</f>
        <v>4316726</v>
      </c>
      <c r="Q169" s="39" t="str">
        <f>VLOOKUP(A169,'Actual scan'!$A$2:$M$419,10,0)</f>
        <v>#N/A</v>
      </c>
      <c r="R169" s="38" t="str">
        <f t="shared" si="6"/>
        <v>#N/A</v>
      </c>
      <c r="S169" s="13">
        <f>VLOOKUP(A169,'14.03.24'!$A$2:$M$426,9,0)</f>
        <v>5104749</v>
      </c>
      <c r="T169" s="39" t="str">
        <f>VLOOKUP(A169,'Actual scan'!$A$2:$M$419,9,0)</f>
        <v>#N/A</v>
      </c>
      <c r="U169" s="38" t="str">
        <f t="shared" si="7"/>
        <v>#N/A</v>
      </c>
      <c r="V169" s="13">
        <f>VLOOKUP(A169,'14.03.24'!$A$2:$M$426,8,0)</f>
        <v>5278761</v>
      </c>
      <c r="W169" s="39" t="str">
        <f>VLOOKUP(A169,'Actual scan'!$A$2:$M$419,8,0)</f>
        <v>#N/A</v>
      </c>
      <c r="X169" s="38" t="str">
        <f t="shared" si="8"/>
        <v>#N/A</v>
      </c>
      <c r="Y169" s="13">
        <f>VLOOKUP(A169,'14.03.24'!$A$2:$M$426,11,0)</f>
        <v>8752455</v>
      </c>
      <c r="Z169" s="39" t="str">
        <f>VLOOKUP(A169,'Actual scan'!$A$2:$M$419,11,0)</f>
        <v>#N/A</v>
      </c>
      <c r="AA169" s="38" t="str">
        <f t="shared" si="9"/>
        <v>#N/A</v>
      </c>
      <c r="AB169" s="40" t="str">
        <f t="shared" si="10"/>
        <v>#N/A</v>
      </c>
      <c r="AC169" s="40" t="str">
        <f t="shared" si="11"/>
        <v>#N/A</v>
      </c>
      <c r="AD169" s="40">
        <f t="shared" si="12"/>
        <v>0</v>
      </c>
      <c r="AE169" s="40">
        <f t="shared" si="13"/>
        <v>0</v>
      </c>
      <c r="AF169" s="41" t="str">
        <f t="shared" si="14"/>
        <v>#N/A</v>
      </c>
      <c r="AG169" s="40">
        <f>IFERROR(__xludf.DUMMYFUNCTION("IFNA(VLOOKUP(A169,IMPORTRANGE(""https://docs.google.com/spreadsheets/d/13sIiIFxtnWDUMYwzYXOCUL9Pdssb8PBqcbIkNBBCaZM/edit?resourcekey#gid=2083474367"",""Responses!$B$2:$N$500""),10,0),0)"),0.0)</f>
        <v>0</v>
      </c>
      <c r="AH169" s="40">
        <f>IFERROR(__xludf.DUMMYFUNCTION("IFNA(VLOOKUP(A169,IMPORTRANGE(""https://docs.google.com/spreadsheets/d/13sIiIFxtnWDUMYwzYXOCUL9Pdssb8PBqcbIkNBBCaZM/edit?resourcekey#gid=2083474367"",""Responses!$B$2:$N$500""),9,0),0)"),0.0)</f>
        <v>0</v>
      </c>
      <c r="AI169" s="41">
        <f t="shared" si="15"/>
        <v>0</v>
      </c>
      <c r="AJ169" s="41">
        <f t="shared" si="16"/>
        <v>-19490774.7</v>
      </c>
      <c r="AK169" s="42">
        <f t="shared" si="17"/>
        <v>0</v>
      </c>
      <c r="AL169" s="42">
        <f t="shared" si="18"/>
        <v>0</v>
      </c>
    </row>
    <row r="170" ht="15.75" customHeight="1">
      <c r="A170" s="6">
        <v>1.09509964E8</v>
      </c>
      <c r="B170" s="7" t="s">
        <v>150</v>
      </c>
      <c r="C170" s="20">
        <f>VLOOKUP(A170,'14.03.24'!$A$2:$W$500,17,0)</f>
        <v>4538079.21</v>
      </c>
      <c r="D170" s="33">
        <f t="shared" si="1"/>
        <v>4179200</v>
      </c>
      <c r="E170" s="20">
        <f>VLOOKUP(A170,'14.03.24'!$A$2:$W$500,18,0)</f>
        <v>19448910.9</v>
      </c>
      <c r="F170" s="33">
        <f t="shared" si="2"/>
        <v>13983208</v>
      </c>
      <c r="G170" s="13">
        <f>VLOOKUP(A170,'14.03.24'!$A$2:$C$426,3,0)</f>
        <v>64829703</v>
      </c>
      <c r="H170" s="34">
        <f>VLOOKUP(A170,'Actual scan'!$A$2:$C$419,3,0)</f>
        <v>67172984</v>
      </c>
      <c r="I170" s="35">
        <f t="shared" si="3"/>
        <v>2343281</v>
      </c>
      <c r="J170" s="20">
        <f>VLOOKUP(A170,'14.03.24'!$A$2:$M$426,13,0)</f>
        <v>270349891.6</v>
      </c>
      <c r="K170" s="36">
        <f>VLOOKUP(A170,'Actual scan'!$A$2:$M$419,13,0)</f>
        <v>340283054.8</v>
      </c>
      <c r="L170" s="37">
        <f t="shared" si="4"/>
        <v>69933163.2</v>
      </c>
      <c r="M170" s="13">
        <f>VLOOKUP(A170,'14.03.24'!$A$2:$M$426,4,0)</f>
        <v>18663132</v>
      </c>
      <c r="N170" s="34">
        <f>VLOOKUP(A170,'Actual scan'!$A$2:$M$419,4,0)</f>
        <v>22900138</v>
      </c>
      <c r="O170" s="38">
        <f t="shared" si="5"/>
        <v>4237006</v>
      </c>
      <c r="P170" s="13">
        <f>VLOOKUP(A170,'14.03.24'!$A$2:$M$426,10,0)</f>
        <v>6989490</v>
      </c>
      <c r="Q170" s="39">
        <f>VLOOKUP(A170,'Actual scan'!$A$2:$M$419,10,0)</f>
        <v>8472192</v>
      </c>
      <c r="R170" s="38">
        <f t="shared" si="6"/>
        <v>1482702</v>
      </c>
      <c r="S170" s="13">
        <f>VLOOKUP(A170,'14.03.24'!$A$2:$M$426,9,0)</f>
        <v>9048086</v>
      </c>
      <c r="T170" s="39">
        <f>VLOOKUP(A170,'Actual scan'!$A$2:$M$419,9,0)</f>
        <v>11860490</v>
      </c>
      <c r="U170" s="38">
        <f t="shared" si="7"/>
        <v>2812404</v>
      </c>
      <c r="V170" s="13">
        <f>VLOOKUP(A170,'14.03.24'!$A$2:$M$426,8,0)</f>
        <v>8841015</v>
      </c>
      <c r="W170" s="39">
        <f>VLOOKUP(A170,'Actual scan'!$A$2:$M$419,8,0)</f>
        <v>10207811</v>
      </c>
      <c r="X170" s="38">
        <f t="shared" si="8"/>
        <v>1366796</v>
      </c>
      <c r="Y170" s="13">
        <f>VLOOKUP(A170,'14.03.24'!$A$2:$M$426,11,0)</f>
        <v>76561835</v>
      </c>
      <c r="Z170" s="39">
        <f>VLOOKUP(A170,'Actual scan'!$A$2:$M$419,11,0)</f>
        <v>76561835</v>
      </c>
      <c r="AA170" s="38">
        <f t="shared" si="9"/>
        <v>0</v>
      </c>
      <c r="AB170" s="40">
        <f t="shared" si="10"/>
        <v>2733592</v>
      </c>
      <c r="AC170" s="40">
        <f t="shared" si="11"/>
        <v>11249616</v>
      </c>
      <c r="AD170" s="40">
        <f t="shared" si="12"/>
        <v>0</v>
      </c>
      <c r="AE170" s="40">
        <f t="shared" si="13"/>
        <v>0</v>
      </c>
      <c r="AF170" s="41">
        <f t="shared" si="14"/>
        <v>0</v>
      </c>
      <c r="AG170" s="40">
        <f>IFERROR(__xludf.DUMMYFUNCTION("IFNA(VLOOKUP(A170,IMPORTRANGE(""https://docs.google.com/spreadsheets/d/13sIiIFxtnWDUMYwzYXOCUL9Pdssb8PBqcbIkNBBCaZM/edit?resourcekey#gid=2083474367"",""Responses!$B$2:$N$500""),10,0),0)"),0.0)</f>
        <v>0</v>
      </c>
      <c r="AH170" s="40">
        <f>IFERROR(__xludf.DUMMYFUNCTION("IFNA(VLOOKUP(A170,IMPORTRANGE(""https://docs.google.com/spreadsheets/d/13sIiIFxtnWDUMYwzYXOCUL9Pdssb8PBqcbIkNBBCaZM/edit?resourcekey#gid=2083474367"",""Responses!$B$2:$N$500""),9,0),0)"),0.0)</f>
        <v>0</v>
      </c>
      <c r="AI170" s="41">
        <f t="shared" si="15"/>
        <v>13983208</v>
      </c>
      <c r="AJ170" s="41">
        <f t="shared" si="16"/>
        <v>-5465702.9</v>
      </c>
      <c r="AK170" s="42">
        <f t="shared" si="17"/>
        <v>0.9209182578</v>
      </c>
      <c r="AL170" s="42">
        <f t="shared" si="18"/>
        <v>0.7189712613</v>
      </c>
    </row>
    <row r="171" ht="15.75" customHeight="1">
      <c r="A171" s="6">
        <v>1.2314853E8</v>
      </c>
      <c r="B171" s="7" t="s">
        <v>223</v>
      </c>
      <c r="C171" s="20">
        <f>VLOOKUP(A171,'14.03.24'!$A$2:$W$500,17,0)</f>
        <v>4463596.69</v>
      </c>
      <c r="D171" s="33">
        <f t="shared" si="1"/>
        <v>288761</v>
      </c>
      <c r="E171" s="20">
        <f>VLOOKUP(A171,'14.03.24'!$A$2:$W$500,18,0)</f>
        <v>19129700.1</v>
      </c>
      <c r="F171" s="33">
        <f t="shared" si="2"/>
        <v>987942</v>
      </c>
      <c r="G171" s="13">
        <f>VLOOKUP(A171,'14.03.24'!$A$2:$C$426,3,0)</f>
        <v>63765667</v>
      </c>
      <c r="H171" s="34">
        <f>VLOOKUP(A171,'Actual scan'!$A$2:$C$419,3,0)</f>
        <v>54187695</v>
      </c>
      <c r="I171" s="35">
        <f t="shared" si="3"/>
        <v>-9577972</v>
      </c>
      <c r="J171" s="20">
        <f>VLOOKUP(A171,'14.03.24'!$A$2:$M$426,13,0)</f>
        <v>196754001.8</v>
      </c>
      <c r="K171" s="36">
        <f>VLOOKUP(A171,'Actual scan'!$A$2:$M$419,13,0)</f>
        <v>201693753.4</v>
      </c>
      <c r="L171" s="37">
        <f t="shared" si="4"/>
        <v>4939751.6</v>
      </c>
      <c r="M171" s="13">
        <f>VLOOKUP(A171,'14.03.24'!$A$2:$M$426,4,0)</f>
        <v>16506237</v>
      </c>
      <c r="N171" s="34">
        <f>VLOOKUP(A171,'Actual scan'!$A$2:$M$419,4,0)</f>
        <v>16795187</v>
      </c>
      <c r="O171" s="38">
        <f t="shared" si="5"/>
        <v>288950</v>
      </c>
      <c r="P171" s="13">
        <f>VLOOKUP(A171,'14.03.24'!$A$2:$M$426,10,0)</f>
        <v>3798988</v>
      </c>
      <c r="Q171" s="39">
        <f>VLOOKUP(A171,'Actual scan'!$A$2:$M$419,10,0)</f>
        <v>4967353</v>
      </c>
      <c r="R171" s="38">
        <f t="shared" si="6"/>
        <v>1168365</v>
      </c>
      <c r="S171" s="13">
        <f>VLOOKUP(A171,'14.03.24'!$A$2:$M$426,9,0)</f>
        <v>6457595</v>
      </c>
      <c r="T171" s="39">
        <f>VLOOKUP(A171,'Actual scan'!$A$2:$M$419,9,0)</f>
        <v>6662805</v>
      </c>
      <c r="U171" s="38">
        <f t="shared" si="7"/>
        <v>205210</v>
      </c>
      <c r="V171" s="13">
        <f>VLOOKUP(A171,'14.03.24'!$A$2:$M$426,8,0)</f>
        <v>6445713</v>
      </c>
      <c r="W171" s="39">
        <f>VLOOKUP(A171,'Actual scan'!$A$2:$M$419,8,0)</f>
        <v>6529264</v>
      </c>
      <c r="X171" s="38">
        <f t="shared" si="8"/>
        <v>83551</v>
      </c>
      <c r="Y171" s="13">
        <f>VLOOKUP(A171,'14.03.24'!$A$2:$M$426,11,0)</f>
        <v>2522006467</v>
      </c>
      <c r="Z171" s="39">
        <f>VLOOKUP(A171,'Actual scan'!$A$2:$M$419,11,0)</f>
        <v>2522006467</v>
      </c>
      <c r="AA171" s="38">
        <f t="shared" si="9"/>
        <v>0</v>
      </c>
      <c r="AB171" s="40">
        <f t="shared" si="10"/>
        <v>167102</v>
      </c>
      <c r="AC171" s="40">
        <f t="shared" si="11"/>
        <v>820840</v>
      </c>
      <c r="AD171" s="40">
        <f t="shared" si="12"/>
        <v>0</v>
      </c>
      <c r="AE171" s="40">
        <f t="shared" si="13"/>
        <v>0</v>
      </c>
      <c r="AF171" s="41">
        <f t="shared" si="14"/>
        <v>0</v>
      </c>
      <c r="AG171" s="40">
        <f>IFERROR(__xludf.DUMMYFUNCTION("IFNA(VLOOKUP(A171,IMPORTRANGE(""https://docs.google.com/spreadsheets/d/13sIiIFxtnWDUMYwzYXOCUL9Pdssb8PBqcbIkNBBCaZM/edit?resourcekey#gid=2083474367"",""Responses!$B$2:$N$500""),10,0),0)"),0.0)</f>
        <v>0</v>
      </c>
      <c r="AH171" s="40">
        <f>IFERROR(__xludf.DUMMYFUNCTION("IFNA(VLOOKUP(A171,IMPORTRANGE(""https://docs.google.com/spreadsheets/d/13sIiIFxtnWDUMYwzYXOCUL9Pdssb8PBqcbIkNBBCaZM/edit?resourcekey#gid=2083474367"",""Responses!$B$2:$N$500""),9,0),0)"),0.0)</f>
        <v>0</v>
      </c>
      <c r="AI171" s="41">
        <f t="shared" si="15"/>
        <v>987942</v>
      </c>
      <c r="AJ171" s="41">
        <f t="shared" si="16"/>
        <v>-18141758.1</v>
      </c>
      <c r="AK171" s="42">
        <f t="shared" si="17"/>
        <v>0.06469244873</v>
      </c>
      <c r="AL171" s="42">
        <f t="shared" si="18"/>
        <v>0.05164440607</v>
      </c>
    </row>
    <row r="172" ht="15.75" customHeight="1">
      <c r="A172" s="6">
        <v>1.2419706E8</v>
      </c>
      <c r="B172" s="7" t="s">
        <v>158</v>
      </c>
      <c r="C172" s="20">
        <f>VLOOKUP(A172,'14.03.24'!$A$2:$W$500,17,0)</f>
        <v>4507844.11</v>
      </c>
      <c r="D172" s="33">
        <f t="shared" si="1"/>
        <v>4520536</v>
      </c>
      <c r="E172" s="20">
        <f>VLOOKUP(A172,'14.03.24'!$A$2:$W$500,18,0)</f>
        <v>19319331.9</v>
      </c>
      <c r="F172" s="33">
        <f t="shared" si="2"/>
        <v>14730650</v>
      </c>
      <c r="G172" s="13">
        <f>VLOOKUP(A172,'14.03.24'!$A$2:$C$426,3,0)</f>
        <v>64397773</v>
      </c>
      <c r="H172" s="34">
        <f>VLOOKUP(A172,'Actual scan'!$A$2:$C$419,3,0)</f>
        <v>66313470</v>
      </c>
      <c r="I172" s="35">
        <f t="shared" si="3"/>
        <v>1915697</v>
      </c>
      <c r="J172" s="20">
        <f>VLOOKUP(A172,'14.03.24'!$A$2:$M$426,13,0)</f>
        <v>304713505</v>
      </c>
      <c r="K172" s="36">
        <f>VLOOKUP(A172,'Actual scan'!$A$2:$M$419,13,0)</f>
        <v>378763400.6</v>
      </c>
      <c r="L172" s="37">
        <f t="shared" si="4"/>
        <v>74049895.6</v>
      </c>
      <c r="M172" s="13">
        <f>VLOOKUP(A172,'14.03.24'!$A$2:$M$426,4,0)</f>
        <v>30271934</v>
      </c>
      <c r="N172" s="34">
        <f>VLOOKUP(A172,'Actual scan'!$A$2:$M$419,4,0)</f>
        <v>35693638</v>
      </c>
      <c r="O172" s="38">
        <f t="shared" si="5"/>
        <v>5421704</v>
      </c>
      <c r="P172" s="13">
        <f>VLOOKUP(A172,'14.03.24'!$A$2:$M$426,10,0)</f>
        <v>5662615</v>
      </c>
      <c r="Q172" s="39">
        <f>VLOOKUP(A172,'Actual scan'!$A$2:$M$419,10,0)</f>
        <v>6482831</v>
      </c>
      <c r="R172" s="38">
        <f t="shared" si="6"/>
        <v>820216</v>
      </c>
      <c r="S172" s="13">
        <f>VLOOKUP(A172,'14.03.24'!$A$2:$M$426,9,0)</f>
        <v>6875887</v>
      </c>
      <c r="T172" s="39">
        <f>VLOOKUP(A172,'Actual scan'!$A$2:$M$419,9,0)</f>
        <v>9720676</v>
      </c>
      <c r="U172" s="38">
        <f t="shared" si="7"/>
        <v>2844789</v>
      </c>
      <c r="V172" s="13">
        <f>VLOOKUP(A172,'14.03.24'!$A$2:$M$426,8,0)</f>
        <v>14819584</v>
      </c>
      <c r="W172" s="39">
        <f>VLOOKUP(A172,'Actual scan'!$A$2:$M$419,8,0)</f>
        <v>16495331</v>
      </c>
      <c r="X172" s="38">
        <f t="shared" si="8"/>
        <v>1675747</v>
      </c>
      <c r="Y172" s="13">
        <f>VLOOKUP(A172,'14.03.24'!$A$2:$M$426,11,0)</f>
        <v>4162542494</v>
      </c>
      <c r="Z172" s="39">
        <f>VLOOKUP(A172,'Actual scan'!$A$2:$M$419,11,0)</f>
        <v>4162542495</v>
      </c>
      <c r="AA172" s="38">
        <f t="shared" si="9"/>
        <v>1</v>
      </c>
      <c r="AB172" s="40">
        <f t="shared" si="10"/>
        <v>3351494</v>
      </c>
      <c r="AC172" s="40">
        <f t="shared" si="11"/>
        <v>11379156</v>
      </c>
      <c r="AD172" s="40">
        <f t="shared" si="12"/>
        <v>0</v>
      </c>
      <c r="AE172" s="40">
        <f t="shared" si="13"/>
        <v>0</v>
      </c>
      <c r="AF172" s="41">
        <f t="shared" si="14"/>
        <v>0.0006</v>
      </c>
      <c r="AG172" s="40">
        <f>IFERROR(__xludf.DUMMYFUNCTION("IFNA(VLOOKUP(A172,IMPORTRANGE(""https://docs.google.com/spreadsheets/d/13sIiIFxtnWDUMYwzYXOCUL9Pdssb8PBqcbIkNBBCaZM/edit?resourcekey#gid=2083474367"",""Responses!$B$2:$N$500""),10,0),0)"),0.0)</f>
        <v>0</v>
      </c>
      <c r="AH172" s="40">
        <f>IFERROR(__xludf.DUMMYFUNCTION("IFNA(VLOOKUP(A172,IMPORTRANGE(""https://docs.google.com/spreadsheets/d/13sIiIFxtnWDUMYwzYXOCUL9Pdssb8PBqcbIkNBBCaZM/edit?resourcekey#gid=2083474367"",""Responses!$B$2:$N$500""),9,0),0)"),0.0)</f>
        <v>0</v>
      </c>
      <c r="AI172" s="41">
        <f t="shared" si="15"/>
        <v>14730650</v>
      </c>
      <c r="AJ172" s="41">
        <f t="shared" si="16"/>
        <v>-4588681.899</v>
      </c>
      <c r="AK172" s="42">
        <f t="shared" si="17"/>
        <v>1.002815512</v>
      </c>
      <c r="AL172" s="42">
        <f t="shared" si="18"/>
        <v>0.7624823714</v>
      </c>
    </row>
    <row r="173" ht="15.75" customHeight="1">
      <c r="A173" s="6">
        <v>1.09081071E8</v>
      </c>
      <c r="B173" s="7" t="s">
        <v>536</v>
      </c>
      <c r="C173" s="20">
        <f>VLOOKUP(A173,'14.03.24'!$A$2:$W$500,17,0)</f>
        <v>4529275.31</v>
      </c>
      <c r="D173" s="33">
        <f t="shared" si="1"/>
        <v>5266227</v>
      </c>
      <c r="E173" s="20">
        <f>VLOOKUP(A173,'14.03.24'!$A$2:$W$500,18,0)</f>
        <v>19411179.9</v>
      </c>
      <c r="F173" s="33">
        <f t="shared" si="2"/>
        <v>16783070</v>
      </c>
      <c r="G173" s="13">
        <f>VLOOKUP(A173,'14.03.24'!$A$2:$C$426,3,0)</f>
        <v>64703933</v>
      </c>
      <c r="H173" s="34">
        <f>VLOOKUP(A173,'Actual scan'!$A$2:$C$419,3,0)</f>
        <v>69878556</v>
      </c>
      <c r="I173" s="35">
        <f t="shared" si="3"/>
        <v>5174623</v>
      </c>
      <c r="J173" s="20">
        <f>VLOOKUP(A173,'14.03.24'!$A$2:$M$426,13,0)</f>
        <v>226912430.2</v>
      </c>
      <c r="K173" s="36">
        <f>VLOOKUP(A173,'Actual scan'!$A$2:$M$419,13,0)</f>
        <v>310372379.4</v>
      </c>
      <c r="L173" s="37">
        <f t="shared" si="4"/>
        <v>83459949.2</v>
      </c>
      <c r="M173" s="13">
        <f>VLOOKUP(A173,'14.03.24'!$A$2:$M$426,4,0)</f>
        <v>19283175</v>
      </c>
      <c r="N173" s="34">
        <f>VLOOKUP(A173,'Actual scan'!$A$2:$M$419,4,0)</f>
        <v>24640154</v>
      </c>
      <c r="O173" s="38">
        <f t="shared" si="5"/>
        <v>5356979</v>
      </c>
      <c r="P173" s="13">
        <f>VLOOKUP(A173,'14.03.24'!$A$2:$M$426,10,0)</f>
        <v>9100863</v>
      </c>
      <c r="Q173" s="39">
        <f>VLOOKUP(A173,'Actual scan'!$A$2:$M$419,10,0)</f>
        <v>9554236</v>
      </c>
      <c r="R173" s="38">
        <f t="shared" si="6"/>
        <v>453373</v>
      </c>
      <c r="S173" s="13">
        <f>VLOOKUP(A173,'14.03.24'!$A$2:$M$426,9,0)</f>
        <v>5656728</v>
      </c>
      <c r="T173" s="39">
        <f>VLOOKUP(A173,'Actual scan'!$A$2:$M$419,9,0)</f>
        <v>8719036</v>
      </c>
      <c r="U173" s="38">
        <f t="shared" si="7"/>
        <v>3062308</v>
      </c>
      <c r="V173" s="13">
        <f>VLOOKUP(A173,'14.03.24'!$A$2:$M$426,8,0)</f>
        <v>10823736</v>
      </c>
      <c r="W173" s="39">
        <f>VLOOKUP(A173,'Actual scan'!$A$2:$M$419,8,0)</f>
        <v>13027655</v>
      </c>
      <c r="X173" s="38">
        <f t="shared" si="8"/>
        <v>2203919</v>
      </c>
      <c r="Y173" s="13">
        <f>VLOOKUP(A173,'14.03.24'!$A$2:$M$426,11,0)</f>
        <v>2201326575</v>
      </c>
      <c r="Z173" s="39">
        <f>VLOOKUP(A173,'Actual scan'!$A$2:$M$419,11,0)</f>
        <v>2411326575</v>
      </c>
      <c r="AA173" s="38">
        <f t="shared" si="9"/>
        <v>210000000</v>
      </c>
      <c r="AB173" s="40">
        <f t="shared" si="10"/>
        <v>4407838</v>
      </c>
      <c r="AC173" s="40">
        <f t="shared" si="11"/>
        <v>12249232</v>
      </c>
      <c r="AD173" s="40">
        <f t="shared" si="12"/>
        <v>0</v>
      </c>
      <c r="AE173" s="40">
        <f t="shared" si="13"/>
        <v>0</v>
      </c>
      <c r="AF173" s="41">
        <f t="shared" si="14"/>
        <v>126000</v>
      </c>
      <c r="AG173" s="40">
        <f>IFERROR(__xludf.DUMMYFUNCTION("IFNA(VLOOKUP(A173,IMPORTRANGE(""https://docs.google.com/spreadsheets/d/13sIiIFxtnWDUMYwzYXOCUL9Pdssb8PBqcbIkNBBCaZM/edit?resourcekey#gid=2083474367"",""Responses!$B$2:$N$500""),10,0),0)"),0.0)</f>
        <v>0</v>
      </c>
      <c r="AH173" s="40">
        <f>IFERROR(__xludf.DUMMYFUNCTION("IFNA(VLOOKUP(A173,IMPORTRANGE(""https://docs.google.com/spreadsheets/d/13sIiIFxtnWDUMYwzYXOCUL9Pdssb8PBqcbIkNBBCaZM/edit?resourcekey#gid=2083474367"",""Responses!$B$2:$N$500""),9,0),0)"),0.0)</f>
        <v>0</v>
      </c>
      <c r="AI173" s="41">
        <f t="shared" si="15"/>
        <v>16783070</v>
      </c>
      <c r="AJ173" s="41">
        <f t="shared" si="16"/>
        <v>-2628109.9</v>
      </c>
      <c r="AK173" s="42">
        <f t="shared" si="17"/>
        <v>1.162708522</v>
      </c>
      <c r="AL173" s="42">
        <f t="shared" si="18"/>
        <v>0.8646084414</v>
      </c>
    </row>
    <row r="174" ht="15.75" customHeight="1">
      <c r="A174" s="6">
        <v>1.2340042E8</v>
      </c>
      <c r="B174" s="7" t="s">
        <v>160</v>
      </c>
      <c r="C174" s="20">
        <f>VLOOKUP(A174,'14.03.24'!$A$2:$W$500,17,0)</f>
        <v>4515512.33</v>
      </c>
      <c r="D174" s="33">
        <f t="shared" si="1"/>
        <v>3091342</v>
      </c>
      <c r="E174" s="20">
        <f>VLOOKUP(A174,'14.03.24'!$A$2:$W$500,18,0)</f>
        <v>19352195.7</v>
      </c>
      <c r="F174" s="33">
        <f t="shared" si="2"/>
        <v>10318638</v>
      </c>
      <c r="G174" s="13">
        <f>VLOOKUP(A174,'14.03.24'!$A$2:$C$426,3,0)</f>
        <v>64507319</v>
      </c>
      <c r="H174" s="34">
        <f>VLOOKUP(A174,'Actual scan'!$A$2:$C$419,3,0)</f>
        <v>66108396</v>
      </c>
      <c r="I174" s="35">
        <f t="shared" si="3"/>
        <v>1601077</v>
      </c>
      <c r="J174" s="20">
        <f>VLOOKUP(A174,'14.03.24'!$A$2:$M$426,13,0)</f>
        <v>227373644.8</v>
      </c>
      <c r="K174" s="36">
        <f>VLOOKUP(A174,'Actual scan'!$A$2:$M$419,13,0)</f>
        <v>278961342.4</v>
      </c>
      <c r="L174" s="37">
        <f t="shared" si="4"/>
        <v>51587697.6</v>
      </c>
      <c r="M174" s="13">
        <f>VLOOKUP(A174,'14.03.24'!$A$2:$M$426,4,0)</f>
        <v>21777263</v>
      </c>
      <c r="N174" s="34">
        <f>VLOOKUP(A174,'Actual scan'!$A$2:$M$419,4,0)</f>
        <v>24943580</v>
      </c>
      <c r="O174" s="38">
        <f t="shared" si="5"/>
        <v>3166317</v>
      </c>
      <c r="P174" s="13">
        <f>VLOOKUP(A174,'14.03.24'!$A$2:$M$426,10,0)</f>
        <v>4478370</v>
      </c>
      <c r="Q174" s="39">
        <f>VLOOKUP(A174,'Actual scan'!$A$2:$M$419,10,0)</f>
        <v>6105300</v>
      </c>
      <c r="R174" s="38">
        <f t="shared" si="6"/>
        <v>1626930</v>
      </c>
      <c r="S174" s="13">
        <f>VLOOKUP(A174,'14.03.24'!$A$2:$M$426,9,0)</f>
        <v>4837447</v>
      </c>
      <c r="T174" s="39">
        <f>VLOOKUP(A174,'Actual scan'!$A$2:$M$419,9,0)</f>
        <v>6891924</v>
      </c>
      <c r="U174" s="38">
        <f t="shared" si="7"/>
        <v>2054477</v>
      </c>
      <c r="V174" s="13">
        <f>VLOOKUP(A174,'14.03.24'!$A$2:$M$426,8,0)</f>
        <v>12294454</v>
      </c>
      <c r="W174" s="39">
        <f>VLOOKUP(A174,'Actual scan'!$A$2:$M$419,8,0)</f>
        <v>13331319</v>
      </c>
      <c r="X174" s="38">
        <f t="shared" si="8"/>
        <v>1036865</v>
      </c>
      <c r="Y174" s="13">
        <f>VLOOKUP(A174,'14.03.24'!$A$2:$M$426,11,0)</f>
        <v>1598594100</v>
      </c>
      <c r="Z174" s="39">
        <f>VLOOKUP(A174,'Actual scan'!$A$2:$M$419,11,0)</f>
        <v>1643594100</v>
      </c>
      <c r="AA174" s="38">
        <f t="shared" si="9"/>
        <v>45000000</v>
      </c>
      <c r="AB174" s="40">
        <f t="shared" si="10"/>
        <v>2073730</v>
      </c>
      <c r="AC174" s="40">
        <f t="shared" si="11"/>
        <v>8217908</v>
      </c>
      <c r="AD174" s="40">
        <f t="shared" si="12"/>
        <v>0</v>
      </c>
      <c r="AE174" s="40">
        <f t="shared" si="13"/>
        <v>0</v>
      </c>
      <c r="AF174" s="41">
        <f t="shared" si="14"/>
        <v>27000</v>
      </c>
      <c r="AG174" s="40">
        <f>IFERROR(__xludf.DUMMYFUNCTION("IFNA(VLOOKUP(A174,IMPORTRANGE(""https://docs.google.com/spreadsheets/d/13sIiIFxtnWDUMYwzYXOCUL9Pdssb8PBqcbIkNBBCaZM/edit?resourcekey#gid=2083474367"",""Responses!$B$2:$N$500""),10,0),0)"),0.0)</f>
        <v>0</v>
      </c>
      <c r="AH174" s="40">
        <f>IFERROR(__xludf.DUMMYFUNCTION("IFNA(VLOOKUP(A174,IMPORTRANGE(""https://docs.google.com/spreadsheets/d/13sIiIFxtnWDUMYwzYXOCUL9Pdssb8PBqcbIkNBBCaZM/edit?resourcekey#gid=2083474367"",""Responses!$B$2:$N$500""),9,0),0)"),0.0)</f>
        <v>0</v>
      </c>
      <c r="AI174" s="41">
        <f t="shared" si="15"/>
        <v>10318638</v>
      </c>
      <c r="AJ174" s="41">
        <f t="shared" si="16"/>
        <v>-9033557.7</v>
      </c>
      <c r="AK174" s="42">
        <f t="shared" si="17"/>
        <v>0.6846049294</v>
      </c>
      <c r="AL174" s="42">
        <f t="shared" si="18"/>
        <v>0.5332024417</v>
      </c>
    </row>
    <row r="175" ht="15.75" customHeight="1">
      <c r="A175" s="6">
        <v>9.5522785E7</v>
      </c>
      <c r="B175" s="7" t="s">
        <v>538</v>
      </c>
      <c r="C175" s="20">
        <f>VLOOKUP(A175,'14.03.24'!$A$2:$W$500,17,0)</f>
        <v>4478194.91</v>
      </c>
      <c r="D175" s="33">
        <f t="shared" si="1"/>
        <v>0</v>
      </c>
      <c r="E175" s="20">
        <f>VLOOKUP(A175,'14.03.24'!$A$2:$W$500,18,0)</f>
        <v>19192263.9</v>
      </c>
      <c r="F175" s="33">
        <f t="shared" si="2"/>
        <v>0</v>
      </c>
      <c r="G175" s="13">
        <f>VLOOKUP(A175,'14.03.24'!$A$2:$C$426,3,0)</f>
        <v>63974213</v>
      </c>
      <c r="H175" s="34" t="str">
        <f>VLOOKUP(A175,'Actual scan'!$A$2:$C$419,3,0)</f>
        <v>#N/A</v>
      </c>
      <c r="I175" s="35" t="str">
        <f t="shared" si="3"/>
        <v>#N/A</v>
      </c>
      <c r="J175" s="20">
        <f>VLOOKUP(A175,'14.03.24'!$A$2:$M$426,13,0)</f>
        <v>133136729.6</v>
      </c>
      <c r="K175" s="36" t="str">
        <f>VLOOKUP(A175,'Actual scan'!$A$2:$M$419,13,0)</f>
        <v>#N/A</v>
      </c>
      <c r="L175" s="35" t="str">
        <f t="shared" si="4"/>
        <v>#N/A</v>
      </c>
      <c r="M175" s="13">
        <f>VLOOKUP(A175,'14.03.24'!$A$2:$M$426,4,0)</f>
        <v>10242830</v>
      </c>
      <c r="N175" s="34" t="str">
        <f>VLOOKUP(A175,'Actual scan'!$A$2:$M$419,4,0)</f>
        <v>#N/A</v>
      </c>
      <c r="O175" s="38" t="str">
        <f t="shared" si="5"/>
        <v>#N/A</v>
      </c>
      <c r="P175" s="13">
        <f>VLOOKUP(A175,'14.03.24'!$A$2:$M$426,10,0)</f>
        <v>5130020</v>
      </c>
      <c r="Q175" s="39" t="str">
        <f>VLOOKUP(A175,'Actual scan'!$A$2:$M$419,10,0)</f>
        <v>#N/A</v>
      </c>
      <c r="R175" s="38" t="str">
        <f t="shared" si="6"/>
        <v>#N/A</v>
      </c>
      <c r="S175" s="13">
        <f>VLOOKUP(A175,'14.03.24'!$A$2:$M$426,9,0)</f>
        <v>4140544</v>
      </c>
      <c r="T175" s="39" t="str">
        <f>VLOOKUP(A175,'Actual scan'!$A$2:$M$419,9,0)</f>
        <v>#N/A</v>
      </c>
      <c r="U175" s="38" t="str">
        <f t="shared" si="7"/>
        <v>#N/A</v>
      </c>
      <c r="V175" s="13">
        <f>VLOOKUP(A175,'14.03.24'!$A$2:$M$426,8,0)</f>
        <v>4876827</v>
      </c>
      <c r="W175" s="39" t="str">
        <f>VLOOKUP(A175,'Actual scan'!$A$2:$M$419,8,0)</f>
        <v>#N/A</v>
      </c>
      <c r="X175" s="38" t="str">
        <f t="shared" si="8"/>
        <v>#N/A</v>
      </c>
      <c r="Y175" s="13">
        <f>VLOOKUP(A175,'14.03.24'!$A$2:$M$426,11,0)</f>
        <v>624012705</v>
      </c>
      <c r="Z175" s="39" t="str">
        <f>VLOOKUP(A175,'Actual scan'!$A$2:$M$419,11,0)</f>
        <v>#N/A</v>
      </c>
      <c r="AA175" s="38" t="str">
        <f t="shared" si="9"/>
        <v>#N/A</v>
      </c>
      <c r="AB175" s="40" t="str">
        <f t="shared" si="10"/>
        <v>#N/A</v>
      </c>
      <c r="AC175" s="40" t="str">
        <f t="shared" si="11"/>
        <v>#N/A</v>
      </c>
      <c r="AD175" s="40">
        <f t="shared" si="12"/>
        <v>0</v>
      </c>
      <c r="AE175" s="40">
        <f t="shared" si="13"/>
        <v>0</v>
      </c>
      <c r="AF175" s="41" t="str">
        <f t="shared" si="14"/>
        <v>#N/A</v>
      </c>
      <c r="AG175" s="40">
        <f>IFERROR(__xludf.DUMMYFUNCTION("IFNA(VLOOKUP(A175,IMPORTRANGE(""https://docs.google.com/spreadsheets/d/13sIiIFxtnWDUMYwzYXOCUL9Pdssb8PBqcbIkNBBCaZM/edit?resourcekey#gid=2083474367"",""Responses!$B$2:$N$500""),10,0),0)"),0.0)</f>
        <v>0</v>
      </c>
      <c r="AH175" s="40">
        <f>IFERROR(__xludf.DUMMYFUNCTION("IFNA(VLOOKUP(A175,IMPORTRANGE(""https://docs.google.com/spreadsheets/d/13sIiIFxtnWDUMYwzYXOCUL9Pdssb8PBqcbIkNBBCaZM/edit?resourcekey#gid=2083474367"",""Responses!$B$2:$N$500""),9,0),0)"),0.0)</f>
        <v>0</v>
      </c>
      <c r="AI175" s="41">
        <f t="shared" si="15"/>
        <v>0</v>
      </c>
      <c r="AJ175" s="41">
        <f t="shared" si="16"/>
        <v>-19192263.9</v>
      </c>
      <c r="AK175" s="42">
        <f t="shared" si="17"/>
        <v>0</v>
      </c>
      <c r="AL175" s="42">
        <f t="shared" si="18"/>
        <v>0</v>
      </c>
    </row>
    <row r="176" ht="15.75" customHeight="1">
      <c r="A176" s="6">
        <v>1.09361996E8</v>
      </c>
      <c r="B176" s="7" t="s">
        <v>168</v>
      </c>
      <c r="C176" s="20">
        <f>VLOOKUP(A176,'14.03.24'!$A$2:$W$500,17,0)</f>
        <v>4533269.16</v>
      </c>
      <c r="D176" s="33">
        <f t="shared" si="1"/>
        <v>16360711</v>
      </c>
      <c r="E176" s="20">
        <f>VLOOKUP(A176,'14.03.24'!$A$2:$W$500,18,0)</f>
        <v>19428296.4</v>
      </c>
      <c r="F176" s="33">
        <f t="shared" si="2"/>
        <v>52798798</v>
      </c>
      <c r="G176" s="13">
        <f>VLOOKUP(A176,'14.03.24'!$A$2:$C$426,3,0)</f>
        <v>64760988</v>
      </c>
      <c r="H176" s="34">
        <f>VLOOKUP(A176,'Actual scan'!$A$2:$C$419,3,0)</f>
        <v>64840377</v>
      </c>
      <c r="I176" s="35">
        <f t="shared" si="3"/>
        <v>79389</v>
      </c>
      <c r="J176" s="20">
        <f>VLOOKUP(A176,'14.03.24'!$A$2:$M$426,13,0)</f>
        <v>664724760.4</v>
      </c>
      <c r="K176" s="36">
        <f>VLOOKUP(A176,'Actual scan'!$A$2:$M$419,13,0)</f>
        <v>933929149.8</v>
      </c>
      <c r="L176" s="37">
        <f t="shared" si="4"/>
        <v>269204389.4</v>
      </c>
      <c r="M176" s="13">
        <f>VLOOKUP(A176,'14.03.24'!$A$2:$M$426,4,0)</f>
        <v>50533619</v>
      </c>
      <c r="N176" s="34">
        <f>VLOOKUP(A176,'Actual scan'!$A$2:$M$419,4,0)</f>
        <v>70451114</v>
      </c>
      <c r="O176" s="38">
        <f t="shared" si="5"/>
        <v>19917495</v>
      </c>
      <c r="P176" s="13">
        <f>VLOOKUP(A176,'14.03.24'!$A$2:$M$426,10,0)</f>
        <v>7639136</v>
      </c>
      <c r="Q176" s="39">
        <f>VLOOKUP(A176,'Actual scan'!$A$2:$M$419,10,0)</f>
        <v>9526080</v>
      </c>
      <c r="R176" s="38">
        <f t="shared" si="6"/>
        <v>1886944</v>
      </c>
      <c r="S176" s="13">
        <f>VLOOKUP(A176,'14.03.24'!$A$2:$M$426,9,0)</f>
        <v>20467532</v>
      </c>
      <c r="T176" s="39">
        <f>VLOOKUP(A176,'Actual scan'!$A$2:$M$419,9,0)</f>
        <v>29889720</v>
      </c>
      <c r="U176" s="38">
        <f t="shared" si="7"/>
        <v>9422188</v>
      </c>
      <c r="V176" s="13">
        <f>VLOOKUP(A176,'14.03.24'!$A$2:$M$426,8,0)</f>
        <v>24309559</v>
      </c>
      <c r="W176" s="39">
        <f>VLOOKUP(A176,'Actual scan'!$A$2:$M$419,8,0)</f>
        <v>31248082</v>
      </c>
      <c r="X176" s="38">
        <f t="shared" si="8"/>
        <v>6938523</v>
      </c>
      <c r="Y176" s="13">
        <f>VLOOKUP(A176,'14.03.24'!$A$2:$M$426,11,0)</f>
        <v>3548673723</v>
      </c>
      <c r="Z176" s="39">
        <f>VLOOKUP(A176,'Actual scan'!$A$2:$M$419,11,0)</f>
        <v>5603673724</v>
      </c>
      <c r="AA176" s="38">
        <f t="shared" si="9"/>
        <v>2055000001</v>
      </c>
      <c r="AB176" s="40">
        <f t="shared" si="10"/>
        <v>13877046</v>
      </c>
      <c r="AC176" s="40">
        <f t="shared" si="11"/>
        <v>37688752</v>
      </c>
      <c r="AD176" s="40">
        <f t="shared" si="12"/>
        <v>0</v>
      </c>
      <c r="AE176" s="40">
        <f t="shared" si="13"/>
        <v>0</v>
      </c>
      <c r="AF176" s="41">
        <f t="shared" si="14"/>
        <v>1233000.001</v>
      </c>
      <c r="AG176" s="40">
        <f>IFERROR(__xludf.DUMMYFUNCTION("IFNA(VLOOKUP(A176,IMPORTRANGE(""https://docs.google.com/spreadsheets/d/13sIiIFxtnWDUMYwzYXOCUL9Pdssb8PBqcbIkNBBCaZM/edit?resourcekey#gid=2083474367"",""Responses!$B$2:$N$500""),10,0),0)"),0.0)</f>
        <v>0</v>
      </c>
      <c r="AH176" s="40">
        <f>IFERROR(__xludf.DUMMYFUNCTION("IFNA(VLOOKUP(A176,IMPORTRANGE(""https://docs.google.com/spreadsheets/d/13sIiIFxtnWDUMYwzYXOCUL9Pdssb8PBqcbIkNBBCaZM/edit?resourcekey#gid=2083474367"",""Responses!$B$2:$N$500""),9,0),0)"),0.0)</f>
        <v>0</v>
      </c>
      <c r="AI176" s="41">
        <f t="shared" si="15"/>
        <v>52798798</v>
      </c>
      <c r="AJ176" s="41">
        <f t="shared" si="16"/>
        <v>33370501.6</v>
      </c>
      <c r="AK176" s="42">
        <f t="shared" si="17"/>
        <v>3.609031457</v>
      </c>
      <c r="AL176" s="42">
        <f t="shared" si="18"/>
        <v>2.717623662</v>
      </c>
    </row>
    <row r="177" ht="15.75" customHeight="1">
      <c r="A177" s="6">
        <v>1.14573907E8</v>
      </c>
      <c r="B177" s="7" t="s">
        <v>149</v>
      </c>
      <c r="C177" s="20">
        <f>VLOOKUP(A177,'14.03.24'!$A$2:$W$500,17,0)</f>
        <v>4509095.5</v>
      </c>
      <c r="D177" s="33">
        <f t="shared" si="1"/>
        <v>15140338</v>
      </c>
      <c r="E177" s="20">
        <f>VLOOKUP(A177,'14.03.24'!$A$2:$W$500,18,0)</f>
        <v>19324695</v>
      </c>
      <c r="F177" s="33">
        <f t="shared" si="2"/>
        <v>53558668</v>
      </c>
      <c r="G177" s="13">
        <f>VLOOKUP(A177,'14.03.24'!$A$2:$C$426,3,0)</f>
        <v>64415650</v>
      </c>
      <c r="H177" s="34">
        <f>VLOOKUP(A177,'Actual scan'!$A$2:$C$419,3,0)</f>
        <v>67174924</v>
      </c>
      <c r="I177" s="35">
        <f t="shared" si="3"/>
        <v>2759274</v>
      </c>
      <c r="J177" s="20">
        <f>VLOOKUP(A177,'14.03.24'!$A$2:$M$426,13,0)</f>
        <v>888597346.2</v>
      </c>
      <c r="K177" s="36">
        <f>VLOOKUP(A177,'Actual scan'!$A$2:$M$419,13,0)</f>
        <v>1154764205</v>
      </c>
      <c r="L177" s="37">
        <f t="shared" si="4"/>
        <v>266166858.8</v>
      </c>
      <c r="M177" s="13">
        <f>VLOOKUP(A177,'14.03.24'!$A$2:$M$426,4,0)</f>
        <v>72884182</v>
      </c>
      <c r="N177" s="34">
        <f>VLOOKUP(A177,'Actual scan'!$A$2:$M$419,4,0)</f>
        <v>90243033</v>
      </c>
      <c r="O177" s="38">
        <f t="shared" si="5"/>
        <v>17358851</v>
      </c>
      <c r="P177" s="13">
        <f>VLOOKUP(A177,'14.03.24'!$A$2:$M$426,10,0)</f>
        <v>8872430</v>
      </c>
      <c r="Q177" s="39">
        <f>VLOOKUP(A177,'Actual scan'!$A$2:$M$419,10,0)</f>
        <v>11224716</v>
      </c>
      <c r="R177" s="38">
        <f t="shared" si="6"/>
        <v>2352286</v>
      </c>
      <c r="S177" s="13">
        <f>VLOOKUP(A177,'14.03.24'!$A$2:$M$426,9,0)</f>
        <v>31698177</v>
      </c>
      <c r="T177" s="39">
        <f>VLOOKUP(A177,'Actual scan'!$A$2:$M$419,9,0)</f>
        <v>42840673</v>
      </c>
      <c r="U177" s="38">
        <f t="shared" si="7"/>
        <v>11142496</v>
      </c>
      <c r="V177" s="13">
        <f>VLOOKUP(A177,'14.03.24'!$A$2:$M$426,8,0)</f>
        <v>24230278</v>
      </c>
      <c r="W177" s="39">
        <f>VLOOKUP(A177,'Actual scan'!$A$2:$M$419,8,0)</f>
        <v>28228120</v>
      </c>
      <c r="X177" s="38">
        <f t="shared" si="8"/>
        <v>3997842</v>
      </c>
      <c r="Y177" s="13">
        <f>VLOOKUP(A177,'14.03.24'!$A$2:$M$426,11,0)</f>
        <v>4036427796</v>
      </c>
      <c r="Z177" s="39">
        <f>VLOOKUP(A177,'Actual scan'!$A$2:$M$419,11,0)</f>
        <v>5691427799</v>
      </c>
      <c r="AA177" s="38">
        <f t="shared" si="9"/>
        <v>1655000003</v>
      </c>
      <c r="AB177" s="40">
        <f t="shared" si="10"/>
        <v>7995684</v>
      </c>
      <c r="AC177" s="40">
        <f t="shared" si="11"/>
        <v>44569984</v>
      </c>
      <c r="AD177" s="40">
        <f t="shared" si="12"/>
        <v>0</v>
      </c>
      <c r="AE177" s="40">
        <f t="shared" si="13"/>
        <v>0</v>
      </c>
      <c r="AF177" s="41">
        <f t="shared" si="14"/>
        <v>993000.0018</v>
      </c>
      <c r="AG177" s="40">
        <f>IFERROR(__xludf.DUMMYFUNCTION("IFNA(VLOOKUP(A177,IMPORTRANGE(""https://docs.google.com/spreadsheets/d/13sIiIFxtnWDUMYwzYXOCUL9Pdssb8PBqcbIkNBBCaZM/edit?resourcekey#gid=2083474367"",""Responses!$B$2:$N$500""),10,0),0)"),0.0)</f>
        <v>0</v>
      </c>
      <c r="AH177" s="40">
        <f>IFERROR(__xludf.DUMMYFUNCTION("IFNA(VLOOKUP(A177,IMPORTRANGE(""https://docs.google.com/spreadsheets/d/13sIiIFxtnWDUMYwzYXOCUL9Pdssb8PBqcbIkNBBCaZM/edit?resourcekey#gid=2083474367"",""Responses!$B$2:$N$500""),9,0),0)"),0.0)</f>
        <v>0</v>
      </c>
      <c r="AI177" s="41">
        <f t="shared" si="15"/>
        <v>53558668</v>
      </c>
      <c r="AJ177" s="41">
        <f t="shared" si="16"/>
        <v>34233973</v>
      </c>
      <c r="AK177" s="42">
        <f t="shared" si="17"/>
        <v>3.357732831</v>
      </c>
      <c r="AL177" s="42">
        <f t="shared" si="18"/>
        <v>2.771514272</v>
      </c>
    </row>
    <row r="178" ht="15.75" customHeight="1">
      <c r="A178" s="6">
        <v>3.7821772E7</v>
      </c>
      <c r="B178" s="7" t="s">
        <v>542</v>
      </c>
      <c r="C178" s="20">
        <f>VLOOKUP(A178,'14.03.24'!$A$2:$W$500,17,0)</f>
        <v>4414184.53</v>
      </c>
      <c r="D178" s="33">
        <f t="shared" si="1"/>
        <v>0</v>
      </c>
      <c r="E178" s="20">
        <f>VLOOKUP(A178,'14.03.24'!$A$2:$W$500,18,0)</f>
        <v>18917933.7</v>
      </c>
      <c r="F178" s="33">
        <f t="shared" si="2"/>
        <v>0</v>
      </c>
      <c r="G178" s="13">
        <f>VLOOKUP(A178,'14.03.24'!$A$2:$C$426,3,0)</f>
        <v>63059779</v>
      </c>
      <c r="H178" s="34" t="str">
        <f>VLOOKUP(A178,'Actual scan'!$A$2:$C$419,3,0)</f>
        <v>#N/A</v>
      </c>
      <c r="I178" s="35" t="str">
        <f t="shared" si="3"/>
        <v>#N/A</v>
      </c>
      <c r="J178" s="20">
        <f>VLOOKUP(A178,'14.03.24'!$A$2:$M$426,13,0)</f>
        <v>176312669.8</v>
      </c>
      <c r="K178" s="36" t="str">
        <f>VLOOKUP(A178,'Actual scan'!$A$2:$M$419,13,0)</f>
        <v>#N/A</v>
      </c>
      <c r="L178" s="35" t="str">
        <f t="shared" si="4"/>
        <v>#N/A</v>
      </c>
      <c r="M178" s="13">
        <f>VLOOKUP(A178,'14.03.24'!$A$2:$M$426,4,0)</f>
        <v>12832828</v>
      </c>
      <c r="N178" s="34" t="str">
        <f>VLOOKUP(A178,'Actual scan'!$A$2:$M$419,4,0)</f>
        <v>#N/A</v>
      </c>
      <c r="O178" s="38" t="str">
        <f t="shared" si="5"/>
        <v>#N/A</v>
      </c>
      <c r="P178" s="13">
        <f>VLOOKUP(A178,'14.03.24'!$A$2:$M$426,10,0)</f>
        <v>11869087</v>
      </c>
      <c r="Q178" s="39" t="str">
        <f>VLOOKUP(A178,'Actual scan'!$A$2:$M$419,10,0)</f>
        <v>#N/A</v>
      </c>
      <c r="R178" s="38" t="str">
        <f t="shared" si="6"/>
        <v>#N/A</v>
      </c>
      <c r="S178" s="13">
        <f>VLOOKUP(A178,'14.03.24'!$A$2:$M$426,9,0)</f>
        <v>5600873</v>
      </c>
      <c r="T178" s="39" t="str">
        <f>VLOOKUP(A178,'Actual scan'!$A$2:$M$419,9,0)</f>
        <v>#N/A</v>
      </c>
      <c r="U178" s="38" t="str">
        <f t="shared" si="7"/>
        <v>#N/A</v>
      </c>
      <c r="V178" s="13">
        <f>VLOOKUP(A178,'14.03.24'!$A$2:$M$426,8,0)</f>
        <v>6256721</v>
      </c>
      <c r="W178" s="39" t="str">
        <f>VLOOKUP(A178,'Actual scan'!$A$2:$M$419,8,0)</f>
        <v>#N/A</v>
      </c>
      <c r="X178" s="38" t="str">
        <f t="shared" si="8"/>
        <v>#N/A</v>
      </c>
      <c r="Y178" s="13">
        <f>VLOOKUP(A178,'14.03.24'!$A$2:$M$426,11,0)</f>
        <v>2106799484</v>
      </c>
      <c r="Z178" s="39" t="str">
        <f>VLOOKUP(A178,'Actual scan'!$A$2:$M$419,11,0)</f>
        <v>#N/A</v>
      </c>
      <c r="AA178" s="38" t="str">
        <f t="shared" si="9"/>
        <v>#N/A</v>
      </c>
      <c r="AB178" s="40" t="str">
        <f t="shared" si="10"/>
        <v>#N/A</v>
      </c>
      <c r="AC178" s="40" t="str">
        <f t="shared" si="11"/>
        <v>#N/A</v>
      </c>
      <c r="AD178" s="40">
        <f t="shared" si="12"/>
        <v>0</v>
      </c>
      <c r="AE178" s="40">
        <f t="shared" si="13"/>
        <v>0</v>
      </c>
      <c r="AF178" s="41" t="str">
        <f t="shared" si="14"/>
        <v>#N/A</v>
      </c>
      <c r="AG178" s="40">
        <f>IFERROR(__xludf.DUMMYFUNCTION("IFNA(VLOOKUP(A178,IMPORTRANGE(""https://docs.google.com/spreadsheets/d/13sIiIFxtnWDUMYwzYXOCUL9Pdssb8PBqcbIkNBBCaZM/edit?resourcekey#gid=2083474367"",""Responses!$B$2:$N$500""),10,0),0)"),0.0)</f>
        <v>0</v>
      </c>
      <c r="AH178" s="40">
        <f>IFERROR(__xludf.DUMMYFUNCTION("IFNA(VLOOKUP(A178,IMPORTRANGE(""https://docs.google.com/spreadsheets/d/13sIiIFxtnWDUMYwzYXOCUL9Pdssb8PBqcbIkNBBCaZM/edit?resourcekey#gid=2083474367"",""Responses!$B$2:$N$500""),9,0),0)"),0.0)</f>
        <v>0</v>
      </c>
      <c r="AI178" s="41">
        <f t="shared" si="15"/>
        <v>0</v>
      </c>
      <c r="AJ178" s="41">
        <f t="shared" si="16"/>
        <v>-18917933.7</v>
      </c>
      <c r="AK178" s="42">
        <f t="shared" si="17"/>
        <v>0</v>
      </c>
      <c r="AL178" s="42">
        <f t="shared" si="18"/>
        <v>0</v>
      </c>
    </row>
    <row r="179" ht="15.75" customHeight="1">
      <c r="A179" s="6">
        <v>1.10806897E8</v>
      </c>
      <c r="B179" s="7" t="s">
        <v>540</v>
      </c>
      <c r="C179" s="20">
        <f>VLOOKUP(A179,'14.03.24'!$A$2:$W$500,17,0)</f>
        <v>4459839.16</v>
      </c>
      <c r="D179" s="33">
        <f t="shared" si="1"/>
        <v>0</v>
      </c>
      <c r="E179" s="20">
        <f>VLOOKUP(A179,'14.03.24'!$A$2:$W$500,18,0)</f>
        <v>19113596.4</v>
      </c>
      <c r="F179" s="33">
        <f t="shared" si="2"/>
        <v>0</v>
      </c>
      <c r="G179" s="13">
        <f>VLOOKUP(A179,'14.03.24'!$A$2:$C$426,3,0)</f>
        <v>63711988</v>
      </c>
      <c r="H179" s="34" t="str">
        <f>VLOOKUP(A179,'Actual scan'!$A$2:$C$419,3,0)</f>
        <v>#N/A</v>
      </c>
      <c r="I179" s="35" t="str">
        <f t="shared" si="3"/>
        <v>#N/A</v>
      </c>
      <c r="J179" s="20">
        <f>VLOOKUP(A179,'14.03.24'!$A$2:$M$426,13,0)</f>
        <v>205541646</v>
      </c>
      <c r="K179" s="36" t="str">
        <f>VLOOKUP(A179,'Actual scan'!$A$2:$M$419,13,0)</f>
        <v>#N/A</v>
      </c>
      <c r="L179" s="35" t="str">
        <f t="shared" si="4"/>
        <v>#N/A</v>
      </c>
      <c r="M179" s="13">
        <f>VLOOKUP(A179,'14.03.24'!$A$2:$M$426,4,0)</f>
        <v>15837093</v>
      </c>
      <c r="N179" s="34" t="str">
        <f>VLOOKUP(A179,'Actual scan'!$A$2:$M$419,4,0)</f>
        <v>#N/A</v>
      </c>
      <c r="O179" s="38" t="str">
        <f t="shared" si="5"/>
        <v>#N/A</v>
      </c>
      <c r="P179" s="13">
        <f>VLOOKUP(A179,'14.03.24'!$A$2:$M$426,10,0)</f>
        <v>9859508</v>
      </c>
      <c r="Q179" s="39" t="str">
        <f>VLOOKUP(A179,'Actual scan'!$A$2:$M$419,10,0)</f>
        <v>#N/A</v>
      </c>
      <c r="R179" s="38" t="str">
        <f t="shared" si="6"/>
        <v>#N/A</v>
      </c>
      <c r="S179" s="13">
        <f>VLOOKUP(A179,'14.03.24'!$A$2:$M$426,9,0)</f>
        <v>5816494</v>
      </c>
      <c r="T179" s="39" t="str">
        <f>VLOOKUP(A179,'Actual scan'!$A$2:$M$419,9,0)</f>
        <v>#N/A</v>
      </c>
      <c r="U179" s="38" t="str">
        <f t="shared" si="7"/>
        <v>#N/A</v>
      </c>
      <c r="V179" s="13">
        <f>VLOOKUP(A179,'14.03.24'!$A$2:$M$426,8,0)</f>
        <v>8652157</v>
      </c>
      <c r="W179" s="39" t="str">
        <f>VLOOKUP(A179,'Actual scan'!$A$2:$M$419,8,0)</f>
        <v>#N/A</v>
      </c>
      <c r="X179" s="38" t="str">
        <f t="shared" si="8"/>
        <v>#N/A</v>
      </c>
      <c r="Y179" s="13">
        <f>VLOOKUP(A179,'14.03.24'!$A$2:$M$426,11,0)</f>
        <v>133026062</v>
      </c>
      <c r="Z179" s="39" t="str">
        <f>VLOOKUP(A179,'Actual scan'!$A$2:$M$419,11,0)</f>
        <v>#N/A</v>
      </c>
      <c r="AA179" s="38" t="str">
        <f t="shared" si="9"/>
        <v>#N/A</v>
      </c>
      <c r="AB179" s="40" t="str">
        <f t="shared" si="10"/>
        <v>#N/A</v>
      </c>
      <c r="AC179" s="40" t="str">
        <f t="shared" si="11"/>
        <v>#N/A</v>
      </c>
      <c r="AD179" s="40">
        <f t="shared" si="12"/>
        <v>0</v>
      </c>
      <c r="AE179" s="40">
        <f t="shared" si="13"/>
        <v>0</v>
      </c>
      <c r="AF179" s="41" t="str">
        <f t="shared" si="14"/>
        <v>#N/A</v>
      </c>
      <c r="AG179" s="40">
        <f>IFERROR(__xludf.DUMMYFUNCTION("IFNA(VLOOKUP(A179,IMPORTRANGE(""https://docs.google.com/spreadsheets/d/13sIiIFxtnWDUMYwzYXOCUL9Pdssb8PBqcbIkNBBCaZM/edit?resourcekey#gid=2083474367"",""Responses!$B$2:$N$500""),10,0),0)"),0.0)</f>
        <v>0</v>
      </c>
      <c r="AH179" s="40">
        <f>IFERROR(__xludf.DUMMYFUNCTION("IFNA(VLOOKUP(A179,IMPORTRANGE(""https://docs.google.com/spreadsheets/d/13sIiIFxtnWDUMYwzYXOCUL9Pdssb8PBqcbIkNBBCaZM/edit?resourcekey#gid=2083474367"",""Responses!$B$2:$N$500""),9,0),0)"),0.0)</f>
        <v>0</v>
      </c>
      <c r="AI179" s="41">
        <f t="shared" si="15"/>
        <v>0</v>
      </c>
      <c r="AJ179" s="41">
        <f t="shared" si="16"/>
        <v>-19113596.4</v>
      </c>
      <c r="AK179" s="42">
        <f t="shared" si="17"/>
        <v>0</v>
      </c>
      <c r="AL179" s="42">
        <f t="shared" si="18"/>
        <v>0</v>
      </c>
    </row>
    <row r="180" ht="15.75" customHeight="1">
      <c r="A180" s="6">
        <v>1.10817083E8</v>
      </c>
      <c r="B180" s="7" t="s">
        <v>126</v>
      </c>
      <c r="C180" s="20">
        <f>VLOOKUP(A180,'14.03.24'!$A$2:$W$500,17,0)</f>
        <v>4589675.44</v>
      </c>
      <c r="D180" s="33">
        <f t="shared" si="1"/>
        <v>51316011</v>
      </c>
      <c r="E180" s="20">
        <f>VLOOKUP(A180,'14.03.24'!$A$2:$W$500,18,0)</f>
        <v>19670037.6</v>
      </c>
      <c r="F180" s="33">
        <f t="shared" si="2"/>
        <v>169552904</v>
      </c>
      <c r="G180" s="13">
        <f>VLOOKUP(A180,'14.03.24'!$A$2:$C$426,3,0)</f>
        <v>65566792</v>
      </c>
      <c r="H180" s="34">
        <f>VLOOKUP(A180,'Actual scan'!$A$2:$C$419,3,0)</f>
        <v>69512935</v>
      </c>
      <c r="I180" s="35">
        <f t="shared" si="3"/>
        <v>3946143</v>
      </c>
      <c r="J180" s="20">
        <f>VLOOKUP(A180,'14.03.24'!$A$2:$M$426,13,0)</f>
        <v>2330449497</v>
      </c>
      <c r="K180" s="36">
        <f>VLOOKUP(A180,'Actual scan'!$A$2:$M$419,13,0)</f>
        <v>3176689097</v>
      </c>
      <c r="L180" s="37">
        <f t="shared" si="4"/>
        <v>846239600</v>
      </c>
      <c r="M180" s="13">
        <f>VLOOKUP(A180,'14.03.24'!$A$2:$M$426,4,0)</f>
        <v>173319819</v>
      </c>
      <c r="N180" s="34">
        <f>VLOOKUP(A180,'Actual scan'!$A$2:$M$419,4,0)</f>
        <v>225185918</v>
      </c>
      <c r="O180" s="38">
        <f t="shared" si="5"/>
        <v>51866099</v>
      </c>
      <c r="P180" s="13">
        <f>VLOOKUP(A180,'14.03.24'!$A$2:$M$426,10,0)</f>
        <v>7844677</v>
      </c>
      <c r="Q180" s="39">
        <f>VLOOKUP(A180,'Actual scan'!$A$2:$M$419,10,0)</f>
        <v>9028187</v>
      </c>
      <c r="R180" s="38">
        <f t="shared" si="6"/>
        <v>1183510</v>
      </c>
      <c r="S180" s="13">
        <f>VLOOKUP(A180,'14.03.24'!$A$2:$M$426,9,0)</f>
        <v>70708777</v>
      </c>
      <c r="T180" s="39">
        <f>VLOOKUP(A180,'Actual scan'!$A$2:$M$419,9,0)</f>
        <v>103972718</v>
      </c>
      <c r="U180" s="38">
        <f t="shared" si="7"/>
        <v>33263941</v>
      </c>
      <c r="V180" s="13">
        <f>VLOOKUP(A180,'14.03.24'!$A$2:$M$426,8,0)</f>
        <v>89369893</v>
      </c>
      <c r="W180" s="39">
        <f>VLOOKUP(A180,'Actual scan'!$A$2:$M$419,8,0)</f>
        <v>107421963</v>
      </c>
      <c r="X180" s="38">
        <f t="shared" si="8"/>
        <v>18052070</v>
      </c>
      <c r="Y180" s="13">
        <f>VLOOKUP(A180,'14.03.24'!$A$2:$M$426,11,0)</f>
        <v>6072839617</v>
      </c>
      <c r="Z180" s="39">
        <f>VLOOKUP(A180,'Actual scan'!$A$2:$M$419,11,0)</f>
        <v>6727839617</v>
      </c>
      <c r="AA180" s="38">
        <f t="shared" si="9"/>
        <v>655000000</v>
      </c>
      <c r="AB180" s="40">
        <f t="shared" si="10"/>
        <v>36104140</v>
      </c>
      <c r="AC180" s="40">
        <f t="shared" si="11"/>
        <v>133055764</v>
      </c>
      <c r="AD180" s="40">
        <f t="shared" si="12"/>
        <v>0</v>
      </c>
      <c r="AE180" s="40">
        <f t="shared" si="13"/>
        <v>0</v>
      </c>
      <c r="AF180" s="41">
        <f t="shared" si="14"/>
        <v>393000</v>
      </c>
      <c r="AG180" s="40">
        <f>IFERROR(__xludf.DUMMYFUNCTION("IFNA(VLOOKUP(A180,IMPORTRANGE(""https://docs.google.com/spreadsheets/d/13sIiIFxtnWDUMYwzYXOCUL9Pdssb8PBqcbIkNBBCaZM/edit?resourcekey#gid=2083474367"",""Responses!$B$2:$N$500""),10,0),0)"),0.0)</f>
        <v>0</v>
      </c>
      <c r="AH180" s="40">
        <f>IFERROR(__xludf.DUMMYFUNCTION("IFNA(VLOOKUP(A180,IMPORTRANGE(""https://docs.google.com/spreadsheets/d/13sIiIFxtnWDUMYwzYXOCUL9Pdssb8PBqcbIkNBBCaZM/edit?resourcekey#gid=2083474367"",""Responses!$B$2:$N$500""),9,0),0)"),0.0)</f>
        <v>0</v>
      </c>
      <c r="AI180" s="41">
        <f t="shared" si="15"/>
        <v>169552904</v>
      </c>
      <c r="AJ180" s="41">
        <f t="shared" si="16"/>
        <v>149882866.4</v>
      </c>
      <c r="AK180" s="42">
        <f t="shared" si="17"/>
        <v>11.18074942</v>
      </c>
      <c r="AL180" s="42">
        <f t="shared" si="18"/>
        <v>8.619856629</v>
      </c>
    </row>
    <row r="181" ht="15.75" customHeight="1">
      <c r="A181" s="6">
        <v>1.10423979E8</v>
      </c>
      <c r="B181" s="7" t="s">
        <v>541</v>
      </c>
      <c r="C181" s="20">
        <f>VLOOKUP(A181,'14.03.24'!$A$2:$W$500,17,0)</f>
        <v>4438278.25</v>
      </c>
      <c r="D181" s="33">
        <f t="shared" si="1"/>
        <v>0</v>
      </c>
      <c r="E181" s="20">
        <f>VLOOKUP(A181,'14.03.24'!$A$2:$W$500,18,0)</f>
        <v>19021192.5</v>
      </c>
      <c r="F181" s="33">
        <f t="shared" si="2"/>
        <v>0</v>
      </c>
      <c r="G181" s="13">
        <f>VLOOKUP(A181,'14.03.24'!$A$2:$C$426,3,0)</f>
        <v>63403975</v>
      </c>
      <c r="H181" s="34" t="str">
        <f>VLOOKUP(A181,'Actual scan'!$A$2:$C$419,3,0)</f>
        <v>#N/A</v>
      </c>
      <c r="I181" s="35" t="str">
        <f t="shared" si="3"/>
        <v>#N/A</v>
      </c>
      <c r="J181" s="20">
        <f>VLOOKUP(A181,'14.03.24'!$A$2:$M$426,13,0)</f>
        <v>74504410.4</v>
      </c>
      <c r="K181" s="36" t="str">
        <f>VLOOKUP(A181,'Actual scan'!$A$2:$M$419,13,0)</f>
        <v>#N/A</v>
      </c>
      <c r="L181" s="35" t="str">
        <f t="shared" si="4"/>
        <v>#N/A</v>
      </c>
      <c r="M181" s="13">
        <f>VLOOKUP(A181,'14.03.24'!$A$2:$M$426,4,0)</f>
        <v>5464944</v>
      </c>
      <c r="N181" s="34" t="str">
        <f>VLOOKUP(A181,'Actual scan'!$A$2:$M$419,4,0)</f>
        <v>#N/A</v>
      </c>
      <c r="O181" s="38" t="str">
        <f t="shared" si="5"/>
        <v>#N/A</v>
      </c>
      <c r="P181" s="13">
        <f>VLOOKUP(A181,'14.03.24'!$A$2:$M$426,10,0)</f>
        <v>7419127</v>
      </c>
      <c r="Q181" s="39" t="str">
        <f>VLOOKUP(A181,'Actual scan'!$A$2:$M$419,10,0)</f>
        <v>#N/A</v>
      </c>
      <c r="R181" s="38" t="str">
        <f t="shared" si="6"/>
        <v>#N/A</v>
      </c>
      <c r="S181" s="13">
        <f>VLOOKUP(A181,'14.03.24'!$A$2:$M$426,9,0)</f>
        <v>2345146</v>
      </c>
      <c r="T181" s="39" t="str">
        <f>VLOOKUP(A181,'Actual scan'!$A$2:$M$419,9,0)</f>
        <v>#N/A</v>
      </c>
      <c r="U181" s="38" t="str">
        <f t="shared" si="7"/>
        <v>#N/A</v>
      </c>
      <c r="V181" s="13">
        <f>VLOOKUP(A181,'14.03.24'!$A$2:$M$426,8,0)</f>
        <v>2620966</v>
      </c>
      <c r="W181" s="39" t="str">
        <f>VLOOKUP(A181,'Actual scan'!$A$2:$M$419,8,0)</f>
        <v>#N/A</v>
      </c>
      <c r="X181" s="38" t="str">
        <f t="shared" si="8"/>
        <v>#N/A</v>
      </c>
      <c r="Y181" s="13">
        <f>VLOOKUP(A181,'14.03.24'!$A$2:$M$426,11,0)</f>
        <v>4982542</v>
      </c>
      <c r="Z181" s="39" t="str">
        <f>VLOOKUP(A181,'Actual scan'!$A$2:$M$419,11,0)</f>
        <v>#N/A</v>
      </c>
      <c r="AA181" s="38" t="str">
        <f t="shared" si="9"/>
        <v>#N/A</v>
      </c>
      <c r="AB181" s="40" t="str">
        <f t="shared" si="10"/>
        <v>#N/A</v>
      </c>
      <c r="AC181" s="40" t="str">
        <f t="shared" si="11"/>
        <v>#N/A</v>
      </c>
      <c r="AD181" s="40">
        <f t="shared" si="12"/>
        <v>0</v>
      </c>
      <c r="AE181" s="40">
        <f t="shared" si="13"/>
        <v>0</v>
      </c>
      <c r="AF181" s="41" t="str">
        <f t="shared" si="14"/>
        <v>#N/A</v>
      </c>
      <c r="AG181" s="40">
        <f>IFERROR(__xludf.DUMMYFUNCTION("IFNA(VLOOKUP(A181,IMPORTRANGE(""https://docs.google.com/spreadsheets/d/13sIiIFxtnWDUMYwzYXOCUL9Pdssb8PBqcbIkNBBCaZM/edit?resourcekey#gid=2083474367"",""Responses!$B$2:$N$500""),10,0),0)"),0.0)</f>
        <v>0</v>
      </c>
      <c r="AH181" s="40">
        <f>IFERROR(__xludf.DUMMYFUNCTION("IFNA(VLOOKUP(A181,IMPORTRANGE(""https://docs.google.com/spreadsheets/d/13sIiIFxtnWDUMYwzYXOCUL9Pdssb8PBqcbIkNBBCaZM/edit?resourcekey#gid=2083474367"",""Responses!$B$2:$N$500""),9,0),0)"),0.0)</f>
        <v>0</v>
      </c>
      <c r="AI181" s="41">
        <f t="shared" si="15"/>
        <v>0</v>
      </c>
      <c r="AJ181" s="41">
        <f t="shared" si="16"/>
        <v>-19021192.5</v>
      </c>
      <c r="AK181" s="42">
        <f t="shared" si="17"/>
        <v>0</v>
      </c>
      <c r="AL181" s="42">
        <f t="shared" si="18"/>
        <v>0</v>
      </c>
    </row>
    <row r="182" ht="15.75" customHeight="1">
      <c r="A182" s="6">
        <v>1.12934812E8</v>
      </c>
      <c r="B182" s="7" t="s">
        <v>664</v>
      </c>
      <c r="C182" s="13" t="str">
        <f>VLOOKUP(A182,'14.03.24'!$A$2:$W$500,17,0)</f>
        <v>#N/A</v>
      </c>
      <c r="D182" s="33">
        <f t="shared" si="1"/>
        <v>0</v>
      </c>
      <c r="E182" s="13" t="str">
        <f>VLOOKUP(A182,'14.03.24'!$A$2:$W$500,18,0)</f>
        <v>#N/A</v>
      </c>
      <c r="F182" s="33">
        <f t="shared" si="2"/>
        <v>0</v>
      </c>
      <c r="G182" s="13" t="str">
        <f>VLOOKUP(A182,'14.03.24'!$A$2:$C$426,3,0)</f>
        <v>#N/A</v>
      </c>
      <c r="H182" s="34" t="str">
        <f>VLOOKUP(A182,'Actual scan'!$A$2:$C$419,3,0)</f>
        <v>#N/A</v>
      </c>
      <c r="I182" s="35" t="str">
        <f t="shared" si="3"/>
        <v>#N/A</v>
      </c>
      <c r="J182" s="13" t="str">
        <f>VLOOKUP(A182,'14.03.24'!$A$2:$M$426,13,0)</f>
        <v>#N/A</v>
      </c>
      <c r="K182" s="36" t="str">
        <f>VLOOKUP(A182,'Actual scan'!$A$2:$M$419,13,0)</f>
        <v>#N/A</v>
      </c>
      <c r="L182" s="35" t="str">
        <f t="shared" si="4"/>
        <v>#N/A</v>
      </c>
      <c r="M182" s="13" t="str">
        <f>VLOOKUP(A182,'14.03.24'!$A$2:$M$426,4,0)</f>
        <v>#N/A</v>
      </c>
      <c r="N182" s="34" t="str">
        <f>VLOOKUP(A182,'Actual scan'!$A$2:$M$419,4,0)</f>
        <v>#N/A</v>
      </c>
      <c r="O182" s="38" t="str">
        <f t="shared" si="5"/>
        <v>#N/A</v>
      </c>
      <c r="P182" s="13" t="str">
        <f>VLOOKUP(A182,'14.03.24'!$A$2:$M$426,10,0)</f>
        <v>#N/A</v>
      </c>
      <c r="Q182" s="39" t="str">
        <f>VLOOKUP(A182,'Actual scan'!$A$2:$M$419,10,0)</f>
        <v>#N/A</v>
      </c>
      <c r="R182" s="38" t="str">
        <f t="shared" si="6"/>
        <v>#N/A</v>
      </c>
      <c r="S182" s="13" t="str">
        <f>VLOOKUP(A182,'14.03.24'!$A$2:$M$426,9,0)</f>
        <v>#N/A</v>
      </c>
      <c r="T182" s="39" t="str">
        <f>VLOOKUP(A182,'Actual scan'!$A$2:$M$419,9,0)</f>
        <v>#N/A</v>
      </c>
      <c r="U182" s="38" t="str">
        <f t="shared" si="7"/>
        <v>#N/A</v>
      </c>
      <c r="V182" s="13" t="str">
        <f>VLOOKUP(A182,'14.03.24'!$A$2:$M$426,8,0)</f>
        <v>#N/A</v>
      </c>
      <c r="W182" s="39" t="str">
        <f>VLOOKUP(A182,'Actual scan'!$A$2:$M$419,8,0)</f>
        <v>#N/A</v>
      </c>
      <c r="X182" s="38" t="str">
        <f t="shared" si="8"/>
        <v>#N/A</v>
      </c>
      <c r="Y182" s="13" t="str">
        <f>VLOOKUP(A182,'14.03.24'!$A$2:$M$426,11,0)</f>
        <v>#N/A</v>
      </c>
      <c r="Z182" s="39" t="str">
        <f>VLOOKUP(A182,'Actual scan'!$A$2:$M$419,11,0)</f>
        <v>#N/A</v>
      </c>
      <c r="AA182" s="38" t="str">
        <f t="shared" si="9"/>
        <v>#N/A</v>
      </c>
      <c r="AB182" s="40" t="str">
        <f t="shared" si="10"/>
        <v>#N/A</v>
      </c>
      <c r="AC182" s="40" t="str">
        <f t="shared" si="11"/>
        <v>#N/A</v>
      </c>
      <c r="AD182" s="40">
        <f t="shared" si="12"/>
        <v>0</v>
      </c>
      <c r="AE182" s="40">
        <f t="shared" si="13"/>
        <v>0</v>
      </c>
      <c r="AF182" s="41" t="str">
        <f t="shared" si="14"/>
        <v>#N/A</v>
      </c>
      <c r="AG182" s="40">
        <f>IFERROR(__xludf.DUMMYFUNCTION("IFNA(VLOOKUP(A182,IMPORTRANGE(""https://docs.google.com/spreadsheets/d/13sIiIFxtnWDUMYwzYXOCUL9Pdssb8PBqcbIkNBBCaZM/edit?resourcekey#gid=2083474367"",""Responses!$B$2:$N$500""),10,0),0)"),0.0)</f>
        <v>0</v>
      </c>
      <c r="AH182" s="40">
        <f>IFERROR(__xludf.DUMMYFUNCTION("IFNA(VLOOKUP(A182,IMPORTRANGE(""https://docs.google.com/spreadsheets/d/13sIiIFxtnWDUMYwzYXOCUL9Pdssb8PBqcbIkNBBCaZM/edit?resourcekey#gid=2083474367"",""Responses!$B$2:$N$500""),9,0),0)"),0.0)</f>
        <v>0</v>
      </c>
      <c r="AI182" s="41">
        <f t="shared" si="15"/>
        <v>0</v>
      </c>
      <c r="AJ182" s="41">
        <f t="shared" si="16"/>
        <v>0</v>
      </c>
      <c r="AK182" s="42">
        <f t="shared" si="17"/>
        <v>0</v>
      </c>
      <c r="AL182" s="42">
        <f t="shared" si="18"/>
        <v>0</v>
      </c>
    </row>
    <row r="183" ht="15.75" customHeight="1">
      <c r="A183" s="6">
        <v>1.18187287E8</v>
      </c>
      <c r="B183" s="7" t="s">
        <v>544</v>
      </c>
      <c r="C183" s="20">
        <f>VLOOKUP(A183,'14.03.24'!$A$2:$W$500,17,0)</f>
        <v>4332934.34</v>
      </c>
      <c r="D183" s="33">
        <f t="shared" si="1"/>
        <v>0</v>
      </c>
      <c r="E183" s="20">
        <f>VLOOKUP(A183,'14.03.24'!$A$2:$W$500,18,0)</f>
        <v>18569718.6</v>
      </c>
      <c r="F183" s="33">
        <f t="shared" si="2"/>
        <v>0</v>
      </c>
      <c r="G183" s="13">
        <f>VLOOKUP(A183,'14.03.24'!$A$2:$C$426,3,0)</f>
        <v>61899062</v>
      </c>
      <c r="H183" s="34" t="str">
        <f>VLOOKUP(A183,'Actual scan'!$A$2:$C$419,3,0)</f>
        <v>#N/A</v>
      </c>
      <c r="I183" s="35" t="str">
        <f t="shared" si="3"/>
        <v>#N/A</v>
      </c>
      <c r="J183" s="20">
        <f>VLOOKUP(A183,'14.03.24'!$A$2:$M$426,13,0)</f>
        <v>217527560.2</v>
      </c>
      <c r="K183" s="36" t="str">
        <f>VLOOKUP(A183,'Actual scan'!$A$2:$M$419,13,0)</f>
        <v>#N/A</v>
      </c>
      <c r="L183" s="35" t="str">
        <f t="shared" si="4"/>
        <v>#N/A</v>
      </c>
      <c r="M183" s="13">
        <f>VLOOKUP(A183,'14.03.24'!$A$2:$M$426,4,0)</f>
        <v>21527629</v>
      </c>
      <c r="N183" s="34" t="str">
        <f>VLOOKUP(A183,'Actual scan'!$A$2:$M$419,4,0)</f>
        <v>#N/A</v>
      </c>
      <c r="O183" s="38" t="str">
        <f t="shared" si="5"/>
        <v>#N/A</v>
      </c>
      <c r="P183" s="13">
        <f>VLOOKUP(A183,'14.03.24'!$A$2:$M$426,10,0)</f>
        <v>5908013</v>
      </c>
      <c r="Q183" s="39" t="str">
        <f>VLOOKUP(A183,'Actual scan'!$A$2:$M$419,10,0)</f>
        <v>#N/A</v>
      </c>
      <c r="R183" s="38" t="str">
        <f t="shared" si="6"/>
        <v>#N/A</v>
      </c>
      <c r="S183" s="13">
        <f>VLOOKUP(A183,'14.03.24'!$A$2:$M$426,9,0)</f>
        <v>5504270</v>
      </c>
      <c r="T183" s="39" t="str">
        <f>VLOOKUP(A183,'Actual scan'!$A$2:$M$419,9,0)</f>
        <v>#N/A</v>
      </c>
      <c r="U183" s="38" t="str">
        <f t="shared" si="7"/>
        <v>#N/A</v>
      </c>
      <c r="V183" s="13">
        <f>VLOOKUP(A183,'14.03.24'!$A$2:$M$426,8,0)</f>
        <v>9397424</v>
      </c>
      <c r="W183" s="39" t="str">
        <f>VLOOKUP(A183,'Actual scan'!$A$2:$M$419,8,0)</f>
        <v>#N/A</v>
      </c>
      <c r="X183" s="38" t="str">
        <f t="shared" si="8"/>
        <v>#N/A</v>
      </c>
      <c r="Y183" s="13">
        <f>VLOOKUP(A183,'14.03.24'!$A$2:$M$426,11,0)</f>
        <v>3313979079</v>
      </c>
      <c r="Z183" s="39" t="str">
        <f>VLOOKUP(A183,'Actual scan'!$A$2:$M$419,11,0)</f>
        <v>#N/A</v>
      </c>
      <c r="AA183" s="38" t="str">
        <f t="shared" si="9"/>
        <v>#N/A</v>
      </c>
      <c r="AB183" s="40" t="str">
        <f t="shared" si="10"/>
        <v>#N/A</v>
      </c>
      <c r="AC183" s="40" t="str">
        <f t="shared" si="11"/>
        <v>#N/A</v>
      </c>
      <c r="AD183" s="40">
        <f t="shared" si="12"/>
        <v>0</v>
      </c>
      <c r="AE183" s="40">
        <f t="shared" si="13"/>
        <v>0</v>
      </c>
      <c r="AF183" s="41" t="str">
        <f t="shared" si="14"/>
        <v>#N/A</v>
      </c>
      <c r="AG183" s="40">
        <f>IFERROR(__xludf.DUMMYFUNCTION("IFNA(VLOOKUP(A183,IMPORTRANGE(""https://docs.google.com/spreadsheets/d/13sIiIFxtnWDUMYwzYXOCUL9Pdssb8PBqcbIkNBBCaZM/edit?resourcekey#gid=2083474367"",""Responses!$B$2:$N$500""),10,0),0)"),0.0)</f>
        <v>0</v>
      </c>
      <c r="AH183" s="40">
        <f>IFERROR(__xludf.DUMMYFUNCTION("IFNA(VLOOKUP(A183,IMPORTRANGE(""https://docs.google.com/spreadsheets/d/13sIiIFxtnWDUMYwzYXOCUL9Pdssb8PBqcbIkNBBCaZM/edit?resourcekey#gid=2083474367"",""Responses!$B$2:$N$500""),9,0),0)"),0.0)</f>
        <v>0</v>
      </c>
      <c r="AI183" s="41">
        <f t="shared" si="15"/>
        <v>0</v>
      </c>
      <c r="AJ183" s="41">
        <f t="shared" si="16"/>
        <v>-18569718.6</v>
      </c>
      <c r="AK183" s="42">
        <f t="shared" si="17"/>
        <v>0</v>
      </c>
      <c r="AL183" s="42">
        <f t="shared" si="18"/>
        <v>0</v>
      </c>
    </row>
    <row r="184" ht="15.75" customHeight="1">
      <c r="A184" s="6">
        <v>1.09582996E8</v>
      </c>
      <c r="B184" s="7" t="s">
        <v>157</v>
      </c>
      <c r="C184" s="20">
        <f>VLOOKUP(A184,'14.03.24'!$A$2:$W$500,17,0)</f>
        <v>4340267.05</v>
      </c>
      <c r="D184" s="33">
        <f t="shared" si="1"/>
        <v>3474183</v>
      </c>
      <c r="E184" s="20">
        <f>VLOOKUP(A184,'14.03.24'!$A$2:$W$500,18,0)</f>
        <v>18601144.5</v>
      </c>
      <c r="F184" s="33">
        <f t="shared" si="2"/>
        <v>11607202</v>
      </c>
      <c r="G184" s="13">
        <f>VLOOKUP(A184,'14.03.24'!$A$2:$C$426,3,0)</f>
        <v>62003815</v>
      </c>
      <c r="H184" s="34">
        <f>VLOOKUP(A184,'Actual scan'!$A$2:$C$419,3,0)</f>
        <v>66384537</v>
      </c>
      <c r="I184" s="35">
        <f t="shared" si="3"/>
        <v>4380722</v>
      </c>
      <c r="J184" s="20">
        <f>VLOOKUP(A184,'14.03.24'!$A$2:$M$426,13,0)</f>
        <v>345511109.8</v>
      </c>
      <c r="K184" s="36">
        <f>VLOOKUP(A184,'Actual scan'!$A$2:$M$419,13,0)</f>
        <v>403127881.4</v>
      </c>
      <c r="L184" s="37">
        <f t="shared" si="4"/>
        <v>57616771.6</v>
      </c>
      <c r="M184" s="13">
        <f>VLOOKUP(A184,'14.03.24'!$A$2:$M$426,4,0)</f>
        <v>29843117</v>
      </c>
      <c r="N184" s="34">
        <f>VLOOKUP(A184,'Actual scan'!$A$2:$M$419,4,0)</f>
        <v>33352333</v>
      </c>
      <c r="O184" s="38">
        <f t="shared" si="5"/>
        <v>3509216</v>
      </c>
      <c r="P184" s="13">
        <f>VLOOKUP(A184,'14.03.24'!$A$2:$M$426,10,0)</f>
        <v>8779734</v>
      </c>
      <c r="Q184" s="39">
        <f>VLOOKUP(A184,'Actual scan'!$A$2:$M$419,10,0)</f>
        <v>9676470</v>
      </c>
      <c r="R184" s="38">
        <f t="shared" si="6"/>
        <v>896736</v>
      </c>
      <c r="S184" s="13">
        <f>VLOOKUP(A184,'14.03.24'!$A$2:$M$426,9,0)</f>
        <v>9900859</v>
      </c>
      <c r="T184" s="39">
        <f>VLOOKUP(A184,'Actual scan'!$A$2:$M$419,9,0)</f>
        <v>12186777</v>
      </c>
      <c r="U184" s="38">
        <f t="shared" si="7"/>
        <v>2285918</v>
      </c>
      <c r="V184" s="13">
        <f>VLOOKUP(A184,'14.03.24'!$A$2:$M$426,8,0)</f>
        <v>13518333</v>
      </c>
      <c r="W184" s="39">
        <f>VLOOKUP(A184,'Actual scan'!$A$2:$M$419,8,0)</f>
        <v>14706598</v>
      </c>
      <c r="X184" s="38">
        <f t="shared" si="8"/>
        <v>1188265</v>
      </c>
      <c r="Y184" s="13">
        <f>VLOOKUP(A184,'14.03.24'!$A$2:$M$426,11,0)</f>
        <v>379862156</v>
      </c>
      <c r="Z184" s="39">
        <f>VLOOKUP(A184,'Actual scan'!$A$2:$M$419,11,0)</f>
        <v>524862156</v>
      </c>
      <c r="AA184" s="38">
        <f t="shared" si="9"/>
        <v>145000000</v>
      </c>
      <c r="AB184" s="40">
        <f t="shared" si="10"/>
        <v>2376530</v>
      </c>
      <c r="AC184" s="40">
        <f t="shared" si="11"/>
        <v>9143672</v>
      </c>
      <c r="AD184" s="40">
        <f t="shared" si="12"/>
        <v>0</v>
      </c>
      <c r="AE184" s="40">
        <f t="shared" si="13"/>
        <v>0</v>
      </c>
      <c r="AF184" s="41">
        <f t="shared" si="14"/>
        <v>87000</v>
      </c>
      <c r="AG184" s="40">
        <f>IFERROR(__xludf.DUMMYFUNCTION("IFNA(VLOOKUP(A184,IMPORTRANGE(""https://docs.google.com/spreadsheets/d/13sIiIFxtnWDUMYwzYXOCUL9Pdssb8PBqcbIkNBBCaZM/edit?resourcekey#gid=2083474367"",""Responses!$B$2:$N$500""),10,0),0)"),0.0)</f>
        <v>0</v>
      </c>
      <c r="AH184" s="40">
        <f>IFERROR(__xludf.DUMMYFUNCTION("IFNA(VLOOKUP(A184,IMPORTRANGE(""https://docs.google.com/spreadsheets/d/13sIiIFxtnWDUMYwzYXOCUL9Pdssb8PBqcbIkNBBCaZM/edit?resourcekey#gid=2083474367"",""Responses!$B$2:$N$500""),9,0),0)"),0.0)</f>
        <v>0</v>
      </c>
      <c r="AI184" s="41">
        <f t="shared" si="15"/>
        <v>11607202</v>
      </c>
      <c r="AJ184" s="41">
        <f t="shared" si="16"/>
        <v>-6993942.5</v>
      </c>
      <c r="AK184" s="42">
        <f t="shared" si="17"/>
        <v>0.8004537417</v>
      </c>
      <c r="AL184" s="42">
        <f t="shared" si="18"/>
        <v>0.6240047219</v>
      </c>
    </row>
    <row r="185" ht="15.75" customHeight="1">
      <c r="A185" s="6">
        <v>1.10732539E8</v>
      </c>
      <c r="B185" s="7" t="s">
        <v>545</v>
      </c>
      <c r="C185" s="20">
        <f>VLOOKUP(A185,'14.03.24'!$A$2:$W$500,17,0)</f>
        <v>4304952.82</v>
      </c>
      <c r="D185" s="33">
        <f t="shared" si="1"/>
        <v>0</v>
      </c>
      <c r="E185" s="20">
        <f>VLOOKUP(A185,'14.03.24'!$A$2:$W$500,18,0)</f>
        <v>18449797.8</v>
      </c>
      <c r="F185" s="33">
        <f t="shared" si="2"/>
        <v>0</v>
      </c>
      <c r="G185" s="13">
        <f>VLOOKUP(A185,'14.03.24'!$A$2:$C$426,3,0)</f>
        <v>61499326</v>
      </c>
      <c r="H185" s="34" t="str">
        <f>VLOOKUP(A185,'Actual scan'!$A$2:$C$419,3,0)</f>
        <v>#N/A</v>
      </c>
      <c r="I185" s="35" t="str">
        <f t="shared" si="3"/>
        <v>#N/A</v>
      </c>
      <c r="J185" s="20">
        <f>VLOOKUP(A185,'14.03.24'!$A$2:$M$426,13,0)</f>
        <v>107330870.8</v>
      </c>
      <c r="K185" s="36" t="str">
        <f>VLOOKUP(A185,'Actual scan'!$A$2:$M$419,13,0)</f>
        <v>#N/A</v>
      </c>
      <c r="L185" s="35" t="str">
        <f t="shared" si="4"/>
        <v>#N/A</v>
      </c>
      <c r="M185" s="13">
        <f>VLOOKUP(A185,'14.03.24'!$A$2:$M$426,4,0)</f>
        <v>14416982</v>
      </c>
      <c r="N185" s="34" t="str">
        <f>VLOOKUP(A185,'Actual scan'!$A$2:$M$419,4,0)</f>
        <v>#N/A</v>
      </c>
      <c r="O185" s="38" t="str">
        <f t="shared" si="5"/>
        <v>#N/A</v>
      </c>
      <c r="P185" s="13">
        <f>VLOOKUP(A185,'14.03.24'!$A$2:$M$426,10,0)</f>
        <v>2891850</v>
      </c>
      <c r="Q185" s="39" t="str">
        <f>VLOOKUP(A185,'Actual scan'!$A$2:$M$419,10,0)</f>
        <v>#N/A</v>
      </c>
      <c r="R185" s="38" t="str">
        <f t="shared" si="6"/>
        <v>#N/A</v>
      </c>
      <c r="S185" s="13">
        <f>VLOOKUP(A185,'14.03.24'!$A$2:$M$426,9,0)</f>
        <v>2609148</v>
      </c>
      <c r="T185" s="39" t="str">
        <f>VLOOKUP(A185,'Actual scan'!$A$2:$M$419,9,0)</f>
        <v>#N/A</v>
      </c>
      <c r="U185" s="38" t="str">
        <f t="shared" si="7"/>
        <v>#N/A</v>
      </c>
      <c r="V185" s="13">
        <f>VLOOKUP(A185,'14.03.24'!$A$2:$M$426,8,0)</f>
        <v>5128412</v>
      </c>
      <c r="W185" s="39" t="str">
        <f>VLOOKUP(A185,'Actual scan'!$A$2:$M$419,8,0)</f>
        <v>#N/A</v>
      </c>
      <c r="X185" s="38" t="str">
        <f t="shared" si="8"/>
        <v>#N/A</v>
      </c>
      <c r="Y185" s="13">
        <f>VLOOKUP(A185,'14.03.24'!$A$2:$M$426,11,0)</f>
        <v>1640111018</v>
      </c>
      <c r="Z185" s="39" t="str">
        <f>VLOOKUP(A185,'Actual scan'!$A$2:$M$419,11,0)</f>
        <v>#N/A</v>
      </c>
      <c r="AA185" s="38" t="str">
        <f t="shared" si="9"/>
        <v>#N/A</v>
      </c>
      <c r="AB185" s="40" t="str">
        <f t="shared" si="10"/>
        <v>#N/A</v>
      </c>
      <c r="AC185" s="40" t="str">
        <f t="shared" si="11"/>
        <v>#N/A</v>
      </c>
      <c r="AD185" s="40">
        <f t="shared" si="12"/>
        <v>0</v>
      </c>
      <c r="AE185" s="40">
        <f t="shared" si="13"/>
        <v>0</v>
      </c>
      <c r="AF185" s="41" t="str">
        <f t="shared" si="14"/>
        <v>#N/A</v>
      </c>
      <c r="AG185" s="40">
        <f>IFERROR(__xludf.DUMMYFUNCTION("IFNA(VLOOKUP(A185,IMPORTRANGE(""https://docs.google.com/spreadsheets/d/13sIiIFxtnWDUMYwzYXOCUL9Pdssb8PBqcbIkNBBCaZM/edit?resourcekey#gid=2083474367"",""Responses!$B$2:$N$500""),10,0),0)"),0.0)</f>
        <v>0</v>
      </c>
      <c r="AH185" s="40">
        <f>IFERROR(__xludf.DUMMYFUNCTION("IFNA(VLOOKUP(A185,IMPORTRANGE(""https://docs.google.com/spreadsheets/d/13sIiIFxtnWDUMYwzYXOCUL9Pdssb8PBqcbIkNBBCaZM/edit?resourcekey#gid=2083474367"",""Responses!$B$2:$N$500""),9,0),0)"),0.0)</f>
        <v>0</v>
      </c>
      <c r="AI185" s="41">
        <f t="shared" si="15"/>
        <v>0</v>
      </c>
      <c r="AJ185" s="41">
        <f t="shared" si="16"/>
        <v>-18449797.8</v>
      </c>
      <c r="AK185" s="42">
        <f t="shared" si="17"/>
        <v>0</v>
      </c>
      <c r="AL185" s="42">
        <f t="shared" si="18"/>
        <v>0</v>
      </c>
    </row>
    <row r="186" ht="15.75" customHeight="1">
      <c r="A186" s="6">
        <v>1.14721612E8</v>
      </c>
      <c r="B186" s="7" t="s">
        <v>543</v>
      </c>
      <c r="C186" s="20">
        <f>VLOOKUP(A186,'14.03.24'!$A$2:$W$500,17,0)</f>
        <v>4385012.66</v>
      </c>
      <c r="D186" s="33">
        <f t="shared" si="1"/>
        <v>0</v>
      </c>
      <c r="E186" s="20">
        <f>VLOOKUP(A186,'14.03.24'!$A$2:$W$500,18,0)</f>
        <v>18792911.4</v>
      </c>
      <c r="F186" s="33">
        <f t="shared" si="2"/>
        <v>0</v>
      </c>
      <c r="G186" s="13">
        <f>VLOOKUP(A186,'14.03.24'!$A$2:$C$426,3,0)</f>
        <v>62643038</v>
      </c>
      <c r="H186" s="34" t="str">
        <f>VLOOKUP(A186,'Actual scan'!$A$2:$C$419,3,0)</f>
        <v>#N/A</v>
      </c>
      <c r="I186" s="35" t="str">
        <f t="shared" si="3"/>
        <v>#N/A</v>
      </c>
      <c r="J186" s="20">
        <f>VLOOKUP(A186,'14.03.24'!$A$2:$M$426,13,0)</f>
        <v>193496640.6</v>
      </c>
      <c r="K186" s="36" t="str">
        <f>VLOOKUP(A186,'Actual scan'!$A$2:$M$419,13,0)</f>
        <v>#N/A</v>
      </c>
      <c r="L186" s="35" t="str">
        <f t="shared" si="4"/>
        <v>#N/A</v>
      </c>
      <c r="M186" s="13">
        <f>VLOOKUP(A186,'14.03.24'!$A$2:$M$426,4,0)</f>
        <v>14895915</v>
      </c>
      <c r="N186" s="34" t="str">
        <f>VLOOKUP(A186,'Actual scan'!$A$2:$M$419,4,0)</f>
        <v>#N/A</v>
      </c>
      <c r="O186" s="38" t="str">
        <f t="shared" si="5"/>
        <v>#N/A</v>
      </c>
      <c r="P186" s="13">
        <f>VLOOKUP(A186,'14.03.24'!$A$2:$M$426,10,0)</f>
        <v>4934433</v>
      </c>
      <c r="Q186" s="39" t="str">
        <f>VLOOKUP(A186,'Actual scan'!$A$2:$M$419,10,0)</f>
        <v>#N/A</v>
      </c>
      <c r="R186" s="38" t="str">
        <f t="shared" si="6"/>
        <v>#N/A</v>
      </c>
      <c r="S186" s="13">
        <f>VLOOKUP(A186,'14.03.24'!$A$2:$M$426,9,0)</f>
        <v>6219944</v>
      </c>
      <c r="T186" s="39" t="str">
        <f>VLOOKUP(A186,'Actual scan'!$A$2:$M$419,9,0)</f>
        <v>#N/A</v>
      </c>
      <c r="U186" s="38" t="str">
        <f t="shared" si="7"/>
        <v>#N/A</v>
      </c>
      <c r="V186" s="13">
        <f>VLOOKUP(A186,'14.03.24'!$A$2:$M$426,8,0)</f>
        <v>6615451</v>
      </c>
      <c r="W186" s="39" t="str">
        <f>VLOOKUP(A186,'Actual scan'!$A$2:$M$419,8,0)</f>
        <v>#N/A</v>
      </c>
      <c r="X186" s="38" t="str">
        <f t="shared" si="8"/>
        <v>#N/A</v>
      </c>
      <c r="Y186" s="13">
        <f>VLOOKUP(A186,'14.03.24'!$A$2:$M$426,11,0)</f>
        <v>252072939</v>
      </c>
      <c r="Z186" s="39" t="str">
        <f>VLOOKUP(A186,'Actual scan'!$A$2:$M$419,11,0)</f>
        <v>#N/A</v>
      </c>
      <c r="AA186" s="38" t="str">
        <f t="shared" si="9"/>
        <v>#N/A</v>
      </c>
      <c r="AB186" s="40" t="str">
        <f t="shared" si="10"/>
        <v>#N/A</v>
      </c>
      <c r="AC186" s="40" t="str">
        <f t="shared" si="11"/>
        <v>#N/A</v>
      </c>
      <c r="AD186" s="40">
        <f t="shared" si="12"/>
        <v>0</v>
      </c>
      <c r="AE186" s="40">
        <f t="shared" si="13"/>
        <v>0</v>
      </c>
      <c r="AF186" s="41" t="str">
        <f t="shared" si="14"/>
        <v>#N/A</v>
      </c>
      <c r="AG186" s="40">
        <f>IFERROR(__xludf.DUMMYFUNCTION("IFNA(VLOOKUP(A186,IMPORTRANGE(""https://docs.google.com/spreadsheets/d/13sIiIFxtnWDUMYwzYXOCUL9Pdssb8PBqcbIkNBBCaZM/edit?resourcekey#gid=2083474367"",""Responses!$B$2:$N$500""),10,0),0)"),0.0)</f>
        <v>0</v>
      </c>
      <c r="AH186" s="40">
        <f>IFERROR(__xludf.DUMMYFUNCTION("IFNA(VLOOKUP(A186,IMPORTRANGE(""https://docs.google.com/spreadsheets/d/13sIiIFxtnWDUMYwzYXOCUL9Pdssb8PBqcbIkNBBCaZM/edit?resourcekey#gid=2083474367"",""Responses!$B$2:$N$500""),9,0),0)"),0.0)</f>
        <v>0</v>
      </c>
      <c r="AI186" s="41">
        <f t="shared" si="15"/>
        <v>0</v>
      </c>
      <c r="AJ186" s="41">
        <f t="shared" si="16"/>
        <v>-18792911.4</v>
      </c>
      <c r="AK186" s="42">
        <f t="shared" si="17"/>
        <v>0</v>
      </c>
      <c r="AL186" s="42">
        <f t="shared" si="18"/>
        <v>0</v>
      </c>
    </row>
    <row r="187" ht="15.75" customHeight="1">
      <c r="A187" s="6">
        <v>1.12070815E8</v>
      </c>
      <c r="B187" s="7" t="s">
        <v>546</v>
      </c>
      <c r="C187" s="20">
        <f>VLOOKUP(A187,'14.03.24'!$A$2:$W$500,17,0)</f>
        <v>4289109.44</v>
      </c>
      <c r="D187" s="33">
        <f t="shared" si="1"/>
        <v>1650926</v>
      </c>
      <c r="E187" s="20">
        <f>VLOOKUP(A187,'14.03.24'!$A$2:$W$500,18,0)</f>
        <v>18381897.6</v>
      </c>
      <c r="F187" s="33">
        <f t="shared" si="2"/>
        <v>5572016</v>
      </c>
      <c r="G187" s="13">
        <f>VLOOKUP(A187,'14.03.24'!$A$2:$C$426,3,0)</f>
        <v>61272992</v>
      </c>
      <c r="H187" s="34">
        <f>VLOOKUP(A187,'Actual scan'!$A$2:$C$419,3,0)</f>
        <v>67441264</v>
      </c>
      <c r="I187" s="35">
        <f t="shared" si="3"/>
        <v>6168272</v>
      </c>
      <c r="J187" s="20">
        <f>VLOOKUP(A187,'14.03.24'!$A$2:$M$426,13,0)</f>
        <v>61735231.8</v>
      </c>
      <c r="K187" s="36">
        <f>VLOOKUP(A187,'Actual scan'!$A$2:$M$419,13,0)</f>
        <v>89547480.6</v>
      </c>
      <c r="L187" s="37">
        <f t="shared" si="4"/>
        <v>27812248.8</v>
      </c>
      <c r="M187" s="13">
        <f>VLOOKUP(A187,'14.03.24'!$A$2:$M$426,4,0)</f>
        <v>6166946</v>
      </c>
      <c r="N187" s="34">
        <f>VLOOKUP(A187,'Actual scan'!$A$2:$M$419,4,0)</f>
        <v>7822645</v>
      </c>
      <c r="O187" s="38">
        <f t="shared" si="5"/>
        <v>1655699</v>
      </c>
      <c r="P187" s="13">
        <f>VLOOKUP(A187,'14.03.24'!$A$2:$M$426,10,0)</f>
        <v>4507314</v>
      </c>
      <c r="Q187" s="39">
        <f>VLOOKUP(A187,'Actual scan'!$A$2:$M$419,10,0)</f>
        <v>4707884</v>
      </c>
      <c r="R187" s="38">
        <f t="shared" si="6"/>
        <v>200570</v>
      </c>
      <c r="S187" s="13">
        <f>VLOOKUP(A187,'14.03.24'!$A$2:$M$426,9,0)</f>
        <v>1414617</v>
      </c>
      <c r="T187" s="39">
        <f>VLOOKUP(A187,'Actual scan'!$A$2:$M$419,9,0)</f>
        <v>2544215</v>
      </c>
      <c r="U187" s="38">
        <f t="shared" si="7"/>
        <v>1129598</v>
      </c>
      <c r="V187" s="13">
        <f>VLOOKUP(A187,'14.03.24'!$A$2:$M$426,8,0)</f>
        <v>2945947</v>
      </c>
      <c r="W187" s="39">
        <f>VLOOKUP(A187,'Actual scan'!$A$2:$M$419,8,0)</f>
        <v>3467275</v>
      </c>
      <c r="X187" s="38">
        <f t="shared" si="8"/>
        <v>521328</v>
      </c>
      <c r="Y187" s="13">
        <f>VLOOKUP(A187,'14.03.24'!$A$2:$M$426,11,0)</f>
        <v>3526787036</v>
      </c>
      <c r="Z187" s="39">
        <f>VLOOKUP(A187,'Actual scan'!$A$2:$M$419,11,0)</f>
        <v>3545067036</v>
      </c>
      <c r="AA187" s="38">
        <f t="shared" si="9"/>
        <v>18280000</v>
      </c>
      <c r="AB187" s="40">
        <f t="shared" si="10"/>
        <v>1042656</v>
      </c>
      <c r="AC187" s="40">
        <f t="shared" si="11"/>
        <v>4518392</v>
      </c>
      <c r="AD187" s="40">
        <f t="shared" si="12"/>
        <v>0</v>
      </c>
      <c r="AE187" s="40">
        <f t="shared" si="13"/>
        <v>0</v>
      </c>
      <c r="AF187" s="41">
        <f t="shared" si="14"/>
        <v>10968</v>
      </c>
      <c r="AG187" s="40">
        <f>IFERROR(__xludf.DUMMYFUNCTION("IFNA(VLOOKUP(A187,IMPORTRANGE(""https://docs.google.com/spreadsheets/d/13sIiIFxtnWDUMYwzYXOCUL9Pdssb8PBqcbIkNBBCaZM/edit?resourcekey#gid=2083474367"",""Responses!$B$2:$N$500""),10,0),0)"),0.0)</f>
        <v>0</v>
      </c>
      <c r="AH187" s="40">
        <f>IFERROR(__xludf.DUMMYFUNCTION("IFNA(VLOOKUP(A187,IMPORTRANGE(""https://docs.google.com/spreadsheets/d/13sIiIFxtnWDUMYwzYXOCUL9Pdssb8PBqcbIkNBBCaZM/edit?resourcekey#gid=2083474367"",""Responses!$B$2:$N$500""),9,0),0)"),0.0)</f>
        <v>0</v>
      </c>
      <c r="AI187" s="41">
        <f t="shared" si="15"/>
        <v>5572016</v>
      </c>
      <c r="AJ187" s="41">
        <f t="shared" si="16"/>
        <v>-12809881.6</v>
      </c>
      <c r="AK187" s="42">
        <f t="shared" si="17"/>
        <v>0.384911139</v>
      </c>
      <c r="AL187" s="42">
        <f t="shared" si="18"/>
        <v>0.303125179</v>
      </c>
    </row>
    <row r="188" ht="15.75" customHeight="1">
      <c r="A188" s="6">
        <v>9.1806211E7</v>
      </c>
      <c r="B188" s="7" t="s">
        <v>550</v>
      </c>
      <c r="C188" s="20">
        <f>VLOOKUP(A188,'14.03.24'!$A$2:$W$500,17,0)</f>
        <v>4243569.33</v>
      </c>
      <c r="D188" s="33">
        <f t="shared" si="1"/>
        <v>0</v>
      </c>
      <c r="E188" s="20">
        <f>VLOOKUP(A188,'14.03.24'!$A$2:$W$500,18,0)</f>
        <v>18186725.7</v>
      </c>
      <c r="F188" s="33">
        <f t="shared" si="2"/>
        <v>0</v>
      </c>
      <c r="G188" s="13">
        <f>VLOOKUP(A188,'14.03.24'!$A$2:$C$426,3,0)</f>
        <v>60622419</v>
      </c>
      <c r="H188" s="34" t="str">
        <f>VLOOKUP(A188,'Actual scan'!$A$2:$C$419,3,0)</f>
        <v>#N/A</v>
      </c>
      <c r="I188" s="35" t="str">
        <f t="shared" si="3"/>
        <v>#N/A</v>
      </c>
      <c r="J188" s="20">
        <f>VLOOKUP(A188,'14.03.24'!$A$2:$M$426,13,0)</f>
        <v>127693700.8</v>
      </c>
      <c r="K188" s="36" t="str">
        <f>VLOOKUP(A188,'Actual scan'!$A$2:$M$419,13,0)</f>
        <v>#N/A</v>
      </c>
      <c r="L188" s="35" t="str">
        <f t="shared" si="4"/>
        <v>#N/A</v>
      </c>
      <c r="M188" s="13">
        <f>VLOOKUP(A188,'14.03.24'!$A$2:$M$426,4,0)</f>
        <v>13283689</v>
      </c>
      <c r="N188" s="34" t="str">
        <f>VLOOKUP(A188,'Actual scan'!$A$2:$M$419,4,0)</f>
        <v>#N/A</v>
      </c>
      <c r="O188" s="38" t="str">
        <f t="shared" si="5"/>
        <v>#N/A</v>
      </c>
      <c r="P188" s="13">
        <f>VLOOKUP(A188,'14.03.24'!$A$2:$M$426,10,0)</f>
        <v>7999723</v>
      </c>
      <c r="Q188" s="39" t="str">
        <f>VLOOKUP(A188,'Actual scan'!$A$2:$M$419,10,0)</f>
        <v>#N/A</v>
      </c>
      <c r="R188" s="38" t="str">
        <f t="shared" si="6"/>
        <v>#N/A</v>
      </c>
      <c r="S188" s="13">
        <f>VLOOKUP(A188,'14.03.24'!$A$2:$M$426,9,0)</f>
        <v>2132100</v>
      </c>
      <c r="T188" s="39" t="str">
        <f>VLOOKUP(A188,'Actual scan'!$A$2:$M$419,9,0)</f>
        <v>#N/A</v>
      </c>
      <c r="U188" s="38" t="str">
        <f t="shared" si="7"/>
        <v>#N/A</v>
      </c>
      <c r="V188" s="13">
        <f>VLOOKUP(A188,'14.03.24'!$A$2:$M$426,8,0)</f>
        <v>8120971</v>
      </c>
      <c r="W188" s="39" t="str">
        <f>VLOOKUP(A188,'Actual scan'!$A$2:$M$419,8,0)</f>
        <v>#N/A</v>
      </c>
      <c r="X188" s="38" t="str">
        <f t="shared" si="8"/>
        <v>#N/A</v>
      </c>
      <c r="Y188" s="13">
        <f>VLOOKUP(A188,'14.03.24'!$A$2:$M$426,11,0)</f>
        <v>2549250517</v>
      </c>
      <c r="Z188" s="39" t="str">
        <f>VLOOKUP(A188,'Actual scan'!$A$2:$M$419,11,0)</f>
        <v>#N/A</v>
      </c>
      <c r="AA188" s="38" t="str">
        <f t="shared" si="9"/>
        <v>#N/A</v>
      </c>
      <c r="AB188" s="40" t="str">
        <f t="shared" si="10"/>
        <v>#N/A</v>
      </c>
      <c r="AC188" s="40" t="str">
        <f t="shared" si="11"/>
        <v>#N/A</v>
      </c>
      <c r="AD188" s="40">
        <f t="shared" si="12"/>
        <v>0</v>
      </c>
      <c r="AE188" s="40">
        <f t="shared" si="13"/>
        <v>0</v>
      </c>
      <c r="AF188" s="41" t="str">
        <f t="shared" si="14"/>
        <v>#N/A</v>
      </c>
      <c r="AG188" s="40">
        <f>IFERROR(__xludf.DUMMYFUNCTION("IFNA(VLOOKUP(A188,IMPORTRANGE(""https://docs.google.com/spreadsheets/d/13sIiIFxtnWDUMYwzYXOCUL9Pdssb8PBqcbIkNBBCaZM/edit?resourcekey#gid=2083474367"",""Responses!$B$2:$N$500""),10,0),0)"),0.0)</f>
        <v>0</v>
      </c>
      <c r="AH188" s="40">
        <f>IFERROR(__xludf.DUMMYFUNCTION("IFNA(VLOOKUP(A188,IMPORTRANGE(""https://docs.google.com/spreadsheets/d/13sIiIFxtnWDUMYwzYXOCUL9Pdssb8PBqcbIkNBBCaZM/edit?resourcekey#gid=2083474367"",""Responses!$B$2:$N$500""),9,0),0)"),0.0)</f>
        <v>0</v>
      </c>
      <c r="AI188" s="41">
        <f t="shared" si="15"/>
        <v>0</v>
      </c>
      <c r="AJ188" s="41">
        <f t="shared" si="16"/>
        <v>-18186725.7</v>
      </c>
      <c r="AK188" s="42">
        <f t="shared" si="17"/>
        <v>0</v>
      </c>
      <c r="AL188" s="42">
        <f t="shared" si="18"/>
        <v>0</v>
      </c>
    </row>
    <row r="189" ht="15.75" customHeight="1">
      <c r="A189" s="6">
        <v>1.25621555E8</v>
      </c>
      <c r="B189" s="7" t="s">
        <v>552</v>
      </c>
      <c r="C189" s="20">
        <f>VLOOKUP(A189,'14.03.24'!$A$2:$W$500,17,0)</f>
        <v>4238869.25</v>
      </c>
      <c r="D189" s="33">
        <f t="shared" si="1"/>
        <v>0</v>
      </c>
      <c r="E189" s="20">
        <f>VLOOKUP(A189,'14.03.24'!$A$2:$W$500,18,0)</f>
        <v>18166582.5</v>
      </c>
      <c r="F189" s="33">
        <f t="shared" si="2"/>
        <v>0</v>
      </c>
      <c r="G189" s="13">
        <f>VLOOKUP(A189,'14.03.24'!$A$2:$C$426,3,0)</f>
        <v>60555275</v>
      </c>
      <c r="H189" s="34" t="str">
        <f>VLOOKUP(A189,'Actual scan'!$A$2:$C$419,3,0)</f>
        <v>#N/A</v>
      </c>
      <c r="I189" s="35" t="str">
        <f t="shared" si="3"/>
        <v>#N/A</v>
      </c>
      <c r="J189" s="20">
        <f>VLOOKUP(A189,'14.03.24'!$A$2:$M$426,13,0)</f>
        <v>152021543</v>
      </c>
      <c r="K189" s="36" t="str">
        <f>VLOOKUP(A189,'Actual scan'!$A$2:$M$419,13,0)</f>
        <v>#N/A</v>
      </c>
      <c r="L189" s="35" t="str">
        <f t="shared" si="4"/>
        <v>#N/A</v>
      </c>
      <c r="M189" s="13">
        <f>VLOOKUP(A189,'14.03.24'!$A$2:$M$426,4,0)</f>
        <v>10761605</v>
      </c>
      <c r="N189" s="34" t="str">
        <f>VLOOKUP(A189,'Actual scan'!$A$2:$M$419,4,0)</f>
        <v>#N/A</v>
      </c>
      <c r="O189" s="38" t="str">
        <f t="shared" si="5"/>
        <v>#N/A</v>
      </c>
      <c r="P189" s="13">
        <f>VLOOKUP(A189,'14.03.24'!$A$2:$M$426,10,0)</f>
        <v>3070912</v>
      </c>
      <c r="Q189" s="39" t="str">
        <f>VLOOKUP(A189,'Actual scan'!$A$2:$M$419,10,0)</f>
        <v>#N/A</v>
      </c>
      <c r="R189" s="38" t="str">
        <f t="shared" si="6"/>
        <v>#N/A</v>
      </c>
      <c r="S189" s="13">
        <f>VLOOKUP(A189,'14.03.24'!$A$2:$M$426,9,0)</f>
        <v>5067337</v>
      </c>
      <c r="T189" s="39" t="str">
        <f>VLOOKUP(A189,'Actual scan'!$A$2:$M$419,9,0)</f>
        <v>#N/A</v>
      </c>
      <c r="U189" s="38" t="str">
        <f t="shared" si="7"/>
        <v>#N/A</v>
      </c>
      <c r="V189" s="13">
        <f>VLOOKUP(A189,'14.03.24'!$A$2:$M$426,8,0)</f>
        <v>4933340</v>
      </c>
      <c r="W189" s="39" t="str">
        <f>VLOOKUP(A189,'Actual scan'!$A$2:$M$419,8,0)</f>
        <v>#N/A</v>
      </c>
      <c r="X189" s="38" t="str">
        <f t="shared" si="8"/>
        <v>#N/A</v>
      </c>
      <c r="Y189" s="13">
        <f>VLOOKUP(A189,'14.03.24'!$A$2:$M$426,11,0)</f>
        <v>1052151202</v>
      </c>
      <c r="Z189" s="39" t="str">
        <f>VLOOKUP(A189,'Actual scan'!$A$2:$M$419,11,0)</f>
        <v>#N/A</v>
      </c>
      <c r="AA189" s="38" t="str">
        <f t="shared" si="9"/>
        <v>#N/A</v>
      </c>
      <c r="AB189" s="40" t="str">
        <f t="shared" si="10"/>
        <v>#N/A</v>
      </c>
      <c r="AC189" s="40" t="str">
        <f t="shared" si="11"/>
        <v>#N/A</v>
      </c>
      <c r="AD189" s="40">
        <f t="shared" si="12"/>
        <v>0</v>
      </c>
      <c r="AE189" s="40">
        <f t="shared" si="13"/>
        <v>0</v>
      </c>
      <c r="AF189" s="41" t="str">
        <f t="shared" si="14"/>
        <v>#N/A</v>
      </c>
      <c r="AG189" s="40">
        <f>IFERROR(__xludf.DUMMYFUNCTION("IFNA(VLOOKUP(A189,IMPORTRANGE(""https://docs.google.com/spreadsheets/d/13sIiIFxtnWDUMYwzYXOCUL9Pdssb8PBqcbIkNBBCaZM/edit?resourcekey#gid=2083474367"",""Responses!$B$2:$N$500""),10,0),0)"),0.0)</f>
        <v>0</v>
      </c>
      <c r="AH189" s="40">
        <f>IFERROR(__xludf.DUMMYFUNCTION("IFNA(VLOOKUP(A189,IMPORTRANGE(""https://docs.google.com/spreadsheets/d/13sIiIFxtnWDUMYwzYXOCUL9Pdssb8PBqcbIkNBBCaZM/edit?resourcekey#gid=2083474367"",""Responses!$B$2:$N$500""),9,0),0)"),0.0)</f>
        <v>0</v>
      </c>
      <c r="AI189" s="41">
        <f t="shared" si="15"/>
        <v>0</v>
      </c>
      <c r="AJ189" s="41">
        <f t="shared" si="16"/>
        <v>-18166582.5</v>
      </c>
      <c r="AK189" s="42">
        <f t="shared" si="17"/>
        <v>0</v>
      </c>
      <c r="AL189" s="42">
        <f t="shared" si="18"/>
        <v>0</v>
      </c>
    </row>
    <row r="190" ht="15.75" customHeight="1">
      <c r="A190" s="6">
        <v>1.23748488E8</v>
      </c>
      <c r="B190" s="7" t="s">
        <v>182</v>
      </c>
      <c r="C190" s="20">
        <f>VLOOKUP(A190,'14.03.24'!$A$2:$W$500,17,0)</f>
        <v>4299693.65</v>
      </c>
      <c r="D190" s="33">
        <f t="shared" si="1"/>
        <v>5201415</v>
      </c>
      <c r="E190" s="20">
        <f>VLOOKUP(A190,'14.03.24'!$A$2:$W$500,18,0)</f>
        <v>18427258.5</v>
      </c>
      <c r="F190" s="33">
        <f t="shared" si="2"/>
        <v>18534567.6</v>
      </c>
      <c r="G190" s="13">
        <f>VLOOKUP(A190,'14.03.24'!$A$2:$C$426,3,0)</f>
        <v>61424195</v>
      </c>
      <c r="H190" s="34">
        <f>VLOOKUP(A190,'Actual scan'!$A$2:$C$419,3,0)</f>
        <v>60757111</v>
      </c>
      <c r="I190" s="35">
        <f t="shared" si="3"/>
        <v>-667084</v>
      </c>
      <c r="J190" s="20">
        <f>VLOOKUP(A190,'14.03.24'!$A$2:$M$426,13,0)</f>
        <v>241610312.2</v>
      </c>
      <c r="K190" s="36">
        <f>VLOOKUP(A190,'Actual scan'!$A$2:$M$419,13,0)</f>
        <v>330771435</v>
      </c>
      <c r="L190" s="37">
        <f t="shared" si="4"/>
        <v>89161122.8</v>
      </c>
      <c r="M190" s="13">
        <f>VLOOKUP(A190,'14.03.24'!$A$2:$M$426,4,0)</f>
        <v>28752231</v>
      </c>
      <c r="N190" s="34">
        <f>VLOOKUP(A190,'Actual scan'!$A$2:$M$419,4,0)</f>
        <v>34071886</v>
      </c>
      <c r="O190" s="38">
        <f t="shared" si="5"/>
        <v>5319655</v>
      </c>
      <c r="P190" s="13">
        <f>VLOOKUP(A190,'14.03.24'!$A$2:$M$426,10,0)</f>
        <v>4056134</v>
      </c>
      <c r="Q190" s="39">
        <f>VLOOKUP(A190,'Actual scan'!$A$2:$M$419,10,0)</f>
        <v>6183273</v>
      </c>
      <c r="R190" s="38">
        <f t="shared" si="6"/>
        <v>2127139</v>
      </c>
      <c r="S190" s="13">
        <f>VLOOKUP(A190,'14.03.24'!$A$2:$M$426,9,0)</f>
        <v>6237525</v>
      </c>
      <c r="T190" s="39">
        <f>VLOOKUP(A190,'Actual scan'!$A$2:$M$419,9,0)</f>
        <v>9947167</v>
      </c>
      <c r="U190" s="38">
        <f t="shared" si="7"/>
        <v>3709642</v>
      </c>
      <c r="V190" s="13">
        <f>VLOOKUP(A190,'14.03.24'!$A$2:$M$426,8,0)</f>
        <v>11255537</v>
      </c>
      <c r="W190" s="39">
        <f>VLOOKUP(A190,'Actual scan'!$A$2:$M$419,8,0)</f>
        <v>12747310</v>
      </c>
      <c r="X190" s="38">
        <f t="shared" si="8"/>
        <v>1491773</v>
      </c>
      <c r="Y190" s="13">
        <f>VLOOKUP(A190,'14.03.24'!$A$2:$M$426,11,0)</f>
        <v>1146104168</v>
      </c>
      <c r="Z190" s="39">
        <f>VLOOKUP(A190,'Actual scan'!$A$2:$M$419,11,0)</f>
        <v>2333526841</v>
      </c>
      <c r="AA190" s="38">
        <f t="shared" si="9"/>
        <v>1187422673</v>
      </c>
      <c r="AB190" s="40">
        <f t="shared" si="10"/>
        <v>2983546</v>
      </c>
      <c r="AC190" s="40">
        <f t="shared" si="11"/>
        <v>14838568</v>
      </c>
      <c r="AD190" s="40">
        <f t="shared" si="12"/>
        <v>0</v>
      </c>
      <c r="AE190" s="40">
        <f t="shared" si="13"/>
        <v>0</v>
      </c>
      <c r="AF190" s="41">
        <f t="shared" si="14"/>
        <v>712453.6038</v>
      </c>
      <c r="AG190" s="40">
        <f>IFERROR(__xludf.DUMMYFUNCTION("IFNA(VLOOKUP(A190,IMPORTRANGE(""https://docs.google.com/spreadsheets/d/13sIiIFxtnWDUMYwzYXOCUL9Pdssb8PBqcbIkNBBCaZM/edit?resourcekey#gid=2083474367"",""Responses!$B$2:$N$500""),10,0),0)"),0.0)</f>
        <v>0</v>
      </c>
      <c r="AH190" s="40">
        <f>IFERROR(__xludf.DUMMYFUNCTION("IFNA(VLOOKUP(A190,IMPORTRANGE(""https://docs.google.com/spreadsheets/d/13sIiIFxtnWDUMYwzYXOCUL9Pdssb8PBqcbIkNBBCaZM/edit?resourcekey#gid=2083474367"",""Responses!$B$2:$N$500""),9,0),0)"),0.0)</f>
        <v>0</v>
      </c>
      <c r="AI190" s="41">
        <f t="shared" si="15"/>
        <v>18534567.6</v>
      </c>
      <c r="AJ190" s="41">
        <f t="shared" si="16"/>
        <v>107309.1038</v>
      </c>
      <c r="AK190" s="42">
        <f t="shared" si="17"/>
        <v>1.209717581</v>
      </c>
      <c r="AL190" s="42">
        <f t="shared" si="18"/>
        <v>1.00582339</v>
      </c>
    </row>
    <row r="191" ht="15.75" customHeight="1">
      <c r="A191" s="6">
        <v>5.9329891E7</v>
      </c>
      <c r="B191" s="7" t="s">
        <v>184</v>
      </c>
      <c r="C191" s="20">
        <f>VLOOKUP(A191,'14.03.24'!$A$2:$W$500,17,0)</f>
        <v>4216441.18</v>
      </c>
      <c r="D191" s="33">
        <f t="shared" si="1"/>
        <v>777399</v>
      </c>
      <c r="E191" s="20">
        <f>VLOOKUP(A191,'14.03.24'!$A$2:$W$500,18,0)</f>
        <v>18070462.2</v>
      </c>
      <c r="F191" s="33">
        <f t="shared" si="2"/>
        <v>1973890.367</v>
      </c>
      <c r="G191" s="13">
        <f>VLOOKUP(A191,'14.03.24'!$A$2:$C$426,3,0)</f>
        <v>60234874</v>
      </c>
      <c r="H191" s="34">
        <f>VLOOKUP(A191,'Actual scan'!$A$2:$C$419,3,0)</f>
        <v>60334868</v>
      </c>
      <c r="I191" s="35">
        <f t="shared" si="3"/>
        <v>99994</v>
      </c>
      <c r="J191" s="20">
        <f>VLOOKUP(A191,'14.03.24'!$A$2:$M$426,13,0)</f>
        <v>464817974.6</v>
      </c>
      <c r="K191" s="36">
        <f>VLOOKUP(A191,'Actual scan'!$A$2:$M$419,13,0)</f>
        <v>473721801.4</v>
      </c>
      <c r="L191" s="37">
        <f t="shared" si="4"/>
        <v>8903826.8</v>
      </c>
      <c r="M191" s="13">
        <f>VLOOKUP(A191,'14.03.24'!$A$2:$M$426,4,0)</f>
        <v>31616583</v>
      </c>
      <c r="N191" s="34">
        <f>VLOOKUP(A191,'Actual scan'!$A$2:$M$419,4,0)</f>
        <v>32561668</v>
      </c>
      <c r="O191" s="38">
        <f t="shared" si="5"/>
        <v>945085</v>
      </c>
      <c r="P191" s="13">
        <f>VLOOKUP(A191,'14.03.24'!$A$2:$M$426,10,0)</f>
        <v>12035413</v>
      </c>
      <c r="Q191" s="39">
        <f>VLOOKUP(A191,'Actual scan'!$A$2:$M$419,10,0)</f>
        <v>12396592</v>
      </c>
      <c r="R191" s="38">
        <f t="shared" si="6"/>
        <v>361179</v>
      </c>
      <c r="S191" s="13">
        <f>VLOOKUP(A191,'14.03.24'!$A$2:$M$426,9,0)</f>
        <v>17786019</v>
      </c>
      <c r="T191" s="39">
        <f>VLOOKUP(A191,'Actual scan'!$A$2:$M$419,9,0)</f>
        <v>17843694</v>
      </c>
      <c r="U191" s="38">
        <f t="shared" si="7"/>
        <v>57675</v>
      </c>
      <c r="V191" s="13">
        <f>VLOOKUP(A191,'14.03.24'!$A$2:$M$426,8,0)</f>
        <v>10691667</v>
      </c>
      <c r="W191" s="39">
        <f>VLOOKUP(A191,'Actual scan'!$A$2:$M$419,8,0)</f>
        <v>11411391</v>
      </c>
      <c r="X191" s="38">
        <f t="shared" si="8"/>
        <v>719724</v>
      </c>
      <c r="Y191" s="13">
        <f>VLOOKUP(A191,'14.03.24'!$A$2:$M$426,11,0)</f>
        <v>1205540310</v>
      </c>
      <c r="Z191" s="39">
        <f>VLOOKUP(A191,'Actual scan'!$A$2:$M$419,11,0)</f>
        <v>1711777588</v>
      </c>
      <c r="AA191" s="38">
        <f t="shared" si="9"/>
        <v>506237278</v>
      </c>
      <c r="AB191" s="40">
        <f t="shared" si="10"/>
        <v>1439448</v>
      </c>
      <c r="AC191" s="40">
        <f t="shared" si="11"/>
        <v>230700</v>
      </c>
      <c r="AD191" s="40">
        <f t="shared" si="12"/>
        <v>0</v>
      </c>
      <c r="AE191" s="40">
        <f t="shared" si="13"/>
        <v>0</v>
      </c>
      <c r="AF191" s="41">
        <f t="shared" si="14"/>
        <v>303742.3668</v>
      </c>
      <c r="AG191" s="40">
        <f>IFERROR(__xludf.DUMMYFUNCTION("IFNA(VLOOKUP(A191,IMPORTRANGE(""https://docs.google.com/spreadsheets/d/13sIiIFxtnWDUMYwzYXOCUL9Pdssb8PBqcbIkNBBCaZM/edit?resourcekey#gid=2083474367"",""Responses!$B$2:$N$500""),10,0),0)"),0.0)</f>
        <v>0</v>
      </c>
      <c r="AH191" s="40">
        <f>IFERROR(__xludf.DUMMYFUNCTION("IFNA(VLOOKUP(A191,IMPORTRANGE(""https://docs.google.com/spreadsheets/d/13sIiIFxtnWDUMYwzYXOCUL9Pdssb8PBqcbIkNBBCaZM/edit?resourcekey#gid=2083474367"",""Responses!$B$2:$N$500""),9,0),0)"),0.0)</f>
        <v>0</v>
      </c>
      <c r="AI191" s="41">
        <f t="shared" si="15"/>
        <v>1973890.367</v>
      </c>
      <c r="AJ191" s="41">
        <f t="shared" si="16"/>
        <v>-16096571.83</v>
      </c>
      <c r="AK191" s="42">
        <f t="shared" si="17"/>
        <v>0.1843732586</v>
      </c>
      <c r="AL191" s="42">
        <f t="shared" si="18"/>
        <v>0.1092329762</v>
      </c>
    </row>
    <row r="192" ht="15.75" customHeight="1">
      <c r="A192" s="6">
        <v>1.12785052E8</v>
      </c>
      <c r="B192" s="7" t="s">
        <v>136</v>
      </c>
      <c r="C192" s="20">
        <f>VLOOKUP(A192,'14.03.24'!$A$2:$W$500,17,0)</f>
        <v>4531054.22</v>
      </c>
      <c r="D192" s="33">
        <f t="shared" si="1"/>
        <v>20681255</v>
      </c>
      <c r="E192" s="20">
        <f>VLOOKUP(A192,'14.03.24'!$A$2:$W$500,18,0)</f>
        <v>19418803.8</v>
      </c>
      <c r="F192" s="33">
        <f t="shared" si="2"/>
        <v>60786186</v>
      </c>
      <c r="G192" s="13">
        <f>VLOOKUP(A192,'14.03.24'!$A$2:$C$426,3,0)</f>
        <v>64729346</v>
      </c>
      <c r="H192" s="34">
        <f>VLOOKUP(A192,'Actual scan'!$A$2:$C$419,3,0)</f>
        <v>68616516</v>
      </c>
      <c r="I192" s="35">
        <f t="shared" si="3"/>
        <v>3887170</v>
      </c>
      <c r="J192" s="20">
        <f>VLOOKUP(A192,'14.03.24'!$A$2:$M$426,13,0)</f>
        <v>577862896.4</v>
      </c>
      <c r="K192" s="36">
        <f>VLOOKUP(A192,'Actual scan'!$A$2:$M$419,13,0)</f>
        <v>888952608.4</v>
      </c>
      <c r="L192" s="37">
        <f t="shared" si="4"/>
        <v>311089712</v>
      </c>
      <c r="M192" s="13">
        <f>VLOOKUP(A192,'14.03.24'!$A$2:$M$426,4,0)</f>
        <v>97094028</v>
      </c>
      <c r="N192" s="34">
        <f>VLOOKUP(A192,'Actual scan'!$A$2:$M$419,4,0)</f>
        <v>121129784</v>
      </c>
      <c r="O192" s="38">
        <f t="shared" si="5"/>
        <v>24035756</v>
      </c>
      <c r="P192" s="13">
        <f>VLOOKUP(A192,'14.03.24'!$A$2:$M$426,10,0)</f>
        <v>7027252</v>
      </c>
      <c r="Q192" s="39">
        <f>VLOOKUP(A192,'Actual scan'!$A$2:$M$419,10,0)</f>
        <v>8305727</v>
      </c>
      <c r="R192" s="38">
        <f t="shared" si="6"/>
        <v>1278475</v>
      </c>
      <c r="S192" s="13">
        <f>VLOOKUP(A192,'14.03.24'!$A$2:$M$426,9,0)</f>
        <v>19726922</v>
      </c>
      <c r="T192" s="39">
        <f>VLOOKUP(A192,'Actual scan'!$A$2:$M$419,9,0)</f>
        <v>29413260</v>
      </c>
      <c r="U192" s="38">
        <f t="shared" si="7"/>
        <v>9686338</v>
      </c>
      <c r="V192" s="13">
        <f>VLOOKUP(A192,'14.03.24'!$A$2:$M$426,8,0)</f>
        <v>16835288</v>
      </c>
      <c r="W192" s="39">
        <f>VLOOKUP(A192,'Actual scan'!$A$2:$M$419,8,0)</f>
        <v>27830205</v>
      </c>
      <c r="X192" s="38">
        <f t="shared" si="8"/>
        <v>10994917</v>
      </c>
      <c r="Y192" s="13">
        <f>VLOOKUP(A192,'14.03.24'!$A$2:$M$426,11,0)</f>
        <v>1650793128</v>
      </c>
      <c r="Z192" s="39">
        <f>VLOOKUP(A192,'Actual scan'!$A$2:$M$419,11,0)</f>
        <v>1735793128</v>
      </c>
      <c r="AA192" s="38">
        <f t="shared" si="9"/>
        <v>85000000</v>
      </c>
      <c r="AB192" s="40">
        <f t="shared" si="10"/>
        <v>21989834</v>
      </c>
      <c r="AC192" s="40">
        <f t="shared" si="11"/>
        <v>38745352</v>
      </c>
      <c r="AD192" s="40">
        <f t="shared" si="12"/>
        <v>0</v>
      </c>
      <c r="AE192" s="40">
        <f t="shared" si="13"/>
        <v>0</v>
      </c>
      <c r="AF192" s="41">
        <f t="shared" si="14"/>
        <v>51000</v>
      </c>
      <c r="AG192" s="40">
        <f>IFERROR(__xludf.DUMMYFUNCTION("IFNA(VLOOKUP(A192,IMPORTRANGE(""https://docs.google.com/spreadsheets/d/13sIiIFxtnWDUMYwzYXOCUL9Pdssb8PBqcbIkNBBCaZM/edit?resourcekey#gid=2083474367"",""Responses!$B$2:$N$500""),10,0),0)"),0.0)</f>
        <v>0</v>
      </c>
      <c r="AH192" s="40">
        <f>IFERROR(__xludf.DUMMYFUNCTION("IFNA(VLOOKUP(A192,IMPORTRANGE(""https://docs.google.com/spreadsheets/d/13sIiIFxtnWDUMYwzYXOCUL9Pdssb8PBqcbIkNBBCaZM/edit?resourcekey#gid=2083474367"",""Responses!$B$2:$N$500""),9,0),0)"),0.0)</f>
        <v>0</v>
      </c>
      <c r="AI192" s="41">
        <f t="shared" si="15"/>
        <v>60786186</v>
      </c>
      <c r="AJ192" s="41">
        <f t="shared" si="16"/>
        <v>41367382.2</v>
      </c>
      <c r="AK192" s="42">
        <f t="shared" si="17"/>
        <v>4.564336244</v>
      </c>
      <c r="AL192" s="42">
        <f t="shared" si="18"/>
        <v>3.130274482</v>
      </c>
    </row>
    <row r="193" ht="15.75" customHeight="1">
      <c r="A193" s="6">
        <v>8.3363468E7</v>
      </c>
      <c r="B193" s="7" t="s">
        <v>558</v>
      </c>
      <c r="C193" s="20">
        <f>VLOOKUP(A193,'14.03.24'!$A$2:$W$500,17,0)</f>
        <v>2938892.3</v>
      </c>
      <c r="D193" s="33">
        <f t="shared" si="1"/>
        <v>0</v>
      </c>
      <c r="E193" s="20">
        <f>VLOOKUP(A193,'14.03.24'!$A$2:$W$500,18,0)</f>
        <v>14694461.5</v>
      </c>
      <c r="F193" s="33">
        <f t="shared" si="2"/>
        <v>0</v>
      </c>
      <c r="G193" s="13">
        <f>VLOOKUP(A193,'14.03.24'!$A$2:$C$426,3,0)</f>
        <v>58777846</v>
      </c>
      <c r="H193" s="34" t="str">
        <f>VLOOKUP(A193,'Actual scan'!$A$2:$C$419,3,0)</f>
        <v>#N/A</v>
      </c>
      <c r="I193" s="35" t="str">
        <f t="shared" si="3"/>
        <v>#N/A</v>
      </c>
      <c r="J193" s="20">
        <f>VLOOKUP(A193,'14.03.24'!$A$2:$M$426,13,0)</f>
        <v>400119561.4</v>
      </c>
      <c r="K193" s="36" t="str">
        <f>VLOOKUP(A193,'Actual scan'!$A$2:$M$419,13,0)</f>
        <v>#N/A</v>
      </c>
      <c r="L193" s="35" t="str">
        <f t="shared" si="4"/>
        <v>#N/A</v>
      </c>
      <c r="M193" s="13">
        <f>VLOOKUP(A193,'14.03.24'!$A$2:$M$426,4,0)</f>
        <v>55483693</v>
      </c>
      <c r="N193" s="34" t="str">
        <f>VLOOKUP(A193,'Actual scan'!$A$2:$M$419,4,0)</f>
        <v>#N/A</v>
      </c>
      <c r="O193" s="38" t="str">
        <f t="shared" si="5"/>
        <v>#N/A</v>
      </c>
      <c r="P193" s="13">
        <f>VLOOKUP(A193,'14.03.24'!$A$2:$M$426,10,0)</f>
        <v>9837596</v>
      </c>
      <c r="Q193" s="39" t="str">
        <f>VLOOKUP(A193,'Actual scan'!$A$2:$M$419,10,0)</f>
        <v>#N/A</v>
      </c>
      <c r="R193" s="38" t="str">
        <f t="shared" si="6"/>
        <v>#N/A</v>
      </c>
      <c r="S193" s="13">
        <f>VLOOKUP(A193,'14.03.24'!$A$2:$M$426,9,0)</f>
        <v>11717633</v>
      </c>
      <c r="T193" s="39" t="str">
        <f>VLOOKUP(A193,'Actual scan'!$A$2:$M$419,9,0)</f>
        <v>#N/A</v>
      </c>
      <c r="U193" s="38" t="str">
        <f t="shared" si="7"/>
        <v>#N/A</v>
      </c>
      <c r="V193" s="13">
        <f>VLOOKUP(A193,'14.03.24'!$A$2:$M$426,8,0)</f>
        <v>15446214</v>
      </c>
      <c r="W193" s="39" t="str">
        <f>VLOOKUP(A193,'Actual scan'!$A$2:$M$419,8,0)</f>
        <v>#N/A</v>
      </c>
      <c r="X193" s="38" t="str">
        <f t="shared" si="8"/>
        <v>#N/A</v>
      </c>
      <c r="Y193" s="13">
        <f>VLOOKUP(A193,'14.03.24'!$A$2:$M$426,11,0)</f>
        <v>3555569762</v>
      </c>
      <c r="Z193" s="39" t="str">
        <f>VLOOKUP(A193,'Actual scan'!$A$2:$M$419,11,0)</f>
        <v>#N/A</v>
      </c>
      <c r="AA193" s="38" t="str">
        <f t="shared" si="9"/>
        <v>#N/A</v>
      </c>
      <c r="AB193" s="40" t="str">
        <f t="shared" si="10"/>
        <v>#N/A</v>
      </c>
      <c r="AC193" s="40" t="str">
        <f t="shared" si="11"/>
        <v>#N/A</v>
      </c>
      <c r="AD193" s="40">
        <f t="shared" si="12"/>
        <v>0</v>
      </c>
      <c r="AE193" s="40">
        <f t="shared" si="13"/>
        <v>0</v>
      </c>
      <c r="AF193" s="41" t="str">
        <f t="shared" si="14"/>
        <v>#N/A</v>
      </c>
      <c r="AG193" s="40">
        <f>IFERROR(__xludf.DUMMYFUNCTION("IFNA(VLOOKUP(A193,IMPORTRANGE(""https://docs.google.com/spreadsheets/d/13sIiIFxtnWDUMYwzYXOCUL9Pdssb8PBqcbIkNBBCaZM/edit?resourcekey#gid=2083474367"",""Responses!$B$2:$N$500""),10,0),0)"),0.0)</f>
        <v>0</v>
      </c>
      <c r="AH193" s="40">
        <f>IFERROR(__xludf.DUMMYFUNCTION("IFNA(VLOOKUP(A193,IMPORTRANGE(""https://docs.google.com/spreadsheets/d/13sIiIFxtnWDUMYwzYXOCUL9Pdssb8PBqcbIkNBBCaZM/edit?resourcekey#gid=2083474367"",""Responses!$B$2:$N$500""),9,0),0)"),0.0)</f>
        <v>0</v>
      </c>
      <c r="AI193" s="41">
        <f t="shared" si="15"/>
        <v>0</v>
      </c>
      <c r="AJ193" s="41">
        <f t="shared" si="16"/>
        <v>-14694461.5</v>
      </c>
      <c r="AK193" s="42">
        <f t="shared" si="17"/>
        <v>0</v>
      </c>
      <c r="AL193" s="42">
        <f t="shared" si="18"/>
        <v>0</v>
      </c>
    </row>
    <row r="194" ht="15.75" customHeight="1">
      <c r="A194" s="6">
        <v>9.1716596E7</v>
      </c>
      <c r="B194" s="7" t="s">
        <v>553</v>
      </c>
      <c r="C194" s="20">
        <f>VLOOKUP(A194,'14.03.24'!$A$2:$W$500,17,0)</f>
        <v>4223100.35</v>
      </c>
      <c r="D194" s="33">
        <f t="shared" si="1"/>
        <v>0</v>
      </c>
      <c r="E194" s="20">
        <f>VLOOKUP(A194,'14.03.24'!$A$2:$W$500,18,0)</f>
        <v>18099001.5</v>
      </c>
      <c r="F194" s="33">
        <f t="shared" si="2"/>
        <v>0</v>
      </c>
      <c r="G194" s="13">
        <f>VLOOKUP(A194,'14.03.24'!$A$2:$C$426,3,0)</f>
        <v>60330005</v>
      </c>
      <c r="H194" s="34" t="str">
        <f>VLOOKUP(A194,'Actual scan'!$A$2:$C$419,3,0)</f>
        <v>#N/A</v>
      </c>
      <c r="I194" s="35" t="str">
        <f t="shared" si="3"/>
        <v>#N/A</v>
      </c>
      <c r="J194" s="20">
        <f>VLOOKUP(A194,'14.03.24'!$A$2:$M$426,13,0)</f>
        <v>320434887.4</v>
      </c>
      <c r="K194" s="36" t="str">
        <f>VLOOKUP(A194,'Actual scan'!$A$2:$M$419,13,0)</f>
        <v>#N/A</v>
      </c>
      <c r="L194" s="35" t="str">
        <f t="shared" si="4"/>
        <v>#N/A</v>
      </c>
      <c r="M194" s="13">
        <f>VLOOKUP(A194,'14.03.24'!$A$2:$M$426,4,0)</f>
        <v>29759539</v>
      </c>
      <c r="N194" s="34" t="str">
        <f>VLOOKUP(A194,'Actual scan'!$A$2:$M$419,4,0)</f>
        <v>#N/A</v>
      </c>
      <c r="O194" s="38" t="str">
        <f t="shared" si="5"/>
        <v>#N/A</v>
      </c>
      <c r="P194" s="13">
        <f>VLOOKUP(A194,'14.03.24'!$A$2:$M$426,10,0)</f>
        <v>12269960</v>
      </c>
      <c r="Q194" s="39" t="str">
        <f>VLOOKUP(A194,'Actual scan'!$A$2:$M$419,10,0)</f>
        <v>#N/A</v>
      </c>
      <c r="R194" s="38" t="str">
        <f t="shared" si="6"/>
        <v>#N/A</v>
      </c>
      <c r="S194" s="13">
        <f>VLOOKUP(A194,'14.03.24'!$A$2:$M$426,9,0)</f>
        <v>6156954</v>
      </c>
      <c r="T194" s="39" t="str">
        <f>VLOOKUP(A194,'Actual scan'!$A$2:$M$419,9,0)</f>
        <v>#N/A</v>
      </c>
      <c r="U194" s="38" t="str">
        <f t="shared" si="7"/>
        <v>#N/A</v>
      </c>
      <c r="V194" s="13">
        <f>VLOOKUP(A194,'14.03.24'!$A$2:$M$426,8,0)</f>
        <v>18287464</v>
      </c>
      <c r="W194" s="39" t="str">
        <f>VLOOKUP(A194,'Actual scan'!$A$2:$M$419,8,0)</f>
        <v>#N/A</v>
      </c>
      <c r="X194" s="38" t="str">
        <f t="shared" si="8"/>
        <v>#N/A</v>
      </c>
      <c r="Y194" s="13">
        <f>VLOOKUP(A194,'14.03.24'!$A$2:$M$426,11,0)</f>
        <v>6985696658</v>
      </c>
      <c r="Z194" s="39" t="str">
        <f>VLOOKUP(A194,'Actual scan'!$A$2:$M$419,11,0)</f>
        <v>#N/A</v>
      </c>
      <c r="AA194" s="38" t="str">
        <f t="shared" si="9"/>
        <v>#N/A</v>
      </c>
      <c r="AB194" s="40" t="str">
        <f t="shared" si="10"/>
        <v>#N/A</v>
      </c>
      <c r="AC194" s="40" t="str">
        <f t="shared" si="11"/>
        <v>#N/A</v>
      </c>
      <c r="AD194" s="40">
        <f t="shared" si="12"/>
        <v>0</v>
      </c>
      <c r="AE194" s="40">
        <f t="shared" si="13"/>
        <v>0</v>
      </c>
      <c r="AF194" s="41" t="str">
        <f t="shared" si="14"/>
        <v>#N/A</v>
      </c>
      <c r="AG194" s="40">
        <f>IFERROR(__xludf.DUMMYFUNCTION("IFNA(VLOOKUP(A194,IMPORTRANGE(""https://docs.google.com/spreadsheets/d/13sIiIFxtnWDUMYwzYXOCUL9Pdssb8PBqcbIkNBBCaZM/edit?resourcekey#gid=2083474367"",""Responses!$B$2:$N$500""),10,0),0)"),0.0)</f>
        <v>0</v>
      </c>
      <c r="AH194" s="40">
        <f>IFERROR(__xludf.DUMMYFUNCTION("IFNA(VLOOKUP(A194,IMPORTRANGE(""https://docs.google.com/spreadsheets/d/13sIiIFxtnWDUMYwzYXOCUL9Pdssb8PBqcbIkNBBCaZM/edit?resourcekey#gid=2083474367"",""Responses!$B$2:$N$500""),9,0),0)"),0.0)</f>
        <v>0</v>
      </c>
      <c r="AI194" s="41">
        <f t="shared" si="15"/>
        <v>0</v>
      </c>
      <c r="AJ194" s="41">
        <f t="shared" si="16"/>
        <v>-18099001.5</v>
      </c>
      <c r="AK194" s="42">
        <f t="shared" si="17"/>
        <v>0</v>
      </c>
      <c r="AL194" s="42">
        <f t="shared" si="18"/>
        <v>0</v>
      </c>
    </row>
    <row r="195" ht="15.75" customHeight="1">
      <c r="A195" s="6">
        <v>1.23780677E8</v>
      </c>
      <c r="B195" s="7" t="s">
        <v>222</v>
      </c>
      <c r="C195" s="20">
        <f>VLOOKUP(A195,'14.03.24'!$A$2:$W$500,17,0)</f>
        <v>4318251.28</v>
      </c>
      <c r="D195" s="33">
        <f t="shared" si="1"/>
        <v>422721</v>
      </c>
      <c r="E195" s="20">
        <f>VLOOKUP(A195,'14.03.24'!$A$2:$W$500,18,0)</f>
        <v>18506791.2</v>
      </c>
      <c r="F195" s="33">
        <f t="shared" si="2"/>
        <v>8911932.768</v>
      </c>
      <c r="G195" s="13">
        <f>VLOOKUP(A195,'14.03.24'!$A$2:$C$426,3,0)</f>
        <v>61689304</v>
      </c>
      <c r="H195" s="34">
        <f>VLOOKUP(A195,'Actual scan'!$A$2:$C$419,3,0)</f>
        <v>54299534</v>
      </c>
      <c r="I195" s="35">
        <f t="shared" si="3"/>
        <v>-7389770</v>
      </c>
      <c r="J195" s="20">
        <f>VLOOKUP(A195,'14.03.24'!$A$2:$M$426,13,0)</f>
        <v>450759153.2</v>
      </c>
      <c r="K195" s="36">
        <f>VLOOKUP(A195,'Actual scan'!$A$2:$M$419,13,0)</f>
        <v>459293348.8</v>
      </c>
      <c r="L195" s="37">
        <f t="shared" si="4"/>
        <v>8534195.6</v>
      </c>
      <c r="M195" s="13">
        <f>VLOOKUP(A195,'14.03.24'!$A$2:$M$426,4,0)</f>
        <v>119339673</v>
      </c>
      <c r="N195" s="34">
        <f>VLOOKUP(A195,'Actual scan'!$A$2:$M$419,4,0)</f>
        <v>120174485</v>
      </c>
      <c r="O195" s="38">
        <f t="shared" si="5"/>
        <v>834812</v>
      </c>
      <c r="P195" s="13">
        <f>VLOOKUP(A195,'14.03.24'!$A$2:$M$426,10,0)</f>
        <v>7352949</v>
      </c>
      <c r="Q195" s="39">
        <f>VLOOKUP(A195,'Actual scan'!$A$2:$M$419,10,0)</f>
        <v>8269732</v>
      </c>
      <c r="R195" s="38">
        <f t="shared" si="6"/>
        <v>916783</v>
      </c>
      <c r="S195" s="13">
        <f>VLOOKUP(A195,'14.03.24'!$A$2:$M$426,9,0)</f>
        <v>11113721</v>
      </c>
      <c r="T195" s="39">
        <f>VLOOKUP(A195,'Actual scan'!$A$2:$M$419,9,0)</f>
        <v>11534599</v>
      </c>
      <c r="U195" s="38">
        <f t="shared" si="7"/>
        <v>420878</v>
      </c>
      <c r="V195" s="13">
        <f>VLOOKUP(A195,'14.03.24'!$A$2:$M$426,8,0)</f>
        <v>20100974</v>
      </c>
      <c r="W195" s="39">
        <f>VLOOKUP(A195,'Actual scan'!$A$2:$M$419,8,0)</f>
        <v>20102817</v>
      </c>
      <c r="X195" s="38">
        <f t="shared" si="8"/>
        <v>1843</v>
      </c>
      <c r="Y195" s="13">
        <f>VLOOKUP(A195,'14.03.24'!$A$2:$M$426,11,0)</f>
        <v>1460919479</v>
      </c>
      <c r="Z195" s="39">
        <f>VLOOKUP(A195,'Actual scan'!$A$2:$M$419,11,0)</f>
        <v>13502144093</v>
      </c>
      <c r="AA195" s="38">
        <f t="shared" si="9"/>
        <v>12041224614</v>
      </c>
      <c r="AB195" s="40">
        <f t="shared" si="10"/>
        <v>3686</v>
      </c>
      <c r="AC195" s="40">
        <f t="shared" si="11"/>
        <v>1683512</v>
      </c>
      <c r="AD195" s="40">
        <f t="shared" si="12"/>
        <v>0</v>
      </c>
      <c r="AE195" s="40">
        <f t="shared" si="13"/>
        <v>0</v>
      </c>
      <c r="AF195" s="41">
        <f t="shared" si="14"/>
        <v>7224734.768</v>
      </c>
      <c r="AG195" s="40">
        <f>IFERROR(__xludf.DUMMYFUNCTION("IFNA(VLOOKUP(A195,IMPORTRANGE(""https://docs.google.com/spreadsheets/d/13sIiIFxtnWDUMYwzYXOCUL9Pdssb8PBqcbIkNBBCaZM/edit?resourcekey#gid=2083474367"",""Responses!$B$2:$N$500""),10,0),0)"),0.0)</f>
        <v>0</v>
      </c>
      <c r="AH195" s="40">
        <f>IFERROR(__xludf.DUMMYFUNCTION("IFNA(VLOOKUP(A195,IMPORTRANGE(""https://docs.google.com/spreadsheets/d/13sIiIFxtnWDUMYwzYXOCUL9Pdssb8PBqcbIkNBBCaZM/edit?resourcekey#gid=2083474367"",""Responses!$B$2:$N$500""),9,0),0)"),0.0)</f>
        <v>0</v>
      </c>
      <c r="AI195" s="41">
        <f t="shared" si="15"/>
        <v>8911932.768</v>
      </c>
      <c r="AJ195" s="41">
        <f t="shared" si="16"/>
        <v>-9594858.432</v>
      </c>
      <c r="AK195" s="42">
        <f t="shared" si="17"/>
        <v>0.09789170953</v>
      </c>
      <c r="AL195" s="42">
        <f t="shared" si="18"/>
        <v>0.4815493227</v>
      </c>
    </row>
    <row r="196" ht="15.75" customHeight="1">
      <c r="A196" s="6">
        <v>1.24336074E8</v>
      </c>
      <c r="B196" s="7" t="s">
        <v>554</v>
      </c>
      <c r="C196" s="20">
        <f>VLOOKUP(A196,'14.03.24'!$A$2:$W$500,17,0)</f>
        <v>2961250.05</v>
      </c>
      <c r="D196" s="33">
        <f t="shared" si="1"/>
        <v>0</v>
      </c>
      <c r="E196" s="20">
        <f>VLOOKUP(A196,'14.03.24'!$A$2:$W$500,18,0)</f>
        <v>14806250.25</v>
      </c>
      <c r="F196" s="33">
        <f t="shared" si="2"/>
        <v>0</v>
      </c>
      <c r="G196" s="13">
        <f>VLOOKUP(A196,'14.03.24'!$A$2:$C$426,3,0)</f>
        <v>59225001</v>
      </c>
      <c r="H196" s="34" t="str">
        <f>VLOOKUP(A196,'Actual scan'!$A$2:$C$419,3,0)</f>
        <v>#N/A</v>
      </c>
      <c r="I196" s="35" t="str">
        <f t="shared" si="3"/>
        <v>#N/A</v>
      </c>
      <c r="J196" s="20">
        <f>VLOOKUP(A196,'14.03.24'!$A$2:$M$426,13,0)</f>
        <v>221615534.4</v>
      </c>
      <c r="K196" s="36" t="str">
        <f>VLOOKUP(A196,'Actual scan'!$A$2:$M$419,13,0)</f>
        <v>#N/A</v>
      </c>
      <c r="L196" s="35" t="str">
        <f t="shared" si="4"/>
        <v>#N/A</v>
      </c>
      <c r="M196" s="13">
        <f>VLOOKUP(A196,'14.03.24'!$A$2:$M$426,4,0)</f>
        <v>20148689</v>
      </c>
      <c r="N196" s="34" t="str">
        <f>VLOOKUP(A196,'Actual scan'!$A$2:$M$419,4,0)</f>
        <v>#N/A</v>
      </c>
      <c r="O196" s="38" t="str">
        <f t="shared" si="5"/>
        <v>#N/A</v>
      </c>
      <c r="P196" s="13">
        <f>VLOOKUP(A196,'14.03.24'!$A$2:$M$426,10,0)</f>
        <v>4008338</v>
      </c>
      <c r="Q196" s="39" t="str">
        <f>VLOOKUP(A196,'Actual scan'!$A$2:$M$419,10,0)</f>
        <v>#N/A</v>
      </c>
      <c r="R196" s="38" t="str">
        <f t="shared" si="6"/>
        <v>#N/A</v>
      </c>
      <c r="S196" s="13">
        <f>VLOOKUP(A196,'14.03.24'!$A$2:$M$426,9,0)</f>
        <v>5013003</v>
      </c>
      <c r="T196" s="39" t="str">
        <f>VLOOKUP(A196,'Actual scan'!$A$2:$M$419,9,0)</f>
        <v>#N/A</v>
      </c>
      <c r="U196" s="38" t="str">
        <f t="shared" si="7"/>
        <v>#N/A</v>
      </c>
      <c r="V196" s="13">
        <f>VLOOKUP(A196,'14.03.24'!$A$2:$M$426,8,0)</f>
        <v>11305785</v>
      </c>
      <c r="W196" s="39" t="str">
        <f>VLOOKUP(A196,'Actual scan'!$A$2:$M$419,8,0)</f>
        <v>#N/A</v>
      </c>
      <c r="X196" s="38" t="str">
        <f t="shared" si="8"/>
        <v>#N/A</v>
      </c>
      <c r="Y196" s="13">
        <f>VLOOKUP(A196,'14.03.24'!$A$2:$M$426,11,0)</f>
        <v>4289968371</v>
      </c>
      <c r="Z196" s="39" t="str">
        <f>VLOOKUP(A196,'Actual scan'!$A$2:$M$419,11,0)</f>
        <v>#N/A</v>
      </c>
      <c r="AA196" s="38" t="str">
        <f t="shared" si="9"/>
        <v>#N/A</v>
      </c>
      <c r="AB196" s="40" t="str">
        <f t="shared" si="10"/>
        <v>#N/A</v>
      </c>
      <c r="AC196" s="40" t="str">
        <f t="shared" si="11"/>
        <v>#N/A</v>
      </c>
      <c r="AD196" s="40">
        <f t="shared" si="12"/>
        <v>0</v>
      </c>
      <c r="AE196" s="40">
        <f t="shared" si="13"/>
        <v>0</v>
      </c>
      <c r="AF196" s="41" t="str">
        <f t="shared" si="14"/>
        <v>#N/A</v>
      </c>
      <c r="AG196" s="40">
        <f>IFERROR(__xludf.DUMMYFUNCTION("IFNA(VLOOKUP(A196,IMPORTRANGE(""https://docs.google.com/spreadsheets/d/13sIiIFxtnWDUMYwzYXOCUL9Pdssb8PBqcbIkNBBCaZM/edit?resourcekey#gid=2083474367"",""Responses!$B$2:$N$500""),10,0),0)"),0.0)</f>
        <v>0</v>
      </c>
      <c r="AH196" s="40">
        <f>IFERROR(__xludf.DUMMYFUNCTION("IFNA(VLOOKUP(A196,IMPORTRANGE(""https://docs.google.com/spreadsheets/d/13sIiIFxtnWDUMYwzYXOCUL9Pdssb8PBqcbIkNBBCaZM/edit?resourcekey#gid=2083474367"",""Responses!$B$2:$N$500""),9,0),0)"),0.0)</f>
        <v>0</v>
      </c>
      <c r="AI196" s="41">
        <f t="shared" si="15"/>
        <v>0</v>
      </c>
      <c r="AJ196" s="41">
        <f t="shared" si="16"/>
        <v>-14806250.25</v>
      </c>
      <c r="AK196" s="42">
        <f t="shared" si="17"/>
        <v>0</v>
      </c>
      <c r="AL196" s="42">
        <f t="shared" si="18"/>
        <v>0</v>
      </c>
    </row>
    <row r="197" ht="15.75" customHeight="1">
      <c r="A197" s="6">
        <v>1.10102205E8</v>
      </c>
      <c r="B197" s="7" t="s">
        <v>548</v>
      </c>
      <c r="C197" s="20">
        <f>VLOOKUP(A197,'14.03.24'!$A$2:$W$500,17,0)</f>
        <v>4265694.37</v>
      </c>
      <c r="D197" s="33">
        <f t="shared" si="1"/>
        <v>3758591</v>
      </c>
      <c r="E197" s="20">
        <f>VLOOKUP(A197,'14.03.24'!$A$2:$W$500,18,0)</f>
        <v>18281547.3</v>
      </c>
      <c r="F197" s="33">
        <f t="shared" si="2"/>
        <v>11868562</v>
      </c>
      <c r="G197" s="13">
        <f>VLOOKUP(A197,'14.03.24'!$A$2:$C$426,3,0)</f>
        <v>60938491</v>
      </c>
      <c r="H197" s="34">
        <f>VLOOKUP(A197,'Actual scan'!$A$2:$C$419,3,0)</f>
        <v>62273879</v>
      </c>
      <c r="I197" s="35">
        <f t="shared" si="3"/>
        <v>1335388</v>
      </c>
      <c r="J197" s="20">
        <f>VLOOKUP(A197,'14.03.24'!$A$2:$M$426,13,0)</f>
        <v>302456779.4</v>
      </c>
      <c r="K197" s="36">
        <f>VLOOKUP(A197,'Actual scan'!$A$2:$M$419,13,0)</f>
        <v>357395376</v>
      </c>
      <c r="L197" s="37">
        <f t="shared" si="4"/>
        <v>54938596.6</v>
      </c>
      <c r="M197" s="13">
        <f>VLOOKUP(A197,'14.03.24'!$A$2:$M$426,4,0)</f>
        <v>29632756</v>
      </c>
      <c r="N197" s="34">
        <f>VLOOKUP(A197,'Actual scan'!$A$2:$M$419,4,0)</f>
        <v>33744740</v>
      </c>
      <c r="O197" s="38">
        <f t="shared" si="5"/>
        <v>4111984</v>
      </c>
      <c r="P197" s="13">
        <f>VLOOKUP(A197,'14.03.24'!$A$2:$M$426,10,0)</f>
        <v>5914250</v>
      </c>
      <c r="Q197" s="39">
        <f>VLOOKUP(A197,'Actual scan'!$A$2:$M$419,10,0)</f>
        <v>7641609</v>
      </c>
      <c r="R197" s="38">
        <f t="shared" si="6"/>
        <v>1727359</v>
      </c>
      <c r="S197" s="13">
        <f>VLOOKUP(A197,'14.03.24'!$A$2:$M$426,9,0)</f>
        <v>6325358</v>
      </c>
      <c r="T197" s="39">
        <f>VLOOKUP(A197,'Actual scan'!$A$2:$M$419,9,0)</f>
        <v>7991048</v>
      </c>
      <c r="U197" s="38">
        <f t="shared" si="7"/>
        <v>1665690</v>
      </c>
      <c r="V197" s="13">
        <f>VLOOKUP(A197,'14.03.24'!$A$2:$M$426,8,0)</f>
        <v>16910299</v>
      </c>
      <c r="W197" s="39">
        <f>VLOOKUP(A197,'Actual scan'!$A$2:$M$419,8,0)</f>
        <v>19003200</v>
      </c>
      <c r="X197" s="38">
        <f t="shared" si="8"/>
        <v>2092901</v>
      </c>
      <c r="Y197" s="13">
        <f>VLOOKUP(A197,'14.03.24'!$A$2:$M$426,11,0)</f>
        <v>3426692334</v>
      </c>
      <c r="Z197" s="39">
        <f>VLOOKUP(A197,'Actual scan'!$A$2:$M$419,11,0)</f>
        <v>5126692335</v>
      </c>
      <c r="AA197" s="38">
        <f t="shared" si="9"/>
        <v>1700000001</v>
      </c>
      <c r="AB197" s="40">
        <f t="shared" si="10"/>
        <v>4185802</v>
      </c>
      <c r="AC197" s="40">
        <f t="shared" si="11"/>
        <v>6662760</v>
      </c>
      <c r="AD197" s="40">
        <f t="shared" si="12"/>
        <v>0</v>
      </c>
      <c r="AE197" s="40">
        <f t="shared" si="13"/>
        <v>0</v>
      </c>
      <c r="AF197" s="41">
        <f t="shared" si="14"/>
        <v>1020000.001</v>
      </c>
      <c r="AG197" s="40">
        <f>IFERROR(__xludf.DUMMYFUNCTION("IFNA(VLOOKUP(A197,IMPORTRANGE(""https://docs.google.com/spreadsheets/d/13sIiIFxtnWDUMYwzYXOCUL9Pdssb8PBqcbIkNBBCaZM/edit?resourcekey#gid=2083474367"",""Responses!$B$2:$N$500""),10,0),0)"),0.0)</f>
        <v>0</v>
      </c>
      <c r="AH197" s="40">
        <f>IFERROR(__xludf.DUMMYFUNCTION("IFNA(VLOOKUP(A197,IMPORTRANGE(""https://docs.google.com/spreadsheets/d/13sIiIFxtnWDUMYwzYXOCUL9Pdssb8PBqcbIkNBBCaZM/edit?resourcekey#gid=2083474367"",""Responses!$B$2:$N$500""),9,0),0)"),0.0)</f>
        <v>0</v>
      </c>
      <c r="AI197" s="41">
        <f t="shared" si="15"/>
        <v>11868562</v>
      </c>
      <c r="AJ197" s="41">
        <f t="shared" si="16"/>
        <v>-6412985.299</v>
      </c>
      <c r="AK197" s="42">
        <f t="shared" si="17"/>
        <v>0.8811205572</v>
      </c>
      <c r="AL197" s="42">
        <f t="shared" si="18"/>
        <v>0.6492099277</v>
      </c>
    </row>
    <row r="198" ht="15.75" customHeight="1">
      <c r="A198" s="6">
        <v>1.7975044E7</v>
      </c>
      <c r="B198" s="7" t="s">
        <v>556</v>
      </c>
      <c r="C198" s="20">
        <f>VLOOKUP(A198,'14.03.24'!$A$2:$W$500,17,0)</f>
        <v>2943786.4</v>
      </c>
      <c r="D198" s="33">
        <f t="shared" si="1"/>
        <v>0</v>
      </c>
      <c r="E198" s="20">
        <f>VLOOKUP(A198,'14.03.24'!$A$2:$W$500,18,0)</f>
        <v>14718932</v>
      </c>
      <c r="F198" s="33">
        <f t="shared" si="2"/>
        <v>0</v>
      </c>
      <c r="G198" s="13">
        <f>VLOOKUP(A198,'14.03.24'!$A$2:$C$426,3,0)</f>
        <v>58875728</v>
      </c>
      <c r="H198" s="34" t="str">
        <f>VLOOKUP(A198,'Actual scan'!$A$2:$C$419,3,0)</f>
        <v>#N/A</v>
      </c>
      <c r="I198" s="35" t="str">
        <f t="shared" si="3"/>
        <v>#N/A</v>
      </c>
      <c r="J198" s="20">
        <f>VLOOKUP(A198,'14.03.24'!$A$2:$M$426,13,0)</f>
        <v>122961940.8</v>
      </c>
      <c r="K198" s="36" t="str">
        <f>VLOOKUP(A198,'Actual scan'!$A$2:$M$419,13,0)</f>
        <v>#N/A</v>
      </c>
      <c r="L198" s="35" t="str">
        <f t="shared" si="4"/>
        <v>#N/A</v>
      </c>
      <c r="M198" s="13">
        <f>VLOOKUP(A198,'14.03.24'!$A$2:$M$426,4,0)</f>
        <v>9516868</v>
      </c>
      <c r="N198" s="34" t="str">
        <f>VLOOKUP(A198,'Actual scan'!$A$2:$M$419,4,0)</f>
        <v>#N/A</v>
      </c>
      <c r="O198" s="38" t="str">
        <f t="shared" si="5"/>
        <v>#N/A</v>
      </c>
      <c r="P198" s="13">
        <f>VLOOKUP(A198,'14.03.24'!$A$2:$M$426,10,0)</f>
        <v>4338092</v>
      </c>
      <c r="Q198" s="39" t="str">
        <f>VLOOKUP(A198,'Actual scan'!$A$2:$M$419,10,0)</f>
        <v>#N/A</v>
      </c>
      <c r="R198" s="38" t="str">
        <f t="shared" si="6"/>
        <v>#N/A</v>
      </c>
      <c r="S198" s="13">
        <f>VLOOKUP(A198,'14.03.24'!$A$2:$M$426,9,0)</f>
        <v>3162687</v>
      </c>
      <c r="T198" s="39" t="str">
        <f>VLOOKUP(A198,'Actual scan'!$A$2:$M$419,9,0)</f>
        <v>#N/A</v>
      </c>
      <c r="U198" s="38" t="str">
        <f t="shared" si="7"/>
        <v>#N/A</v>
      </c>
      <c r="V198" s="13">
        <f>VLOOKUP(A198,'14.03.24'!$A$2:$M$426,8,0)</f>
        <v>5808201</v>
      </c>
      <c r="W198" s="39" t="str">
        <f>VLOOKUP(A198,'Actual scan'!$A$2:$M$419,8,0)</f>
        <v>#N/A</v>
      </c>
      <c r="X198" s="38" t="str">
        <f t="shared" si="8"/>
        <v>#N/A</v>
      </c>
      <c r="Y198" s="13">
        <f>VLOOKUP(A198,'14.03.24'!$A$2:$M$426,11,0)</f>
        <v>5584091717</v>
      </c>
      <c r="Z198" s="39" t="str">
        <f>VLOOKUP(A198,'Actual scan'!$A$2:$M$419,11,0)</f>
        <v>#N/A</v>
      </c>
      <c r="AA198" s="38" t="str">
        <f t="shared" si="9"/>
        <v>#N/A</v>
      </c>
      <c r="AB198" s="40" t="str">
        <f t="shared" si="10"/>
        <v>#N/A</v>
      </c>
      <c r="AC198" s="40" t="str">
        <f t="shared" si="11"/>
        <v>#N/A</v>
      </c>
      <c r="AD198" s="40">
        <f t="shared" si="12"/>
        <v>0</v>
      </c>
      <c r="AE198" s="40">
        <f t="shared" si="13"/>
        <v>0</v>
      </c>
      <c r="AF198" s="41" t="str">
        <f t="shared" si="14"/>
        <v>#N/A</v>
      </c>
      <c r="AG198" s="40">
        <f>IFERROR(__xludf.DUMMYFUNCTION("IFNA(VLOOKUP(A198,IMPORTRANGE(""https://docs.google.com/spreadsheets/d/13sIiIFxtnWDUMYwzYXOCUL9Pdssb8PBqcbIkNBBCaZM/edit?resourcekey#gid=2083474367"",""Responses!$B$2:$N$500""),10,0),0)"),0.0)</f>
        <v>0</v>
      </c>
      <c r="AH198" s="40">
        <f>IFERROR(__xludf.DUMMYFUNCTION("IFNA(VLOOKUP(A198,IMPORTRANGE(""https://docs.google.com/spreadsheets/d/13sIiIFxtnWDUMYwzYXOCUL9Pdssb8PBqcbIkNBBCaZM/edit?resourcekey#gid=2083474367"",""Responses!$B$2:$N$500""),9,0),0)"),0.0)</f>
        <v>0</v>
      </c>
      <c r="AI198" s="41">
        <f t="shared" si="15"/>
        <v>0</v>
      </c>
      <c r="AJ198" s="41">
        <f t="shared" si="16"/>
        <v>-14718932</v>
      </c>
      <c r="AK198" s="42">
        <f t="shared" si="17"/>
        <v>0</v>
      </c>
      <c r="AL198" s="42">
        <f t="shared" si="18"/>
        <v>0</v>
      </c>
    </row>
    <row r="199" ht="15.75" customHeight="1">
      <c r="A199" s="6">
        <v>1.10105238E8</v>
      </c>
      <c r="B199" s="7" t="s">
        <v>555</v>
      </c>
      <c r="C199" s="20">
        <f>VLOOKUP(A199,'14.03.24'!$A$2:$W$500,17,0)</f>
        <v>2956152.5</v>
      </c>
      <c r="D199" s="33">
        <f t="shared" si="1"/>
        <v>8877476</v>
      </c>
      <c r="E199" s="20">
        <f>VLOOKUP(A199,'14.03.24'!$A$2:$W$500,18,0)</f>
        <v>14780762.5</v>
      </c>
      <c r="F199" s="33">
        <f t="shared" si="2"/>
        <v>30535148</v>
      </c>
      <c r="G199" s="13">
        <f>VLOOKUP(A199,'14.03.24'!$A$2:$C$426,3,0)</f>
        <v>59123050</v>
      </c>
      <c r="H199" s="34">
        <f>VLOOKUP(A199,'Actual scan'!$A$2:$C$419,3,0)</f>
        <v>57973380</v>
      </c>
      <c r="I199" s="35">
        <f t="shared" si="3"/>
        <v>-1149670</v>
      </c>
      <c r="J199" s="20">
        <f>VLOOKUP(A199,'14.03.24'!$A$2:$M$426,13,0)</f>
        <v>365523081.8</v>
      </c>
      <c r="K199" s="36">
        <f>VLOOKUP(A199,'Actual scan'!$A$2:$M$419,13,0)</f>
        <v>518609663.8</v>
      </c>
      <c r="L199" s="37">
        <f t="shared" si="4"/>
        <v>153086582</v>
      </c>
      <c r="M199" s="13">
        <f>VLOOKUP(A199,'14.03.24'!$A$2:$M$426,4,0)</f>
        <v>30868338</v>
      </c>
      <c r="N199" s="34">
        <f>VLOOKUP(A199,'Actual scan'!$A$2:$M$419,4,0)</f>
        <v>39991595</v>
      </c>
      <c r="O199" s="38">
        <f t="shared" si="5"/>
        <v>9123257</v>
      </c>
      <c r="P199" s="13">
        <f>VLOOKUP(A199,'14.03.24'!$A$2:$M$426,10,0)</f>
        <v>4911290</v>
      </c>
      <c r="Q199" s="39">
        <f>VLOOKUP(A199,'Actual scan'!$A$2:$M$419,10,0)</f>
        <v>6910730</v>
      </c>
      <c r="R199" s="38">
        <f t="shared" si="6"/>
        <v>1999440</v>
      </c>
      <c r="S199" s="13">
        <f>VLOOKUP(A199,'14.03.24'!$A$2:$M$426,9,0)</f>
        <v>9705046</v>
      </c>
      <c r="T199" s="39">
        <f>VLOOKUP(A199,'Actual scan'!$A$2:$M$419,9,0)</f>
        <v>16095144</v>
      </c>
      <c r="U199" s="38">
        <f t="shared" si="7"/>
        <v>6390098</v>
      </c>
      <c r="V199" s="13">
        <f>VLOOKUP(A199,'14.03.24'!$A$2:$M$426,8,0)</f>
        <v>16643445</v>
      </c>
      <c r="W199" s="39">
        <f>VLOOKUP(A199,'Actual scan'!$A$2:$M$419,8,0)</f>
        <v>19130823</v>
      </c>
      <c r="X199" s="38">
        <f t="shared" si="8"/>
        <v>2487378</v>
      </c>
      <c r="Y199" s="13">
        <f>VLOOKUP(A199,'14.03.24'!$A$2:$M$426,11,0)</f>
        <v>2254514155</v>
      </c>
      <c r="Z199" s="39">
        <f>VLOOKUP(A199,'Actual scan'!$A$2:$M$419,11,0)</f>
        <v>2254514156</v>
      </c>
      <c r="AA199" s="38">
        <f t="shared" si="9"/>
        <v>1</v>
      </c>
      <c r="AB199" s="40">
        <f t="shared" si="10"/>
        <v>4974756</v>
      </c>
      <c r="AC199" s="40">
        <f t="shared" si="11"/>
        <v>25560392</v>
      </c>
      <c r="AD199" s="40">
        <f t="shared" si="12"/>
        <v>0</v>
      </c>
      <c r="AE199" s="40">
        <f t="shared" si="13"/>
        <v>0</v>
      </c>
      <c r="AF199" s="41">
        <f t="shared" si="14"/>
        <v>0.0006</v>
      </c>
      <c r="AG199" s="40">
        <f>IFERROR(__xludf.DUMMYFUNCTION("IFNA(VLOOKUP(A199,IMPORTRANGE(""https://docs.google.com/spreadsheets/d/13sIiIFxtnWDUMYwzYXOCUL9Pdssb8PBqcbIkNBBCaZM/edit?resourcekey#gid=2083474367"",""Responses!$B$2:$N$500""),10,0),0)"),0.0)</f>
        <v>0</v>
      </c>
      <c r="AH199" s="40">
        <f>IFERROR(__xludf.DUMMYFUNCTION("IFNA(VLOOKUP(A199,IMPORTRANGE(""https://docs.google.com/spreadsheets/d/13sIiIFxtnWDUMYwzYXOCUL9Pdssb8PBqcbIkNBBCaZM/edit?resourcekey#gid=2083474367"",""Responses!$B$2:$N$500""),9,0),0)"),0.0)</f>
        <v>0</v>
      </c>
      <c r="AI199" s="41">
        <f t="shared" si="15"/>
        <v>30535148</v>
      </c>
      <c r="AJ199" s="41">
        <f t="shared" si="16"/>
        <v>15754385.5</v>
      </c>
      <c r="AK199" s="42">
        <f t="shared" si="17"/>
        <v>3.003050756</v>
      </c>
      <c r="AL199" s="42">
        <f t="shared" si="18"/>
        <v>2.065870959</v>
      </c>
    </row>
    <row r="200" ht="15.75" customHeight="1">
      <c r="A200" s="6">
        <v>1.2578371E8</v>
      </c>
      <c r="B200" s="7" t="s">
        <v>549</v>
      </c>
      <c r="C200" s="20">
        <f>VLOOKUP(A200,'14.03.24'!$A$2:$W$500,17,0)</f>
        <v>4264778.42</v>
      </c>
      <c r="D200" s="33">
        <f t="shared" si="1"/>
        <v>0</v>
      </c>
      <c r="E200" s="20">
        <f>VLOOKUP(A200,'14.03.24'!$A$2:$W$500,18,0)</f>
        <v>18277621.8</v>
      </c>
      <c r="F200" s="33">
        <f t="shared" si="2"/>
        <v>0</v>
      </c>
      <c r="G200" s="13">
        <f>VLOOKUP(A200,'14.03.24'!$A$2:$C$426,3,0)</f>
        <v>60925406</v>
      </c>
      <c r="H200" s="34" t="str">
        <f>VLOOKUP(A200,'Actual scan'!$A$2:$C$419,3,0)</f>
        <v>#N/A</v>
      </c>
      <c r="I200" s="35" t="str">
        <f t="shared" si="3"/>
        <v>#N/A</v>
      </c>
      <c r="J200" s="20">
        <f>VLOOKUP(A200,'14.03.24'!$A$2:$M$426,13,0)</f>
        <v>387136637.4</v>
      </c>
      <c r="K200" s="36" t="str">
        <f>VLOOKUP(A200,'Actual scan'!$A$2:$M$419,13,0)</f>
        <v>#N/A</v>
      </c>
      <c r="L200" s="35" t="str">
        <f t="shared" si="4"/>
        <v>#N/A</v>
      </c>
      <c r="M200" s="13">
        <f>VLOOKUP(A200,'14.03.24'!$A$2:$M$426,4,0)</f>
        <v>34766686</v>
      </c>
      <c r="N200" s="34" t="str">
        <f>VLOOKUP(A200,'Actual scan'!$A$2:$M$419,4,0)</f>
        <v>#N/A</v>
      </c>
      <c r="O200" s="38" t="str">
        <f t="shared" si="5"/>
        <v>#N/A</v>
      </c>
      <c r="P200" s="13">
        <f>VLOOKUP(A200,'14.03.24'!$A$2:$M$426,10,0)</f>
        <v>4549855</v>
      </c>
      <c r="Q200" s="39" t="str">
        <f>VLOOKUP(A200,'Actual scan'!$A$2:$M$419,10,0)</f>
        <v>#N/A</v>
      </c>
      <c r="R200" s="38" t="str">
        <f t="shared" si="6"/>
        <v>#N/A</v>
      </c>
      <c r="S200" s="13">
        <f>VLOOKUP(A200,'14.03.24'!$A$2:$M$426,9,0)</f>
        <v>10534526</v>
      </c>
      <c r="T200" s="39" t="str">
        <f>VLOOKUP(A200,'Actual scan'!$A$2:$M$419,9,0)</f>
        <v>#N/A</v>
      </c>
      <c r="U200" s="38" t="str">
        <f t="shared" si="7"/>
        <v>#N/A</v>
      </c>
      <c r="V200" s="13">
        <f>VLOOKUP(A200,'14.03.24'!$A$2:$M$426,8,0)</f>
        <v>15930745</v>
      </c>
      <c r="W200" s="39" t="str">
        <f>VLOOKUP(A200,'Actual scan'!$A$2:$M$419,8,0)</f>
        <v>#N/A</v>
      </c>
      <c r="X200" s="38" t="str">
        <f t="shared" si="8"/>
        <v>#N/A</v>
      </c>
      <c r="Y200" s="13">
        <f>VLOOKUP(A200,'14.03.24'!$A$2:$M$426,11,0)</f>
        <v>2648976026</v>
      </c>
      <c r="Z200" s="39" t="str">
        <f>VLOOKUP(A200,'Actual scan'!$A$2:$M$419,11,0)</f>
        <v>#N/A</v>
      </c>
      <c r="AA200" s="38" t="str">
        <f t="shared" si="9"/>
        <v>#N/A</v>
      </c>
      <c r="AB200" s="40" t="str">
        <f t="shared" si="10"/>
        <v>#N/A</v>
      </c>
      <c r="AC200" s="40" t="str">
        <f t="shared" si="11"/>
        <v>#N/A</v>
      </c>
      <c r="AD200" s="40">
        <f t="shared" si="12"/>
        <v>0</v>
      </c>
      <c r="AE200" s="40">
        <f t="shared" si="13"/>
        <v>0</v>
      </c>
      <c r="AF200" s="41" t="str">
        <f t="shared" si="14"/>
        <v>#N/A</v>
      </c>
      <c r="AG200" s="40">
        <f>IFERROR(__xludf.DUMMYFUNCTION("IFNA(VLOOKUP(A200,IMPORTRANGE(""https://docs.google.com/spreadsheets/d/13sIiIFxtnWDUMYwzYXOCUL9Pdssb8PBqcbIkNBBCaZM/edit?resourcekey#gid=2083474367"",""Responses!$B$2:$N$500""),10,0),0)"),0.0)</f>
        <v>0</v>
      </c>
      <c r="AH200" s="40">
        <f>IFERROR(__xludf.DUMMYFUNCTION("IFNA(VLOOKUP(A200,IMPORTRANGE(""https://docs.google.com/spreadsheets/d/13sIiIFxtnWDUMYwzYXOCUL9Pdssb8PBqcbIkNBBCaZM/edit?resourcekey#gid=2083474367"",""Responses!$B$2:$N$500""),9,0),0)"),0.0)</f>
        <v>0</v>
      </c>
      <c r="AI200" s="41">
        <f t="shared" si="15"/>
        <v>0</v>
      </c>
      <c r="AJ200" s="41">
        <f t="shared" si="16"/>
        <v>-18277621.8</v>
      </c>
      <c r="AK200" s="42">
        <f t="shared" si="17"/>
        <v>0</v>
      </c>
      <c r="AL200" s="42">
        <f t="shared" si="18"/>
        <v>0</v>
      </c>
    </row>
    <row r="201" ht="15.75" customHeight="1">
      <c r="A201" s="6">
        <v>1.24336707E8</v>
      </c>
      <c r="B201" s="7" t="s">
        <v>173</v>
      </c>
      <c r="C201" s="20">
        <f>VLOOKUP(A201,'14.03.24'!$A$2:$W$500,17,0)</f>
        <v>2969615.85</v>
      </c>
      <c r="D201" s="33">
        <f t="shared" si="1"/>
        <v>1832537</v>
      </c>
      <c r="E201" s="20">
        <f>VLOOKUP(A201,'14.03.24'!$A$2:$W$500,18,0)</f>
        <v>14848079.25</v>
      </c>
      <c r="F201" s="33">
        <f t="shared" si="2"/>
        <v>6025664</v>
      </c>
      <c r="G201" s="13">
        <f>VLOOKUP(A201,'14.03.24'!$A$2:$C$426,3,0)</f>
        <v>59392317</v>
      </c>
      <c r="H201" s="34">
        <f>VLOOKUP(A201,'Actual scan'!$A$2:$C$419,3,0)</f>
        <v>63340646</v>
      </c>
      <c r="I201" s="35">
        <f t="shared" si="3"/>
        <v>3948329</v>
      </c>
      <c r="J201" s="20">
        <f>VLOOKUP(A201,'14.03.24'!$A$2:$M$426,13,0)</f>
        <v>136259722</v>
      </c>
      <c r="K201" s="36">
        <f>VLOOKUP(A201,'Actual scan'!$A$2:$M$419,13,0)</f>
        <v>166887191</v>
      </c>
      <c r="L201" s="37">
        <f t="shared" si="4"/>
        <v>30627469</v>
      </c>
      <c r="M201" s="13">
        <f>VLOOKUP(A201,'14.03.24'!$A$2:$M$426,4,0)</f>
        <v>15862232</v>
      </c>
      <c r="N201" s="34">
        <f>VLOOKUP(A201,'Actual scan'!$A$2:$M$419,4,0)</f>
        <v>17931368</v>
      </c>
      <c r="O201" s="38">
        <f t="shared" si="5"/>
        <v>2069136</v>
      </c>
      <c r="P201" s="13">
        <f>VLOOKUP(A201,'14.03.24'!$A$2:$M$426,10,0)</f>
        <v>1373737</v>
      </c>
      <c r="Q201" s="39">
        <f>VLOOKUP(A201,'Actual scan'!$A$2:$M$419,10,0)</f>
        <v>2360973</v>
      </c>
      <c r="R201" s="38">
        <f t="shared" si="6"/>
        <v>987236</v>
      </c>
      <c r="S201" s="13">
        <f>VLOOKUP(A201,'14.03.24'!$A$2:$M$426,9,0)</f>
        <v>1441372</v>
      </c>
      <c r="T201" s="39">
        <f>VLOOKUP(A201,'Actual scan'!$A$2:$M$419,9,0)</f>
        <v>2621667</v>
      </c>
      <c r="U201" s="38">
        <f t="shared" si="7"/>
        <v>1180295</v>
      </c>
      <c r="V201" s="13">
        <f>VLOOKUP(A201,'14.03.24'!$A$2:$M$426,8,0)</f>
        <v>9884437</v>
      </c>
      <c r="W201" s="39">
        <f>VLOOKUP(A201,'Actual scan'!$A$2:$M$419,8,0)</f>
        <v>10536679</v>
      </c>
      <c r="X201" s="38">
        <f t="shared" si="8"/>
        <v>652242</v>
      </c>
      <c r="Y201" s="13">
        <f>VLOOKUP(A201,'14.03.24'!$A$2:$M$426,11,0)</f>
        <v>927833989</v>
      </c>
      <c r="Z201" s="39">
        <f>VLOOKUP(A201,'Actual scan'!$A$2:$M$419,11,0)</f>
        <v>927833989</v>
      </c>
      <c r="AA201" s="38">
        <f t="shared" si="9"/>
        <v>0</v>
      </c>
      <c r="AB201" s="40">
        <f t="shared" si="10"/>
        <v>1304484</v>
      </c>
      <c r="AC201" s="40">
        <f t="shared" si="11"/>
        <v>4721180</v>
      </c>
      <c r="AD201" s="40">
        <f t="shared" si="12"/>
        <v>0</v>
      </c>
      <c r="AE201" s="40">
        <f t="shared" si="13"/>
        <v>0</v>
      </c>
      <c r="AF201" s="41">
        <f t="shared" si="14"/>
        <v>0</v>
      </c>
      <c r="AG201" s="40">
        <f>IFERROR(__xludf.DUMMYFUNCTION("IFNA(VLOOKUP(A201,IMPORTRANGE(""https://docs.google.com/spreadsheets/d/13sIiIFxtnWDUMYwzYXOCUL9Pdssb8PBqcbIkNBBCaZM/edit?resourcekey#gid=2083474367"",""Responses!$B$2:$N$500""),10,0),0)"),0.0)</f>
        <v>0</v>
      </c>
      <c r="AH201" s="40">
        <f>IFERROR(__xludf.DUMMYFUNCTION("IFNA(VLOOKUP(A201,IMPORTRANGE(""https://docs.google.com/spreadsheets/d/13sIiIFxtnWDUMYwzYXOCUL9Pdssb8PBqcbIkNBBCaZM/edit?resourcekey#gid=2083474367"",""Responses!$B$2:$N$500""),9,0),0)"),0.0)</f>
        <v>0</v>
      </c>
      <c r="AI201" s="41">
        <f t="shared" si="15"/>
        <v>6025664</v>
      </c>
      <c r="AJ201" s="41">
        <f t="shared" si="16"/>
        <v>-8822415.25</v>
      </c>
      <c r="AK201" s="42">
        <f t="shared" si="17"/>
        <v>0.6170956422</v>
      </c>
      <c r="AL201" s="42">
        <f t="shared" si="18"/>
        <v>0.4058211098</v>
      </c>
    </row>
    <row r="202" ht="15.75" customHeight="1">
      <c r="A202" s="6">
        <v>1.2427174E8</v>
      </c>
      <c r="B202" s="7" t="s">
        <v>211</v>
      </c>
      <c r="C202" s="20">
        <f>VLOOKUP(A202,'14.03.24'!$A$2:$W$500,17,0)</f>
        <v>2934479.4</v>
      </c>
      <c r="D202" s="33">
        <f t="shared" si="1"/>
        <v>9802844</v>
      </c>
      <c r="E202" s="20">
        <f>VLOOKUP(A202,'14.03.24'!$A$2:$W$500,18,0)</f>
        <v>14672397</v>
      </c>
      <c r="F202" s="33">
        <f t="shared" si="2"/>
        <v>26278465.49</v>
      </c>
      <c r="G202" s="13">
        <f>VLOOKUP(A202,'14.03.24'!$A$2:$C$426,3,0)</f>
        <v>58689588</v>
      </c>
      <c r="H202" s="34">
        <f>VLOOKUP(A202,'Actual scan'!$A$2:$C$419,3,0)</f>
        <v>55415118</v>
      </c>
      <c r="I202" s="35">
        <f t="shared" si="3"/>
        <v>-3274470</v>
      </c>
      <c r="J202" s="20">
        <f>VLOOKUP(A202,'14.03.24'!$A$2:$M$426,13,0)</f>
        <v>222313307.4</v>
      </c>
      <c r="K202" s="36">
        <f>VLOOKUP(A202,'Actual scan'!$A$2:$M$419,13,0)</f>
        <v>362123273.4</v>
      </c>
      <c r="L202" s="37">
        <f t="shared" si="4"/>
        <v>139809966</v>
      </c>
      <c r="M202" s="13">
        <f>VLOOKUP(A202,'14.03.24'!$A$2:$M$426,4,0)</f>
        <v>21155857</v>
      </c>
      <c r="N202" s="34">
        <f>VLOOKUP(A202,'Actual scan'!$A$2:$M$419,4,0)</f>
        <v>37026182</v>
      </c>
      <c r="O202" s="38">
        <f t="shared" si="5"/>
        <v>15870325</v>
      </c>
      <c r="P202" s="13">
        <f>VLOOKUP(A202,'14.03.24'!$A$2:$M$426,10,0)</f>
        <v>7838352</v>
      </c>
      <c r="Q202" s="39">
        <f>VLOOKUP(A202,'Actual scan'!$A$2:$M$419,10,0)</f>
        <v>10051379</v>
      </c>
      <c r="R202" s="38">
        <f t="shared" si="6"/>
        <v>2213027</v>
      </c>
      <c r="S202" s="13">
        <f>VLOOKUP(A202,'14.03.24'!$A$2:$M$426,9,0)</f>
        <v>2999241</v>
      </c>
      <c r="T202" s="39">
        <f>VLOOKUP(A202,'Actual scan'!$A$2:$M$419,9,0)</f>
        <v>5975286</v>
      </c>
      <c r="U202" s="38">
        <f t="shared" si="7"/>
        <v>2976045</v>
      </c>
      <c r="V202" s="13">
        <f>VLOOKUP(A202,'14.03.24'!$A$2:$M$426,8,0)</f>
        <v>15955949</v>
      </c>
      <c r="W202" s="39">
        <f>VLOOKUP(A202,'Actual scan'!$A$2:$M$419,8,0)</f>
        <v>22782748</v>
      </c>
      <c r="X202" s="38">
        <f t="shared" si="8"/>
        <v>6826799</v>
      </c>
      <c r="Y202" s="13">
        <f>VLOOKUP(A202,'14.03.24'!$A$2:$M$426,11,0)</f>
        <v>2893935298</v>
      </c>
      <c r="Z202" s="39">
        <f>VLOOKUP(A202,'Actual scan'!$A$2:$M$419,11,0)</f>
        <v>4095081112</v>
      </c>
      <c r="AA202" s="38">
        <f t="shared" si="9"/>
        <v>1201145814</v>
      </c>
      <c r="AB202" s="40">
        <f t="shared" si="10"/>
        <v>13653598</v>
      </c>
      <c r="AC202" s="40">
        <f t="shared" si="11"/>
        <v>11904180</v>
      </c>
      <c r="AD202" s="40">
        <f t="shared" si="12"/>
        <v>0</v>
      </c>
      <c r="AE202" s="40">
        <f t="shared" si="13"/>
        <v>0</v>
      </c>
      <c r="AF202" s="41">
        <f t="shared" si="14"/>
        <v>720687.4884</v>
      </c>
      <c r="AG202" s="40">
        <f>IFERROR(__xludf.DUMMYFUNCTION("IFNA(VLOOKUP(A202,IMPORTRANGE(""https://docs.google.com/spreadsheets/d/13sIiIFxtnWDUMYwzYXOCUL9Pdssb8PBqcbIkNBBCaZM/edit?resourcekey#gid=2083474367"",""Responses!$B$2:$N$500""),10,0),0)"),0.0)</f>
        <v>0</v>
      </c>
      <c r="AH202" s="40">
        <f>IFERROR(__xludf.DUMMYFUNCTION("IFNA(VLOOKUP(A202,IMPORTRANGE(""https://docs.google.com/spreadsheets/d/13sIiIFxtnWDUMYwzYXOCUL9Pdssb8PBqcbIkNBBCaZM/edit?resourcekey#gid=2083474367"",""Responses!$B$2:$N$500""),9,0),0)"),0.0)</f>
        <v>0</v>
      </c>
      <c r="AI202" s="41">
        <f t="shared" si="15"/>
        <v>26278465.49</v>
      </c>
      <c r="AJ202" s="41">
        <f t="shared" si="16"/>
        <v>11606068.49</v>
      </c>
      <c r="AK202" s="42">
        <f t="shared" si="17"/>
        <v>3.340573459</v>
      </c>
      <c r="AL202" s="42">
        <f t="shared" si="18"/>
        <v>1.791013799</v>
      </c>
    </row>
    <row r="203" ht="15.75" customHeight="1">
      <c r="A203" s="6">
        <v>8.3627209E7</v>
      </c>
      <c r="B203" s="7" t="s">
        <v>194</v>
      </c>
      <c r="C203" s="20">
        <f>VLOOKUP(A203,'14.03.24'!$A$2:$W$500,17,0)</f>
        <v>2878799.05</v>
      </c>
      <c r="D203" s="33">
        <f t="shared" si="1"/>
        <v>517022</v>
      </c>
      <c r="E203" s="20">
        <f>VLOOKUP(A203,'14.03.24'!$A$2:$W$500,18,0)</f>
        <v>14393995.25</v>
      </c>
      <c r="F203" s="33">
        <f t="shared" si="2"/>
        <v>1560438.627</v>
      </c>
      <c r="G203" s="13">
        <f>VLOOKUP(A203,'14.03.24'!$A$2:$C$426,3,0)</f>
        <v>57575981</v>
      </c>
      <c r="H203" s="34">
        <f>VLOOKUP(A203,'Actual scan'!$A$2:$C$419,3,0)</f>
        <v>58140603</v>
      </c>
      <c r="I203" s="35">
        <f t="shared" si="3"/>
        <v>564622</v>
      </c>
      <c r="J203" s="20">
        <f>VLOOKUP(A203,'14.03.24'!$A$2:$M$426,13,0)</f>
        <v>136300220</v>
      </c>
      <c r="K203" s="36">
        <f>VLOOKUP(A203,'Actual scan'!$A$2:$M$419,13,0)</f>
        <v>144163035.6</v>
      </c>
      <c r="L203" s="37">
        <f t="shared" si="4"/>
        <v>7862815.6</v>
      </c>
      <c r="M203" s="13">
        <f>VLOOKUP(A203,'14.03.24'!$A$2:$M$426,4,0)</f>
        <v>16349379</v>
      </c>
      <c r="N203" s="34">
        <f>VLOOKUP(A203,'Actual scan'!$A$2:$M$419,4,0)</f>
        <v>17211612</v>
      </c>
      <c r="O203" s="38">
        <f t="shared" si="5"/>
        <v>862233</v>
      </c>
      <c r="P203" s="13">
        <f>VLOOKUP(A203,'14.03.24'!$A$2:$M$426,10,0)</f>
        <v>8003123</v>
      </c>
      <c r="Q203" s="39">
        <f>VLOOKUP(A203,'Actual scan'!$A$2:$M$419,10,0)</f>
        <v>8380150</v>
      </c>
      <c r="R203" s="38">
        <f t="shared" si="6"/>
        <v>377027</v>
      </c>
      <c r="S203" s="13">
        <f>VLOOKUP(A203,'14.03.24'!$A$2:$M$426,9,0)</f>
        <v>4530013</v>
      </c>
      <c r="T203" s="39">
        <f>VLOOKUP(A203,'Actual scan'!$A$2:$M$419,9,0)</f>
        <v>4786707</v>
      </c>
      <c r="U203" s="38">
        <f t="shared" si="7"/>
        <v>256694</v>
      </c>
      <c r="V203" s="13">
        <f>VLOOKUP(A203,'14.03.24'!$A$2:$M$426,8,0)</f>
        <v>3974343</v>
      </c>
      <c r="W203" s="39">
        <f>VLOOKUP(A203,'Actual scan'!$A$2:$M$419,8,0)</f>
        <v>4234671</v>
      </c>
      <c r="X203" s="38">
        <f t="shared" si="8"/>
        <v>260328</v>
      </c>
      <c r="Y203" s="13">
        <f>VLOOKUP(A203,'14.03.24'!$A$2:$M$426,11,0)</f>
        <v>7497251955</v>
      </c>
      <c r="Z203" s="39">
        <f>VLOOKUP(A203,'Actual scan'!$A$2:$M$419,11,0)</f>
        <v>7518929667</v>
      </c>
      <c r="AA203" s="38">
        <f t="shared" si="9"/>
        <v>21677712</v>
      </c>
      <c r="AB203" s="40">
        <f t="shared" si="10"/>
        <v>520656</v>
      </c>
      <c r="AC203" s="40">
        <f t="shared" si="11"/>
        <v>1026776</v>
      </c>
      <c r="AD203" s="40">
        <f t="shared" si="12"/>
        <v>0</v>
      </c>
      <c r="AE203" s="40">
        <f t="shared" si="13"/>
        <v>0</v>
      </c>
      <c r="AF203" s="41">
        <f t="shared" si="14"/>
        <v>13006.6272</v>
      </c>
      <c r="AG203" s="40">
        <f>IFERROR(__xludf.DUMMYFUNCTION("IFNA(VLOOKUP(A203,IMPORTRANGE(""https://docs.google.com/spreadsheets/d/13sIiIFxtnWDUMYwzYXOCUL9Pdssb8PBqcbIkNBBCaZM/edit?resourcekey#gid=2083474367"",""Responses!$B$2:$N$500""),10,0),0)"),0.0)</f>
        <v>0</v>
      </c>
      <c r="AH203" s="40">
        <f>IFERROR(__xludf.DUMMYFUNCTION("IFNA(VLOOKUP(A203,IMPORTRANGE(""https://docs.google.com/spreadsheets/d/13sIiIFxtnWDUMYwzYXOCUL9Pdssb8PBqcbIkNBBCaZM/edit?resourcekey#gid=2083474367"",""Responses!$B$2:$N$500""),9,0),0)"),0.0)</f>
        <v>0</v>
      </c>
      <c r="AI203" s="41">
        <f t="shared" si="15"/>
        <v>1560438.627</v>
      </c>
      <c r="AJ203" s="41">
        <f t="shared" si="16"/>
        <v>-12833556.62</v>
      </c>
      <c r="AK203" s="42">
        <f t="shared" si="17"/>
        <v>0.1795964189</v>
      </c>
      <c r="AL203" s="42">
        <f t="shared" si="18"/>
        <v>0.1084089997</v>
      </c>
    </row>
    <row r="204" ht="15.75" customHeight="1">
      <c r="A204" s="6">
        <v>8.5969197E7</v>
      </c>
      <c r="B204" s="7" t="s">
        <v>232</v>
      </c>
      <c r="C204" s="20">
        <f>VLOOKUP(A204,'14.03.24'!$A$2:$W$500,17,0)</f>
        <v>2903322.85</v>
      </c>
      <c r="D204" s="33">
        <f t="shared" si="1"/>
        <v>210368</v>
      </c>
      <c r="E204" s="20">
        <f>VLOOKUP(A204,'14.03.24'!$A$2:$W$500,18,0)</f>
        <v>14516614.25</v>
      </c>
      <c r="F204" s="33">
        <f t="shared" si="2"/>
        <v>812444</v>
      </c>
      <c r="G204" s="13">
        <f>VLOOKUP(A204,'14.03.24'!$A$2:$C$426,3,0)</f>
        <v>58066457</v>
      </c>
      <c r="H204" s="34">
        <f>VLOOKUP(A204,'Actual scan'!$A$2:$C$419,3,0)</f>
        <v>52951867</v>
      </c>
      <c r="I204" s="35">
        <f t="shared" si="3"/>
        <v>-5114590</v>
      </c>
      <c r="J204" s="20">
        <f>VLOOKUP(A204,'14.03.24'!$A$2:$M$426,13,0)</f>
        <v>107301339</v>
      </c>
      <c r="K204" s="36">
        <f>VLOOKUP(A204,'Actual scan'!$A$2:$M$419,13,0)</f>
        <v>111363745</v>
      </c>
      <c r="L204" s="37">
        <f t="shared" si="4"/>
        <v>4062406</v>
      </c>
      <c r="M204" s="13">
        <f>VLOOKUP(A204,'14.03.24'!$A$2:$M$426,4,0)</f>
        <v>15797715</v>
      </c>
      <c r="N204" s="34">
        <f>VLOOKUP(A204,'Actual scan'!$A$2:$M$419,4,0)</f>
        <v>16008293</v>
      </c>
      <c r="O204" s="38">
        <f t="shared" si="5"/>
        <v>210578</v>
      </c>
      <c r="P204" s="13">
        <f>VLOOKUP(A204,'14.03.24'!$A$2:$M$426,10,0)</f>
        <v>10449054</v>
      </c>
      <c r="Q204" s="39">
        <f>VLOOKUP(A204,'Actual scan'!$A$2:$M$419,10,0)</f>
        <v>11080080</v>
      </c>
      <c r="R204" s="38">
        <f t="shared" si="6"/>
        <v>631026</v>
      </c>
      <c r="S204" s="13">
        <f>VLOOKUP(A204,'14.03.24'!$A$2:$M$426,9,0)</f>
        <v>1537440</v>
      </c>
      <c r="T204" s="39">
        <f>VLOOKUP(A204,'Actual scan'!$A$2:$M$419,9,0)</f>
        <v>1733294</v>
      </c>
      <c r="U204" s="38">
        <f t="shared" si="7"/>
        <v>195854</v>
      </c>
      <c r="V204" s="13">
        <f>VLOOKUP(A204,'14.03.24'!$A$2:$M$426,8,0)</f>
        <v>5328815</v>
      </c>
      <c r="W204" s="39">
        <f>VLOOKUP(A204,'Actual scan'!$A$2:$M$419,8,0)</f>
        <v>5343329</v>
      </c>
      <c r="X204" s="38">
        <f t="shared" si="8"/>
        <v>14514</v>
      </c>
      <c r="Y204" s="13">
        <f>VLOOKUP(A204,'14.03.24'!$A$2:$M$426,11,0)</f>
        <v>2166877702</v>
      </c>
      <c r="Z204" s="39">
        <f>VLOOKUP(A204,'Actual scan'!$A$2:$M$419,11,0)</f>
        <v>2166877702</v>
      </c>
      <c r="AA204" s="38">
        <f t="shared" si="9"/>
        <v>0</v>
      </c>
      <c r="AB204" s="40">
        <f t="shared" si="10"/>
        <v>29028</v>
      </c>
      <c r="AC204" s="40">
        <f t="shared" si="11"/>
        <v>783416</v>
      </c>
      <c r="AD204" s="40">
        <f t="shared" si="12"/>
        <v>0</v>
      </c>
      <c r="AE204" s="40">
        <f t="shared" si="13"/>
        <v>0</v>
      </c>
      <c r="AF204" s="41">
        <f t="shared" si="14"/>
        <v>0</v>
      </c>
      <c r="AG204" s="40">
        <f>IFERROR(__xludf.DUMMYFUNCTION("IFNA(VLOOKUP(A204,IMPORTRANGE(""https://docs.google.com/spreadsheets/d/13sIiIFxtnWDUMYwzYXOCUL9Pdssb8PBqcbIkNBBCaZM/edit?resourcekey#gid=2083474367"",""Responses!$B$2:$N$500""),10,0),0)"),0.0)</f>
        <v>0</v>
      </c>
      <c r="AH204" s="40">
        <f>IFERROR(__xludf.DUMMYFUNCTION("IFNA(VLOOKUP(A204,IMPORTRANGE(""https://docs.google.com/spreadsheets/d/13sIiIFxtnWDUMYwzYXOCUL9Pdssb8PBqcbIkNBBCaZM/edit?resourcekey#gid=2083474367"",""Responses!$B$2:$N$500""),9,0),0)"),0.0)</f>
        <v>0</v>
      </c>
      <c r="AI204" s="41">
        <f t="shared" si="15"/>
        <v>812444</v>
      </c>
      <c r="AJ204" s="41">
        <f t="shared" si="16"/>
        <v>-13704170.25</v>
      </c>
      <c r="AK204" s="42">
        <f t="shared" si="17"/>
        <v>0.07245766691</v>
      </c>
      <c r="AL204" s="42">
        <f t="shared" si="18"/>
        <v>0.0559664937</v>
      </c>
    </row>
    <row r="205" ht="15.75" customHeight="1">
      <c r="A205" s="6">
        <v>1.17771688E8</v>
      </c>
      <c r="B205" s="7" t="s">
        <v>188</v>
      </c>
      <c r="C205" s="20">
        <f>VLOOKUP(A205,'14.03.24'!$A$2:$W$500,17,0)</f>
        <v>2971035.35</v>
      </c>
      <c r="D205" s="33">
        <f t="shared" si="1"/>
        <v>5260226</v>
      </c>
      <c r="E205" s="20">
        <f>VLOOKUP(A205,'14.03.24'!$A$2:$W$500,18,0)</f>
        <v>14855176.75</v>
      </c>
      <c r="F205" s="33">
        <f t="shared" si="2"/>
        <v>16734822.55</v>
      </c>
      <c r="G205" s="13">
        <f>VLOOKUP(A205,'14.03.24'!$A$2:$C$426,3,0)</f>
        <v>59420707</v>
      </c>
      <c r="H205" s="34">
        <f>VLOOKUP(A205,'Actual scan'!$A$2:$C$419,3,0)</f>
        <v>59314661</v>
      </c>
      <c r="I205" s="35">
        <f t="shared" si="3"/>
        <v>-106046</v>
      </c>
      <c r="J205" s="20">
        <f>VLOOKUP(A205,'14.03.24'!$A$2:$M$426,13,0)</f>
        <v>150937620.4</v>
      </c>
      <c r="K205" s="36">
        <f>VLOOKUP(A205,'Actual scan'!$A$2:$M$419,13,0)</f>
        <v>234530675.6</v>
      </c>
      <c r="L205" s="37">
        <f t="shared" si="4"/>
        <v>83593055.2</v>
      </c>
      <c r="M205" s="13">
        <f>VLOOKUP(A205,'14.03.24'!$A$2:$M$426,4,0)</f>
        <v>14371376</v>
      </c>
      <c r="N205" s="34">
        <f>VLOOKUP(A205,'Actual scan'!$A$2:$M$419,4,0)</f>
        <v>19985383</v>
      </c>
      <c r="O205" s="38">
        <f t="shared" si="5"/>
        <v>5614007</v>
      </c>
      <c r="P205" s="13">
        <f>VLOOKUP(A205,'14.03.24'!$A$2:$M$426,10,0)</f>
        <v>2414441</v>
      </c>
      <c r="Q205" s="39">
        <f>VLOOKUP(A205,'Actual scan'!$A$2:$M$419,10,0)</f>
        <v>3716993</v>
      </c>
      <c r="R205" s="38">
        <f t="shared" si="6"/>
        <v>1302552</v>
      </c>
      <c r="S205" s="13">
        <f>VLOOKUP(A205,'14.03.24'!$A$2:$M$426,9,0)</f>
        <v>4123128</v>
      </c>
      <c r="T205" s="39">
        <f>VLOOKUP(A205,'Actual scan'!$A$2:$M$419,9,0)</f>
        <v>7186813</v>
      </c>
      <c r="U205" s="38">
        <f t="shared" si="7"/>
        <v>3063685</v>
      </c>
      <c r="V205" s="13">
        <f>VLOOKUP(A205,'14.03.24'!$A$2:$M$426,8,0)</f>
        <v>6586286</v>
      </c>
      <c r="W205" s="39">
        <f>VLOOKUP(A205,'Actual scan'!$A$2:$M$419,8,0)</f>
        <v>8782827</v>
      </c>
      <c r="X205" s="38">
        <f t="shared" si="8"/>
        <v>2196541</v>
      </c>
      <c r="Y205" s="13">
        <f>VLOOKUP(A205,'14.03.24'!$A$2:$M$426,11,0)</f>
        <v>566609063</v>
      </c>
      <c r="Z205" s="39">
        <f>VLOOKUP(A205,'Actual scan'!$A$2:$M$419,11,0)</f>
        <v>711609985</v>
      </c>
      <c r="AA205" s="38">
        <f t="shared" si="9"/>
        <v>145000922</v>
      </c>
      <c r="AB205" s="40">
        <f t="shared" si="10"/>
        <v>4393082</v>
      </c>
      <c r="AC205" s="40">
        <f t="shared" si="11"/>
        <v>12254740</v>
      </c>
      <c r="AD205" s="40">
        <f t="shared" si="12"/>
        <v>0</v>
      </c>
      <c r="AE205" s="40">
        <f t="shared" si="13"/>
        <v>0</v>
      </c>
      <c r="AF205" s="41">
        <f t="shared" si="14"/>
        <v>87000.5532</v>
      </c>
      <c r="AG205" s="40">
        <f>IFERROR(__xludf.DUMMYFUNCTION("IFNA(VLOOKUP(A205,IMPORTRANGE(""https://docs.google.com/spreadsheets/d/13sIiIFxtnWDUMYwzYXOCUL9Pdssb8PBqcbIkNBBCaZM/edit?resourcekey#gid=2083474367"",""Responses!$B$2:$N$500""),10,0),0)"),0.0)</f>
        <v>0</v>
      </c>
      <c r="AH205" s="40">
        <f>IFERROR(__xludf.DUMMYFUNCTION("IFNA(VLOOKUP(A205,IMPORTRANGE(""https://docs.google.com/spreadsheets/d/13sIiIFxtnWDUMYwzYXOCUL9Pdssb8PBqcbIkNBBCaZM/edit?resourcekey#gid=2083474367"",""Responses!$B$2:$N$500""),9,0),0)"),0.0)</f>
        <v>0</v>
      </c>
      <c r="AI205" s="41">
        <f t="shared" si="15"/>
        <v>16734822.55</v>
      </c>
      <c r="AJ205" s="41">
        <f t="shared" si="16"/>
        <v>1879645.803</v>
      </c>
      <c r="AK205" s="42">
        <f t="shared" si="17"/>
        <v>1.770502663</v>
      </c>
      <c r="AL205" s="42">
        <f t="shared" si="18"/>
        <v>1.126531366</v>
      </c>
    </row>
    <row r="206" ht="15.75" customHeight="1">
      <c r="A206" s="6">
        <v>1.23691275E8</v>
      </c>
      <c r="B206" s="7" t="s">
        <v>557</v>
      </c>
      <c r="C206" s="20">
        <f>VLOOKUP(A206,'14.03.24'!$A$2:$W$500,17,0)</f>
        <v>2942636.85</v>
      </c>
      <c r="D206" s="33">
        <f t="shared" si="1"/>
        <v>0</v>
      </c>
      <c r="E206" s="20">
        <f>VLOOKUP(A206,'14.03.24'!$A$2:$W$500,18,0)</f>
        <v>14713184.25</v>
      </c>
      <c r="F206" s="33">
        <f t="shared" si="2"/>
        <v>0</v>
      </c>
      <c r="G206" s="13">
        <f>VLOOKUP(A206,'14.03.24'!$A$2:$C$426,3,0)</f>
        <v>58852737</v>
      </c>
      <c r="H206" s="34" t="str">
        <f>VLOOKUP(A206,'Actual scan'!$A$2:$C$419,3,0)</f>
        <v>#N/A</v>
      </c>
      <c r="I206" s="35" t="str">
        <f t="shared" si="3"/>
        <v>#N/A</v>
      </c>
      <c r="J206" s="20">
        <f>VLOOKUP(A206,'14.03.24'!$A$2:$M$426,13,0)</f>
        <v>236636888.8</v>
      </c>
      <c r="K206" s="36" t="str">
        <f>VLOOKUP(A206,'Actual scan'!$A$2:$M$419,13,0)</f>
        <v>#N/A</v>
      </c>
      <c r="L206" s="35" t="str">
        <f t="shared" si="4"/>
        <v>#N/A</v>
      </c>
      <c r="M206" s="13">
        <f>VLOOKUP(A206,'14.03.24'!$A$2:$M$426,4,0)</f>
        <v>33863373</v>
      </c>
      <c r="N206" s="34" t="str">
        <f>VLOOKUP(A206,'Actual scan'!$A$2:$M$419,4,0)</f>
        <v>#N/A</v>
      </c>
      <c r="O206" s="38" t="str">
        <f t="shared" si="5"/>
        <v>#N/A</v>
      </c>
      <c r="P206" s="13">
        <f>VLOOKUP(A206,'14.03.24'!$A$2:$M$426,10,0)</f>
        <v>5917713</v>
      </c>
      <c r="Q206" s="39" t="str">
        <f>VLOOKUP(A206,'Actual scan'!$A$2:$M$419,10,0)</f>
        <v>#N/A</v>
      </c>
      <c r="R206" s="38" t="str">
        <f t="shared" si="6"/>
        <v>#N/A</v>
      </c>
      <c r="S206" s="13">
        <f>VLOOKUP(A206,'14.03.24'!$A$2:$M$426,9,0)</f>
        <v>4029967</v>
      </c>
      <c r="T206" s="39" t="str">
        <f>VLOOKUP(A206,'Actual scan'!$A$2:$M$419,9,0)</f>
        <v>#N/A</v>
      </c>
      <c r="U206" s="38" t="str">
        <f t="shared" si="7"/>
        <v>#N/A</v>
      </c>
      <c r="V206" s="13">
        <f>VLOOKUP(A206,'14.03.24'!$A$2:$M$426,8,0)</f>
        <v>12865445</v>
      </c>
      <c r="W206" s="39" t="str">
        <f>VLOOKUP(A206,'Actual scan'!$A$2:$M$419,8,0)</f>
        <v>#N/A</v>
      </c>
      <c r="X206" s="38" t="str">
        <f t="shared" si="8"/>
        <v>#N/A</v>
      </c>
      <c r="Y206" s="13">
        <f>VLOOKUP(A206,'14.03.24'!$A$2:$M$426,11,0)</f>
        <v>5089820261</v>
      </c>
      <c r="Z206" s="39" t="str">
        <f>VLOOKUP(A206,'Actual scan'!$A$2:$M$419,11,0)</f>
        <v>#N/A</v>
      </c>
      <c r="AA206" s="38" t="str">
        <f t="shared" si="9"/>
        <v>#N/A</v>
      </c>
      <c r="AB206" s="40" t="str">
        <f t="shared" si="10"/>
        <v>#N/A</v>
      </c>
      <c r="AC206" s="40" t="str">
        <f t="shared" si="11"/>
        <v>#N/A</v>
      </c>
      <c r="AD206" s="40">
        <f t="shared" si="12"/>
        <v>0</v>
      </c>
      <c r="AE206" s="40">
        <f t="shared" si="13"/>
        <v>0</v>
      </c>
      <c r="AF206" s="41" t="str">
        <f t="shared" si="14"/>
        <v>#N/A</v>
      </c>
      <c r="AG206" s="40">
        <f>IFERROR(__xludf.DUMMYFUNCTION("IFNA(VLOOKUP(A206,IMPORTRANGE(""https://docs.google.com/spreadsheets/d/13sIiIFxtnWDUMYwzYXOCUL9Pdssb8PBqcbIkNBBCaZM/edit?resourcekey#gid=2083474367"",""Responses!$B$2:$N$500""),10,0),0)"),0.0)</f>
        <v>0</v>
      </c>
      <c r="AH206" s="40">
        <f>IFERROR(__xludf.DUMMYFUNCTION("IFNA(VLOOKUP(A206,IMPORTRANGE(""https://docs.google.com/spreadsheets/d/13sIiIFxtnWDUMYwzYXOCUL9Pdssb8PBqcbIkNBBCaZM/edit?resourcekey#gid=2083474367"",""Responses!$B$2:$N$500""),9,0),0)"),0.0)</f>
        <v>0</v>
      </c>
      <c r="AI206" s="41">
        <f t="shared" si="15"/>
        <v>0</v>
      </c>
      <c r="AJ206" s="41">
        <f t="shared" si="16"/>
        <v>-14713184.25</v>
      </c>
      <c r="AK206" s="42">
        <f t="shared" si="17"/>
        <v>0</v>
      </c>
      <c r="AL206" s="42">
        <f t="shared" si="18"/>
        <v>0</v>
      </c>
    </row>
    <row r="207" ht="15.75" customHeight="1">
      <c r="A207" s="6">
        <v>1.12663937E8</v>
      </c>
      <c r="B207" s="7" t="s">
        <v>210</v>
      </c>
      <c r="C207" s="20">
        <f>VLOOKUP(A207,'14.03.24'!$A$2:$W$500,17,0)</f>
        <v>2924969.15</v>
      </c>
      <c r="D207" s="33">
        <f t="shared" si="1"/>
        <v>1927688</v>
      </c>
      <c r="E207" s="20">
        <f>VLOOKUP(A207,'14.03.24'!$A$2:$W$500,18,0)</f>
        <v>14624845.75</v>
      </c>
      <c r="F207" s="33">
        <f t="shared" si="2"/>
        <v>7483612</v>
      </c>
      <c r="G207" s="13">
        <f>VLOOKUP(A207,'14.03.24'!$A$2:$C$426,3,0)</f>
        <v>58499383</v>
      </c>
      <c r="H207" s="34">
        <f>VLOOKUP(A207,'Actual scan'!$A$2:$C$419,3,0)</f>
        <v>55806337</v>
      </c>
      <c r="I207" s="35">
        <f t="shared" si="3"/>
        <v>-2693046</v>
      </c>
      <c r="J207" s="20">
        <f>VLOOKUP(A207,'14.03.24'!$A$2:$M$426,13,0)</f>
        <v>219636234.4</v>
      </c>
      <c r="K207" s="36">
        <f>VLOOKUP(A207,'Actual scan'!$A$2:$M$419,13,0)</f>
        <v>253174222.2</v>
      </c>
      <c r="L207" s="37">
        <f t="shared" si="4"/>
        <v>33537987.8</v>
      </c>
      <c r="M207" s="13">
        <f>VLOOKUP(A207,'14.03.24'!$A$2:$M$426,4,0)</f>
        <v>34143784</v>
      </c>
      <c r="N207" s="34">
        <f>VLOOKUP(A207,'Actual scan'!$A$2:$M$419,4,0)</f>
        <v>36136479</v>
      </c>
      <c r="O207" s="38">
        <f t="shared" si="5"/>
        <v>1992695</v>
      </c>
      <c r="P207" s="13">
        <f>VLOOKUP(A207,'14.03.24'!$A$2:$M$426,10,0)</f>
        <v>7239954</v>
      </c>
      <c r="Q207" s="39">
        <f>VLOOKUP(A207,'Actual scan'!$A$2:$M$419,10,0)</f>
        <v>9772146</v>
      </c>
      <c r="R207" s="38">
        <f t="shared" si="6"/>
        <v>2532192</v>
      </c>
      <c r="S207" s="13">
        <f>VLOOKUP(A207,'14.03.24'!$A$2:$M$426,9,0)</f>
        <v>4587111</v>
      </c>
      <c r="T207" s="39">
        <f>VLOOKUP(A207,'Actual scan'!$A$2:$M$419,9,0)</f>
        <v>6011229</v>
      </c>
      <c r="U207" s="38">
        <f t="shared" si="7"/>
        <v>1424118</v>
      </c>
      <c r="V207" s="13">
        <f>VLOOKUP(A207,'14.03.24'!$A$2:$M$426,8,0)</f>
        <v>11951408</v>
      </c>
      <c r="W207" s="39">
        <f>VLOOKUP(A207,'Actual scan'!$A$2:$M$419,8,0)</f>
        <v>12454978</v>
      </c>
      <c r="X207" s="38">
        <f t="shared" si="8"/>
        <v>503570</v>
      </c>
      <c r="Y207" s="13">
        <f>VLOOKUP(A207,'14.03.24'!$A$2:$M$426,11,0)</f>
        <v>2669192506</v>
      </c>
      <c r="Z207" s="39">
        <f>VLOOKUP(A207,'Actual scan'!$A$2:$M$419,11,0)</f>
        <v>3969192506</v>
      </c>
      <c r="AA207" s="38">
        <f t="shared" si="9"/>
        <v>1300000000</v>
      </c>
      <c r="AB207" s="40">
        <f t="shared" si="10"/>
        <v>1007140</v>
      </c>
      <c r="AC207" s="40">
        <f t="shared" si="11"/>
        <v>5696472</v>
      </c>
      <c r="AD207" s="40">
        <f t="shared" si="12"/>
        <v>0</v>
      </c>
      <c r="AE207" s="40">
        <f t="shared" si="13"/>
        <v>0</v>
      </c>
      <c r="AF207" s="41">
        <f t="shared" si="14"/>
        <v>780000</v>
      </c>
      <c r="AG207" s="40">
        <f>IFERROR(__xludf.DUMMYFUNCTION("IFNA(VLOOKUP(A207,IMPORTRANGE(""https://docs.google.com/spreadsheets/d/13sIiIFxtnWDUMYwzYXOCUL9Pdssb8PBqcbIkNBBCaZM/edit?resourcekey#gid=2083474367"",""Responses!$B$2:$N$500""),10,0),0)"),0.0)</f>
        <v>0</v>
      </c>
      <c r="AH207" s="40">
        <f>IFERROR(__xludf.DUMMYFUNCTION("IFNA(VLOOKUP(A207,IMPORTRANGE(""https://docs.google.com/spreadsheets/d/13sIiIFxtnWDUMYwzYXOCUL9Pdssb8PBqcbIkNBBCaZM/edit?resourcekey#gid=2083474367"",""Responses!$B$2:$N$500""),9,0),0)"),0.0)</f>
        <v>0</v>
      </c>
      <c r="AI207" s="41">
        <f t="shared" si="15"/>
        <v>7483612</v>
      </c>
      <c r="AJ207" s="41">
        <f t="shared" si="16"/>
        <v>-7141233.75</v>
      </c>
      <c r="AK207" s="42">
        <f t="shared" si="17"/>
        <v>0.6590455834</v>
      </c>
      <c r="AL207" s="42">
        <f t="shared" si="18"/>
        <v>0.5117053628</v>
      </c>
    </row>
    <row r="208" ht="15.75" customHeight="1">
      <c r="A208" s="6">
        <v>1.24475012E8</v>
      </c>
      <c r="B208" s="7" t="s">
        <v>172</v>
      </c>
      <c r="C208" s="20">
        <f>VLOOKUP(A208,'14.03.24'!$A$2:$W$500,17,0)</f>
        <v>4205463.57</v>
      </c>
      <c r="D208" s="33">
        <f t="shared" si="1"/>
        <v>4305103</v>
      </c>
      <c r="E208" s="20">
        <f>VLOOKUP(A208,'14.03.24'!$A$2:$W$500,18,0)</f>
        <v>18023415.3</v>
      </c>
      <c r="F208" s="33">
        <f t="shared" si="2"/>
        <v>15010340</v>
      </c>
      <c r="G208" s="13">
        <f>VLOOKUP(A208,'14.03.24'!$A$2:$C$426,3,0)</f>
        <v>60078051</v>
      </c>
      <c r="H208" s="34">
        <f>VLOOKUP(A208,'Actual scan'!$A$2:$C$419,3,0)</f>
        <v>63697110</v>
      </c>
      <c r="I208" s="35">
        <f t="shared" si="3"/>
        <v>3619059</v>
      </c>
      <c r="J208" s="20">
        <f>VLOOKUP(A208,'14.03.24'!$A$2:$M$426,13,0)</f>
        <v>383232724.6</v>
      </c>
      <c r="K208" s="36">
        <f>VLOOKUP(A208,'Actual scan'!$A$2:$M$419,13,0)</f>
        <v>458479180.2</v>
      </c>
      <c r="L208" s="37">
        <f t="shared" si="4"/>
        <v>75246455.6</v>
      </c>
      <c r="M208" s="13">
        <f>VLOOKUP(A208,'14.03.24'!$A$2:$M$426,4,0)</f>
        <v>35605518</v>
      </c>
      <c r="N208" s="34">
        <f>VLOOKUP(A208,'Actual scan'!$A$2:$M$419,4,0)</f>
        <v>40267838</v>
      </c>
      <c r="O208" s="38">
        <f t="shared" si="5"/>
        <v>4662320</v>
      </c>
      <c r="P208" s="13">
        <f>VLOOKUP(A208,'14.03.24'!$A$2:$M$426,10,0)</f>
        <v>4930765</v>
      </c>
      <c r="Q208" s="39">
        <f>VLOOKUP(A208,'Actual scan'!$A$2:$M$419,10,0)</f>
        <v>5781950</v>
      </c>
      <c r="R208" s="38">
        <f t="shared" si="6"/>
        <v>851185</v>
      </c>
      <c r="S208" s="13">
        <f>VLOOKUP(A208,'14.03.24'!$A$2:$M$426,9,0)</f>
        <v>10914879</v>
      </c>
      <c r="T208" s="39">
        <f>VLOOKUP(A208,'Actual scan'!$A$2:$M$419,9,0)</f>
        <v>14077446</v>
      </c>
      <c r="U208" s="38">
        <f t="shared" si="7"/>
        <v>3162567</v>
      </c>
      <c r="V208" s="13">
        <f>VLOOKUP(A208,'14.03.24'!$A$2:$M$426,8,0)</f>
        <v>16050236</v>
      </c>
      <c r="W208" s="39">
        <f>VLOOKUP(A208,'Actual scan'!$A$2:$M$419,8,0)</f>
        <v>17192772</v>
      </c>
      <c r="X208" s="38">
        <f t="shared" si="8"/>
        <v>1142536</v>
      </c>
      <c r="Y208" s="13">
        <f>VLOOKUP(A208,'14.03.24'!$A$2:$M$426,11,0)</f>
        <v>3324619201</v>
      </c>
      <c r="Z208" s="39">
        <f>VLOOKUP(A208,'Actual scan'!$A$2:$M$419,11,0)</f>
        <v>3449619201</v>
      </c>
      <c r="AA208" s="38">
        <f t="shared" si="9"/>
        <v>125000000</v>
      </c>
      <c r="AB208" s="40">
        <f t="shared" si="10"/>
        <v>2285072</v>
      </c>
      <c r="AC208" s="40">
        <f t="shared" si="11"/>
        <v>12650268</v>
      </c>
      <c r="AD208" s="40">
        <f t="shared" si="12"/>
        <v>0</v>
      </c>
      <c r="AE208" s="40">
        <f t="shared" si="13"/>
        <v>0</v>
      </c>
      <c r="AF208" s="41">
        <f t="shared" si="14"/>
        <v>75000</v>
      </c>
      <c r="AG208" s="40">
        <f>IFERROR(__xludf.DUMMYFUNCTION("IFNA(VLOOKUP(A208,IMPORTRANGE(""https://docs.google.com/spreadsheets/d/13sIiIFxtnWDUMYwzYXOCUL9Pdssb8PBqcbIkNBBCaZM/edit?resourcekey#gid=2083474367"",""Responses!$B$2:$N$500""),10,0),0)"),0.0)</f>
        <v>0</v>
      </c>
      <c r="AH208" s="40">
        <f>IFERROR(__xludf.DUMMYFUNCTION("IFNA(VLOOKUP(A208,IMPORTRANGE(""https://docs.google.com/spreadsheets/d/13sIiIFxtnWDUMYwzYXOCUL9Pdssb8PBqcbIkNBBCaZM/edit?resourcekey#gid=2083474367"",""Responses!$B$2:$N$500""),9,0),0)"),0.0)</f>
        <v>0</v>
      </c>
      <c r="AI208" s="41">
        <f t="shared" si="15"/>
        <v>15010340</v>
      </c>
      <c r="AJ208" s="41">
        <f t="shared" si="16"/>
        <v>-3013075.3</v>
      </c>
      <c r="AK208" s="42">
        <f t="shared" si="17"/>
        <v>1.023692853</v>
      </c>
      <c r="AL208" s="42">
        <f t="shared" si="18"/>
        <v>0.8328243982</v>
      </c>
    </row>
    <row r="209" ht="15.75" customHeight="1">
      <c r="A209" s="6">
        <v>1.1271716E8</v>
      </c>
      <c r="B209" s="7" t="s">
        <v>186</v>
      </c>
      <c r="C209" s="20">
        <f>VLOOKUP(A209,'14.03.24'!$A$2:$W$500,17,0)</f>
        <v>4215245.72</v>
      </c>
      <c r="D209" s="33">
        <f t="shared" si="1"/>
        <v>6561231</v>
      </c>
      <c r="E209" s="20">
        <f>VLOOKUP(A209,'14.03.24'!$A$2:$W$500,18,0)</f>
        <v>18065338.8</v>
      </c>
      <c r="F209" s="33">
        <f t="shared" si="2"/>
        <v>22672397.06</v>
      </c>
      <c r="G209" s="13">
        <f>VLOOKUP(A209,'14.03.24'!$A$2:$C$426,3,0)</f>
        <v>60217796</v>
      </c>
      <c r="H209" s="34">
        <f>VLOOKUP(A209,'Actual scan'!$A$2:$C$419,3,0)</f>
        <v>59994253</v>
      </c>
      <c r="I209" s="35">
        <f t="shared" si="3"/>
        <v>-223543</v>
      </c>
      <c r="J209" s="20">
        <f>VLOOKUP(A209,'14.03.24'!$A$2:$M$426,13,0)</f>
        <v>336573027.8</v>
      </c>
      <c r="K209" s="36">
        <f>VLOOKUP(A209,'Actual scan'!$A$2:$M$419,13,0)</f>
        <v>449038653</v>
      </c>
      <c r="L209" s="37">
        <f t="shared" si="4"/>
        <v>112465625.2</v>
      </c>
      <c r="M209" s="13">
        <f>VLOOKUP(A209,'14.03.24'!$A$2:$M$426,4,0)</f>
        <v>31116017</v>
      </c>
      <c r="N209" s="34">
        <f>VLOOKUP(A209,'Actual scan'!$A$2:$M$419,4,0)</f>
        <v>38030711</v>
      </c>
      <c r="O209" s="38">
        <f t="shared" si="5"/>
        <v>6914694</v>
      </c>
      <c r="P209" s="13">
        <f>VLOOKUP(A209,'14.03.24'!$A$2:$M$426,10,0)</f>
        <v>6798131</v>
      </c>
      <c r="Q209" s="39">
        <f>VLOOKUP(A209,'Actual scan'!$A$2:$M$419,10,0)</f>
        <v>9204851</v>
      </c>
      <c r="R209" s="38">
        <f t="shared" si="6"/>
        <v>2406720</v>
      </c>
      <c r="S209" s="13">
        <f>VLOOKUP(A209,'14.03.24'!$A$2:$M$426,9,0)</f>
        <v>9846091</v>
      </c>
      <c r="T209" s="39">
        <f>VLOOKUP(A209,'Actual scan'!$A$2:$M$419,9,0)</f>
        <v>14490524</v>
      </c>
      <c r="U209" s="38">
        <f t="shared" si="7"/>
        <v>4644433</v>
      </c>
      <c r="V209" s="13">
        <f>VLOOKUP(A209,'14.03.24'!$A$2:$M$426,8,0)</f>
        <v>13443482</v>
      </c>
      <c r="W209" s="39">
        <f>VLOOKUP(A209,'Actual scan'!$A$2:$M$419,8,0)</f>
        <v>15360280</v>
      </c>
      <c r="X209" s="38">
        <f t="shared" si="8"/>
        <v>1916798</v>
      </c>
      <c r="Y209" s="13">
        <f>VLOOKUP(A209,'14.03.24'!$A$2:$M$426,11,0)</f>
        <v>1397121216</v>
      </c>
      <c r="Z209" s="39">
        <f>VLOOKUP(A209,'Actual scan'!$A$2:$M$419,11,0)</f>
        <v>1832236308</v>
      </c>
      <c r="AA209" s="38">
        <f t="shared" si="9"/>
        <v>435115092</v>
      </c>
      <c r="AB209" s="40">
        <f t="shared" si="10"/>
        <v>3833596</v>
      </c>
      <c r="AC209" s="40">
        <f t="shared" si="11"/>
        <v>18577732</v>
      </c>
      <c r="AD209" s="40">
        <f t="shared" si="12"/>
        <v>0</v>
      </c>
      <c r="AE209" s="40">
        <f t="shared" si="13"/>
        <v>0</v>
      </c>
      <c r="AF209" s="41">
        <f t="shared" si="14"/>
        <v>261069.0552</v>
      </c>
      <c r="AG209" s="40">
        <f>IFERROR(__xludf.DUMMYFUNCTION("IFNA(VLOOKUP(A209,IMPORTRANGE(""https://docs.google.com/spreadsheets/d/13sIiIFxtnWDUMYwzYXOCUL9Pdssb8PBqcbIkNBBCaZM/edit?resourcekey#gid=2083474367"",""Responses!$B$2:$N$500""),10,0),0)"),0.0)</f>
        <v>0</v>
      </c>
      <c r="AH209" s="40">
        <f>IFERROR(__xludf.DUMMYFUNCTION("IFNA(VLOOKUP(A209,IMPORTRANGE(""https://docs.google.com/spreadsheets/d/13sIiIFxtnWDUMYwzYXOCUL9Pdssb8PBqcbIkNBBCaZM/edit?resourcekey#gid=2083474367"",""Responses!$B$2:$N$500""),9,0),0)"),0.0)</f>
        <v>0</v>
      </c>
      <c r="AI209" s="41">
        <f t="shared" si="15"/>
        <v>22672397.06</v>
      </c>
      <c r="AJ209" s="41">
        <f t="shared" si="16"/>
        <v>4607058.255</v>
      </c>
      <c r="AK209" s="42">
        <f t="shared" si="17"/>
        <v>1.556547693</v>
      </c>
      <c r="AL209" s="42">
        <f t="shared" si="18"/>
        <v>1.255021968</v>
      </c>
    </row>
    <row r="210" ht="15.75" customHeight="1">
      <c r="A210" s="6">
        <v>1.4518273E7</v>
      </c>
      <c r="B210" s="7" t="s">
        <v>561</v>
      </c>
      <c r="C210" s="20">
        <f>VLOOKUP(A210,'14.03.24'!$A$2:$W$500,17,0)</f>
        <v>2877162.2</v>
      </c>
      <c r="D210" s="33">
        <f t="shared" si="1"/>
        <v>125410</v>
      </c>
      <c r="E210" s="20">
        <f>VLOOKUP(A210,'14.03.24'!$A$2:$W$500,18,0)</f>
        <v>14385811</v>
      </c>
      <c r="F210" s="33">
        <f t="shared" si="2"/>
        <v>377710</v>
      </c>
      <c r="G210" s="13">
        <f>VLOOKUP(A210,'14.03.24'!$A$2:$C$426,3,0)</f>
        <v>57543244</v>
      </c>
      <c r="H210" s="34">
        <f>VLOOKUP(A210,'Actual scan'!$A$2:$C$419,3,0)</f>
        <v>55378067</v>
      </c>
      <c r="I210" s="35">
        <f t="shared" si="3"/>
        <v>-2165177</v>
      </c>
      <c r="J210" s="20">
        <f>VLOOKUP(A210,'14.03.24'!$A$2:$M$426,13,0)</f>
        <v>3554013279</v>
      </c>
      <c r="K210" s="36">
        <f>VLOOKUP(A210,'Actual scan'!$A$2:$M$419,13,0)</f>
        <v>3555902006</v>
      </c>
      <c r="L210" s="37">
        <f t="shared" si="4"/>
        <v>1888726.4</v>
      </c>
      <c r="M210" s="13">
        <f>VLOOKUP(A210,'14.03.24'!$A$2:$M$426,4,0)</f>
        <v>370454283</v>
      </c>
      <c r="N210" s="34">
        <f>VLOOKUP(A210,'Actual scan'!$A$2:$M$419,4,0)</f>
        <v>370580260</v>
      </c>
      <c r="O210" s="38">
        <f t="shared" si="5"/>
        <v>125977</v>
      </c>
      <c r="P210" s="13">
        <f>VLOOKUP(A210,'14.03.24'!$A$2:$M$426,10,0)</f>
        <v>23471692</v>
      </c>
      <c r="Q210" s="39">
        <f>VLOOKUP(A210,'Actual scan'!$A$2:$M$419,10,0)</f>
        <v>23615077</v>
      </c>
      <c r="R210" s="38">
        <f t="shared" si="6"/>
        <v>143385</v>
      </c>
      <c r="S210" s="13">
        <f>VLOOKUP(A210,'14.03.24'!$A$2:$M$426,9,0)</f>
        <v>77396121</v>
      </c>
      <c r="T210" s="39">
        <f>VLOOKUP(A210,'Actual scan'!$A$2:$M$419,9,0)</f>
        <v>77459566</v>
      </c>
      <c r="U210" s="38">
        <f t="shared" si="7"/>
        <v>63445</v>
      </c>
      <c r="V210" s="13">
        <f>VLOOKUP(A210,'14.03.24'!$A$2:$M$426,8,0)</f>
        <v>192598684</v>
      </c>
      <c r="W210" s="39">
        <f>VLOOKUP(A210,'Actual scan'!$A$2:$M$419,8,0)</f>
        <v>192660649</v>
      </c>
      <c r="X210" s="38">
        <f t="shared" si="8"/>
        <v>61965</v>
      </c>
      <c r="Y210" s="13">
        <f>VLOOKUP(A210,'14.03.24'!$A$2:$M$426,11,0)</f>
        <v>15719655857</v>
      </c>
      <c r="Z210" s="39">
        <f>VLOOKUP(A210,'Actual scan'!$A$2:$M$419,11,0)</f>
        <v>15719655857</v>
      </c>
      <c r="AA210" s="38">
        <f t="shared" si="9"/>
        <v>0</v>
      </c>
      <c r="AB210" s="40">
        <f t="shared" si="10"/>
        <v>123930</v>
      </c>
      <c r="AC210" s="40">
        <f t="shared" si="11"/>
        <v>253780</v>
      </c>
      <c r="AD210" s="40">
        <f t="shared" si="12"/>
        <v>0</v>
      </c>
      <c r="AE210" s="40">
        <f t="shared" si="13"/>
        <v>0</v>
      </c>
      <c r="AF210" s="41">
        <f t="shared" si="14"/>
        <v>0</v>
      </c>
      <c r="AG210" s="40">
        <f>IFERROR(__xludf.DUMMYFUNCTION("IFNA(VLOOKUP(A210,IMPORTRANGE(""https://docs.google.com/spreadsheets/d/13sIiIFxtnWDUMYwzYXOCUL9Pdssb8PBqcbIkNBBCaZM/edit?resourcekey#gid=2083474367"",""Responses!$B$2:$N$500""),10,0),0)"),0.0)</f>
        <v>0</v>
      </c>
      <c r="AH210" s="40">
        <f>IFERROR(__xludf.DUMMYFUNCTION("IFNA(VLOOKUP(A210,IMPORTRANGE(""https://docs.google.com/spreadsheets/d/13sIiIFxtnWDUMYwzYXOCUL9Pdssb8PBqcbIkNBBCaZM/edit?resourcekey#gid=2083474367"",""Responses!$B$2:$N$500""),9,0),0)"),0.0)</f>
        <v>0</v>
      </c>
      <c r="AI210" s="41">
        <f t="shared" si="15"/>
        <v>377710</v>
      </c>
      <c r="AJ210" s="41">
        <f t="shared" si="16"/>
        <v>-14008101</v>
      </c>
      <c r="AK210" s="42">
        <f t="shared" si="17"/>
        <v>0.04358808829</v>
      </c>
      <c r="AL210" s="42">
        <f t="shared" si="18"/>
        <v>0.02625573212</v>
      </c>
    </row>
    <row r="211" ht="15.75" customHeight="1">
      <c r="A211" s="6">
        <v>8.6773135E7</v>
      </c>
      <c r="B211" s="7" t="s">
        <v>551</v>
      </c>
      <c r="C211" s="20">
        <f>VLOOKUP(A211,'14.03.24'!$A$2:$W$500,17,0)</f>
        <v>4241654.97</v>
      </c>
      <c r="D211" s="33">
        <f t="shared" si="1"/>
        <v>0</v>
      </c>
      <c r="E211" s="20">
        <f>VLOOKUP(A211,'14.03.24'!$A$2:$W$500,18,0)</f>
        <v>18178521.3</v>
      </c>
      <c r="F211" s="33">
        <f t="shared" si="2"/>
        <v>0</v>
      </c>
      <c r="G211" s="13">
        <f>VLOOKUP(A211,'14.03.24'!$A$2:$C$426,3,0)</f>
        <v>60595071</v>
      </c>
      <c r="H211" s="34" t="str">
        <f>VLOOKUP(A211,'Actual scan'!$A$2:$C$419,3,0)</f>
        <v>#N/A</v>
      </c>
      <c r="I211" s="35" t="str">
        <f t="shared" si="3"/>
        <v>#N/A</v>
      </c>
      <c r="J211" s="20">
        <f>VLOOKUP(A211,'14.03.24'!$A$2:$M$426,13,0)</f>
        <v>351583096.2</v>
      </c>
      <c r="K211" s="36" t="str">
        <f>VLOOKUP(A211,'Actual scan'!$A$2:$M$419,13,0)</f>
        <v>#N/A</v>
      </c>
      <c r="L211" s="35" t="str">
        <f t="shared" si="4"/>
        <v>#N/A</v>
      </c>
      <c r="M211" s="13">
        <f>VLOOKUP(A211,'14.03.24'!$A$2:$M$426,4,0)</f>
        <v>28215694</v>
      </c>
      <c r="N211" s="34" t="str">
        <f>VLOOKUP(A211,'Actual scan'!$A$2:$M$419,4,0)</f>
        <v>#N/A</v>
      </c>
      <c r="O211" s="38" t="str">
        <f t="shared" si="5"/>
        <v>#N/A</v>
      </c>
      <c r="P211" s="13">
        <f>VLOOKUP(A211,'14.03.24'!$A$2:$M$426,10,0)</f>
        <v>8653561</v>
      </c>
      <c r="Q211" s="39" t="str">
        <f>VLOOKUP(A211,'Actual scan'!$A$2:$M$419,10,0)</f>
        <v>#N/A</v>
      </c>
      <c r="R211" s="38" t="str">
        <f t="shared" si="6"/>
        <v>#N/A</v>
      </c>
      <c r="S211" s="13">
        <f>VLOOKUP(A211,'14.03.24'!$A$2:$M$426,9,0)</f>
        <v>9612447</v>
      </c>
      <c r="T211" s="39" t="str">
        <f>VLOOKUP(A211,'Actual scan'!$A$2:$M$419,9,0)</f>
        <v>#N/A</v>
      </c>
      <c r="U211" s="38" t="str">
        <f t="shared" si="7"/>
        <v>#N/A</v>
      </c>
      <c r="V211" s="13">
        <f>VLOOKUP(A211,'14.03.24'!$A$2:$M$426,8,0)</f>
        <v>15302761</v>
      </c>
      <c r="W211" s="39" t="str">
        <f>VLOOKUP(A211,'Actual scan'!$A$2:$M$419,8,0)</f>
        <v>#N/A</v>
      </c>
      <c r="X211" s="38" t="str">
        <f t="shared" si="8"/>
        <v>#N/A</v>
      </c>
      <c r="Y211" s="13">
        <f>VLOOKUP(A211,'14.03.24'!$A$2:$M$426,11,0)</f>
        <v>4732804734</v>
      </c>
      <c r="Z211" s="39" t="str">
        <f>VLOOKUP(A211,'Actual scan'!$A$2:$M$419,11,0)</f>
        <v>#N/A</v>
      </c>
      <c r="AA211" s="38" t="str">
        <f t="shared" si="9"/>
        <v>#N/A</v>
      </c>
      <c r="AB211" s="40" t="str">
        <f t="shared" si="10"/>
        <v>#N/A</v>
      </c>
      <c r="AC211" s="40" t="str">
        <f t="shared" si="11"/>
        <v>#N/A</v>
      </c>
      <c r="AD211" s="40">
        <f t="shared" si="12"/>
        <v>0</v>
      </c>
      <c r="AE211" s="40">
        <f t="shared" si="13"/>
        <v>0</v>
      </c>
      <c r="AF211" s="41" t="str">
        <f t="shared" si="14"/>
        <v>#N/A</v>
      </c>
      <c r="AG211" s="40">
        <f>IFERROR(__xludf.DUMMYFUNCTION("IFNA(VLOOKUP(A211,IMPORTRANGE(""https://docs.google.com/spreadsheets/d/13sIiIFxtnWDUMYwzYXOCUL9Pdssb8PBqcbIkNBBCaZM/edit?resourcekey#gid=2083474367"",""Responses!$B$2:$N$500""),10,0),0)"),0.0)</f>
        <v>0</v>
      </c>
      <c r="AH211" s="40">
        <f>IFERROR(__xludf.DUMMYFUNCTION("IFNA(VLOOKUP(A211,IMPORTRANGE(""https://docs.google.com/spreadsheets/d/13sIiIFxtnWDUMYwzYXOCUL9Pdssb8PBqcbIkNBBCaZM/edit?resourcekey#gid=2083474367"",""Responses!$B$2:$N$500""),9,0),0)"),0.0)</f>
        <v>0</v>
      </c>
      <c r="AI211" s="41">
        <f t="shared" si="15"/>
        <v>0</v>
      </c>
      <c r="AJ211" s="41">
        <f t="shared" si="16"/>
        <v>-18178521.3</v>
      </c>
      <c r="AK211" s="42">
        <f t="shared" si="17"/>
        <v>0</v>
      </c>
      <c r="AL211" s="42">
        <f t="shared" si="18"/>
        <v>0</v>
      </c>
    </row>
    <row r="212" ht="15.75" customHeight="1">
      <c r="A212" s="6">
        <v>8.4445394E7</v>
      </c>
      <c r="B212" s="7" t="s">
        <v>559</v>
      </c>
      <c r="C212" s="20">
        <f>VLOOKUP(A212,'14.03.24'!$A$2:$W$500,17,0)</f>
        <v>2882538.35</v>
      </c>
      <c r="D212" s="33">
        <f t="shared" si="1"/>
        <v>0</v>
      </c>
      <c r="E212" s="20">
        <f>VLOOKUP(A212,'14.03.24'!$A$2:$W$500,18,0)</f>
        <v>14412691.75</v>
      </c>
      <c r="F212" s="33">
        <f t="shared" si="2"/>
        <v>0</v>
      </c>
      <c r="G212" s="13">
        <f>VLOOKUP(A212,'14.03.24'!$A$2:$C$426,3,0)</f>
        <v>57650767</v>
      </c>
      <c r="H212" s="34" t="str">
        <f>VLOOKUP(A212,'Actual scan'!$A$2:$C$419,3,0)</f>
        <v>#N/A</v>
      </c>
      <c r="I212" s="35" t="str">
        <f t="shared" si="3"/>
        <v>#N/A</v>
      </c>
      <c r="J212" s="20">
        <f>VLOOKUP(A212,'14.03.24'!$A$2:$M$426,13,0)</f>
        <v>988152503.4</v>
      </c>
      <c r="K212" s="36" t="str">
        <f>VLOOKUP(A212,'Actual scan'!$A$2:$M$419,13,0)</f>
        <v>#N/A</v>
      </c>
      <c r="L212" s="35" t="str">
        <f t="shared" si="4"/>
        <v>#N/A</v>
      </c>
      <c r="M212" s="13">
        <f>VLOOKUP(A212,'14.03.24'!$A$2:$M$426,4,0)</f>
        <v>122335191</v>
      </c>
      <c r="N212" s="34" t="str">
        <f>VLOOKUP(A212,'Actual scan'!$A$2:$M$419,4,0)</f>
        <v>#N/A</v>
      </c>
      <c r="O212" s="38" t="str">
        <f t="shared" si="5"/>
        <v>#N/A</v>
      </c>
      <c r="P212" s="13">
        <f>VLOOKUP(A212,'14.03.24'!$A$2:$M$426,10,0)</f>
        <v>9568214</v>
      </c>
      <c r="Q212" s="39" t="str">
        <f>VLOOKUP(A212,'Actual scan'!$A$2:$M$419,10,0)</f>
        <v>#N/A</v>
      </c>
      <c r="R212" s="38" t="str">
        <f t="shared" si="6"/>
        <v>#N/A</v>
      </c>
      <c r="S212" s="13">
        <f>VLOOKUP(A212,'14.03.24'!$A$2:$M$426,9,0)</f>
        <v>26894799</v>
      </c>
      <c r="T212" s="39" t="str">
        <f>VLOOKUP(A212,'Actual scan'!$A$2:$M$419,9,0)</f>
        <v>#N/A</v>
      </c>
      <c r="U212" s="38" t="str">
        <f t="shared" si="7"/>
        <v>#N/A</v>
      </c>
      <c r="V212" s="13">
        <f>VLOOKUP(A212,'14.03.24'!$A$2:$M$426,8,0)</f>
        <v>43095478</v>
      </c>
      <c r="W212" s="39" t="str">
        <f>VLOOKUP(A212,'Actual scan'!$A$2:$M$419,8,0)</f>
        <v>#N/A</v>
      </c>
      <c r="X212" s="38" t="str">
        <f t="shared" si="8"/>
        <v>#N/A</v>
      </c>
      <c r="Y212" s="13">
        <f>VLOOKUP(A212,'14.03.24'!$A$2:$M$426,11,0)</f>
        <v>6788256731</v>
      </c>
      <c r="Z212" s="39" t="str">
        <f>VLOOKUP(A212,'Actual scan'!$A$2:$M$419,11,0)</f>
        <v>#N/A</v>
      </c>
      <c r="AA212" s="38" t="str">
        <f t="shared" si="9"/>
        <v>#N/A</v>
      </c>
      <c r="AB212" s="40" t="str">
        <f t="shared" si="10"/>
        <v>#N/A</v>
      </c>
      <c r="AC212" s="40" t="str">
        <f t="shared" si="11"/>
        <v>#N/A</v>
      </c>
      <c r="AD212" s="40">
        <f t="shared" si="12"/>
        <v>0</v>
      </c>
      <c r="AE212" s="40">
        <f t="shared" si="13"/>
        <v>0</v>
      </c>
      <c r="AF212" s="41" t="str">
        <f t="shared" si="14"/>
        <v>#N/A</v>
      </c>
      <c r="AG212" s="40">
        <f>IFERROR(__xludf.DUMMYFUNCTION("IFNA(VLOOKUP(A212,IMPORTRANGE(""https://docs.google.com/spreadsheets/d/13sIiIFxtnWDUMYwzYXOCUL9Pdssb8PBqcbIkNBBCaZM/edit?resourcekey#gid=2083474367"",""Responses!$B$2:$N$500""),10,0),0)"),0.0)</f>
        <v>0</v>
      </c>
      <c r="AH212" s="40">
        <f>IFERROR(__xludf.DUMMYFUNCTION("IFNA(VLOOKUP(A212,IMPORTRANGE(""https://docs.google.com/spreadsheets/d/13sIiIFxtnWDUMYwzYXOCUL9Pdssb8PBqcbIkNBBCaZM/edit?resourcekey#gid=2083474367"",""Responses!$B$2:$N$500""),9,0),0)"),0.0)</f>
        <v>0</v>
      </c>
      <c r="AI212" s="41">
        <f t="shared" si="15"/>
        <v>0</v>
      </c>
      <c r="AJ212" s="41">
        <f t="shared" si="16"/>
        <v>-14412691.75</v>
      </c>
      <c r="AK212" s="42">
        <f t="shared" si="17"/>
        <v>0</v>
      </c>
      <c r="AL212" s="42">
        <f t="shared" si="18"/>
        <v>0</v>
      </c>
    </row>
    <row r="213" ht="15.75" customHeight="1">
      <c r="A213" s="6">
        <v>1.08960573E8</v>
      </c>
      <c r="B213" s="7" t="s">
        <v>171</v>
      </c>
      <c r="C213" s="20">
        <f>VLOOKUP(A213,'14.03.24'!$A$2:$W$500,17,0)</f>
        <v>2944493.95</v>
      </c>
      <c r="D213" s="33">
        <f t="shared" si="1"/>
        <v>7685794</v>
      </c>
      <c r="E213" s="20">
        <f>VLOOKUP(A213,'14.03.24'!$A$2:$W$500,18,0)</f>
        <v>14722469.75</v>
      </c>
      <c r="F213" s="33">
        <f t="shared" si="2"/>
        <v>28021570</v>
      </c>
      <c r="G213" s="13">
        <f>VLOOKUP(A213,'14.03.24'!$A$2:$C$426,3,0)</f>
        <v>58889879</v>
      </c>
      <c r="H213" s="34">
        <f>VLOOKUP(A213,'Actual scan'!$A$2:$C$419,3,0)</f>
        <v>64468484</v>
      </c>
      <c r="I213" s="35">
        <f t="shared" si="3"/>
        <v>5578605</v>
      </c>
      <c r="J213" s="20">
        <f>VLOOKUP(A213,'14.03.24'!$A$2:$M$426,13,0)</f>
        <v>381359594.4</v>
      </c>
      <c r="K213" s="36">
        <f>VLOOKUP(A213,'Actual scan'!$A$2:$M$419,13,0)</f>
        <v>521520896.8</v>
      </c>
      <c r="L213" s="37">
        <f t="shared" si="4"/>
        <v>140161302.4</v>
      </c>
      <c r="M213" s="13">
        <f>VLOOKUP(A213,'14.03.24'!$A$2:$M$426,4,0)</f>
        <v>25141361</v>
      </c>
      <c r="N213" s="34">
        <f>VLOOKUP(A213,'Actual scan'!$A$2:$M$419,4,0)</f>
        <v>32916658</v>
      </c>
      <c r="O213" s="38">
        <f t="shared" si="5"/>
        <v>7775297</v>
      </c>
      <c r="P213" s="13">
        <f>VLOOKUP(A213,'14.03.24'!$A$2:$M$426,10,0)</f>
        <v>5744446</v>
      </c>
      <c r="Q213" s="39">
        <f>VLOOKUP(A213,'Actual scan'!$A$2:$M$419,10,0)</f>
        <v>6865249</v>
      </c>
      <c r="R213" s="38">
        <f t="shared" si="6"/>
        <v>1120803</v>
      </c>
      <c r="S213" s="13">
        <f>VLOOKUP(A213,'14.03.24'!$A$2:$M$426,9,0)</f>
        <v>13593812</v>
      </c>
      <c r="T213" s="39">
        <f>VLOOKUP(A213,'Actual scan'!$A$2:$M$419,9,0)</f>
        <v>19918803</v>
      </c>
      <c r="U213" s="38">
        <f t="shared" si="7"/>
        <v>6324991</v>
      </c>
      <c r="V213" s="13">
        <f>VLOOKUP(A213,'14.03.24'!$A$2:$M$426,8,0)</f>
        <v>10815942</v>
      </c>
      <c r="W213" s="39">
        <f>VLOOKUP(A213,'Actual scan'!$A$2:$M$419,8,0)</f>
        <v>12176745</v>
      </c>
      <c r="X213" s="38">
        <f t="shared" si="8"/>
        <v>1360803</v>
      </c>
      <c r="Y213" s="13">
        <f>VLOOKUP(A213,'14.03.24'!$A$2:$M$426,11,0)</f>
        <v>373069027</v>
      </c>
      <c r="Z213" s="39">
        <f>VLOOKUP(A213,'Actual scan'!$A$2:$M$419,11,0)</f>
        <v>373069027</v>
      </c>
      <c r="AA213" s="38">
        <f t="shared" si="9"/>
        <v>0</v>
      </c>
      <c r="AB213" s="40">
        <f t="shared" si="10"/>
        <v>2721606</v>
      </c>
      <c r="AC213" s="40">
        <f t="shared" si="11"/>
        <v>25299964</v>
      </c>
      <c r="AD213" s="40">
        <f t="shared" si="12"/>
        <v>0</v>
      </c>
      <c r="AE213" s="40">
        <f t="shared" si="13"/>
        <v>0</v>
      </c>
      <c r="AF213" s="41">
        <f t="shared" si="14"/>
        <v>0</v>
      </c>
      <c r="AG213" s="40">
        <f>IFERROR(__xludf.DUMMYFUNCTION("IFNA(VLOOKUP(A213,IMPORTRANGE(""https://docs.google.com/spreadsheets/d/13sIiIFxtnWDUMYwzYXOCUL9Pdssb8PBqcbIkNBBCaZM/edit?resourcekey#gid=2083474367"",""Responses!$B$2:$N$500""),10,0),0)"),0.0)</f>
        <v>0</v>
      </c>
      <c r="AH213" s="40">
        <f>IFERROR(__xludf.DUMMYFUNCTION("IFNA(VLOOKUP(A213,IMPORTRANGE(""https://docs.google.com/spreadsheets/d/13sIiIFxtnWDUMYwzYXOCUL9Pdssb8PBqcbIkNBBCaZM/edit?resourcekey#gid=2083474367"",""Responses!$B$2:$N$500""),9,0),0)"),0.0)</f>
        <v>0</v>
      </c>
      <c r="AI213" s="41">
        <f t="shared" si="15"/>
        <v>28021570</v>
      </c>
      <c r="AJ213" s="41">
        <f t="shared" si="16"/>
        <v>13299100.25</v>
      </c>
      <c r="AK213" s="42">
        <f t="shared" si="17"/>
        <v>2.610225774</v>
      </c>
      <c r="AL213" s="42">
        <f t="shared" si="18"/>
        <v>1.903319924</v>
      </c>
    </row>
    <row r="214" ht="15.75" customHeight="1">
      <c r="A214" s="6">
        <v>5.0535004E7</v>
      </c>
      <c r="B214" s="7" t="s">
        <v>177</v>
      </c>
      <c r="C214" s="20">
        <f>VLOOKUP(A214,'14.03.24'!$A$2:$W$500,17,0)</f>
        <v>2922297.05</v>
      </c>
      <c r="D214" s="33">
        <f t="shared" si="1"/>
        <v>11488348</v>
      </c>
      <c r="E214" s="20">
        <f>VLOOKUP(A214,'14.03.24'!$A$2:$W$500,18,0)</f>
        <v>14611485.25</v>
      </c>
      <c r="F214" s="33">
        <f t="shared" si="2"/>
        <v>39365390</v>
      </c>
      <c r="G214" s="13">
        <f>VLOOKUP(A214,'14.03.24'!$A$2:$C$426,3,0)</f>
        <v>58445941</v>
      </c>
      <c r="H214" s="34">
        <f>VLOOKUP(A214,'Actual scan'!$A$2:$C$419,3,0)</f>
        <v>61915976</v>
      </c>
      <c r="I214" s="35">
        <f t="shared" si="3"/>
        <v>3470035</v>
      </c>
      <c r="J214" s="20">
        <f>VLOOKUP(A214,'14.03.24'!$A$2:$M$426,13,0)</f>
        <v>234672997.2</v>
      </c>
      <c r="K214" s="36">
        <f>VLOOKUP(A214,'Actual scan'!$A$2:$M$419,13,0)</f>
        <v>431888567.2</v>
      </c>
      <c r="L214" s="37">
        <f t="shared" si="4"/>
        <v>197215570</v>
      </c>
      <c r="M214" s="13">
        <f>VLOOKUP(A214,'14.03.24'!$A$2:$M$426,4,0)</f>
        <v>16644405</v>
      </c>
      <c r="N214" s="34">
        <f>VLOOKUP(A214,'Actual scan'!$A$2:$M$419,4,0)</f>
        <v>28287492</v>
      </c>
      <c r="O214" s="38">
        <f t="shared" si="5"/>
        <v>11643087</v>
      </c>
      <c r="P214" s="13">
        <f>VLOOKUP(A214,'14.03.24'!$A$2:$M$426,10,0)</f>
        <v>2854198</v>
      </c>
      <c r="Q214" s="39">
        <f>VLOOKUP(A214,'Actual scan'!$A$2:$M$419,10,0)</f>
        <v>4129585</v>
      </c>
      <c r="R214" s="38">
        <f t="shared" si="6"/>
        <v>1275387</v>
      </c>
      <c r="S214" s="13">
        <f>VLOOKUP(A214,'14.03.24'!$A$2:$M$426,9,0)</f>
        <v>9089959</v>
      </c>
      <c r="T214" s="39">
        <f>VLOOKUP(A214,'Actual scan'!$A$2:$M$419,9,0)</f>
        <v>17284306</v>
      </c>
      <c r="U214" s="38">
        <f t="shared" si="7"/>
        <v>8194347</v>
      </c>
      <c r="V214" s="13">
        <f>VLOOKUP(A214,'14.03.24'!$A$2:$M$426,8,0)</f>
        <v>4969187</v>
      </c>
      <c r="W214" s="39">
        <f>VLOOKUP(A214,'Actual scan'!$A$2:$M$419,8,0)</f>
        <v>8263188</v>
      </c>
      <c r="X214" s="38">
        <f t="shared" si="8"/>
        <v>3294001</v>
      </c>
      <c r="Y214" s="13">
        <f>VLOOKUP(A214,'14.03.24'!$A$2:$M$426,11,0)</f>
        <v>324462202</v>
      </c>
      <c r="Z214" s="39">
        <f>VLOOKUP(A214,'Actual scan'!$A$2:$M$419,11,0)</f>
        <v>324462202</v>
      </c>
      <c r="AA214" s="38">
        <f t="shared" si="9"/>
        <v>0</v>
      </c>
      <c r="AB214" s="40">
        <f t="shared" si="10"/>
        <v>6588002</v>
      </c>
      <c r="AC214" s="40">
        <f t="shared" si="11"/>
        <v>32777388</v>
      </c>
      <c r="AD214" s="40">
        <f t="shared" si="12"/>
        <v>0</v>
      </c>
      <c r="AE214" s="40">
        <f t="shared" si="13"/>
        <v>0</v>
      </c>
      <c r="AF214" s="41">
        <f t="shared" si="14"/>
        <v>0</v>
      </c>
      <c r="AG214" s="40">
        <f>IFERROR(__xludf.DUMMYFUNCTION("IFNA(VLOOKUP(A214,IMPORTRANGE(""https://docs.google.com/spreadsheets/d/13sIiIFxtnWDUMYwzYXOCUL9Pdssb8PBqcbIkNBBCaZM/edit?resourcekey#gid=2083474367"",""Responses!$B$2:$N$500""),10,0),0)"),0.0)</f>
        <v>0</v>
      </c>
      <c r="AH214" s="40">
        <f>IFERROR(__xludf.DUMMYFUNCTION("IFNA(VLOOKUP(A214,IMPORTRANGE(""https://docs.google.com/spreadsheets/d/13sIiIFxtnWDUMYwzYXOCUL9Pdssb8PBqcbIkNBBCaZM/edit?resourcekey#gid=2083474367"",""Responses!$B$2:$N$500""),9,0),0)"),0.0)</f>
        <v>0</v>
      </c>
      <c r="AI214" s="41">
        <f t="shared" si="15"/>
        <v>39365390</v>
      </c>
      <c r="AJ214" s="41">
        <f t="shared" si="16"/>
        <v>24753904.75</v>
      </c>
      <c r="AK214" s="42">
        <f t="shared" si="17"/>
        <v>3.931273174</v>
      </c>
      <c r="AL214" s="42">
        <f t="shared" si="18"/>
        <v>2.694140214</v>
      </c>
    </row>
    <row r="215" ht="15.75" customHeight="1">
      <c r="A215" s="6">
        <v>1.05650258E8</v>
      </c>
      <c r="B215" s="7" t="s">
        <v>560</v>
      </c>
      <c r="C215" s="20">
        <f>VLOOKUP(A215,'14.03.24'!$A$2:$W$500,17,0)</f>
        <v>2879590.75</v>
      </c>
      <c r="D215" s="33">
        <f t="shared" si="1"/>
        <v>0</v>
      </c>
      <c r="E215" s="20">
        <f>VLOOKUP(A215,'14.03.24'!$A$2:$W$500,18,0)</f>
        <v>14397953.75</v>
      </c>
      <c r="F215" s="33">
        <f t="shared" si="2"/>
        <v>0</v>
      </c>
      <c r="G215" s="13">
        <f>VLOOKUP(A215,'14.03.24'!$A$2:$C$426,3,0)</f>
        <v>57591815</v>
      </c>
      <c r="H215" s="34" t="str">
        <f>VLOOKUP(A215,'Actual scan'!$A$2:$C$419,3,0)</f>
        <v>#N/A</v>
      </c>
      <c r="I215" s="35" t="str">
        <f t="shared" si="3"/>
        <v>#N/A</v>
      </c>
      <c r="J215" s="20">
        <f>VLOOKUP(A215,'14.03.24'!$A$2:$M$426,13,0)</f>
        <v>199641518.2</v>
      </c>
      <c r="K215" s="36" t="str">
        <f>VLOOKUP(A215,'Actual scan'!$A$2:$M$419,13,0)</f>
        <v>#N/A</v>
      </c>
      <c r="L215" s="35" t="str">
        <f t="shared" si="4"/>
        <v>#N/A</v>
      </c>
      <c r="M215" s="13">
        <f>VLOOKUP(A215,'14.03.24'!$A$2:$M$426,4,0)</f>
        <v>17402186</v>
      </c>
      <c r="N215" s="34" t="str">
        <f>VLOOKUP(A215,'Actual scan'!$A$2:$M$419,4,0)</f>
        <v>#N/A</v>
      </c>
      <c r="O215" s="38" t="str">
        <f t="shared" si="5"/>
        <v>#N/A</v>
      </c>
      <c r="P215" s="13">
        <f>VLOOKUP(A215,'14.03.24'!$A$2:$M$426,10,0)</f>
        <v>7347397</v>
      </c>
      <c r="Q215" s="39" t="str">
        <f>VLOOKUP(A215,'Actual scan'!$A$2:$M$419,10,0)</f>
        <v>#N/A</v>
      </c>
      <c r="R215" s="38" t="str">
        <f t="shared" si="6"/>
        <v>#N/A</v>
      </c>
      <c r="S215" s="13">
        <f>VLOOKUP(A215,'14.03.24'!$A$2:$M$426,9,0)</f>
        <v>4216860</v>
      </c>
      <c r="T215" s="39" t="str">
        <f>VLOOKUP(A215,'Actual scan'!$A$2:$M$419,9,0)</f>
        <v>#N/A</v>
      </c>
      <c r="U215" s="38" t="str">
        <f t="shared" si="7"/>
        <v>#N/A</v>
      </c>
      <c r="V215" s="13">
        <f>VLOOKUP(A215,'14.03.24'!$A$2:$M$426,8,0)</f>
        <v>11050859</v>
      </c>
      <c r="W215" s="39" t="str">
        <f>VLOOKUP(A215,'Actual scan'!$A$2:$M$419,8,0)</f>
        <v>#N/A</v>
      </c>
      <c r="X215" s="38" t="str">
        <f t="shared" si="8"/>
        <v>#N/A</v>
      </c>
      <c r="Y215" s="13">
        <f>VLOOKUP(A215,'14.03.24'!$A$2:$M$426,11,0)</f>
        <v>4007422565</v>
      </c>
      <c r="Z215" s="39" t="str">
        <f>VLOOKUP(A215,'Actual scan'!$A$2:$M$419,11,0)</f>
        <v>#N/A</v>
      </c>
      <c r="AA215" s="38" t="str">
        <f t="shared" si="9"/>
        <v>#N/A</v>
      </c>
      <c r="AB215" s="40" t="str">
        <f t="shared" si="10"/>
        <v>#N/A</v>
      </c>
      <c r="AC215" s="40" t="str">
        <f t="shared" si="11"/>
        <v>#N/A</v>
      </c>
      <c r="AD215" s="40">
        <f t="shared" si="12"/>
        <v>0</v>
      </c>
      <c r="AE215" s="40">
        <f t="shared" si="13"/>
        <v>0</v>
      </c>
      <c r="AF215" s="41" t="str">
        <f t="shared" si="14"/>
        <v>#N/A</v>
      </c>
      <c r="AG215" s="40">
        <f>IFERROR(__xludf.DUMMYFUNCTION("IFNA(VLOOKUP(A215,IMPORTRANGE(""https://docs.google.com/spreadsheets/d/13sIiIFxtnWDUMYwzYXOCUL9Pdssb8PBqcbIkNBBCaZM/edit?resourcekey#gid=2083474367"",""Responses!$B$2:$N$500""),10,0),0)"),0.0)</f>
        <v>0</v>
      </c>
      <c r="AH215" s="40">
        <f>IFERROR(__xludf.DUMMYFUNCTION("IFNA(VLOOKUP(A215,IMPORTRANGE(""https://docs.google.com/spreadsheets/d/13sIiIFxtnWDUMYwzYXOCUL9Pdssb8PBqcbIkNBBCaZM/edit?resourcekey#gid=2083474367"",""Responses!$B$2:$N$500""),9,0),0)"),0.0)</f>
        <v>0</v>
      </c>
      <c r="AI215" s="41">
        <f t="shared" si="15"/>
        <v>0</v>
      </c>
      <c r="AJ215" s="41">
        <f t="shared" si="16"/>
        <v>-14397953.75</v>
      </c>
      <c r="AK215" s="42">
        <f t="shared" si="17"/>
        <v>0</v>
      </c>
      <c r="AL215" s="42">
        <f t="shared" si="18"/>
        <v>0</v>
      </c>
    </row>
    <row r="216" ht="15.75" customHeight="1">
      <c r="A216" s="6">
        <v>1.24404877E8</v>
      </c>
      <c r="B216" s="7" t="s">
        <v>198</v>
      </c>
      <c r="C216" s="20">
        <f>VLOOKUP(A216,'14.03.24'!$A$2:$W$500,17,0)</f>
        <v>2867537.75</v>
      </c>
      <c r="D216" s="33">
        <f t="shared" si="1"/>
        <v>2251246</v>
      </c>
      <c r="E216" s="20">
        <f>VLOOKUP(A216,'14.03.24'!$A$2:$W$500,18,0)</f>
        <v>14337688.75</v>
      </c>
      <c r="F216" s="33">
        <f t="shared" si="2"/>
        <v>8588715.591</v>
      </c>
      <c r="G216" s="13">
        <f>VLOOKUP(A216,'14.03.24'!$A$2:$C$426,3,0)</f>
        <v>57350755</v>
      </c>
      <c r="H216" s="34">
        <f>VLOOKUP(A216,'Actual scan'!$A$2:$C$419,3,0)</f>
        <v>57405827</v>
      </c>
      <c r="I216" s="35">
        <f t="shared" si="3"/>
        <v>55072</v>
      </c>
      <c r="J216" s="20">
        <f>VLOOKUP(A216,'14.03.24'!$A$2:$M$426,13,0)</f>
        <v>145196748.8</v>
      </c>
      <c r="K216" s="36">
        <f>VLOOKUP(A216,'Actual scan'!$A$2:$M$419,13,0)</f>
        <v>184891501.8</v>
      </c>
      <c r="L216" s="37">
        <f t="shared" si="4"/>
        <v>39694753</v>
      </c>
      <c r="M216" s="13">
        <f>VLOOKUP(A216,'14.03.24'!$A$2:$M$426,4,0)</f>
        <v>13657751</v>
      </c>
      <c r="N216" s="34">
        <f>VLOOKUP(A216,'Actual scan'!$A$2:$M$419,4,0)</f>
        <v>16220088</v>
      </c>
      <c r="O216" s="38">
        <f t="shared" si="5"/>
        <v>2562337</v>
      </c>
      <c r="P216" s="13">
        <f>VLOOKUP(A216,'14.03.24'!$A$2:$M$426,10,0)</f>
        <v>6658440</v>
      </c>
      <c r="Q216" s="39">
        <f>VLOOKUP(A216,'Actual scan'!$A$2:$M$419,10,0)</f>
        <v>8829003</v>
      </c>
      <c r="R216" s="38">
        <f t="shared" si="6"/>
        <v>2170563</v>
      </c>
      <c r="S216" s="13">
        <f>VLOOKUP(A216,'14.03.24'!$A$2:$M$426,9,0)</f>
        <v>2138320</v>
      </c>
      <c r="T216" s="39">
        <f>VLOOKUP(A216,'Actual scan'!$A$2:$M$419,9,0)</f>
        <v>3839285</v>
      </c>
      <c r="U216" s="38">
        <f t="shared" si="7"/>
        <v>1700965</v>
      </c>
      <c r="V216" s="13">
        <f>VLOOKUP(A216,'14.03.24'!$A$2:$M$426,8,0)</f>
        <v>9880474</v>
      </c>
      <c r="W216" s="39">
        <f>VLOOKUP(A216,'Actual scan'!$A$2:$M$419,8,0)</f>
        <v>10430755</v>
      </c>
      <c r="X216" s="38">
        <f t="shared" si="8"/>
        <v>550281</v>
      </c>
      <c r="Y216" s="13">
        <f>VLOOKUP(A216,'14.03.24'!$A$2:$M$426,11,0)</f>
        <v>529741982</v>
      </c>
      <c r="Z216" s="39">
        <f>VLOOKUP(A216,'Actual scan'!$A$2:$M$419,11,0)</f>
        <v>1670231301</v>
      </c>
      <c r="AA216" s="38">
        <f t="shared" si="9"/>
        <v>1140489319</v>
      </c>
      <c r="AB216" s="40">
        <f t="shared" si="10"/>
        <v>1100562</v>
      </c>
      <c r="AC216" s="40">
        <f t="shared" si="11"/>
        <v>6803860</v>
      </c>
      <c r="AD216" s="40">
        <f t="shared" si="12"/>
        <v>0</v>
      </c>
      <c r="AE216" s="40">
        <f t="shared" si="13"/>
        <v>0</v>
      </c>
      <c r="AF216" s="41">
        <f t="shared" si="14"/>
        <v>684293.5914</v>
      </c>
      <c r="AG216" s="40">
        <f>IFERROR(__xludf.DUMMYFUNCTION("IFNA(VLOOKUP(A216,IMPORTRANGE(""https://docs.google.com/spreadsheets/d/13sIiIFxtnWDUMYwzYXOCUL9Pdssb8PBqcbIkNBBCaZM/edit?resourcekey#gid=2083474367"",""Responses!$B$2:$N$500""),10,0),0)"),0.0)</f>
        <v>0</v>
      </c>
      <c r="AH216" s="40">
        <f>IFERROR(__xludf.DUMMYFUNCTION("IFNA(VLOOKUP(A216,IMPORTRANGE(""https://docs.google.com/spreadsheets/d/13sIiIFxtnWDUMYwzYXOCUL9Pdssb8PBqcbIkNBBCaZM/edit?resourcekey#gid=2083474367"",""Responses!$B$2:$N$500""),9,0),0)"),0.0)</f>
        <v>0</v>
      </c>
      <c r="AI216" s="41">
        <f t="shared" si="15"/>
        <v>8588715.591</v>
      </c>
      <c r="AJ216" s="41">
        <f t="shared" si="16"/>
        <v>-5748973.159</v>
      </c>
      <c r="AK216" s="42">
        <f t="shared" si="17"/>
        <v>0.7850798128</v>
      </c>
      <c r="AL216" s="42">
        <f t="shared" si="18"/>
        <v>0.5990306905</v>
      </c>
    </row>
    <row r="217" ht="15.75" customHeight="1">
      <c r="A217" s="6">
        <v>1.09081585E8</v>
      </c>
      <c r="B217" s="7" t="s">
        <v>564</v>
      </c>
      <c r="C217" s="20">
        <f>VLOOKUP(A217,'14.03.24'!$A$2:$W$500,17,0)</f>
        <v>2843468.85</v>
      </c>
      <c r="D217" s="33">
        <f t="shared" si="1"/>
        <v>0</v>
      </c>
      <c r="E217" s="20">
        <f>VLOOKUP(A217,'14.03.24'!$A$2:$W$500,18,0)</f>
        <v>14217344.25</v>
      </c>
      <c r="F217" s="33">
        <f t="shared" si="2"/>
        <v>0</v>
      </c>
      <c r="G217" s="13">
        <f>VLOOKUP(A217,'14.03.24'!$A$2:$C$426,3,0)</f>
        <v>56869377</v>
      </c>
      <c r="H217" s="34" t="str">
        <f>VLOOKUP(A217,'Actual scan'!$A$2:$C$419,3,0)</f>
        <v>#N/A</v>
      </c>
      <c r="I217" s="35" t="str">
        <f t="shared" si="3"/>
        <v>#N/A</v>
      </c>
      <c r="J217" s="20">
        <f>VLOOKUP(A217,'14.03.24'!$A$2:$M$426,13,0)</f>
        <v>84380589</v>
      </c>
      <c r="K217" s="36" t="str">
        <f>VLOOKUP(A217,'Actual scan'!$A$2:$M$419,13,0)</f>
        <v>#N/A</v>
      </c>
      <c r="L217" s="35" t="str">
        <f t="shared" si="4"/>
        <v>#N/A</v>
      </c>
      <c r="M217" s="13">
        <f>VLOOKUP(A217,'14.03.24'!$A$2:$M$426,4,0)</f>
        <v>7467759</v>
      </c>
      <c r="N217" s="34" t="str">
        <f>VLOOKUP(A217,'Actual scan'!$A$2:$M$419,4,0)</f>
        <v>#N/A</v>
      </c>
      <c r="O217" s="38" t="str">
        <f t="shared" si="5"/>
        <v>#N/A</v>
      </c>
      <c r="P217" s="13">
        <f>VLOOKUP(A217,'14.03.24'!$A$2:$M$426,10,0)</f>
        <v>5529030</v>
      </c>
      <c r="Q217" s="39" t="str">
        <f>VLOOKUP(A217,'Actual scan'!$A$2:$M$419,10,0)</f>
        <v>#N/A</v>
      </c>
      <c r="R217" s="38" t="str">
        <f t="shared" si="6"/>
        <v>#N/A</v>
      </c>
      <c r="S217" s="13">
        <f>VLOOKUP(A217,'14.03.24'!$A$2:$M$426,9,0)</f>
        <v>2221407</v>
      </c>
      <c r="T217" s="39" t="str">
        <f>VLOOKUP(A217,'Actual scan'!$A$2:$M$419,9,0)</f>
        <v>#N/A</v>
      </c>
      <c r="U217" s="38" t="str">
        <f t="shared" si="7"/>
        <v>#N/A</v>
      </c>
      <c r="V217" s="13">
        <f>VLOOKUP(A217,'14.03.24'!$A$2:$M$426,8,0)</f>
        <v>3683822</v>
      </c>
      <c r="W217" s="39" t="str">
        <f>VLOOKUP(A217,'Actual scan'!$A$2:$M$419,8,0)</f>
        <v>#N/A</v>
      </c>
      <c r="X217" s="38" t="str">
        <f t="shared" si="8"/>
        <v>#N/A</v>
      </c>
      <c r="Y217" s="13">
        <f>VLOOKUP(A217,'14.03.24'!$A$2:$M$426,11,0)</f>
        <v>1752124498</v>
      </c>
      <c r="Z217" s="39" t="str">
        <f>VLOOKUP(A217,'Actual scan'!$A$2:$M$419,11,0)</f>
        <v>#N/A</v>
      </c>
      <c r="AA217" s="38" t="str">
        <f t="shared" si="9"/>
        <v>#N/A</v>
      </c>
      <c r="AB217" s="40" t="str">
        <f t="shared" si="10"/>
        <v>#N/A</v>
      </c>
      <c r="AC217" s="40" t="str">
        <f t="shared" si="11"/>
        <v>#N/A</v>
      </c>
      <c r="AD217" s="40">
        <f t="shared" si="12"/>
        <v>0</v>
      </c>
      <c r="AE217" s="40">
        <f t="shared" si="13"/>
        <v>0</v>
      </c>
      <c r="AF217" s="41" t="str">
        <f t="shared" si="14"/>
        <v>#N/A</v>
      </c>
      <c r="AG217" s="40">
        <f>IFERROR(__xludf.DUMMYFUNCTION("IFNA(VLOOKUP(A217,IMPORTRANGE(""https://docs.google.com/spreadsheets/d/13sIiIFxtnWDUMYwzYXOCUL9Pdssb8PBqcbIkNBBCaZM/edit?resourcekey#gid=2083474367"",""Responses!$B$2:$N$500""),10,0),0)"),0.0)</f>
        <v>0</v>
      </c>
      <c r="AH217" s="40">
        <f>IFERROR(__xludf.DUMMYFUNCTION("IFNA(VLOOKUP(A217,IMPORTRANGE(""https://docs.google.com/spreadsheets/d/13sIiIFxtnWDUMYwzYXOCUL9Pdssb8PBqcbIkNBBCaZM/edit?resourcekey#gid=2083474367"",""Responses!$B$2:$N$500""),9,0),0)"),0.0)</f>
        <v>0</v>
      </c>
      <c r="AI217" s="41">
        <f t="shared" si="15"/>
        <v>0</v>
      </c>
      <c r="AJ217" s="41">
        <f t="shared" si="16"/>
        <v>-14217344.25</v>
      </c>
      <c r="AK217" s="42">
        <f t="shared" si="17"/>
        <v>0</v>
      </c>
      <c r="AL217" s="42">
        <f t="shared" si="18"/>
        <v>0</v>
      </c>
    </row>
    <row r="218" ht="15.75" customHeight="1">
      <c r="A218" s="6">
        <v>1.10863658E8</v>
      </c>
      <c r="B218" s="7" t="s">
        <v>219</v>
      </c>
      <c r="C218" s="20">
        <f>VLOOKUP(A218,'14.03.24'!$A$2:$W$500,17,0)</f>
        <v>2818621.05</v>
      </c>
      <c r="D218" s="33">
        <f t="shared" si="1"/>
        <v>157874</v>
      </c>
      <c r="E218" s="20">
        <f>VLOOKUP(A218,'14.03.24'!$A$2:$W$500,18,0)</f>
        <v>14093105.25</v>
      </c>
      <c r="F218" s="33">
        <f t="shared" si="2"/>
        <v>548908</v>
      </c>
      <c r="G218" s="13">
        <f>VLOOKUP(A218,'14.03.24'!$A$2:$C$426,3,0)</f>
        <v>56372421</v>
      </c>
      <c r="H218" s="34">
        <f>VLOOKUP(A218,'Actual scan'!$A$2:$C$419,3,0)</f>
        <v>54492920</v>
      </c>
      <c r="I218" s="35">
        <f t="shared" si="3"/>
        <v>-1879501</v>
      </c>
      <c r="J218" s="20">
        <f>VLOOKUP(A218,'14.03.24'!$A$2:$M$426,13,0)</f>
        <v>238632515.8</v>
      </c>
      <c r="K218" s="36">
        <f>VLOOKUP(A218,'Actual scan'!$A$2:$M$419,13,0)</f>
        <v>241377055.8</v>
      </c>
      <c r="L218" s="37">
        <f t="shared" si="4"/>
        <v>2744540</v>
      </c>
      <c r="M218" s="13">
        <f>VLOOKUP(A218,'14.03.24'!$A$2:$M$426,4,0)</f>
        <v>16978838</v>
      </c>
      <c r="N218" s="34">
        <f>VLOOKUP(A218,'Actual scan'!$A$2:$M$419,4,0)</f>
        <v>17136712</v>
      </c>
      <c r="O218" s="38">
        <f t="shared" si="5"/>
        <v>157874</v>
      </c>
      <c r="P218" s="13">
        <f>VLOOKUP(A218,'14.03.24'!$A$2:$M$426,10,0)</f>
        <v>7681551</v>
      </c>
      <c r="Q218" s="39">
        <f>VLOOKUP(A218,'Actual scan'!$A$2:$M$419,10,0)</f>
        <v>8269746</v>
      </c>
      <c r="R218" s="38">
        <f t="shared" si="6"/>
        <v>588195</v>
      </c>
      <c r="S218" s="13">
        <f>VLOOKUP(A218,'14.03.24'!$A$2:$M$426,9,0)</f>
        <v>7269393</v>
      </c>
      <c r="T218" s="39">
        <f>VLOOKUP(A218,'Actual scan'!$A$2:$M$419,9,0)</f>
        <v>7385973</v>
      </c>
      <c r="U218" s="38">
        <f t="shared" si="7"/>
        <v>116580</v>
      </c>
      <c r="V218" s="13">
        <f>VLOOKUP(A218,'14.03.24'!$A$2:$M$426,8,0)</f>
        <v>9238438</v>
      </c>
      <c r="W218" s="39">
        <f>VLOOKUP(A218,'Actual scan'!$A$2:$M$419,8,0)</f>
        <v>9279732</v>
      </c>
      <c r="X218" s="38">
        <f t="shared" si="8"/>
        <v>41294</v>
      </c>
      <c r="Y218" s="13">
        <f>VLOOKUP(A218,'14.03.24'!$A$2:$M$426,11,0)</f>
        <v>7292162767</v>
      </c>
      <c r="Z218" s="39">
        <f>VLOOKUP(A218,'Actual scan'!$A$2:$M$419,11,0)</f>
        <v>7292162767</v>
      </c>
      <c r="AA218" s="38">
        <f t="shared" si="9"/>
        <v>0</v>
      </c>
      <c r="AB218" s="40">
        <f t="shared" si="10"/>
        <v>82588</v>
      </c>
      <c r="AC218" s="40">
        <f t="shared" si="11"/>
        <v>466320</v>
      </c>
      <c r="AD218" s="40">
        <f t="shared" si="12"/>
        <v>0</v>
      </c>
      <c r="AE218" s="40">
        <f t="shared" si="13"/>
        <v>0</v>
      </c>
      <c r="AF218" s="41">
        <f t="shared" si="14"/>
        <v>0</v>
      </c>
      <c r="AG218" s="40">
        <f>IFERROR(__xludf.DUMMYFUNCTION("IFNA(VLOOKUP(A218,IMPORTRANGE(""https://docs.google.com/spreadsheets/d/13sIiIFxtnWDUMYwzYXOCUL9Pdssb8PBqcbIkNBBCaZM/edit?resourcekey#gid=2083474367"",""Responses!$B$2:$N$500""),10,0),0)"),0.0)</f>
        <v>0</v>
      </c>
      <c r="AH218" s="40">
        <f>IFERROR(__xludf.DUMMYFUNCTION("IFNA(VLOOKUP(A218,IMPORTRANGE(""https://docs.google.com/spreadsheets/d/13sIiIFxtnWDUMYwzYXOCUL9Pdssb8PBqcbIkNBBCaZM/edit?resourcekey#gid=2083474367"",""Responses!$B$2:$N$500""),9,0),0)"),0.0)</f>
        <v>0</v>
      </c>
      <c r="AI218" s="41">
        <f t="shared" si="15"/>
        <v>548908</v>
      </c>
      <c r="AJ218" s="41">
        <f t="shared" si="16"/>
        <v>-13544197.25</v>
      </c>
      <c r="AK218" s="42">
        <f t="shared" si="17"/>
        <v>0.05601107676</v>
      </c>
      <c r="AL218" s="42">
        <f t="shared" si="18"/>
        <v>0.03894869089</v>
      </c>
    </row>
    <row r="219" ht="15.75" customHeight="1">
      <c r="A219" s="6">
        <v>1.12764818E8</v>
      </c>
      <c r="B219" s="7" t="s">
        <v>191</v>
      </c>
      <c r="C219" s="20">
        <f>VLOOKUP(A219,'14.03.24'!$A$2:$W$500,17,0)</f>
        <v>2894163.2</v>
      </c>
      <c r="D219" s="33">
        <f t="shared" si="1"/>
        <v>4070432</v>
      </c>
      <c r="E219" s="20">
        <f>VLOOKUP(A219,'14.03.24'!$A$2:$W$500,18,0)</f>
        <v>14470816</v>
      </c>
      <c r="F219" s="33">
        <f t="shared" si="2"/>
        <v>13555174</v>
      </c>
      <c r="G219" s="13">
        <f>VLOOKUP(A219,'14.03.24'!$A$2:$C$426,3,0)</f>
        <v>57883264</v>
      </c>
      <c r="H219" s="34">
        <f>VLOOKUP(A219,'Actual scan'!$A$2:$C$419,3,0)</f>
        <v>59124049</v>
      </c>
      <c r="I219" s="35">
        <f t="shared" si="3"/>
        <v>1240785</v>
      </c>
      <c r="J219" s="20">
        <f>VLOOKUP(A219,'14.03.24'!$A$2:$M$426,13,0)</f>
        <v>237549907.2</v>
      </c>
      <c r="K219" s="36">
        <f>VLOOKUP(A219,'Actual scan'!$A$2:$M$419,13,0)</f>
        <v>305349761</v>
      </c>
      <c r="L219" s="37">
        <f t="shared" si="4"/>
        <v>67799853.8</v>
      </c>
      <c r="M219" s="13">
        <f>VLOOKUP(A219,'14.03.24'!$A$2:$M$426,4,0)</f>
        <v>19081199</v>
      </c>
      <c r="N219" s="34">
        <f>VLOOKUP(A219,'Actual scan'!$A$2:$M$419,4,0)</f>
        <v>23205390</v>
      </c>
      <c r="O219" s="38">
        <f t="shared" si="5"/>
        <v>4124191</v>
      </c>
      <c r="P219" s="13">
        <f>VLOOKUP(A219,'14.03.24'!$A$2:$M$426,10,0)</f>
        <v>7207290</v>
      </c>
      <c r="Q219" s="39">
        <f>VLOOKUP(A219,'Actual scan'!$A$2:$M$419,10,0)</f>
        <v>8807350</v>
      </c>
      <c r="R219" s="38">
        <f t="shared" si="6"/>
        <v>1600060</v>
      </c>
      <c r="S219" s="13">
        <f>VLOOKUP(A219,'14.03.24'!$A$2:$M$426,9,0)</f>
        <v>6829765</v>
      </c>
      <c r="T219" s="39">
        <f>VLOOKUP(A219,'Actual scan'!$A$2:$M$419,9,0)</f>
        <v>9536920</v>
      </c>
      <c r="U219" s="38">
        <f t="shared" si="7"/>
        <v>2707155</v>
      </c>
      <c r="V219" s="13">
        <f>VLOOKUP(A219,'14.03.24'!$A$2:$M$426,8,0)</f>
        <v>9352473</v>
      </c>
      <c r="W219" s="39">
        <f>VLOOKUP(A219,'Actual scan'!$A$2:$M$419,8,0)</f>
        <v>10715750</v>
      </c>
      <c r="X219" s="38">
        <f t="shared" si="8"/>
        <v>1363277</v>
      </c>
      <c r="Y219" s="13">
        <f>VLOOKUP(A219,'14.03.24'!$A$2:$M$426,11,0)</f>
        <v>550771128</v>
      </c>
      <c r="Z219" s="39">
        <f>VLOOKUP(A219,'Actual scan'!$A$2:$M$419,11,0)</f>
        <v>550771128</v>
      </c>
      <c r="AA219" s="38">
        <f t="shared" si="9"/>
        <v>0</v>
      </c>
      <c r="AB219" s="40">
        <f t="shared" si="10"/>
        <v>2726554</v>
      </c>
      <c r="AC219" s="40">
        <f t="shared" si="11"/>
        <v>10828620</v>
      </c>
      <c r="AD219" s="40">
        <f t="shared" si="12"/>
        <v>0</v>
      </c>
      <c r="AE219" s="40">
        <f t="shared" si="13"/>
        <v>0</v>
      </c>
      <c r="AF219" s="41">
        <f t="shared" si="14"/>
        <v>0</v>
      </c>
      <c r="AG219" s="40">
        <f>IFERROR(__xludf.DUMMYFUNCTION("IFNA(VLOOKUP(A219,IMPORTRANGE(""https://docs.google.com/spreadsheets/d/13sIiIFxtnWDUMYwzYXOCUL9Pdssb8PBqcbIkNBBCaZM/edit?resourcekey#gid=2083474367"",""Responses!$B$2:$N$500""),10,0),0)"),0.0)</f>
        <v>0</v>
      </c>
      <c r="AH219" s="40">
        <f>IFERROR(__xludf.DUMMYFUNCTION("IFNA(VLOOKUP(A219,IMPORTRANGE(""https://docs.google.com/spreadsheets/d/13sIiIFxtnWDUMYwzYXOCUL9Pdssb8PBqcbIkNBBCaZM/edit?resourcekey#gid=2083474367"",""Responses!$B$2:$N$500""),9,0),0)"),0.0)</f>
        <v>0</v>
      </c>
      <c r="AI219" s="41">
        <f t="shared" si="15"/>
        <v>13555174</v>
      </c>
      <c r="AJ219" s="41">
        <f t="shared" si="16"/>
        <v>-915642</v>
      </c>
      <c r="AK219" s="42">
        <f t="shared" si="17"/>
        <v>1.406427944</v>
      </c>
      <c r="AL219" s="42">
        <f t="shared" si="18"/>
        <v>0.9367249228</v>
      </c>
    </row>
    <row r="220" ht="15.75" customHeight="1">
      <c r="A220" s="6">
        <v>1.43378368E8</v>
      </c>
      <c r="B220" s="7" t="s">
        <v>155</v>
      </c>
      <c r="C220" s="20">
        <f>VLOOKUP(A220,'14.03.24'!$A$2:$W$500,17,0)</f>
        <v>2985592.9</v>
      </c>
      <c r="D220" s="33">
        <f t="shared" si="1"/>
        <v>16575138</v>
      </c>
      <c r="E220" s="20">
        <f>VLOOKUP(A220,'14.03.24'!$A$2:$W$500,18,0)</f>
        <v>14927964.5</v>
      </c>
      <c r="F220" s="33">
        <f t="shared" si="2"/>
        <v>58171072</v>
      </c>
      <c r="G220" s="13">
        <f>VLOOKUP(A220,'14.03.24'!$A$2:$C$426,3,0)</f>
        <v>59711858</v>
      </c>
      <c r="H220" s="34">
        <f>VLOOKUP(A220,'Actual scan'!$A$2:$C$419,3,0)</f>
        <v>66810393</v>
      </c>
      <c r="I220" s="35">
        <f t="shared" si="3"/>
        <v>7098535</v>
      </c>
      <c r="J220" s="20">
        <f>VLOOKUP(A220,'14.03.24'!$A$2:$M$426,13,0)</f>
        <v>338431829</v>
      </c>
      <c r="K220" s="36">
        <f>VLOOKUP(A220,'Actual scan'!$A$2:$M$419,13,0)</f>
        <v>629405674.4</v>
      </c>
      <c r="L220" s="37">
        <f t="shared" si="4"/>
        <v>290973845.4</v>
      </c>
      <c r="M220" s="13">
        <f>VLOOKUP(A220,'14.03.24'!$A$2:$M$426,4,0)</f>
        <v>39850367</v>
      </c>
      <c r="N220" s="34">
        <f>VLOOKUP(A220,'Actual scan'!$A$2:$M$419,4,0)</f>
        <v>56639319</v>
      </c>
      <c r="O220" s="38">
        <f t="shared" si="5"/>
        <v>16788952</v>
      </c>
      <c r="P220" s="13">
        <f>VLOOKUP(A220,'14.03.24'!$A$2:$M$426,10,0)</f>
        <v>3555371</v>
      </c>
      <c r="Q220" s="39">
        <f>VLOOKUP(A220,'Actual scan'!$A$2:$M$419,10,0)</f>
        <v>5631807</v>
      </c>
      <c r="R220" s="38">
        <f t="shared" si="6"/>
        <v>2076436</v>
      </c>
      <c r="S220" s="13">
        <f>VLOOKUP(A220,'14.03.24'!$A$2:$M$426,9,0)</f>
        <v>4742191</v>
      </c>
      <c r="T220" s="39">
        <f>VLOOKUP(A220,'Actual scan'!$A$2:$M$419,9,0)</f>
        <v>17249589</v>
      </c>
      <c r="U220" s="38">
        <f t="shared" si="7"/>
        <v>12507398</v>
      </c>
      <c r="V220" s="13">
        <f>VLOOKUP(A220,'14.03.24'!$A$2:$M$426,8,0)</f>
        <v>22392571</v>
      </c>
      <c r="W220" s="39">
        <f>VLOOKUP(A220,'Actual scan'!$A$2:$M$419,8,0)</f>
        <v>26460311</v>
      </c>
      <c r="X220" s="38">
        <f t="shared" si="8"/>
        <v>4067740</v>
      </c>
      <c r="Y220" s="13">
        <f>VLOOKUP(A220,'14.03.24'!$A$2:$M$426,11,0)</f>
        <v>1736885048</v>
      </c>
      <c r="Z220" s="39">
        <f>VLOOKUP(A220,'Actual scan'!$A$2:$M$419,11,0)</f>
        <v>1746885048</v>
      </c>
      <c r="AA220" s="38">
        <f t="shared" si="9"/>
        <v>10000000</v>
      </c>
      <c r="AB220" s="40">
        <f t="shared" si="10"/>
        <v>8135480</v>
      </c>
      <c r="AC220" s="40">
        <f t="shared" si="11"/>
        <v>50029592</v>
      </c>
      <c r="AD220" s="40">
        <f t="shared" si="12"/>
        <v>0</v>
      </c>
      <c r="AE220" s="40">
        <f t="shared" si="13"/>
        <v>0</v>
      </c>
      <c r="AF220" s="41">
        <f t="shared" si="14"/>
        <v>6000</v>
      </c>
      <c r="AG220" s="40">
        <f>IFERROR(__xludf.DUMMYFUNCTION("IFNA(VLOOKUP(A220,IMPORTRANGE(""https://docs.google.com/spreadsheets/d/13sIiIFxtnWDUMYwzYXOCUL9Pdssb8PBqcbIkNBBCaZM/edit?resourcekey#gid=2083474367"",""Responses!$B$2:$N$500""),10,0),0)"),0.0)</f>
        <v>0</v>
      </c>
      <c r="AH220" s="40">
        <f>IFERROR(__xludf.DUMMYFUNCTION("IFNA(VLOOKUP(A220,IMPORTRANGE(""https://docs.google.com/spreadsheets/d/13sIiIFxtnWDUMYwzYXOCUL9Pdssb8PBqcbIkNBBCaZM/edit?resourcekey#gid=2083474367"",""Responses!$B$2:$N$500""),9,0),0)"),0.0)</f>
        <v>0</v>
      </c>
      <c r="AI220" s="41">
        <f t="shared" si="15"/>
        <v>58171072</v>
      </c>
      <c r="AJ220" s="41">
        <f t="shared" si="16"/>
        <v>43243107.5</v>
      </c>
      <c r="AK220" s="42">
        <f t="shared" si="17"/>
        <v>5.551707334</v>
      </c>
      <c r="AL220" s="42">
        <f t="shared" si="18"/>
        <v>3.896785258</v>
      </c>
    </row>
    <row r="221" ht="15.75" customHeight="1">
      <c r="A221" s="6">
        <v>1.11241582E8</v>
      </c>
      <c r="B221" s="7" t="s">
        <v>563</v>
      </c>
      <c r="C221" s="20">
        <f>VLOOKUP(A221,'14.03.24'!$A$2:$W$500,17,0)</f>
        <v>2868565.2</v>
      </c>
      <c r="D221" s="33">
        <f t="shared" si="1"/>
        <v>4170307</v>
      </c>
      <c r="E221" s="20">
        <f>VLOOKUP(A221,'14.03.24'!$A$2:$W$500,18,0)</f>
        <v>14342826</v>
      </c>
      <c r="F221" s="33">
        <f t="shared" si="2"/>
        <v>13762438</v>
      </c>
      <c r="G221" s="13">
        <f>VLOOKUP(A221,'14.03.24'!$A$2:$C$426,3,0)</f>
        <v>57371304</v>
      </c>
      <c r="H221" s="34">
        <f>VLOOKUP(A221,'Actual scan'!$A$2:$C$419,3,0)</f>
        <v>58555571</v>
      </c>
      <c r="I221" s="35">
        <f t="shared" si="3"/>
        <v>1184267</v>
      </c>
      <c r="J221" s="20">
        <f>VLOOKUP(A221,'14.03.24'!$A$2:$M$426,13,0)</f>
        <v>157969032.8</v>
      </c>
      <c r="K221" s="36">
        <f>VLOOKUP(A221,'Actual scan'!$A$2:$M$419,13,0)</f>
        <v>226920716.2</v>
      </c>
      <c r="L221" s="37">
        <f t="shared" si="4"/>
        <v>68951683.4</v>
      </c>
      <c r="M221" s="13">
        <f>VLOOKUP(A221,'14.03.24'!$A$2:$M$426,4,0)</f>
        <v>11005099</v>
      </c>
      <c r="N221" s="34">
        <f>VLOOKUP(A221,'Actual scan'!$A$2:$M$419,4,0)</f>
        <v>15369780</v>
      </c>
      <c r="O221" s="38">
        <f t="shared" si="5"/>
        <v>4364681</v>
      </c>
      <c r="P221" s="13">
        <f>VLOOKUP(A221,'14.03.24'!$A$2:$M$426,10,0)</f>
        <v>3625624</v>
      </c>
      <c r="Q221" s="39">
        <f>VLOOKUP(A221,'Actual scan'!$A$2:$M$419,10,0)</f>
        <v>5456211</v>
      </c>
      <c r="R221" s="38">
        <f t="shared" si="6"/>
        <v>1830587</v>
      </c>
      <c r="S221" s="13">
        <f>VLOOKUP(A221,'14.03.24'!$A$2:$M$426,9,0)</f>
        <v>4878945</v>
      </c>
      <c r="T221" s="39">
        <f>VLOOKUP(A221,'Actual scan'!$A$2:$M$419,9,0)</f>
        <v>7570357</v>
      </c>
      <c r="U221" s="38">
        <f t="shared" si="7"/>
        <v>2691412</v>
      </c>
      <c r="V221" s="13">
        <f>VLOOKUP(A221,'14.03.24'!$A$2:$M$426,8,0)</f>
        <v>5999154</v>
      </c>
      <c r="W221" s="39">
        <f>VLOOKUP(A221,'Actual scan'!$A$2:$M$419,8,0)</f>
        <v>7478049</v>
      </c>
      <c r="X221" s="38">
        <f t="shared" si="8"/>
        <v>1478895</v>
      </c>
      <c r="Y221" s="13">
        <f>VLOOKUP(A221,'14.03.24'!$A$2:$M$426,11,0)</f>
        <v>590774082</v>
      </c>
      <c r="Z221" s="39">
        <f>VLOOKUP(A221,'Actual scan'!$A$2:$M$419,11,0)</f>
        <v>655774084</v>
      </c>
      <c r="AA221" s="38">
        <f t="shared" si="9"/>
        <v>65000002</v>
      </c>
      <c r="AB221" s="40">
        <f t="shared" si="10"/>
        <v>2957790</v>
      </c>
      <c r="AC221" s="40">
        <f t="shared" si="11"/>
        <v>10765648</v>
      </c>
      <c r="AD221" s="40">
        <f t="shared" si="12"/>
        <v>0</v>
      </c>
      <c r="AE221" s="40">
        <f t="shared" si="13"/>
        <v>0</v>
      </c>
      <c r="AF221" s="41">
        <f t="shared" si="14"/>
        <v>39000.0012</v>
      </c>
      <c r="AG221" s="40">
        <f>IFERROR(__xludf.DUMMYFUNCTION("IFNA(VLOOKUP(A221,IMPORTRANGE(""https://docs.google.com/spreadsheets/d/13sIiIFxtnWDUMYwzYXOCUL9Pdssb8PBqcbIkNBBCaZM/edit?resourcekey#gid=2083474367"",""Responses!$B$2:$N$500""),10,0),0)"),0.0)</f>
        <v>0</v>
      </c>
      <c r="AH221" s="40">
        <f>IFERROR(__xludf.DUMMYFUNCTION("IFNA(VLOOKUP(A221,IMPORTRANGE(""https://docs.google.com/spreadsheets/d/13sIiIFxtnWDUMYwzYXOCUL9Pdssb8PBqcbIkNBBCaZM/edit?resourcekey#gid=2083474367"",""Responses!$B$2:$N$500""),9,0),0)"),0.0)</f>
        <v>0</v>
      </c>
      <c r="AI221" s="41">
        <f t="shared" si="15"/>
        <v>13762438</v>
      </c>
      <c r="AJ221" s="41">
        <f t="shared" si="16"/>
        <v>-580387.9988</v>
      </c>
      <c r="AK221" s="42">
        <f t="shared" si="17"/>
        <v>1.453795438</v>
      </c>
      <c r="AL221" s="42">
        <f t="shared" si="18"/>
        <v>0.9595346134</v>
      </c>
    </row>
    <row r="222" ht="15.75" customHeight="1">
      <c r="A222" s="6">
        <v>1.09185599E8</v>
      </c>
      <c r="B222" s="7" t="s">
        <v>190</v>
      </c>
      <c r="C222" s="20">
        <f>VLOOKUP(A222,'14.03.24'!$A$2:$W$500,17,0)</f>
        <v>2814092.8</v>
      </c>
      <c r="D222" s="33">
        <f t="shared" si="1"/>
        <v>850162</v>
      </c>
      <c r="E222" s="20">
        <f>VLOOKUP(A222,'14.03.24'!$A$2:$W$500,18,0)</f>
        <v>14070464</v>
      </c>
      <c r="F222" s="33">
        <f t="shared" si="2"/>
        <v>3203028</v>
      </c>
      <c r="G222" s="13">
        <f>VLOOKUP(A222,'14.03.24'!$A$2:$C$426,3,0)</f>
        <v>56281856</v>
      </c>
      <c r="H222" s="34">
        <f>VLOOKUP(A222,'Actual scan'!$A$2:$C$419,3,0)</f>
        <v>59158405</v>
      </c>
      <c r="I222" s="35">
        <f t="shared" si="3"/>
        <v>2876549</v>
      </c>
      <c r="J222" s="20">
        <f>VLOOKUP(A222,'14.03.24'!$A$2:$M$426,13,0)</f>
        <v>40038348.6</v>
      </c>
      <c r="K222" s="36">
        <f>VLOOKUP(A222,'Actual scan'!$A$2:$M$419,13,0)</f>
        <v>53765710.4</v>
      </c>
      <c r="L222" s="37">
        <f t="shared" si="4"/>
        <v>13727361.8</v>
      </c>
      <c r="M222" s="13">
        <f>VLOOKUP(A222,'14.03.24'!$A$2:$M$426,4,0)</f>
        <v>4206286</v>
      </c>
      <c r="N222" s="34">
        <f>VLOOKUP(A222,'Actual scan'!$A$2:$M$419,4,0)</f>
        <v>5074038</v>
      </c>
      <c r="O222" s="38">
        <f t="shared" si="5"/>
        <v>867752</v>
      </c>
      <c r="P222" s="13">
        <f>VLOOKUP(A222,'14.03.24'!$A$2:$M$426,10,0)</f>
        <v>4580645</v>
      </c>
      <c r="Q222" s="39">
        <f>VLOOKUP(A222,'Actual scan'!$A$2:$M$419,10,0)</f>
        <v>5498222</v>
      </c>
      <c r="R222" s="38">
        <f t="shared" si="6"/>
        <v>917577</v>
      </c>
      <c r="S222" s="13">
        <f>VLOOKUP(A222,'14.03.24'!$A$2:$M$426,9,0)</f>
        <v>853784</v>
      </c>
      <c r="T222" s="39">
        <f>VLOOKUP(A222,'Actual scan'!$A$2:$M$419,9,0)</f>
        <v>1374136</v>
      </c>
      <c r="U222" s="38">
        <f t="shared" si="7"/>
        <v>520352</v>
      </c>
      <c r="V222" s="13">
        <f>VLOOKUP(A222,'14.03.24'!$A$2:$M$426,8,0)</f>
        <v>2020418</v>
      </c>
      <c r="W222" s="39">
        <f>VLOOKUP(A222,'Actual scan'!$A$2:$M$419,8,0)</f>
        <v>2350228</v>
      </c>
      <c r="X222" s="38">
        <f t="shared" si="8"/>
        <v>329810</v>
      </c>
      <c r="Y222" s="13">
        <f>VLOOKUP(A222,'14.03.24'!$A$2:$M$426,11,0)</f>
        <v>1886230686</v>
      </c>
      <c r="Z222" s="39">
        <f>VLOOKUP(A222,'Actual scan'!$A$2:$M$419,11,0)</f>
        <v>2656230686</v>
      </c>
      <c r="AA222" s="38">
        <f t="shared" si="9"/>
        <v>770000000</v>
      </c>
      <c r="AB222" s="40">
        <f t="shared" si="10"/>
        <v>659620</v>
      </c>
      <c r="AC222" s="40">
        <f t="shared" si="11"/>
        <v>2081408</v>
      </c>
      <c r="AD222" s="40">
        <f t="shared" si="12"/>
        <v>0</v>
      </c>
      <c r="AE222" s="40">
        <f t="shared" si="13"/>
        <v>0</v>
      </c>
      <c r="AF222" s="41">
        <f t="shared" si="14"/>
        <v>462000</v>
      </c>
      <c r="AG222" s="40">
        <f>IFERROR(__xludf.DUMMYFUNCTION("IFNA(VLOOKUP(A222,IMPORTRANGE(""https://docs.google.com/spreadsheets/d/13sIiIFxtnWDUMYwzYXOCUL9Pdssb8PBqcbIkNBBCaZM/edit?resourcekey#gid=2083474367"",""Responses!$B$2:$N$500""),10,0),0)"),0.0)</f>
        <v>0</v>
      </c>
      <c r="AH222" s="40">
        <f>IFERROR(__xludf.DUMMYFUNCTION("IFNA(VLOOKUP(A222,IMPORTRANGE(""https://docs.google.com/spreadsheets/d/13sIiIFxtnWDUMYwzYXOCUL9Pdssb8PBqcbIkNBBCaZM/edit?resourcekey#gid=2083474367"",""Responses!$B$2:$N$500""),9,0),0)"),0.0)</f>
        <v>0</v>
      </c>
      <c r="AI222" s="41">
        <f t="shared" si="15"/>
        <v>3203028</v>
      </c>
      <c r="AJ222" s="41">
        <f t="shared" si="16"/>
        <v>-10867436</v>
      </c>
      <c r="AK222" s="42">
        <f t="shared" si="17"/>
        <v>0.3021087293</v>
      </c>
      <c r="AL222" s="42">
        <f t="shared" si="18"/>
        <v>0.2276419598</v>
      </c>
    </row>
    <row r="223" ht="15.75" customHeight="1">
      <c r="A223" s="6">
        <v>1.09396992E8</v>
      </c>
      <c r="B223" s="7" t="s">
        <v>183</v>
      </c>
      <c r="C223" s="20">
        <f>VLOOKUP(A223,'14.03.24'!$A$2:$W$500,17,0)</f>
        <v>2823377.35</v>
      </c>
      <c r="D223" s="33">
        <f t="shared" si="1"/>
        <v>3608811</v>
      </c>
      <c r="E223" s="20">
        <f>VLOOKUP(A223,'14.03.24'!$A$2:$W$500,18,0)</f>
        <v>14116886.75</v>
      </c>
      <c r="F223" s="33">
        <f t="shared" si="2"/>
        <v>13074030</v>
      </c>
      <c r="G223" s="13">
        <f>VLOOKUP(A223,'14.03.24'!$A$2:$C$426,3,0)</f>
        <v>56467547</v>
      </c>
      <c r="H223" s="34">
        <f>VLOOKUP(A223,'Actual scan'!$A$2:$C$419,3,0)</f>
        <v>60470199</v>
      </c>
      <c r="I223" s="35">
        <f t="shared" si="3"/>
        <v>4002652</v>
      </c>
      <c r="J223" s="20">
        <f>VLOOKUP(A223,'14.03.24'!$A$2:$M$426,13,0)</f>
        <v>619045478.4</v>
      </c>
      <c r="K223" s="36">
        <f>VLOOKUP(A223,'Actual scan'!$A$2:$M$419,13,0)</f>
        <v>684412537.2</v>
      </c>
      <c r="L223" s="37">
        <f t="shared" si="4"/>
        <v>65367058.8</v>
      </c>
      <c r="M223" s="13">
        <f>VLOOKUP(A223,'14.03.24'!$A$2:$M$426,4,0)</f>
        <v>45737767</v>
      </c>
      <c r="N223" s="34">
        <f>VLOOKUP(A223,'Actual scan'!$A$2:$M$419,4,0)</f>
        <v>49397792</v>
      </c>
      <c r="O223" s="38">
        <f t="shared" si="5"/>
        <v>3660025</v>
      </c>
      <c r="P223" s="13">
        <f>VLOOKUP(A223,'14.03.24'!$A$2:$M$426,10,0)</f>
        <v>9148882</v>
      </c>
      <c r="Q223" s="39">
        <f>VLOOKUP(A223,'Actual scan'!$A$2:$M$419,10,0)</f>
        <v>10138055</v>
      </c>
      <c r="R223" s="38">
        <f t="shared" si="6"/>
        <v>989173</v>
      </c>
      <c r="S223" s="13">
        <f>VLOOKUP(A223,'14.03.24'!$A$2:$M$426,9,0)</f>
        <v>20261501</v>
      </c>
      <c r="T223" s="39">
        <f>VLOOKUP(A223,'Actual scan'!$A$2:$M$419,9,0)</f>
        <v>23188205</v>
      </c>
      <c r="U223" s="38">
        <f t="shared" si="7"/>
        <v>2926704</v>
      </c>
      <c r="V223" s="13">
        <f>VLOOKUP(A223,'14.03.24'!$A$2:$M$426,8,0)</f>
        <v>20066490</v>
      </c>
      <c r="W223" s="39">
        <f>VLOOKUP(A223,'Actual scan'!$A$2:$M$419,8,0)</f>
        <v>20748597</v>
      </c>
      <c r="X223" s="38">
        <f t="shared" si="8"/>
        <v>682107</v>
      </c>
      <c r="Y223" s="13">
        <f>VLOOKUP(A223,'14.03.24'!$A$2:$M$426,11,0)</f>
        <v>3719100777</v>
      </c>
      <c r="Z223" s="39">
        <f>VLOOKUP(A223,'Actual scan'!$A$2:$M$419,11,0)</f>
        <v>3724100777</v>
      </c>
      <c r="AA223" s="38">
        <f t="shared" si="9"/>
        <v>5000000</v>
      </c>
      <c r="AB223" s="40">
        <f t="shared" si="10"/>
        <v>1364214</v>
      </c>
      <c r="AC223" s="40">
        <f t="shared" si="11"/>
        <v>11706816</v>
      </c>
      <c r="AD223" s="40">
        <f t="shared" si="12"/>
        <v>0</v>
      </c>
      <c r="AE223" s="40">
        <f t="shared" si="13"/>
        <v>0</v>
      </c>
      <c r="AF223" s="41">
        <f t="shared" si="14"/>
        <v>3000</v>
      </c>
      <c r="AG223" s="40">
        <f>IFERROR(__xludf.DUMMYFUNCTION("IFNA(VLOOKUP(A223,IMPORTRANGE(""https://docs.google.com/spreadsheets/d/13sIiIFxtnWDUMYwzYXOCUL9Pdssb8PBqcbIkNBBCaZM/edit?resourcekey#gid=2083474367"",""Responses!$B$2:$N$500""),10,0),0)"),0.0)</f>
        <v>0</v>
      </c>
      <c r="AH223" s="40">
        <f>IFERROR(__xludf.DUMMYFUNCTION("IFNA(VLOOKUP(A223,IMPORTRANGE(""https://docs.google.com/spreadsheets/d/13sIiIFxtnWDUMYwzYXOCUL9Pdssb8PBqcbIkNBBCaZM/edit?resourcekey#gid=2083474367"",""Responses!$B$2:$N$500""),9,0),0)"),0.0)</f>
        <v>0</v>
      </c>
      <c r="AI223" s="41">
        <f t="shared" si="15"/>
        <v>13074030</v>
      </c>
      <c r="AJ223" s="41">
        <f t="shared" si="16"/>
        <v>-1042856.75</v>
      </c>
      <c r="AK223" s="42">
        <f t="shared" si="17"/>
        <v>1.2781894</v>
      </c>
      <c r="AL223" s="42">
        <f t="shared" si="18"/>
        <v>0.9261270018</v>
      </c>
    </row>
    <row r="224" ht="15.75" customHeight="1">
      <c r="A224" s="6">
        <v>1.13258186E8</v>
      </c>
      <c r="B224" s="7" t="s">
        <v>208</v>
      </c>
      <c r="C224" s="20">
        <f>VLOOKUP(A224,'14.03.24'!$A$2:$W$500,17,0)</f>
        <v>2798451.6</v>
      </c>
      <c r="D224" s="33">
        <f t="shared" si="1"/>
        <v>8575</v>
      </c>
      <c r="E224" s="20">
        <f>VLOOKUP(A224,'14.03.24'!$A$2:$W$500,18,0)</f>
        <v>13992258</v>
      </c>
      <c r="F224" s="33">
        <f t="shared" si="2"/>
        <v>476388.694</v>
      </c>
      <c r="G224" s="13">
        <f>VLOOKUP(A224,'14.03.24'!$A$2:$C$426,3,0)</f>
        <v>55969032</v>
      </c>
      <c r="H224" s="34">
        <f>VLOOKUP(A224,'Actual scan'!$A$2:$C$419,3,0)</f>
        <v>56247625</v>
      </c>
      <c r="I224" s="35">
        <f t="shared" si="3"/>
        <v>278593</v>
      </c>
      <c r="J224" s="20">
        <f>VLOOKUP(A224,'14.03.24'!$A$2:$M$426,13,0)</f>
        <v>415334114</v>
      </c>
      <c r="K224" s="36">
        <f>VLOOKUP(A224,'Actual scan'!$A$2:$M$419,13,0)</f>
        <v>415505614</v>
      </c>
      <c r="L224" s="37">
        <f t="shared" si="4"/>
        <v>171500</v>
      </c>
      <c r="M224" s="13">
        <f>VLOOKUP(A224,'14.03.24'!$A$2:$M$426,4,0)</f>
        <v>80764454</v>
      </c>
      <c r="N224" s="34">
        <f>VLOOKUP(A224,'Actual scan'!$A$2:$M$419,4,0)</f>
        <v>80773029</v>
      </c>
      <c r="O224" s="38">
        <f t="shared" si="5"/>
        <v>8575</v>
      </c>
      <c r="P224" s="13">
        <f>VLOOKUP(A224,'14.03.24'!$A$2:$M$426,10,0)</f>
        <v>7355798</v>
      </c>
      <c r="Q224" s="39">
        <f>VLOOKUP(A224,'Actual scan'!$A$2:$M$419,10,0)</f>
        <v>7355798</v>
      </c>
      <c r="R224" s="38">
        <f t="shared" si="6"/>
        <v>0</v>
      </c>
      <c r="S224" s="13">
        <f>VLOOKUP(A224,'14.03.24'!$A$2:$M$426,9,0)</f>
        <v>9735434</v>
      </c>
      <c r="T224" s="39">
        <f>VLOOKUP(A224,'Actual scan'!$A$2:$M$419,9,0)</f>
        <v>9744009</v>
      </c>
      <c r="U224" s="38">
        <f t="shared" si="7"/>
        <v>8575</v>
      </c>
      <c r="V224" s="13">
        <f>VLOOKUP(A224,'14.03.24'!$A$2:$M$426,8,0)</f>
        <v>11398745</v>
      </c>
      <c r="W224" s="39">
        <f>VLOOKUP(A224,'Actual scan'!$A$2:$M$419,8,0)</f>
        <v>11398745</v>
      </c>
      <c r="X224" s="38">
        <f t="shared" si="8"/>
        <v>0</v>
      </c>
      <c r="Y224" s="13">
        <f>VLOOKUP(A224,'14.03.24'!$A$2:$M$426,11,0)</f>
        <v>81868276</v>
      </c>
      <c r="Z224" s="39">
        <f>VLOOKUP(A224,'Actual scan'!$A$2:$M$419,11,0)</f>
        <v>818682766</v>
      </c>
      <c r="AA224" s="38">
        <f t="shared" si="9"/>
        <v>736814490</v>
      </c>
      <c r="AB224" s="40">
        <f t="shared" si="10"/>
        <v>0</v>
      </c>
      <c r="AC224" s="40">
        <f t="shared" si="11"/>
        <v>34300</v>
      </c>
      <c r="AD224" s="40">
        <f t="shared" si="12"/>
        <v>0</v>
      </c>
      <c r="AE224" s="40">
        <f t="shared" si="13"/>
        <v>0</v>
      </c>
      <c r="AF224" s="41">
        <f t="shared" si="14"/>
        <v>442088.694</v>
      </c>
      <c r="AG224" s="40">
        <f>IFERROR(__xludf.DUMMYFUNCTION("IFNA(VLOOKUP(A224,IMPORTRANGE(""https://docs.google.com/spreadsheets/d/13sIiIFxtnWDUMYwzYXOCUL9Pdssb8PBqcbIkNBBCaZM/edit?resourcekey#gid=2083474367"",""Responses!$B$2:$N$500""),10,0),0)"),0.0)</f>
        <v>0</v>
      </c>
      <c r="AH224" s="40">
        <f>IFERROR(__xludf.DUMMYFUNCTION("IFNA(VLOOKUP(A224,IMPORTRANGE(""https://docs.google.com/spreadsheets/d/13sIiIFxtnWDUMYwzYXOCUL9Pdssb8PBqcbIkNBBCaZM/edit?resourcekey#gid=2083474367"",""Responses!$B$2:$N$500""),9,0),0)"),0.0)</f>
        <v>0</v>
      </c>
      <c r="AI224" s="41">
        <f t="shared" si="15"/>
        <v>476388.694</v>
      </c>
      <c r="AJ224" s="41">
        <f t="shared" si="16"/>
        <v>-13515869.31</v>
      </c>
      <c r="AK224" s="42">
        <f t="shared" si="17"/>
        <v>0.0030641945</v>
      </c>
      <c r="AL224" s="42">
        <f t="shared" si="18"/>
        <v>0.03404659162</v>
      </c>
    </row>
    <row r="225" ht="15.75" customHeight="1">
      <c r="A225" s="6">
        <v>1.11987209E8</v>
      </c>
      <c r="B225" s="7" t="s">
        <v>565</v>
      </c>
      <c r="C225" s="20">
        <f>VLOOKUP(A225,'14.03.24'!$A$2:$W$500,17,0)</f>
        <v>2832772.75</v>
      </c>
      <c r="D225" s="33">
        <f t="shared" si="1"/>
        <v>0</v>
      </c>
      <c r="E225" s="20">
        <f>VLOOKUP(A225,'14.03.24'!$A$2:$W$500,18,0)</f>
        <v>14163863.75</v>
      </c>
      <c r="F225" s="33">
        <f t="shared" si="2"/>
        <v>0</v>
      </c>
      <c r="G225" s="13">
        <f>VLOOKUP(A225,'14.03.24'!$A$2:$C$426,3,0)</f>
        <v>56655455</v>
      </c>
      <c r="H225" s="34" t="str">
        <f>VLOOKUP(A225,'Actual scan'!$A$2:$C$419,3,0)</f>
        <v>#N/A</v>
      </c>
      <c r="I225" s="35" t="str">
        <f t="shared" si="3"/>
        <v>#N/A</v>
      </c>
      <c r="J225" s="20">
        <f>VLOOKUP(A225,'14.03.24'!$A$2:$M$426,13,0)</f>
        <v>75168687.4</v>
      </c>
      <c r="K225" s="36" t="str">
        <f>VLOOKUP(A225,'Actual scan'!$A$2:$M$419,13,0)</f>
        <v>#N/A</v>
      </c>
      <c r="L225" s="35" t="str">
        <f t="shared" si="4"/>
        <v>#N/A</v>
      </c>
      <c r="M225" s="13">
        <f>VLOOKUP(A225,'14.03.24'!$A$2:$M$426,4,0)</f>
        <v>7760326</v>
      </c>
      <c r="N225" s="34" t="str">
        <f>VLOOKUP(A225,'Actual scan'!$A$2:$M$419,4,0)</f>
        <v>#N/A</v>
      </c>
      <c r="O225" s="38" t="str">
        <f t="shared" si="5"/>
        <v>#N/A</v>
      </c>
      <c r="P225" s="13">
        <f>VLOOKUP(A225,'14.03.24'!$A$2:$M$426,10,0)</f>
        <v>5611657</v>
      </c>
      <c r="Q225" s="39" t="str">
        <f>VLOOKUP(A225,'Actual scan'!$A$2:$M$419,10,0)</f>
        <v>#N/A</v>
      </c>
      <c r="R225" s="38" t="str">
        <f t="shared" si="6"/>
        <v>#N/A</v>
      </c>
      <c r="S225" s="13">
        <f>VLOOKUP(A225,'14.03.24'!$A$2:$M$426,9,0)</f>
        <v>943912</v>
      </c>
      <c r="T225" s="39" t="str">
        <f>VLOOKUP(A225,'Actual scan'!$A$2:$M$419,9,0)</f>
        <v>#N/A</v>
      </c>
      <c r="U225" s="38" t="str">
        <f t="shared" si="7"/>
        <v>#N/A</v>
      </c>
      <c r="V225" s="13">
        <f>VLOOKUP(A225,'14.03.24'!$A$2:$M$426,8,0)</f>
        <v>5289349</v>
      </c>
      <c r="W225" s="39" t="str">
        <f>VLOOKUP(A225,'Actual scan'!$A$2:$M$419,8,0)</f>
        <v>#N/A</v>
      </c>
      <c r="X225" s="38" t="str">
        <f t="shared" si="8"/>
        <v>#N/A</v>
      </c>
      <c r="Y225" s="13">
        <f>VLOOKUP(A225,'14.03.24'!$A$2:$M$426,11,0)</f>
        <v>383948191</v>
      </c>
      <c r="Z225" s="39" t="str">
        <f>VLOOKUP(A225,'Actual scan'!$A$2:$M$419,11,0)</f>
        <v>#N/A</v>
      </c>
      <c r="AA225" s="38" t="str">
        <f t="shared" si="9"/>
        <v>#N/A</v>
      </c>
      <c r="AB225" s="40" t="str">
        <f t="shared" si="10"/>
        <v>#N/A</v>
      </c>
      <c r="AC225" s="40" t="str">
        <f t="shared" si="11"/>
        <v>#N/A</v>
      </c>
      <c r="AD225" s="40">
        <f t="shared" si="12"/>
        <v>0</v>
      </c>
      <c r="AE225" s="40">
        <f t="shared" si="13"/>
        <v>0</v>
      </c>
      <c r="AF225" s="41" t="str">
        <f t="shared" si="14"/>
        <v>#N/A</v>
      </c>
      <c r="AG225" s="40">
        <f>IFERROR(__xludf.DUMMYFUNCTION("IFNA(VLOOKUP(A225,IMPORTRANGE(""https://docs.google.com/spreadsheets/d/13sIiIFxtnWDUMYwzYXOCUL9Pdssb8PBqcbIkNBBCaZM/edit?resourcekey#gid=2083474367"",""Responses!$B$2:$N$500""),10,0),0)"),0.0)</f>
        <v>0</v>
      </c>
      <c r="AH225" s="40">
        <f>IFERROR(__xludf.DUMMYFUNCTION("IFNA(VLOOKUP(A225,IMPORTRANGE(""https://docs.google.com/spreadsheets/d/13sIiIFxtnWDUMYwzYXOCUL9Pdssb8PBqcbIkNBBCaZM/edit?resourcekey#gid=2083474367"",""Responses!$B$2:$N$500""),9,0),0)"),0.0)</f>
        <v>0</v>
      </c>
      <c r="AI225" s="41">
        <f t="shared" si="15"/>
        <v>0</v>
      </c>
      <c r="AJ225" s="41">
        <f t="shared" si="16"/>
        <v>-14163863.75</v>
      </c>
      <c r="AK225" s="42">
        <f t="shared" si="17"/>
        <v>0</v>
      </c>
      <c r="AL225" s="42">
        <f t="shared" si="18"/>
        <v>0</v>
      </c>
    </row>
    <row r="226" ht="15.75" customHeight="1">
      <c r="A226" s="6">
        <v>1.24361178E8</v>
      </c>
      <c r="B226" s="7" t="s">
        <v>568</v>
      </c>
      <c r="C226" s="20">
        <f>VLOOKUP(A226,'14.03.24'!$A$2:$W$500,17,0)</f>
        <v>2748248.05</v>
      </c>
      <c r="D226" s="33">
        <f t="shared" si="1"/>
        <v>0</v>
      </c>
      <c r="E226" s="20">
        <f>VLOOKUP(A226,'14.03.24'!$A$2:$W$500,18,0)</f>
        <v>13741240.25</v>
      </c>
      <c r="F226" s="33">
        <f t="shared" si="2"/>
        <v>0</v>
      </c>
      <c r="G226" s="13">
        <f>VLOOKUP(A226,'14.03.24'!$A$2:$C$426,3,0)</f>
        <v>54964961</v>
      </c>
      <c r="H226" s="34" t="str">
        <f>VLOOKUP(A226,'Actual scan'!$A$2:$C$419,3,0)</f>
        <v>#N/A</v>
      </c>
      <c r="I226" s="35" t="str">
        <f t="shared" si="3"/>
        <v>#N/A</v>
      </c>
      <c r="J226" s="20">
        <f>VLOOKUP(A226,'14.03.24'!$A$2:$M$426,13,0)</f>
        <v>164211296.8</v>
      </c>
      <c r="K226" s="36" t="str">
        <f>VLOOKUP(A226,'Actual scan'!$A$2:$M$419,13,0)</f>
        <v>#N/A</v>
      </c>
      <c r="L226" s="35" t="str">
        <f t="shared" si="4"/>
        <v>#N/A</v>
      </c>
      <c r="M226" s="13">
        <f>VLOOKUP(A226,'14.03.24'!$A$2:$M$426,4,0)</f>
        <v>22679254</v>
      </c>
      <c r="N226" s="34" t="str">
        <f>VLOOKUP(A226,'Actual scan'!$A$2:$M$419,4,0)</f>
        <v>#N/A</v>
      </c>
      <c r="O226" s="38" t="str">
        <f t="shared" si="5"/>
        <v>#N/A</v>
      </c>
      <c r="P226" s="13">
        <f>VLOOKUP(A226,'14.03.24'!$A$2:$M$426,10,0)</f>
        <v>4992094</v>
      </c>
      <c r="Q226" s="39" t="str">
        <f>VLOOKUP(A226,'Actual scan'!$A$2:$M$419,10,0)</f>
        <v>#N/A</v>
      </c>
      <c r="R226" s="38" t="str">
        <f t="shared" si="6"/>
        <v>#N/A</v>
      </c>
      <c r="S226" s="13">
        <f>VLOOKUP(A226,'14.03.24'!$A$2:$M$426,9,0)</f>
        <v>1262381</v>
      </c>
      <c r="T226" s="39" t="str">
        <f>VLOOKUP(A226,'Actual scan'!$A$2:$M$419,9,0)</f>
        <v>#N/A</v>
      </c>
      <c r="U226" s="38" t="str">
        <f t="shared" si="7"/>
        <v>#N/A</v>
      </c>
      <c r="V226" s="13">
        <f>VLOOKUP(A226,'14.03.24'!$A$2:$M$426,8,0)</f>
        <v>12822072</v>
      </c>
      <c r="W226" s="39" t="str">
        <f>VLOOKUP(A226,'Actual scan'!$A$2:$M$419,8,0)</f>
        <v>#N/A</v>
      </c>
      <c r="X226" s="38" t="str">
        <f t="shared" si="8"/>
        <v>#N/A</v>
      </c>
      <c r="Y226" s="13">
        <f>VLOOKUP(A226,'14.03.24'!$A$2:$M$426,11,0)</f>
        <v>4408216319</v>
      </c>
      <c r="Z226" s="39" t="str">
        <f>VLOOKUP(A226,'Actual scan'!$A$2:$M$419,11,0)</f>
        <v>#N/A</v>
      </c>
      <c r="AA226" s="38" t="str">
        <f t="shared" si="9"/>
        <v>#N/A</v>
      </c>
      <c r="AB226" s="40" t="str">
        <f t="shared" si="10"/>
        <v>#N/A</v>
      </c>
      <c r="AC226" s="40" t="str">
        <f t="shared" si="11"/>
        <v>#N/A</v>
      </c>
      <c r="AD226" s="40">
        <f t="shared" si="12"/>
        <v>0</v>
      </c>
      <c r="AE226" s="40">
        <f t="shared" si="13"/>
        <v>0</v>
      </c>
      <c r="AF226" s="41" t="str">
        <f t="shared" si="14"/>
        <v>#N/A</v>
      </c>
      <c r="AG226" s="40">
        <f>IFERROR(__xludf.DUMMYFUNCTION("IFNA(VLOOKUP(A226,IMPORTRANGE(""https://docs.google.com/spreadsheets/d/13sIiIFxtnWDUMYwzYXOCUL9Pdssb8PBqcbIkNBBCaZM/edit?resourcekey#gid=2083474367"",""Responses!$B$2:$N$500""),10,0),0)"),0.0)</f>
        <v>0</v>
      </c>
      <c r="AH226" s="40">
        <f>IFERROR(__xludf.DUMMYFUNCTION("IFNA(VLOOKUP(A226,IMPORTRANGE(""https://docs.google.com/spreadsheets/d/13sIiIFxtnWDUMYwzYXOCUL9Pdssb8PBqcbIkNBBCaZM/edit?resourcekey#gid=2083474367"",""Responses!$B$2:$N$500""),9,0),0)"),0.0)</f>
        <v>0</v>
      </c>
      <c r="AI226" s="41">
        <f t="shared" si="15"/>
        <v>0</v>
      </c>
      <c r="AJ226" s="41">
        <f t="shared" si="16"/>
        <v>-13741240.25</v>
      </c>
      <c r="AK226" s="42">
        <f t="shared" si="17"/>
        <v>0</v>
      </c>
      <c r="AL226" s="42">
        <f t="shared" si="18"/>
        <v>0</v>
      </c>
    </row>
    <row r="227" ht="15.75" customHeight="1">
      <c r="A227" s="6">
        <v>1.12086447E8</v>
      </c>
      <c r="B227" s="7" t="s">
        <v>246</v>
      </c>
      <c r="C227" s="20">
        <f>VLOOKUP(A227,'14.03.24'!$A$2:$W$500,17,0)</f>
        <v>2808120</v>
      </c>
      <c r="D227" s="33">
        <f t="shared" si="1"/>
        <v>1758570</v>
      </c>
      <c r="E227" s="20">
        <f>VLOOKUP(A227,'14.03.24'!$A$2:$W$500,18,0)</f>
        <v>14040600</v>
      </c>
      <c r="F227" s="33">
        <f t="shared" si="2"/>
        <v>5877128</v>
      </c>
      <c r="G227" s="13">
        <f>VLOOKUP(A227,'14.03.24'!$A$2:$C$426,3,0)</f>
        <v>56162400</v>
      </c>
      <c r="H227" s="34">
        <f>VLOOKUP(A227,'Actual scan'!$A$2:$C$419,3,0)</f>
        <v>50076921</v>
      </c>
      <c r="I227" s="35">
        <f t="shared" si="3"/>
        <v>-6085479</v>
      </c>
      <c r="J227" s="20">
        <f>VLOOKUP(A227,'14.03.24'!$A$2:$M$426,13,0)</f>
        <v>79115846.6</v>
      </c>
      <c r="K227" s="36">
        <f>VLOOKUP(A227,'Actual scan'!$A$2:$M$419,13,0)</f>
        <v>108464109.2</v>
      </c>
      <c r="L227" s="37">
        <f t="shared" si="4"/>
        <v>29348262.6</v>
      </c>
      <c r="M227" s="13">
        <f>VLOOKUP(A227,'14.03.24'!$A$2:$M$426,4,0)</f>
        <v>10160503</v>
      </c>
      <c r="N227" s="34">
        <f>VLOOKUP(A227,'Actual scan'!$A$2:$M$419,4,0)</f>
        <v>12017960</v>
      </c>
      <c r="O227" s="38">
        <f t="shared" si="5"/>
        <v>1857457</v>
      </c>
      <c r="P227" s="13">
        <f>VLOOKUP(A227,'14.03.24'!$A$2:$M$426,10,0)</f>
        <v>8520385</v>
      </c>
      <c r="Q227" s="39">
        <f>VLOOKUP(A227,'Actual scan'!$A$2:$M$419,10,0)</f>
        <v>11727161</v>
      </c>
      <c r="R227" s="38">
        <f t="shared" si="6"/>
        <v>3206776</v>
      </c>
      <c r="S227" s="13">
        <f>VLOOKUP(A227,'14.03.24'!$A$2:$M$426,9,0)</f>
        <v>1859177</v>
      </c>
      <c r="T227" s="39">
        <f>VLOOKUP(A227,'Actual scan'!$A$2:$M$419,9,0)</f>
        <v>3031671</v>
      </c>
      <c r="U227" s="38">
        <f t="shared" si="7"/>
        <v>1172494</v>
      </c>
      <c r="V227" s="13">
        <f>VLOOKUP(A227,'14.03.24'!$A$2:$M$426,8,0)</f>
        <v>3136293</v>
      </c>
      <c r="W227" s="39">
        <f>VLOOKUP(A227,'Actual scan'!$A$2:$M$419,8,0)</f>
        <v>3722369</v>
      </c>
      <c r="X227" s="38">
        <f t="shared" si="8"/>
        <v>586076</v>
      </c>
      <c r="Y227" s="13">
        <f>VLOOKUP(A227,'14.03.24'!$A$2:$M$426,11,0)</f>
        <v>22483813</v>
      </c>
      <c r="Z227" s="39">
        <f>VLOOKUP(A227,'Actual scan'!$A$2:$M$419,11,0)</f>
        <v>47483813</v>
      </c>
      <c r="AA227" s="38">
        <f t="shared" si="9"/>
        <v>25000000</v>
      </c>
      <c r="AB227" s="40">
        <f t="shared" si="10"/>
        <v>1172152</v>
      </c>
      <c r="AC227" s="40">
        <f t="shared" si="11"/>
        <v>4689976</v>
      </c>
      <c r="AD227" s="40">
        <f t="shared" si="12"/>
        <v>0</v>
      </c>
      <c r="AE227" s="40">
        <f t="shared" si="13"/>
        <v>0</v>
      </c>
      <c r="AF227" s="41">
        <f t="shared" si="14"/>
        <v>15000</v>
      </c>
      <c r="AG227" s="40">
        <f>IFERROR(__xludf.DUMMYFUNCTION("IFNA(VLOOKUP(A227,IMPORTRANGE(""https://docs.google.com/spreadsheets/d/13sIiIFxtnWDUMYwzYXOCUL9Pdssb8PBqcbIkNBBCaZM/edit?resourcekey#gid=2083474367"",""Responses!$B$2:$N$500""),10,0),0)"),0.0)</f>
        <v>0</v>
      </c>
      <c r="AH227" s="40">
        <f>IFERROR(__xludf.DUMMYFUNCTION("IFNA(VLOOKUP(A227,IMPORTRANGE(""https://docs.google.com/spreadsheets/d/13sIiIFxtnWDUMYwzYXOCUL9Pdssb8PBqcbIkNBBCaZM/edit?resourcekey#gid=2083474367"",""Responses!$B$2:$N$500""),9,0),0)"),0.0)</f>
        <v>0</v>
      </c>
      <c r="AI227" s="41">
        <f t="shared" si="15"/>
        <v>5877128</v>
      </c>
      <c r="AJ227" s="41">
        <f t="shared" si="16"/>
        <v>-8163472</v>
      </c>
      <c r="AK227" s="42">
        <f t="shared" si="17"/>
        <v>0.6262446049</v>
      </c>
      <c r="AL227" s="42">
        <f t="shared" si="18"/>
        <v>0.4185809723</v>
      </c>
    </row>
    <row r="228" ht="15.75" customHeight="1">
      <c r="A228" s="6">
        <v>1.121174E8</v>
      </c>
      <c r="B228" s="7" t="s">
        <v>229</v>
      </c>
      <c r="C228" s="20">
        <f>VLOOKUP(A228,'14.03.24'!$A$2:$W$500,17,0)</f>
        <v>2776077.05</v>
      </c>
      <c r="D228" s="33">
        <f t="shared" si="1"/>
        <v>4281139</v>
      </c>
      <c r="E228" s="20">
        <f>VLOOKUP(A228,'14.03.24'!$A$2:$W$500,18,0)</f>
        <v>13880385.25</v>
      </c>
      <c r="F228" s="33">
        <f t="shared" si="2"/>
        <v>13672528.02</v>
      </c>
      <c r="G228" s="13">
        <f>VLOOKUP(A228,'14.03.24'!$A$2:$C$426,3,0)</f>
        <v>55521541</v>
      </c>
      <c r="H228" s="34">
        <f>VLOOKUP(A228,'Actual scan'!$A$2:$C$419,3,0)</f>
        <v>53340052</v>
      </c>
      <c r="I228" s="35">
        <f t="shared" si="3"/>
        <v>-2181489</v>
      </c>
      <c r="J228" s="20">
        <f>VLOOKUP(A228,'14.03.24'!$A$2:$M$426,13,0)</f>
        <v>156319203.6</v>
      </c>
      <c r="K228" s="36">
        <f>VLOOKUP(A228,'Actual scan'!$A$2:$M$419,13,0)</f>
        <v>224996747.2</v>
      </c>
      <c r="L228" s="37">
        <f t="shared" si="4"/>
        <v>68677543.6</v>
      </c>
      <c r="M228" s="13">
        <f>VLOOKUP(A228,'14.03.24'!$A$2:$M$426,4,0)</f>
        <v>14681205</v>
      </c>
      <c r="N228" s="34">
        <f>VLOOKUP(A228,'Actual scan'!$A$2:$M$419,4,0)</f>
        <v>19415205</v>
      </c>
      <c r="O228" s="38">
        <f t="shared" si="5"/>
        <v>4734000</v>
      </c>
      <c r="P228" s="13">
        <f>VLOOKUP(A228,'14.03.24'!$A$2:$M$426,10,0)</f>
        <v>4690526</v>
      </c>
      <c r="Q228" s="39">
        <f>VLOOKUP(A228,'Actual scan'!$A$2:$M$419,10,0)</f>
        <v>9875863</v>
      </c>
      <c r="R228" s="38">
        <f t="shared" si="6"/>
        <v>5185337</v>
      </c>
      <c r="S228" s="13">
        <f>VLOOKUP(A228,'14.03.24'!$A$2:$M$426,9,0)</f>
        <v>4441441</v>
      </c>
      <c r="T228" s="39">
        <f>VLOOKUP(A228,'Actual scan'!$A$2:$M$419,9,0)</f>
        <v>6996566</v>
      </c>
      <c r="U228" s="38">
        <f t="shared" si="7"/>
        <v>2555125</v>
      </c>
      <c r="V228" s="13">
        <f>VLOOKUP(A228,'14.03.24'!$A$2:$M$426,8,0)</f>
        <v>5977836</v>
      </c>
      <c r="W228" s="39">
        <f>VLOOKUP(A228,'Actual scan'!$A$2:$M$419,8,0)</f>
        <v>7703850</v>
      </c>
      <c r="X228" s="38">
        <f t="shared" si="8"/>
        <v>1726014</v>
      </c>
      <c r="Y228" s="13">
        <f>VLOOKUP(A228,'14.03.24'!$A$2:$M$426,11,0)</f>
        <v>302346049</v>
      </c>
      <c r="Z228" s="39">
        <f>VLOOKUP(A228,'Actual scan'!$A$2:$M$419,11,0)</f>
        <v>302346075</v>
      </c>
      <c r="AA228" s="38">
        <f t="shared" si="9"/>
        <v>26</v>
      </c>
      <c r="AB228" s="40">
        <f t="shared" si="10"/>
        <v>3452028</v>
      </c>
      <c r="AC228" s="40">
        <f t="shared" si="11"/>
        <v>10220500</v>
      </c>
      <c r="AD228" s="40">
        <f t="shared" si="12"/>
        <v>0</v>
      </c>
      <c r="AE228" s="40">
        <f t="shared" si="13"/>
        <v>0</v>
      </c>
      <c r="AF228" s="41">
        <f t="shared" si="14"/>
        <v>0.0156</v>
      </c>
      <c r="AG228" s="40">
        <f>IFERROR(__xludf.DUMMYFUNCTION("IFNA(VLOOKUP(A228,IMPORTRANGE(""https://docs.google.com/spreadsheets/d/13sIiIFxtnWDUMYwzYXOCUL9Pdssb8PBqcbIkNBBCaZM/edit?resourcekey#gid=2083474367"",""Responses!$B$2:$N$500""),10,0),0)"),0.0)</f>
        <v>0</v>
      </c>
      <c r="AH228" s="40">
        <f>IFERROR(__xludf.DUMMYFUNCTION("IFNA(VLOOKUP(A228,IMPORTRANGE(""https://docs.google.com/spreadsheets/d/13sIiIFxtnWDUMYwzYXOCUL9Pdssb8PBqcbIkNBBCaZM/edit?resourcekey#gid=2083474367"",""Responses!$B$2:$N$500""),9,0),0)"),0.0)</f>
        <v>0</v>
      </c>
      <c r="AI228" s="41">
        <f t="shared" si="15"/>
        <v>13672528.02</v>
      </c>
      <c r="AJ228" s="41">
        <f t="shared" si="16"/>
        <v>-207857.2344</v>
      </c>
      <c r="AK228" s="42">
        <f t="shared" si="17"/>
        <v>1.542154242</v>
      </c>
      <c r="AL228" s="42">
        <f t="shared" si="18"/>
        <v>0.9850251106</v>
      </c>
    </row>
    <row r="229" ht="15.75" customHeight="1">
      <c r="A229" s="6">
        <v>1.38872704E8</v>
      </c>
      <c r="B229" s="7" t="s">
        <v>178</v>
      </c>
      <c r="C229" s="20">
        <f>VLOOKUP(A229,'14.03.24'!$A$2:$W$500,17,0)</f>
        <v>2816146.1</v>
      </c>
      <c r="D229" s="33">
        <f t="shared" si="1"/>
        <v>6430256</v>
      </c>
      <c r="E229" s="20">
        <f>VLOOKUP(A229,'14.03.24'!$A$2:$W$500,18,0)</f>
        <v>14080730.5</v>
      </c>
      <c r="F229" s="33">
        <f t="shared" si="2"/>
        <v>15032476</v>
      </c>
      <c r="G229" s="13">
        <f>VLOOKUP(A229,'14.03.24'!$A$2:$C$426,3,0)</f>
        <v>56322922</v>
      </c>
      <c r="H229" s="34">
        <f>VLOOKUP(A229,'Actual scan'!$A$2:$C$419,3,0)</f>
        <v>61886949</v>
      </c>
      <c r="I229" s="35">
        <f t="shared" si="3"/>
        <v>5564027</v>
      </c>
      <c r="J229" s="20">
        <f>VLOOKUP(A229,'14.03.24'!$A$2:$M$426,13,0)</f>
        <v>607205557.8</v>
      </c>
      <c r="K229" s="36">
        <f>VLOOKUP(A229,'Actual scan'!$A$2:$M$419,13,0)</f>
        <v>682739317.8</v>
      </c>
      <c r="L229" s="37">
        <f t="shared" si="4"/>
        <v>75533760</v>
      </c>
      <c r="M229" s="13">
        <f>VLOOKUP(A229,'14.03.24'!$A$2:$M$426,4,0)</f>
        <v>97731610</v>
      </c>
      <c r="N229" s="34">
        <f>VLOOKUP(A229,'Actual scan'!$A$2:$M$419,4,0)</f>
        <v>104756293</v>
      </c>
      <c r="O229" s="38">
        <f t="shared" si="5"/>
        <v>7024683</v>
      </c>
      <c r="P229" s="13">
        <f>VLOOKUP(A229,'14.03.24'!$A$2:$M$426,10,0)</f>
        <v>5018274</v>
      </c>
      <c r="Q229" s="39">
        <f>VLOOKUP(A229,'Actual scan'!$A$2:$M$419,10,0)</f>
        <v>6728200</v>
      </c>
      <c r="R229" s="38">
        <f t="shared" si="6"/>
        <v>1709926</v>
      </c>
      <c r="S229" s="13">
        <f>VLOOKUP(A229,'14.03.24'!$A$2:$M$426,9,0)</f>
        <v>1718733</v>
      </c>
      <c r="T229" s="39">
        <f>VLOOKUP(A229,'Actual scan'!$A$2:$M$419,9,0)</f>
        <v>2692215</v>
      </c>
      <c r="U229" s="38">
        <f t="shared" si="7"/>
        <v>973482</v>
      </c>
      <c r="V229" s="13">
        <f>VLOOKUP(A229,'14.03.24'!$A$2:$M$426,8,0)</f>
        <v>52571352</v>
      </c>
      <c r="W229" s="39">
        <f>VLOOKUP(A229,'Actual scan'!$A$2:$M$419,8,0)</f>
        <v>58028126</v>
      </c>
      <c r="X229" s="38">
        <f t="shared" si="8"/>
        <v>5456774</v>
      </c>
      <c r="Y229" s="13">
        <f>VLOOKUP(A229,'14.03.24'!$A$2:$M$426,11,0)</f>
        <v>3597030551</v>
      </c>
      <c r="Z229" s="39">
        <f>VLOOKUP(A229,'Actual scan'!$A$2:$M$419,11,0)</f>
        <v>3972030551</v>
      </c>
      <c r="AA229" s="38">
        <f t="shared" si="9"/>
        <v>375000000</v>
      </c>
      <c r="AB229" s="40">
        <f t="shared" si="10"/>
        <v>10913548</v>
      </c>
      <c r="AC229" s="40">
        <f t="shared" si="11"/>
        <v>3893928</v>
      </c>
      <c r="AD229" s="40">
        <f t="shared" si="12"/>
        <v>0</v>
      </c>
      <c r="AE229" s="40">
        <f t="shared" si="13"/>
        <v>0</v>
      </c>
      <c r="AF229" s="41">
        <f t="shared" si="14"/>
        <v>225000</v>
      </c>
      <c r="AG229" s="40">
        <f>IFERROR(__xludf.DUMMYFUNCTION("IFNA(VLOOKUP(A229,IMPORTRANGE(""https://docs.google.com/spreadsheets/d/13sIiIFxtnWDUMYwzYXOCUL9Pdssb8PBqcbIkNBBCaZM/edit?resourcekey#gid=2083474367"",""Responses!$B$2:$N$500""),10,0),0)"),0.0)</f>
        <v>0</v>
      </c>
      <c r="AH229" s="40">
        <f>IFERROR(__xludf.DUMMYFUNCTION("IFNA(VLOOKUP(A229,IMPORTRANGE(""https://docs.google.com/spreadsheets/d/13sIiIFxtnWDUMYwzYXOCUL9Pdssb8PBqcbIkNBBCaZM/edit?resourcekey#gid=2083474367"",""Responses!$B$2:$N$500""),9,0),0)"),0.0)</f>
        <v>0</v>
      </c>
      <c r="AI229" s="41">
        <f t="shared" si="15"/>
        <v>15032476</v>
      </c>
      <c r="AJ229" s="41">
        <f t="shared" si="16"/>
        <v>951745.5</v>
      </c>
      <c r="AK229" s="42">
        <f t="shared" si="17"/>
        <v>2.283353126</v>
      </c>
      <c r="AL229" s="42">
        <f t="shared" si="18"/>
        <v>1.067592054</v>
      </c>
    </row>
    <row r="230" ht="15.75" customHeight="1">
      <c r="A230" s="6">
        <v>1.12071225E8</v>
      </c>
      <c r="B230" s="7" t="s">
        <v>569</v>
      </c>
      <c r="C230" s="20">
        <f>VLOOKUP(A230,'14.03.24'!$A$2:$W$500,17,0)</f>
        <v>2744658.05</v>
      </c>
      <c r="D230" s="33">
        <f t="shared" si="1"/>
        <v>0</v>
      </c>
      <c r="E230" s="20">
        <f>VLOOKUP(A230,'14.03.24'!$A$2:$W$500,18,0)</f>
        <v>13723290.25</v>
      </c>
      <c r="F230" s="33">
        <f t="shared" si="2"/>
        <v>0</v>
      </c>
      <c r="G230" s="13">
        <f>VLOOKUP(A230,'14.03.24'!$A$2:$C$426,3,0)</f>
        <v>54893161</v>
      </c>
      <c r="H230" s="34" t="str">
        <f>VLOOKUP(A230,'Actual scan'!$A$2:$C$419,3,0)</f>
        <v>#N/A</v>
      </c>
      <c r="I230" s="35" t="str">
        <f t="shared" si="3"/>
        <v>#N/A</v>
      </c>
      <c r="J230" s="20">
        <f>VLOOKUP(A230,'14.03.24'!$A$2:$M$426,13,0)</f>
        <v>215242703</v>
      </c>
      <c r="K230" s="36" t="str">
        <f>VLOOKUP(A230,'Actual scan'!$A$2:$M$419,13,0)</f>
        <v>#N/A</v>
      </c>
      <c r="L230" s="35" t="str">
        <f t="shared" si="4"/>
        <v>#N/A</v>
      </c>
      <c r="M230" s="13">
        <f>VLOOKUP(A230,'14.03.24'!$A$2:$M$426,4,0)</f>
        <v>15036865</v>
      </c>
      <c r="N230" s="34" t="str">
        <f>VLOOKUP(A230,'Actual scan'!$A$2:$M$419,4,0)</f>
        <v>#N/A</v>
      </c>
      <c r="O230" s="38" t="str">
        <f t="shared" si="5"/>
        <v>#N/A</v>
      </c>
      <c r="P230" s="13">
        <f>VLOOKUP(A230,'14.03.24'!$A$2:$M$426,10,0)</f>
        <v>4386517</v>
      </c>
      <c r="Q230" s="39" t="str">
        <f>VLOOKUP(A230,'Actual scan'!$A$2:$M$419,10,0)</f>
        <v>#N/A</v>
      </c>
      <c r="R230" s="38" t="str">
        <f t="shared" si="6"/>
        <v>#N/A</v>
      </c>
      <c r="S230" s="13">
        <f>VLOOKUP(A230,'14.03.24'!$A$2:$M$426,9,0)</f>
        <v>7067511</v>
      </c>
      <c r="T230" s="39" t="str">
        <f>VLOOKUP(A230,'Actual scan'!$A$2:$M$419,9,0)</f>
        <v>#N/A</v>
      </c>
      <c r="U230" s="38" t="str">
        <f t="shared" si="7"/>
        <v>#N/A</v>
      </c>
      <c r="V230" s="13">
        <f>VLOOKUP(A230,'14.03.24'!$A$2:$M$426,8,0)</f>
        <v>7313631</v>
      </c>
      <c r="W230" s="39" t="str">
        <f>VLOOKUP(A230,'Actual scan'!$A$2:$M$419,8,0)</f>
        <v>#N/A</v>
      </c>
      <c r="X230" s="38" t="str">
        <f t="shared" si="8"/>
        <v>#N/A</v>
      </c>
      <c r="Y230" s="13">
        <f>VLOOKUP(A230,'14.03.24'!$A$2:$M$426,11,0)</f>
        <v>4918204374</v>
      </c>
      <c r="Z230" s="39" t="str">
        <f>VLOOKUP(A230,'Actual scan'!$A$2:$M$419,11,0)</f>
        <v>#N/A</v>
      </c>
      <c r="AA230" s="38" t="str">
        <f t="shared" si="9"/>
        <v>#N/A</v>
      </c>
      <c r="AB230" s="40" t="str">
        <f t="shared" si="10"/>
        <v>#N/A</v>
      </c>
      <c r="AC230" s="40" t="str">
        <f t="shared" si="11"/>
        <v>#N/A</v>
      </c>
      <c r="AD230" s="40">
        <f t="shared" si="12"/>
        <v>0</v>
      </c>
      <c r="AE230" s="40">
        <f t="shared" si="13"/>
        <v>0</v>
      </c>
      <c r="AF230" s="41" t="str">
        <f t="shared" si="14"/>
        <v>#N/A</v>
      </c>
      <c r="AG230" s="40">
        <f>IFERROR(__xludf.DUMMYFUNCTION("IFNA(VLOOKUP(A230,IMPORTRANGE(""https://docs.google.com/spreadsheets/d/13sIiIFxtnWDUMYwzYXOCUL9Pdssb8PBqcbIkNBBCaZM/edit?resourcekey#gid=2083474367"",""Responses!$B$2:$N$500""),10,0),0)"),0.0)</f>
        <v>0</v>
      </c>
      <c r="AH230" s="40">
        <f>IFERROR(__xludf.DUMMYFUNCTION("IFNA(VLOOKUP(A230,IMPORTRANGE(""https://docs.google.com/spreadsheets/d/13sIiIFxtnWDUMYwzYXOCUL9Pdssb8PBqcbIkNBBCaZM/edit?resourcekey#gid=2083474367"",""Responses!$B$2:$N$500""),9,0),0)"),0.0)</f>
        <v>0</v>
      </c>
      <c r="AI230" s="41">
        <f t="shared" si="15"/>
        <v>0</v>
      </c>
      <c r="AJ230" s="41">
        <f t="shared" si="16"/>
        <v>-13723290.25</v>
      </c>
      <c r="AK230" s="42">
        <f t="shared" si="17"/>
        <v>0</v>
      </c>
      <c r="AL230" s="42">
        <f t="shared" si="18"/>
        <v>0</v>
      </c>
    </row>
    <row r="231" ht="15.75" customHeight="1">
      <c r="A231" s="6">
        <v>1.11043203E8</v>
      </c>
      <c r="B231" s="7" t="s">
        <v>231</v>
      </c>
      <c r="C231" s="20">
        <f>VLOOKUP(A231,'14.03.24'!$A$2:$W$500,17,0)</f>
        <v>2758032.05</v>
      </c>
      <c r="D231" s="33">
        <f t="shared" si="1"/>
        <v>3106451</v>
      </c>
      <c r="E231" s="20">
        <f>VLOOKUP(A231,'14.03.24'!$A$2:$W$500,18,0)</f>
        <v>13790160.25</v>
      </c>
      <c r="F231" s="33">
        <f t="shared" si="2"/>
        <v>11007194</v>
      </c>
      <c r="G231" s="13">
        <f>VLOOKUP(A231,'14.03.24'!$A$2:$C$426,3,0)</f>
        <v>55160641</v>
      </c>
      <c r="H231" s="34">
        <f>VLOOKUP(A231,'Actual scan'!$A$2:$C$419,3,0)</f>
        <v>53161965</v>
      </c>
      <c r="I231" s="35">
        <f t="shared" si="3"/>
        <v>-1998676</v>
      </c>
      <c r="J231" s="20">
        <f>VLOOKUP(A231,'14.03.24'!$A$2:$M$426,13,0)</f>
        <v>75219873</v>
      </c>
      <c r="K231" s="36">
        <f>VLOOKUP(A231,'Actual scan'!$A$2:$M$419,13,0)</f>
        <v>122106937.2</v>
      </c>
      <c r="L231" s="37">
        <f t="shared" si="4"/>
        <v>46887064.2</v>
      </c>
      <c r="M231" s="13">
        <f>VLOOKUP(A231,'14.03.24'!$A$2:$M$426,4,0)</f>
        <v>8806515</v>
      </c>
      <c r="N231" s="34">
        <f>VLOOKUP(A231,'Actual scan'!$A$2:$M$419,4,0)</f>
        <v>12650801</v>
      </c>
      <c r="O231" s="38">
        <f t="shared" si="5"/>
        <v>3844286</v>
      </c>
      <c r="P231" s="13">
        <f>VLOOKUP(A231,'14.03.24'!$A$2:$M$426,10,0)</f>
        <v>2518121</v>
      </c>
      <c r="Q231" s="39">
        <f>VLOOKUP(A231,'Actual scan'!$A$2:$M$419,10,0)</f>
        <v>4586258</v>
      </c>
      <c r="R231" s="38">
        <f t="shared" si="6"/>
        <v>2068137</v>
      </c>
      <c r="S231" s="13">
        <f>VLOOKUP(A231,'14.03.24'!$A$2:$M$426,9,0)</f>
        <v>2484692</v>
      </c>
      <c r="T231" s="39">
        <f>VLOOKUP(A231,'Actual scan'!$A$2:$M$419,9,0)</f>
        <v>4028338</v>
      </c>
      <c r="U231" s="38">
        <f t="shared" si="7"/>
        <v>1543646</v>
      </c>
      <c r="V231" s="13">
        <f>VLOOKUP(A231,'14.03.24'!$A$2:$M$426,8,0)</f>
        <v>2464531</v>
      </c>
      <c r="W231" s="39">
        <f>VLOOKUP(A231,'Actual scan'!$A$2:$M$419,8,0)</f>
        <v>4027336</v>
      </c>
      <c r="X231" s="38">
        <f t="shared" si="8"/>
        <v>1562805</v>
      </c>
      <c r="Y231" s="13">
        <f>VLOOKUP(A231,'14.03.24'!$A$2:$M$426,11,0)</f>
        <v>8258232450</v>
      </c>
      <c r="Z231" s="39">
        <f>VLOOKUP(A231,'Actual scan'!$A$2:$M$419,11,0)</f>
        <v>11103232450</v>
      </c>
      <c r="AA231" s="38">
        <f t="shared" si="9"/>
        <v>2845000000</v>
      </c>
      <c r="AB231" s="40">
        <f t="shared" si="10"/>
        <v>3125610</v>
      </c>
      <c r="AC231" s="40">
        <f t="shared" si="11"/>
        <v>6174584</v>
      </c>
      <c r="AD231" s="40">
        <f t="shared" si="12"/>
        <v>0</v>
      </c>
      <c r="AE231" s="40">
        <f t="shared" si="13"/>
        <v>0</v>
      </c>
      <c r="AF231" s="41">
        <f t="shared" si="14"/>
        <v>1707000</v>
      </c>
      <c r="AG231" s="40">
        <f>IFERROR(__xludf.DUMMYFUNCTION("IFNA(VLOOKUP(A231,IMPORTRANGE(""https://docs.google.com/spreadsheets/d/13sIiIFxtnWDUMYwzYXOCUL9Pdssb8PBqcbIkNBBCaZM/edit?resourcekey#gid=2083474367"",""Responses!$B$2:$N$500""),10,0),0)"),0.0)</f>
        <v>0</v>
      </c>
      <c r="AH231" s="40">
        <f>IFERROR(__xludf.DUMMYFUNCTION("IFNA(VLOOKUP(A231,IMPORTRANGE(""https://docs.google.com/spreadsheets/d/13sIiIFxtnWDUMYwzYXOCUL9Pdssb8PBqcbIkNBBCaZM/edit?resourcekey#gid=2083474367"",""Responses!$B$2:$N$500""),9,0),0)"),0.0)</f>
        <v>0</v>
      </c>
      <c r="AI231" s="41">
        <f t="shared" si="15"/>
        <v>11007194</v>
      </c>
      <c r="AJ231" s="41">
        <f t="shared" si="16"/>
        <v>-2782966.25</v>
      </c>
      <c r="AK231" s="42">
        <f t="shared" si="17"/>
        <v>1.126328826</v>
      </c>
      <c r="AL231" s="42">
        <f t="shared" si="18"/>
        <v>0.7981918847</v>
      </c>
    </row>
    <row r="232" ht="15.75" customHeight="1">
      <c r="A232" s="6">
        <v>1.10016382E8</v>
      </c>
      <c r="B232" s="7" t="s">
        <v>562</v>
      </c>
      <c r="C232" s="20">
        <f>VLOOKUP(A232,'14.03.24'!$A$2:$W$500,17,0)</f>
        <v>2871205.8</v>
      </c>
      <c r="D232" s="33">
        <f t="shared" si="1"/>
        <v>8611718</v>
      </c>
      <c r="E232" s="20">
        <f>VLOOKUP(A232,'14.03.24'!$A$2:$W$500,18,0)</f>
        <v>14356029</v>
      </c>
      <c r="F232" s="33">
        <f t="shared" si="2"/>
        <v>28729416</v>
      </c>
      <c r="G232" s="13">
        <f>VLOOKUP(A232,'14.03.24'!$A$2:$C$426,3,0)</f>
        <v>57424116</v>
      </c>
      <c r="H232" s="34">
        <f>VLOOKUP(A232,'Actual scan'!$A$2:$C$419,3,0)</f>
        <v>56704976</v>
      </c>
      <c r="I232" s="35">
        <f t="shared" si="3"/>
        <v>-719140</v>
      </c>
      <c r="J232" s="20">
        <f>VLOOKUP(A232,'14.03.24'!$A$2:$M$426,13,0)</f>
        <v>233210651.8</v>
      </c>
      <c r="K232" s="36">
        <f>VLOOKUP(A232,'Actual scan'!$A$2:$M$419,13,0)</f>
        <v>377145639</v>
      </c>
      <c r="L232" s="37">
        <f t="shared" si="4"/>
        <v>143934987.2</v>
      </c>
      <c r="M232" s="13">
        <f>VLOOKUP(A232,'14.03.24'!$A$2:$M$426,4,0)</f>
        <v>18037449</v>
      </c>
      <c r="N232" s="34">
        <f>VLOOKUP(A232,'Actual scan'!$A$2:$M$419,4,0)</f>
        <v>27097571</v>
      </c>
      <c r="O232" s="38">
        <f t="shared" si="5"/>
        <v>9060122</v>
      </c>
      <c r="P232" s="13">
        <f>VLOOKUP(A232,'14.03.24'!$A$2:$M$426,10,0)</f>
        <v>7149062</v>
      </c>
      <c r="Q232" s="39">
        <f>VLOOKUP(A232,'Actual scan'!$A$2:$M$419,10,0)</f>
        <v>9603955</v>
      </c>
      <c r="R232" s="38">
        <f t="shared" si="6"/>
        <v>2454893</v>
      </c>
      <c r="S232" s="13">
        <f>VLOOKUP(A232,'14.03.24'!$A$2:$M$426,9,0)</f>
        <v>6818113</v>
      </c>
      <c r="T232" s="39">
        <f>VLOOKUP(A232,'Actual scan'!$A$2:$M$419,9,0)</f>
        <v>12548603</v>
      </c>
      <c r="U232" s="38">
        <f t="shared" si="7"/>
        <v>5730490</v>
      </c>
      <c r="V232" s="13">
        <f>VLOOKUP(A232,'14.03.24'!$A$2:$M$426,8,0)</f>
        <v>9286863</v>
      </c>
      <c r="W232" s="39">
        <f>VLOOKUP(A232,'Actual scan'!$A$2:$M$419,8,0)</f>
        <v>12168091</v>
      </c>
      <c r="X232" s="38">
        <f t="shared" si="8"/>
        <v>2881228</v>
      </c>
      <c r="Y232" s="13">
        <f>VLOOKUP(A232,'14.03.24'!$A$2:$M$426,11,0)</f>
        <v>961538125</v>
      </c>
      <c r="Z232" s="39">
        <f>VLOOKUP(A232,'Actual scan'!$A$2:$M$419,11,0)</f>
        <v>1036538126</v>
      </c>
      <c r="AA232" s="38">
        <f t="shared" si="9"/>
        <v>75000001</v>
      </c>
      <c r="AB232" s="40">
        <f t="shared" si="10"/>
        <v>5762456</v>
      </c>
      <c r="AC232" s="40">
        <f t="shared" si="11"/>
        <v>22921960</v>
      </c>
      <c r="AD232" s="40">
        <f t="shared" si="12"/>
        <v>0</v>
      </c>
      <c r="AE232" s="40">
        <f t="shared" si="13"/>
        <v>0</v>
      </c>
      <c r="AF232" s="41">
        <f t="shared" si="14"/>
        <v>45000.0006</v>
      </c>
      <c r="AG232" s="40">
        <f>IFERROR(__xludf.DUMMYFUNCTION("IFNA(VLOOKUP(A232,IMPORTRANGE(""https://docs.google.com/spreadsheets/d/13sIiIFxtnWDUMYwzYXOCUL9Pdssb8PBqcbIkNBBCaZM/edit?resourcekey#gid=2083474367"",""Responses!$B$2:$N$500""),10,0),0)"),0.0)</f>
        <v>0</v>
      </c>
      <c r="AH232" s="40">
        <f>IFERROR(__xludf.DUMMYFUNCTION("IFNA(VLOOKUP(A232,IMPORTRANGE(""https://docs.google.com/spreadsheets/d/13sIiIFxtnWDUMYwzYXOCUL9Pdssb8PBqcbIkNBBCaZM/edit?resourcekey#gid=2083474367"",""Responses!$B$2:$N$500""),9,0),0)"),0.0)</f>
        <v>0</v>
      </c>
      <c r="AI232" s="41">
        <f t="shared" si="15"/>
        <v>28729416</v>
      </c>
      <c r="AJ232" s="41">
        <f t="shared" si="16"/>
        <v>14373387</v>
      </c>
      <c r="AK232" s="42">
        <f t="shared" si="17"/>
        <v>2.999338466</v>
      </c>
      <c r="AL232" s="42">
        <f t="shared" si="18"/>
        <v>2.001209109</v>
      </c>
    </row>
    <row r="233" ht="15.75" customHeight="1">
      <c r="A233" s="6">
        <v>1.25128986E8</v>
      </c>
      <c r="B233" s="7" t="s">
        <v>199</v>
      </c>
      <c r="C233" s="20">
        <f>VLOOKUP(A233,'14.03.24'!$A$2:$W$500,17,0)</f>
        <v>2860184.8</v>
      </c>
      <c r="D233" s="33">
        <f t="shared" si="1"/>
        <v>3399599</v>
      </c>
      <c r="E233" s="20">
        <f>VLOOKUP(A233,'14.03.24'!$A$2:$W$500,18,0)</f>
        <v>14300924</v>
      </c>
      <c r="F233" s="33">
        <f t="shared" si="2"/>
        <v>11069561.68</v>
      </c>
      <c r="G233" s="13">
        <f>VLOOKUP(A233,'14.03.24'!$A$2:$C$426,3,0)</f>
        <v>57203696</v>
      </c>
      <c r="H233" s="34">
        <f>VLOOKUP(A233,'Actual scan'!$A$2:$C$419,3,0)</f>
        <v>57359661</v>
      </c>
      <c r="I233" s="35">
        <f t="shared" si="3"/>
        <v>155965</v>
      </c>
      <c r="J233" s="20">
        <f>VLOOKUP(A233,'14.03.24'!$A$2:$M$426,13,0)</f>
        <v>181807754.6</v>
      </c>
      <c r="K233" s="36">
        <f>VLOOKUP(A233,'Actual scan'!$A$2:$M$419,13,0)</f>
        <v>234809641.8</v>
      </c>
      <c r="L233" s="37">
        <f t="shared" si="4"/>
        <v>53001887.2</v>
      </c>
      <c r="M233" s="13">
        <f>VLOOKUP(A233,'14.03.24'!$A$2:$M$426,4,0)</f>
        <v>21022584</v>
      </c>
      <c r="N233" s="34">
        <f>VLOOKUP(A233,'Actual scan'!$A$2:$M$419,4,0)</f>
        <v>24887562</v>
      </c>
      <c r="O233" s="38">
        <f t="shared" si="5"/>
        <v>3864978</v>
      </c>
      <c r="P233" s="13">
        <f>VLOOKUP(A233,'14.03.24'!$A$2:$M$426,10,0)</f>
        <v>2834143</v>
      </c>
      <c r="Q233" s="39">
        <f>VLOOKUP(A233,'Actual scan'!$A$2:$M$419,10,0)</f>
        <v>4964409</v>
      </c>
      <c r="R233" s="38">
        <f t="shared" si="6"/>
        <v>2130266</v>
      </c>
      <c r="S233" s="13">
        <f>VLOOKUP(A233,'14.03.24'!$A$2:$M$426,9,0)</f>
        <v>2673508</v>
      </c>
      <c r="T233" s="39">
        <f>VLOOKUP(A233,'Actual scan'!$A$2:$M$419,9,0)</f>
        <v>4488625</v>
      </c>
      <c r="U233" s="38">
        <f t="shared" si="7"/>
        <v>1815117</v>
      </c>
      <c r="V233" s="13">
        <f>VLOOKUP(A233,'14.03.24'!$A$2:$M$426,8,0)</f>
        <v>12020989</v>
      </c>
      <c r="W233" s="39">
        <f>VLOOKUP(A233,'Actual scan'!$A$2:$M$419,8,0)</f>
        <v>13605471</v>
      </c>
      <c r="X233" s="38">
        <f t="shared" si="8"/>
        <v>1584482</v>
      </c>
      <c r="Y233" s="13">
        <f>VLOOKUP(A233,'14.03.24'!$A$2:$M$426,11,0)</f>
        <v>5434811080</v>
      </c>
      <c r="Z233" s="39">
        <f>VLOOKUP(A233,'Actual scan'!$A$2:$M$419,11,0)</f>
        <v>6501693887</v>
      </c>
      <c r="AA233" s="38">
        <f t="shared" si="9"/>
        <v>1066882807</v>
      </c>
      <c r="AB233" s="40">
        <f t="shared" si="10"/>
        <v>3168964</v>
      </c>
      <c r="AC233" s="40">
        <f t="shared" si="11"/>
        <v>7260468</v>
      </c>
      <c r="AD233" s="40">
        <f t="shared" si="12"/>
        <v>0</v>
      </c>
      <c r="AE233" s="40">
        <f t="shared" si="13"/>
        <v>0</v>
      </c>
      <c r="AF233" s="41">
        <f t="shared" si="14"/>
        <v>640129.6842</v>
      </c>
      <c r="AG233" s="40">
        <f>IFERROR(__xludf.DUMMYFUNCTION("IFNA(VLOOKUP(A233,IMPORTRANGE(""https://docs.google.com/spreadsheets/d/13sIiIFxtnWDUMYwzYXOCUL9Pdssb8PBqcbIkNBBCaZM/edit?resourcekey#gid=2083474367"",""Responses!$B$2:$N$500""),10,0),0)"),0.0)</f>
        <v>0</v>
      </c>
      <c r="AH233" s="40">
        <f>IFERROR(__xludf.DUMMYFUNCTION("IFNA(VLOOKUP(A233,IMPORTRANGE(""https://docs.google.com/spreadsheets/d/13sIiIFxtnWDUMYwzYXOCUL9Pdssb8PBqcbIkNBBCaZM/edit?resourcekey#gid=2083474367"",""Responses!$B$2:$N$500""),9,0),0)"),0.0)</f>
        <v>0</v>
      </c>
      <c r="AI233" s="41">
        <f t="shared" si="15"/>
        <v>11069561.68</v>
      </c>
      <c r="AJ233" s="41">
        <f t="shared" si="16"/>
        <v>-3231362.316</v>
      </c>
      <c r="AK233" s="42">
        <f t="shared" si="17"/>
        <v>1.188594178</v>
      </c>
      <c r="AL233" s="42">
        <f t="shared" si="18"/>
        <v>0.7740452074</v>
      </c>
    </row>
    <row r="234" ht="15.75" customHeight="1">
      <c r="A234" s="6">
        <v>2.5001646E7</v>
      </c>
      <c r="B234" s="7" t="s">
        <v>573</v>
      </c>
      <c r="C234" s="20">
        <f>VLOOKUP(A234,'14.03.24'!$A$2:$W$500,17,0)</f>
        <v>2697653.05</v>
      </c>
      <c r="D234" s="33">
        <f t="shared" si="1"/>
        <v>96039</v>
      </c>
      <c r="E234" s="20">
        <f>VLOOKUP(A234,'14.03.24'!$A$2:$W$500,18,0)</f>
        <v>13488265.25</v>
      </c>
      <c r="F234" s="33">
        <f t="shared" si="2"/>
        <v>1619159.062</v>
      </c>
      <c r="G234" s="13">
        <f>VLOOKUP(A234,'14.03.24'!$A$2:$C$426,3,0)</f>
        <v>53953061</v>
      </c>
      <c r="H234" s="34">
        <f>VLOOKUP(A234,'Actual scan'!$A$2:$C$419,3,0)</f>
        <v>53325969</v>
      </c>
      <c r="I234" s="35">
        <f t="shared" si="3"/>
        <v>-627092</v>
      </c>
      <c r="J234" s="20">
        <f>VLOOKUP(A234,'14.03.24'!$A$2:$M$426,13,0)</f>
        <v>112340198.4</v>
      </c>
      <c r="K234" s="36">
        <f>VLOOKUP(A234,'Actual scan'!$A$2:$M$419,13,0)</f>
        <v>114123018.6</v>
      </c>
      <c r="L234" s="37">
        <f t="shared" si="4"/>
        <v>1782820.2</v>
      </c>
      <c r="M234" s="13">
        <f>VLOOKUP(A234,'14.03.24'!$A$2:$M$426,4,0)</f>
        <v>7514992</v>
      </c>
      <c r="N234" s="34">
        <f>VLOOKUP(A234,'Actual scan'!$A$2:$M$419,4,0)</f>
        <v>7631050</v>
      </c>
      <c r="O234" s="38">
        <f t="shared" si="5"/>
        <v>116058</v>
      </c>
      <c r="P234" s="13">
        <f>VLOOKUP(A234,'14.03.24'!$A$2:$M$426,10,0)</f>
        <v>8691874</v>
      </c>
      <c r="Q234" s="39">
        <f>VLOOKUP(A234,'Actual scan'!$A$2:$M$419,10,0)</f>
        <v>9778439</v>
      </c>
      <c r="R234" s="38">
        <f t="shared" si="6"/>
        <v>1086565</v>
      </c>
      <c r="S234" s="13">
        <f>VLOOKUP(A234,'14.03.24'!$A$2:$M$426,9,0)</f>
        <v>4061334</v>
      </c>
      <c r="T234" s="39">
        <f>VLOOKUP(A234,'Actual scan'!$A$2:$M$419,9,0)</f>
        <v>4142637</v>
      </c>
      <c r="U234" s="38">
        <f t="shared" si="7"/>
        <v>81303</v>
      </c>
      <c r="V234" s="13">
        <f>VLOOKUP(A234,'14.03.24'!$A$2:$M$426,8,0)</f>
        <v>3045960</v>
      </c>
      <c r="W234" s="39">
        <f>VLOOKUP(A234,'Actual scan'!$A$2:$M$419,8,0)</f>
        <v>3060696</v>
      </c>
      <c r="X234" s="38">
        <f t="shared" si="8"/>
        <v>14736</v>
      </c>
      <c r="Y234" s="13">
        <f>VLOOKUP(A234,'14.03.24'!$A$2:$M$426,11,0)</f>
        <v>7147502702</v>
      </c>
      <c r="Z234" s="39">
        <f>VLOOKUP(A234,'Actual scan'!$A$2:$M$419,11,0)</f>
        <v>9254961138</v>
      </c>
      <c r="AA234" s="38">
        <f t="shared" si="9"/>
        <v>2107458436</v>
      </c>
      <c r="AB234" s="40">
        <f t="shared" si="10"/>
        <v>29472</v>
      </c>
      <c r="AC234" s="40">
        <f t="shared" si="11"/>
        <v>325212</v>
      </c>
      <c r="AD234" s="40">
        <f t="shared" si="12"/>
        <v>0</v>
      </c>
      <c r="AE234" s="40">
        <f t="shared" si="13"/>
        <v>0</v>
      </c>
      <c r="AF234" s="41">
        <f t="shared" si="14"/>
        <v>1264475.062</v>
      </c>
      <c r="AG234" s="40">
        <f>IFERROR(__xludf.DUMMYFUNCTION("IFNA(VLOOKUP(A234,IMPORTRANGE(""https://docs.google.com/spreadsheets/d/13sIiIFxtnWDUMYwzYXOCUL9Pdssb8PBqcbIkNBBCaZM/edit?resourcekey#gid=2083474367"",""Responses!$B$2:$N$500""),10,0),0)"),0.0)</f>
        <v>0</v>
      </c>
      <c r="AH234" s="40">
        <f>IFERROR(__xludf.DUMMYFUNCTION("IFNA(VLOOKUP(A234,IMPORTRANGE(""https://docs.google.com/spreadsheets/d/13sIiIFxtnWDUMYwzYXOCUL9Pdssb8PBqcbIkNBBCaZM/edit?resourcekey#gid=2083474367"",""Responses!$B$2:$N$500""),9,0),0)"),0.0)</f>
        <v>0</v>
      </c>
      <c r="AI234" s="41">
        <f t="shared" si="15"/>
        <v>1619159.062</v>
      </c>
      <c r="AJ234" s="41">
        <f t="shared" si="16"/>
        <v>-11869106.19</v>
      </c>
      <c r="AK234" s="42">
        <f t="shared" si="17"/>
        <v>0.03560094579</v>
      </c>
      <c r="AL234" s="42">
        <f t="shared" si="18"/>
        <v>0.1200420537</v>
      </c>
    </row>
    <row r="235" ht="15.75" customHeight="1">
      <c r="A235" s="6">
        <v>1.11099976E8</v>
      </c>
      <c r="B235" s="7" t="s">
        <v>570</v>
      </c>
      <c r="C235" s="20">
        <f>VLOOKUP(A235,'14.03.24'!$A$2:$W$500,17,0)</f>
        <v>2736313.35</v>
      </c>
      <c r="D235" s="33">
        <f t="shared" si="1"/>
        <v>0</v>
      </c>
      <c r="E235" s="20">
        <f>VLOOKUP(A235,'14.03.24'!$A$2:$W$500,18,0)</f>
        <v>13681566.75</v>
      </c>
      <c r="F235" s="33">
        <f t="shared" si="2"/>
        <v>0</v>
      </c>
      <c r="G235" s="13">
        <f>VLOOKUP(A235,'14.03.24'!$A$2:$C$426,3,0)</f>
        <v>54726267</v>
      </c>
      <c r="H235" s="34" t="str">
        <f>VLOOKUP(A235,'Actual scan'!$A$2:$C$419,3,0)</f>
        <v>#N/A</v>
      </c>
      <c r="I235" s="35" t="str">
        <f t="shared" si="3"/>
        <v>#N/A</v>
      </c>
      <c r="J235" s="20">
        <f>VLOOKUP(A235,'14.03.24'!$A$2:$M$426,13,0)</f>
        <v>117325845.4</v>
      </c>
      <c r="K235" s="36" t="str">
        <f>VLOOKUP(A235,'Actual scan'!$A$2:$M$419,13,0)</f>
        <v>#N/A</v>
      </c>
      <c r="L235" s="35" t="str">
        <f t="shared" si="4"/>
        <v>#N/A</v>
      </c>
      <c r="M235" s="13">
        <f>VLOOKUP(A235,'14.03.24'!$A$2:$M$426,4,0)</f>
        <v>8302300</v>
      </c>
      <c r="N235" s="34" t="str">
        <f>VLOOKUP(A235,'Actual scan'!$A$2:$M$419,4,0)</f>
        <v>#N/A</v>
      </c>
      <c r="O235" s="38" t="str">
        <f t="shared" si="5"/>
        <v>#N/A</v>
      </c>
      <c r="P235" s="13">
        <f>VLOOKUP(A235,'14.03.24'!$A$2:$M$426,10,0)</f>
        <v>4741991</v>
      </c>
      <c r="Q235" s="39" t="str">
        <f>VLOOKUP(A235,'Actual scan'!$A$2:$M$419,10,0)</f>
        <v>#N/A</v>
      </c>
      <c r="R235" s="38" t="str">
        <f t="shared" si="6"/>
        <v>#N/A</v>
      </c>
      <c r="S235" s="13">
        <f>VLOOKUP(A235,'14.03.24'!$A$2:$M$426,9,0)</f>
        <v>4314133</v>
      </c>
      <c r="T235" s="39" t="str">
        <f>VLOOKUP(A235,'Actual scan'!$A$2:$M$419,9,0)</f>
        <v>#N/A</v>
      </c>
      <c r="U235" s="38" t="str">
        <f t="shared" si="7"/>
        <v>#N/A</v>
      </c>
      <c r="V235" s="13">
        <f>VLOOKUP(A235,'14.03.24'!$A$2:$M$426,8,0)</f>
        <v>2858255</v>
      </c>
      <c r="W235" s="39" t="str">
        <f>VLOOKUP(A235,'Actual scan'!$A$2:$M$419,8,0)</f>
        <v>#N/A</v>
      </c>
      <c r="X235" s="38" t="str">
        <f t="shared" si="8"/>
        <v>#N/A</v>
      </c>
      <c r="Y235" s="13">
        <f>VLOOKUP(A235,'14.03.24'!$A$2:$M$426,11,0)</f>
        <v>55765631</v>
      </c>
      <c r="Z235" s="39" t="str">
        <f>VLOOKUP(A235,'Actual scan'!$A$2:$M$419,11,0)</f>
        <v>#N/A</v>
      </c>
      <c r="AA235" s="38" t="str">
        <f t="shared" si="9"/>
        <v>#N/A</v>
      </c>
      <c r="AB235" s="40" t="str">
        <f t="shared" si="10"/>
        <v>#N/A</v>
      </c>
      <c r="AC235" s="40" t="str">
        <f t="shared" si="11"/>
        <v>#N/A</v>
      </c>
      <c r="AD235" s="40">
        <f t="shared" si="12"/>
        <v>0</v>
      </c>
      <c r="AE235" s="40">
        <f t="shared" si="13"/>
        <v>0</v>
      </c>
      <c r="AF235" s="41" t="str">
        <f t="shared" si="14"/>
        <v>#N/A</v>
      </c>
      <c r="AG235" s="40">
        <f>IFERROR(__xludf.DUMMYFUNCTION("IFNA(VLOOKUP(A235,IMPORTRANGE(""https://docs.google.com/spreadsheets/d/13sIiIFxtnWDUMYwzYXOCUL9Pdssb8PBqcbIkNBBCaZM/edit?resourcekey#gid=2083474367"",""Responses!$B$2:$N$500""),10,0),0)"),0.0)</f>
        <v>0</v>
      </c>
      <c r="AH235" s="40">
        <f>IFERROR(__xludf.DUMMYFUNCTION("IFNA(VLOOKUP(A235,IMPORTRANGE(""https://docs.google.com/spreadsheets/d/13sIiIFxtnWDUMYwzYXOCUL9Pdssb8PBqcbIkNBBCaZM/edit?resourcekey#gid=2083474367"",""Responses!$B$2:$N$500""),9,0),0)"),0.0)</f>
        <v>0</v>
      </c>
      <c r="AI235" s="41">
        <f t="shared" si="15"/>
        <v>0</v>
      </c>
      <c r="AJ235" s="41">
        <f t="shared" si="16"/>
        <v>-13681566.75</v>
      </c>
      <c r="AK235" s="42">
        <f t="shared" si="17"/>
        <v>0</v>
      </c>
      <c r="AL235" s="42">
        <f t="shared" si="18"/>
        <v>0</v>
      </c>
    </row>
    <row r="236" ht="15.75" customHeight="1">
      <c r="A236" s="6">
        <v>6.3881366E7</v>
      </c>
      <c r="B236" s="7" t="s">
        <v>221</v>
      </c>
      <c r="C236" s="20">
        <f>VLOOKUP(A236,'14.03.24'!$A$2:$W$500,17,0)</f>
        <v>2721742.9</v>
      </c>
      <c r="D236" s="33">
        <f t="shared" si="1"/>
        <v>484095</v>
      </c>
      <c r="E236" s="20">
        <f>VLOOKUP(A236,'14.03.24'!$A$2:$W$500,18,0)</f>
        <v>13608714.5</v>
      </c>
      <c r="F236" s="33">
        <f t="shared" si="2"/>
        <v>7499032.566</v>
      </c>
      <c r="G236" s="13">
        <f>VLOOKUP(A236,'14.03.24'!$A$2:$C$426,3,0)</f>
        <v>54434858</v>
      </c>
      <c r="H236" s="34">
        <f>VLOOKUP(A236,'Actual scan'!$A$2:$C$419,3,0)</f>
        <v>54370866</v>
      </c>
      <c r="I236" s="35">
        <f t="shared" si="3"/>
        <v>-63992</v>
      </c>
      <c r="J236" s="20">
        <f>VLOOKUP(A236,'14.03.24'!$A$2:$M$426,13,0)</f>
        <v>70176830.4</v>
      </c>
      <c r="K236" s="36">
        <f>VLOOKUP(A236,'Actual scan'!$A$2:$M$419,13,0)</f>
        <v>77510420.6</v>
      </c>
      <c r="L236" s="37">
        <f t="shared" si="4"/>
        <v>7333590.2</v>
      </c>
      <c r="M236" s="13">
        <f>VLOOKUP(A236,'14.03.24'!$A$2:$M$426,4,0)</f>
        <v>5491808</v>
      </c>
      <c r="N236" s="34">
        <f>VLOOKUP(A236,'Actual scan'!$A$2:$M$419,4,0)</f>
        <v>5976854</v>
      </c>
      <c r="O236" s="38">
        <f t="shared" si="5"/>
        <v>485046</v>
      </c>
      <c r="P236" s="13">
        <f>VLOOKUP(A236,'14.03.24'!$A$2:$M$426,10,0)</f>
        <v>5782942</v>
      </c>
      <c r="Q236" s="39">
        <f>VLOOKUP(A236,'Actual scan'!$A$2:$M$419,10,0)</f>
        <v>7064906</v>
      </c>
      <c r="R236" s="38">
        <f t="shared" si="6"/>
        <v>1281964</v>
      </c>
      <c r="S236" s="13">
        <f>VLOOKUP(A236,'14.03.24'!$A$2:$M$426,9,0)</f>
        <v>2198923</v>
      </c>
      <c r="T236" s="39">
        <f>VLOOKUP(A236,'Actual scan'!$A$2:$M$419,9,0)</f>
        <v>2448168</v>
      </c>
      <c r="U236" s="38">
        <f t="shared" si="7"/>
        <v>249245</v>
      </c>
      <c r="V236" s="13">
        <f>VLOOKUP(A236,'14.03.24'!$A$2:$M$426,8,0)</f>
        <v>2498812</v>
      </c>
      <c r="W236" s="39">
        <f>VLOOKUP(A236,'Actual scan'!$A$2:$M$419,8,0)</f>
        <v>2733662</v>
      </c>
      <c r="X236" s="38">
        <f t="shared" si="8"/>
        <v>234850</v>
      </c>
      <c r="Y236" s="13">
        <f>VLOOKUP(A236,'14.03.24'!$A$2:$M$426,11,0)</f>
        <v>24042875848</v>
      </c>
      <c r="Z236" s="39">
        <f>VLOOKUP(A236,'Actual scan'!$A$2:$M$419,11,0)</f>
        <v>34096796791</v>
      </c>
      <c r="AA236" s="38">
        <f t="shared" si="9"/>
        <v>10053920943</v>
      </c>
      <c r="AB236" s="40">
        <f t="shared" si="10"/>
        <v>469700</v>
      </c>
      <c r="AC236" s="40">
        <f t="shared" si="11"/>
        <v>996980</v>
      </c>
      <c r="AD236" s="40">
        <f t="shared" si="12"/>
        <v>0</v>
      </c>
      <c r="AE236" s="40">
        <f t="shared" si="13"/>
        <v>0</v>
      </c>
      <c r="AF236" s="41">
        <f t="shared" si="14"/>
        <v>6032352.566</v>
      </c>
      <c r="AG236" s="40">
        <f>IFERROR(__xludf.DUMMYFUNCTION("IFNA(VLOOKUP(A236,IMPORTRANGE(""https://docs.google.com/spreadsheets/d/13sIiIFxtnWDUMYwzYXOCUL9Pdssb8PBqcbIkNBBCaZM/edit?resourcekey#gid=2083474367"",""Responses!$B$2:$N$500""),10,0),0)"),0.0)</f>
        <v>0</v>
      </c>
      <c r="AH236" s="40">
        <f>IFERROR(__xludf.DUMMYFUNCTION("IFNA(VLOOKUP(A236,IMPORTRANGE(""https://docs.google.com/spreadsheets/d/13sIiIFxtnWDUMYwzYXOCUL9Pdssb8PBqcbIkNBBCaZM/edit?resourcekey#gid=2083474367"",""Responses!$B$2:$N$500""),9,0),0)"),0.0)</f>
        <v>0</v>
      </c>
      <c r="AI236" s="41">
        <f t="shared" si="15"/>
        <v>7499032.566</v>
      </c>
      <c r="AJ236" s="41">
        <f t="shared" si="16"/>
        <v>-6109681.934</v>
      </c>
      <c r="AK236" s="42">
        <f t="shared" si="17"/>
        <v>0.1778621339</v>
      </c>
      <c r="AL236" s="42">
        <f t="shared" si="18"/>
        <v>0.5510463583</v>
      </c>
    </row>
    <row r="237" ht="15.75" customHeight="1">
      <c r="A237" s="6">
        <v>1.24972452E8</v>
      </c>
      <c r="B237" s="7" t="s">
        <v>567</v>
      </c>
      <c r="C237" s="20">
        <f>VLOOKUP(A237,'14.03.24'!$A$2:$W$500,17,0)</f>
        <v>2760757.1</v>
      </c>
      <c r="D237" s="33">
        <f t="shared" si="1"/>
        <v>590771</v>
      </c>
      <c r="E237" s="20">
        <f>VLOOKUP(A237,'14.03.24'!$A$2:$W$500,18,0)</f>
        <v>13803785.5</v>
      </c>
      <c r="F237" s="33">
        <f t="shared" si="2"/>
        <v>1977220</v>
      </c>
      <c r="G237" s="13">
        <f>VLOOKUP(A237,'14.03.24'!$A$2:$C$426,3,0)</f>
        <v>55215142</v>
      </c>
      <c r="H237" s="34">
        <f>VLOOKUP(A237,'Actual scan'!$A$2:$C$419,3,0)</f>
        <v>49070305</v>
      </c>
      <c r="I237" s="35">
        <f t="shared" si="3"/>
        <v>-6144837</v>
      </c>
      <c r="J237" s="20">
        <f>VLOOKUP(A237,'14.03.24'!$A$2:$M$426,13,0)</f>
        <v>47286771.4</v>
      </c>
      <c r="K237" s="36">
        <f>VLOOKUP(A237,'Actual scan'!$A$2:$M$419,13,0)</f>
        <v>57265213.2</v>
      </c>
      <c r="L237" s="37">
        <f t="shared" si="4"/>
        <v>9978441.8</v>
      </c>
      <c r="M237" s="13">
        <f>VLOOKUP(A237,'14.03.24'!$A$2:$M$426,4,0)</f>
        <v>4311676</v>
      </c>
      <c r="N237" s="34">
        <f>VLOOKUP(A237,'Actual scan'!$A$2:$M$419,4,0)</f>
        <v>5008439</v>
      </c>
      <c r="O237" s="38">
        <f t="shared" si="5"/>
        <v>696763</v>
      </c>
      <c r="P237" s="13">
        <f>VLOOKUP(A237,'14.03.24'!$A$2:$M$426,10,0)</f>
        <v>4485113</v>
      </c>
      <c r="Q237" s="39">
        <f>VLOOKUP(A237,'Actual scan'!$A$2:$M$419,10,0)</f>
        <v>6140929</v>
      </c>
      <c r="R237" s="38">
        <f t="shared" si="6"/>
        <v>1655816</v>
      </c>
      <c r="S237" s="13">
        <f>VLOOKUP(A237,'14.03.24'!$A$2:$M$426,9,0)</f>
        <v>1182123</v>
      </c>
      <c r="T237" s="39">
        <f>VLOOKUP(A237,'Actual scan'!$A$2:$M$419,9,0)</f>
        <v>1579962</v>
      </c>
      <c r="U237" s="38">
        <f t="shared" si="7"/>
        <v>397839</v>
      </c>
      <c r="V237" s="13">
        <f>VLOOKUP(A237,'14.03.24'!$A$2:$M$426,8,0)</f>
        <v>2146134</v>
      </c>
      <c r="W237" s="39">
        <f>VLOOKUP(A237,'Actual scan'!$A$2:$M$419,8,0)</f>
        <v>2339066</v>
      </c>
      <c r="X237" s="38">
        <f t="shared" si="8"/>
        <v>192932</v>
      </c>
      <c r="Y237" s="13">
        <f>VLOOKUP(A237,'14.03.24'!$A$2:$M$426,11,0)</f>
        <v>165137418</v>
      </c>
      <c r="Z237" s="39">
        <f>VLOOKUP(A237,'Actual scan'!$A$2:$M$419,11,0)</f>
        <v>165137418</v>
      </c>
      <c r="AA237" s="38">
        <f t="shared" si="9"/>
        <v>0</v>
      </c>
      <c r="AB237" s="40">
        <f t="shared" si="10"/>
        <v>385864</v>
      </c>
      <c r="AC237" s="40">
        <f t="shared" si="11"/>
        <v>1591356</v>
      </c>
      <c r="AD237" s="40">
        <f t="shared" si="12"/>
        <v>0</v>
      </c>
      <c r="AE237" s="40">
        <f t="shared" si="13"/>
        <v>0</v>
      </c>
      <c r="AF237" s="41">
        <f t="shared" si="14"/>
        <v>0</v>
      </c>
      <c r="AG237" s="40">
        <f>IFERROR(__xludf.DUMMYFUNCTION("IFNA(VLOOKUP(A237,IMPORTRANGE(""https://docs.google.com/spreadsheets/d/13sIiIFxtnWDUMYwzYXOCUL9Pdssb8PBqcbIkNBBCaZM/edit?resourcekey#gid=2083474367"",""Responses!$B$2:$N$500""),10,0),0)"),0.0)</f>
        <v>0</v>
      </c>
      <c r="AH237" s="40">
        <f>IFERROR(__xludf.DUMMYFUNCTION("IFNA(VLOOKUP(A237,IMPORTRANGE(""https://docs.google.com/spreadsheets/d/13sIiIFxtnWDUMYwzYXOCUL9Pdssb8PBqcbIkNBBCaZM/edit?resourcekey#gid=2083474367"",""Responses!$B$2:$N$500""),9,0),0)"),0.0)</f>
        <v>0</v>
      </c>
      <c r="AI237" s="41">
        <f t="shared" si="15"/>
        <v>1977220</v>
      </c>
      <c r="AJ237" s="41">
        <f t="shared" si="16"/>
        <v>-11826565.5</v>
      </c>
      <c r="AK237" s="42">
        <f t="shared" si="17"/>
        <v>0.2139887642</v>
      </c>
      <c r="AL237" s="42">
        <f t="shared" si="18"/>
        <v>0.1432375199</v>
      </c>
    </row>
    <row r="238" ht="15.75" customHeight="1">
      <c r="A238" s="6">
        <v>8.9927226E7</v>
      </c>
      <c r="B238" s="7" t="s">
        <v>572</v>
      </c>
      <c r="C238" s="20">
        <f>VLOOKUP(A238,'14.03.24'!$A$2:$W$500,17,0)</f>
        <v>2707375.15</v>
      </c>
      <c r="D238" s="33">
        <f t="shared" si="1"/>
        <v>0</v>
      </c>
      <c r="E238" s="20">
        <f>VLOOKUP(A238,'14.03.24'!$A$2:$W$500,18,0)</f>
        <v>13536875.75</v>
      </c>
      <c r="F238" s="33">
        <f t="shared" si="2"/>
        <v>0</v>
      </c>
      <c r="G238" s="13">
        <f>VLOOKUP(A238,'14.03.24'!$A$2:$C$426,3,0)</f>
        <v>54147503</v>
      </c>
      <c r="H238" s="34" t="str">
        <f>VLOOKUP(A238,'Actual scan'!$A$2:$C$419,3,0)</f>
        <v>#N/A</v>
      </c>
      <c r="I238" s="35" t="str">
        <f t="shared" si="3"/>
        <v>#N/A</v>
      </c>
      <c r="J238" s="20">
        <f>VLOOKUP(A238,'14.03.24'!$A$2:$M$426,13,0)</f>
        <v>602019555.6</v>
      </c>
      <c r="K238" s="36" t="str">
        <f>VLOOKUP(A238,'Actual scan'!$A$2:$M$419,13,0)</f>
        <v>#N/A</v>
      </c>
      <c r="L238" s="35" t="str">
        <f t="shared" si="4"/>
        <v>#N/A</v>
      </c>
      <c r="M238" s="13">
        <f>VLOOKUP(A238,'14.03.24'!$A$2:$M$426,4,0)</f>
        <v>116223105</v>
      </c>
      <c r="N238" s="34" t="str">
        <f>VLOOKUP(A238,'Actual scan'!$A$2:$M$419,4,0)</f>
        <v>#N/A</v>
      </c>
      <c r="O238" s="38" t="str">
        <f t="shared" si="5"/>
        <v>#N/A</v>
      </c>
      <c r="P238" s="13">
        <f>VLOOKUP(A238,'14.03.24'!$A$2:$M$426,10,0)</f>
        <v>9283224</v>
      </c>
      <c r="Q238" s="39" t="str">
        <f>VLOOKUP(A238,'Actual scan'!$A$2:$M$419,10,0)</f>
        <v>#N/A</v>
      </c>
      <c r="R238" s="38" t="str">
        <f t="shared" si="6"/>
        <v>#N/A</v>
      </c>
      <c r="S238" s="13">
        <f>VLOOKUP(A238,'14.03.24'!$A$2:$M$426,9,0)</f>
        <v>5684831</v>
      </c>
      <c r="T238" s="39" t="str">
        <f>VLOOKUP(A238,'Actual scan'!$A$2:$M$419,9,0)</f>
        <v>#N/A</v>
      </c>
      <c r="U238" s="38" t="str">
        <f t="shared" si="7"/>
        <v>#N/A</v>
      </c>
      <c r="V238" s="13">
        <f>VLOOKUP(A238,'14.03.24'!$A$2:$M$426,8,0)</f>
        <v>39078533</v>
      </c>
      <c r="W238" s="39" t="str">
        <f>VLOOKUP(A238,'Actual scan'!$A$2:$M$419,8,0)</f>
        <v>#N/A</v>
      </c>
      <c r="X238" s="38" t="str">
        <f t="shared" si="8"/>
        <v>#N/A</v>
      </c>
      <c r="Y238" s="13">
        <f>VLOOKUP(A238,'14.03.24'!$A$2:$M$426,11,0)</f>
        <v>4211884153</v>
      </c>
      <c r="Z238" s="39" t="str">
        <f>VLOOKUP(A238,'Actual scan'!$A$2:$M$419,11,0)</f>
        <v>#N/A</v>
      </c>
      <c r="AA238" s="38" t="str">
        <f t="shared" si="9"/>
        <v>#N/A</v>
      </c>
      <c r="AB238" s="40" t="str">
        <f t="shared" si="10"/>
        <v>#N/A</v>
      </c>
      <c r="AC238" s="40" t="str">
        <f t="shared" si="11"/>
        <v>#N/A</v>
      </c>
      <c r="AD238" s="40">
        <f t="shared" si="12"/>
        <v>0</v>
      </c>
      <c r="AE238" s="40">
        <f t="shared" si="13"/>
        <v>0</v>
      </c>
      <c r="AF238" s="41" t="str">
        <f t="shared" si="14"/>
        <v>#N/A</v>
      </c>
      <c r="AG238" s="40">
        <f>IFERROR(__xludf.DUMMYFUNCTION("IFNA(VLOOKUP(A238,IMPORTRANGE(""https://docs.google.com/spreadsheets/d/13sIiIFxtnWDUMYwzYXOCUL9Pdssb8PBqcbIkNBBCaZM/edit?resourcekey#gid=2083474367"",""Responses!$B$2:$N$500""),10,0),0)"),0.0)</f>
        <v>0</v>
      </c>
      <c r="AH238" s="40">
        <f>IFERROR(__xludf.DUMMYFUNCTION("IFNA(VLOOKUP(A238,IMPORTRANGE(""https://docs.google.com/spreadsheets/d/13sIiIFxtnWDUMYwzYXOCUL9Pdssb8PBqcbIkNBBCaZM/edit?resourcekey#gid=2083474367"",""Responses!$B$2:$N$500""),9,0),0)"),0.0)</f>
        <v>0</v>
      </c>
      <c r="AI238" s="41">
        <f t="shared" si="15"/>
        <v>0</v>
      </c>
      <c r="AJ238" s="41">
        <f t="shared" si="16"/>
        <v>-13536875.75</v>
      </c>
      <c r="AK238" s="42">
        <f t="shared" si="17"/>
        <v>0</v>
      </c>
      <c r="AL238" s="42">
        <f t="shared" si="18"/>
        <v>0</v>
      </c>
    </row>
    <row r="239" ht="15.75" customHeight="1">
      <c r="A239" s="6">
        <v>1.24345067E8</v>
      </c>
      <c r="B239" s="7" t="s">
        <v>571</v>
      </c>
      <c r="C239" s="20">
        <f>VLOOKUP(A239,'14.03.24'!$A$2:$W$500,17,0)</f>
        <v>2728423.25</v>
      </c>
      <c r="D239" s="33">
        <f t="shared" si="1"/>
        <v>0</v>
      </c>
      <c r="E239" s="20">
        <f>VLOOKUP(A239,'14.03.24'!$A$2:$W$500,18,0)</f>
        <v>13642116.25</v>
      </c>
      <c r="F239" s="33">
        <f t="shared" si="2"/>
        <v>0</v>
      </c>
      <c r="G239" s="13">
        <f>VLOOKUP(A239,'14.03.24'!$A$2:$C$426,3,0)</f>
        <v>54568465</v>
      </c>
      <c r="H239" s="34" t="str">
        <f>VLOOKUP(A239,'Actual scan'!$A$2:$C$419,3,0)</f>
        <v>#N/A</v>
      </c>
      <c r="I239" s="35" t="str">
        <f t="shared" si="3"/>
        <v>#N/A</v>
      </c>
      <c r="J239" s="20">
        <f>VLOOKUP(A239,'14.03.24'!$A$2:$M$426,13,0)</f>
        <v>83039126</v>
      </c>
      <c r="K239" s="36" t="str">
        <f>VLOOKUP(A239,'Actual scan'!$A$2:$M$419,13,0)</f>
        <v>#N/A</v>
      </c>
      <c r="L239" s="35" t="str">
        <f t="shared" si="4"/>
        <v>#N/A</v>
      </c>
      <c r="M239" s="13">
        <f>VLOOKUP(A239,'14.03.24'!$A$2:$M$426,4,0)</f>
        <v>6436916</v>
      </c>
      <c r="N239" s="34" t="str">
        <f>VLOOKUP(A239,'Actual scan'!$A$2:$M$419,4,0)</f>
        <v>#N/A</v>
      </c>
      <c r="O239" s="38" t="str">
        <f t="shared" si="5"/>
        <v>#N/A</v>
      </c>
      <c r="P239" s="13">
        <f>VLOOKUP(A239,'14.03.24'!$A$2:$M$426,10,0)</f>
        <v>3488715</v>
      </c>
      <c r="Q239" s="39" t="str">
        <f>VLOOKUP(A239,'Actual scan'!$A$2:$M$419,10,0)</f>
        <v>#N/A</v>
      </c>
      <c r="R239" s="38" t="str">
        <f t="shared" si="6"/>
        <v>#N/A</v>
      </c>
      <c r="S239" s="13">
        <f>VLOOKUP(A239,'14.03.24'!$A$2:$M$426,9,0)</f>
        <v>2523856</v>
      </c>
      <c r="T239" s="39" t="str">
        <f>VLOOKUP(A239,'Actual scan'!$A$2:$M$419,9,0)</f>
        <v>#N/A</v>
      </c>
      <c r="U239" s="38" t="str">
        <f t="shared" si="7"/>
        <v>#N/A</v>
      </c>
      <c r="V239" s="13">
        <f>VLOOKUP(A239,'14.03.24'!$A$2:$M$426,8,0)</f>
        <v>3078325</v>
      </c>
      <c r="W239" s="39" t="str">
        <f>VLOOKUP(A239,'Actual scan'!$A$2:$M$419,8,0)</f>
        <v>#N/A</v>
      </c>
      <c r="X239" s="38" t="str">
        <f t="shared" si="8"/>
        <v>#N/A</v>
      </c>
      <c r="Y239" s="13">
        <f>VLOOKUP(A239,'14.03.24'!$A$2:$M$426,11,0)</f>
        <v>46795941</v>
      </c>
      <c r="Z239" s="39" t="str">
        <f>VLOOKUP(A239,'Actual scan'!$A$2:$M$419,11,0)</f>
        <v>#N/A</v>
      </c>
      <c r="AA239" s="38" t="str">
        <f t="shared" si="9"/>
        <v>#N/A</v>
      </c>
      <c r="AB239" s="40" t="str">
        <f t="shared" si="10"/>
        <v>#N/A</v>
      </c>
      <c r="AC239" s="40" t="str">
        <f t="shared" si="11"/>
        <v>#N/A</v>
      </c>
      <c r="AD239" s="40">
        <f t="shared" si="12"/>
        <v>0</v>
      </c>
      <c r="AE239" s="40">
        <f t="shared" si="13"/>
        <v>0</v>
      </c>
      <c r="AF239" s="41" t="str">
        <f t="shared" si="14"/>
        <v>#N/A</v>
      </c>
      <c r="AG239" s="40">
        <f>IFERROR(__xludf.DUMMYFUNCTION("IFNA(VLOOKUP(A239,IMPORTRANGE(""https://docs.google.com/spreadsheets/d/13sIiIFxtnWDUMYwzYXOCUL9Pdssb8PBqcbIkNBBCaZM/edit?resourcekey#gid=2083474367"",""Responses!$B$2:$N$500""),10,0),0)"),0.0)</f>
        <v>0</v>
      </c>
      <c r="AH239" s="40">
        <f>IFERROR(__xludf.DUMMYFUNCTION("IFNA(VLOOKUP(A239,IMPORTRANGE(""https://docs.google.com/spreadsheets/d/13sIiIFxtnWDUMYwzYXOCUL9Pdssb8PBqcbIkNBBCaZM/edit?resourcekey#gid=2083474367"",""Responses!$B$2:$N$500""),9,0),0)"),0.0)</f>
        <v>0</v>
      </c>
      <c r="AI239" s="41">
        <f t="shared" si="15"/>
        <v>0</v>
      </c>
      <c r="AJ239" s="41">
        <f t="shared" si="16"/>
        <v>-13642116.25</v>
      </c>
      <c r="AK239" s="42">
        <f t="shared" si="17"/>
        <v>0</v>
      </c>
      <c r="AL239" s="42">
        <f t="shared" si="18"/>
        <v>0</v>
      </c>
    </row>
    <row r="240" ht="15.75" customHeight="1">
      <c r="A240" s="6">
        <v>9.3178475E7</v>
      </c>
      <c r="B240" s="7" t="s">
        <v>205</v>
      </c>
      <c r="C240" s="20">
        <f>VLOOKUP(A240,'14.03.24'!$A$2:$W$500,17,0)</f>
        <v>2693083.15</v>
      </c>
      <c r="D240" s="33">
        <f t="shared" si="1"/>
        <v>3731816</v>
      </c>
      <c r="E240" s="20">
        <f>VLOOKUP(A240,'14.03.24'!$A$2:$W$500,18,0)</f>
        <v>13465415.75</v>
      </c>
      <c r="F240" s="33">
        <f t="shared" si="2"/>
        <v>13697770.62</v>
      </c>
      <c r="G240" s="13">
        <f>VLOOKUP(A240,'14.03.24'!$A$2:$C$426,3,0)</f>
        <v>53861663</v>
      </c>
      <c r="H240" s="34">
        <f>VLOOKUP(A240,'Actual scan'!$A$2:$C$419,3,0)</f>
        <v>56408755</v>
      </c>
      <c r="I240" s="35">
        <f t="shared" si="3"/>
        <v>2547092</v>
      </c>
      <c r="J240" s="20">
        <f>VLOOKUP(A240,'14.03.24'!$A$2:$M$426,13,0)</f>
        <v>104439200.2</v>
      </c>
      <c r="K240" s="36">
        <f>VLOOKUP(A240,'Actual scan'!$A$2:$M$419,13,0)</f>
        <v>172898898.2</v>
      </c>
      <c r="L240" s="37">
        <f t="shared" si="4"/>
        <v>68459698</v>
      </c>
      <c r="M240" s="13">
        <f>VLOOKUP(A240,'14.03.24'!$A$2:$M$426,4,0)</f>
        <v>7216031</v>
      </c>
      <c r="N240" s="34">
        <f>VLOOKUP(A240,'Actual scan'!$A$2:$M$419,4,0)</f>
        <v>10971627</v>
      </c>
      <c r="O240" s="38">
        <f t="shared" si="5"/>
        <v>3755596</v>
      </c>
      <c r="P240" s="13">
        <f>VLOOKUP(A240,'14.03.24'!$A$2:$M$426,10,0)</f>
        <v>7292971</v>
      </c>
      <c r="Q240" s="39">
        <f>VLOOKUP(A240,'Actual scan'!$A$2:$M$419,10,0)</f>
        <v>8037868</v>
      </c>
      <c r="R240" s="38">
        <f t="shared" si="6"/>
        <v>744897</v>
      </c>
      <c r="S240" s="13">
        <f>VLOOKUP(A240,'14.03.24'!$A$2:$M$426,9,0)</f>
        <v>4029758</v>
      </c>
      <c r="T240" s="39">
        <f>VLOOKUP(A240,'Actual scan'!$A$2:$M$419,9,0)</f>
        <v>7143313</v>
      </c>
      <c r="U240" s="38">
        <f t="shared" si="7"/>
        <v>3113555</v>
      </c>
      <c r="V240" s="13">
        <f>VLOOKUP(A240,'14.03.24'!$A$2:$M$426,8,0)</f>
        <v>2231887</v>
      </c>
      <c r="W240" s="39">
        <f>VLOOKUP(A240,'Actual scan'!$A$2:$M$419,8,0)</f>
        <v>2850148</v>
      </c>
      <c r="X240" s="38">
        <f t="shared" si="8"/>
        <v>618261</v>
      </c>
      <c r="Y240" s="13">
        <f>VLOOKUP(A240,'14.03.24'!$A$2:$M$426,11,0)</f>
        <v>122993141</v>
      </c>
      <c r="Z240" s="39">
        <f>VLOOKUP(A240,'Actual scan'!$A$2:$M$419,11,0)</f>
        <v>134707509</v>
      </c>
      <c r="AA240" s="38">
        <f t="shared" si="9"/>
        <v>11714368</v>
      </c>
      <c r="AB240" s="40">
        <f t="shared" si="10"/>
        <v>1236522</v>
      </c>
      <c r="AC240" s="40">
        <f t="shared" si="11"/>
        <v>12454220</v>
      </c>
      <c r="AD240" s="40">
        <f t="shared" si="12"/>
        <v>0</v>
      </c>
      <c r="AE240" s="40">
        <f t="shared" si="13"/>
        <v>0</v>
      </c>
      <c r="AF240" s="41">
        <f t="shared" si="14"/>
        <v>7028.6208</v>
      </c>
      <c r="AG240" s="40">
        <f>IFERROR(__xludf.DUMMYFUNCTION("IFNA(VLOOKUP(A240,IMPORTRANGE(""https://docs.google.com/spreadsheets/d/13sIiIFxtnWDUMYwzYXOCUL9Pdssb8PBqcbIkNBBCaZM/edit?resourcekey#gid=2083474367"",""Responses!$B$2:$N$500""),10,0),0)"),0.0)</f>
        <v>0</v>
      </c>
      <c r="AH240" s="40">
        <f>IFERROR(__xludf.DUMMYFUNCTION("IFNA(VLOOKUP(A240,IMPORTRANGE(""https://docs.google.com/spreadsheets/d/13sIiIFxtnWDUMYwzYXOCUL9Pdssb8PBqcbIkNBBCaZM/edit?resourcekey#gid=2083474367"",""Responses!$B$2:$N$500""),9,0),0)"),0.0)</f>
        <v>0</v>
      </c>
      <c r="AI240" s="41">
        <f t="shared" si="15"/>
        <v>13697770.62</v>
      </c>
      <c r="AJ240" s="41">
        <f t="shared" si="16"/>
        <v>232354.8708</v>
      </c>
      <c r="AK240" s="42">
        <f t="shared" si="17"/>
        <v>1.385703965</v>
      </c>
      <c r="AL240" s="42">
        <f t="shared" si="18"/>
        <v>1.017255677</v>
      </c>
    </row>
    <row r="241" ht="15.75" customHeight="1">
      <c r="A241" s="6">
        <v>1.24324773E8</v>
      </c>
      <c r="B241" s="7" t="s">
        <v>252</v>
      </c>
      <c r="C241" s="20">
        <f>VLOOKUP(A241,'14.03.24'!$A$2:$W$500,17,0)</f>
        <v>2687967.8</v>
      </c>
      <c r="D241" s="33">
        <f t="shared" si="1"/>
        <v>838559</v>
      </c>
      <c r="E241" s="20">
        <f>VLOOKUP(A241,'14.03.24'!$A$2:$W$500,18,0)</f>
        <v>13439839</v>
      </c>
      <c r="F241" s="33">
        <f t="shared" si="2"/>
        <v>2803616</v>
      </c>
      <c r="G241" s="13">
        <f>VLOOKUP(A241,'14.03.24'!$A$2:$C$426,3,0)</f>
        <v>53759356</v>
      </c>
      <c r="H241" s="34">
        <f>VLOOKUP(A241,'Actual scan'!$A$2:$C$419,3,0)</f>
        <v>49856102</v>
      </c>
      <c r="I241" s="35">
        <f t="shared" si="3"/>
        <v>-3903254</v>
      </c>
      <c r="J241" s="20">
        <f>VLOOKUP(A241,'14.03.24'!$A$2:$M$426,13,0)</f>
        <v>34580214</v>
      </c>
      <c r="K241" s="36">
        <f>VLOOKUP(A241,'Actual scan'!$A$2:$M$419,13,0)</f>
        <v>48618836.2</v>
      </c>
      <c r="L241" s="37">
        <f t="shared" si="4"/>
        <v>14038622.2</v>
      </c>
      <c r="M241" s="13">
        <f>VLOOKUP(A241,'14.03.24'!$A$2:$M$426,4,0)</f>
        <v>3183693</v>
      </c>
      <c r="N241" s="34">
        <f>VLOOKUP(A241,'Actual scan'!$A$2:$M$419,4,0)</f>
        <v>4060074</v>
      </c>
      <c r="O241" s="38">
        <f t="shared" si="5"/>
        <v>876381</v>
      </c>
      <c r="P241" s="13">
        <f>VLOOKUP(A241,'14.03.24'!$A$2:$M$426,10,0)</f>
        <v>4487771</v>
      </c>
      <c r="Q241" s="39">
        <f>VLOOKUP(A241,'Actual scan'!$A$2:$M$419,10,0)</f>
        <v>6849567</v>
      </c>
      <c r="R241" s="38">
        <f t="shared" si="6"/>
        <v>2361796</v>
      </c>
      <c r="S241" s="13">
        <f>VLOOKUP(A241,'14.03.24'!$A$2:$M$426,9,0)</f>
        <v>832184</v>
      </c>
      <c r="T241" s="39">
        <f>VLOOKUP(A241,'Actual scan'!$A$2:$M$419,9,0)</f>
        <v>1395433</v>
      </c>
      <c r="U241" s="38">
        <f t="shared" si="7"/>
        <v>563249</v>
      </c>
      <c r="V241" s="13">
        <f>VLOOKUP(A241,'14.03.24'!$A$2:$M$426,8,0)</f>
        <v>1575259</v>
      </c>
      <c r="W241" s="39">
        <f>VLOOKUP(A241,'Actual scan'!$A$2:$M$419,8,0)</f>
        <v>1850569</v>
      </c>
      <c r="X241" s="38">
        <f t="shared" si="8"/>
        <v>275310</v>
      </c>
      <c r="Y241" s="13">
        <f>VLOOKUP(A241,'14.03.24'!$A$2:$M$426,11,0)</f>
        <v>212243584</v>
      </c>
      <c r="Z241" s="39">
        <f>VLOOKUP(A241,'Actual scan'!$A$2:$M$419,11,0)</f>
        <v>212243584</v>
      </c>
      <c r="AA241" s="38">
        <f t="shared" si="9"/>
        <v>0</v>
      </c>
      <c r="AB241" s="40">
        <f t="shared" si="10"/>
        <v>550620</v>
      </c>
      <c r="AC241" s="40">
        <f t="shared" si="11"/>
        <v>2252996</v>
      </c>
      <c r="AD241" s="40">
        <f t="shared" si="12"/>
        <v>0</v>
      </c>
      <c r="AE241" s="40">
        <f t="shared" si="13"/>
        <v>0</v>
      </c>
      <c r="AF241" s="41">
        <f t="shared" si="14"/>
        <v>0</v>
      </c>
      <c r="AG241" s="40">
        <f>IFERROR(__xludf.DUMMYFUNCTION("IFNA(VLOOKUP(A241,IMPORTRANGE(""https://docs.google.com/spreadsheets/d/13sIiIFxtnWDUMYwzYXOCUL9Pdssb8PBqcbIkNBBCaZM/edit?resourcekey#gid=2083474367"",""Responses!$B$2:$N$500""),10,0),0)"),0.0)</f>
        <v>0</v>
      </c>
      <c r="AH241" s="40">
        <f>IFERROR(__xludf.DUMMYFUNCTION("IFNA(VLOOKUP(A241,IMPORTRANGE(""https://docs.google.com/spreadsheets/d/13sIiIFxtnWDUMYwzYXOCUL9Pdssb8PBqcbIkNBBCaZM/edit?resourcekey#gid=2083474367"",""Responses!$B$2:$N$500""),9,0),0)"),0.0)</f>
        <v>0</v>
      </c>
      <c r="AI241" s="41">
        <f t="shared" si="15"/>
        <v>2803616</v>
      </c>
      <c r="AJ241" s="41">
        <f t="shared" si="16"/>
        <v>-10636223</v>
      </c>
      <c r="AK241" s="42">
        <f t="shared" si="17"/>
        <v>0.3119676508</v>
      </c>
      <c r="AL241" s="42">
        <f t="shared" si="18"/>
        <v>0.2086048799</v>
      </c>
    </row>
    <row r="242" ht="15.75" customHeight="1">
      <c r="A242" s="6">
        <v>9.6279593E7</v>
      </c>
      <c r="B242" s="7" t="s">
        <v>574</v>
      </c>
      <c r="C242" s="20">
        <f>VLOOKUP(A242,'14.03.24'!$A$2:$W$500,17,0)</f>
        <v>2677189.85</v>
      </c>
      <c r="D242" s="33">
        <f t="shared" si="1"/>
        <v>0</v>
      </c>
      <c r="E242" s="20">
        <f>VLOOKUP(A242,'14.03.24'!$A$2:$W$500,18,0)</f>
        <v>13385949.25</v>
      </c>
      <c r="F242" s="33">
        <f t="shared" si="2"/>
        <v>0</v>
      </c>
      <c r="G242" s="13">
        <f>VLOOKUP(A242,'14.03.24'!$A$2:$C$426,3,0)</f>
        <v>53543797</v>
      </c>
      <c r="H242" s="34" t="str">
        <f>VLOOKUP(A242,'Actual scan'!$A$2:$C$419,3,0)</f>
        <v>#N/A</v>
      </c>
      <c r="I242" s="35" t="str">
        <f t="shared" si="3"/>
        <v>#N/A</v>
      </c>
      <c r="J242" s="20">
        <f>VLOOKUP(A242,'14.03.24'!$A$2:$M$426,13,0)</f>
        <v>346499688.2</v>
      </c>
      <c r="K242" s="36" t="str">
        <f>VLOOKUP(A242,'Actual scan'!$A$2:$M$419,13,0)</f>
        <v>#N/A</v>
      </c>
      <c r="L242" s="35" t="str">
        <f t="shared" si="4"/>
        <v>#N/A</v>
      </c>
      <c r="M242" s="13">
        <f>VLOOKUP(A242,'14.03.24'!$A$2:$M$426,4,0)</f>
        <v>33852351</v>
      </c>
      <c r="N242" s="34" t="str">
        <f>VLOOKUP(A242,'Actual scan'!$A$2:$M$419,4,0)</f>
        <v>#N/A</v>
      </c>
      <c r="O242" s="38" t="str">
        <f t="shared" si="5"/>
        <v>#N/A</v>
      </c>
      <c r="P242" s="13">
        <f>VLOOKUP(A242,'14.03.24'!$A$2:$M$426,10,0)</f>
        <v>10393316</v>
      </c>
      <c r="Q242" s="39" t="str">
        <f>VLOOKUP(A242,'Actual scan'!$A$2:$M$419,10,0)</f>
        <v>#N/A</v>
      </c>
      <c r="R242" s="38" t="str">
        <f t="shared" si="6"/>
        <v>#N/A</v>
      </c>
      <c r="S242" s="13">
        <f>VLOOKUP(A242,'14.03.24'!$A$2:$M$426,9,0)</f>
        <v>9527560</v>
      </c>
      <c r="T242" s="39" t="str">
        <f>VLOOKUP(A242,'Actual scan'!$A$2:$M$419,9,0)</f>
        <v>#N/A</v>
      </c>
      <c r="U242" s="38" t="str">
        <f t="shared" si="7"/>
        <v>#N/A</v>
      </c>
      <c r="V242" s="13">
        <f>VLOOKUP(A242,'14.03.24'!$A$2:$M$426,8,0)</f>
        <v>15001920</v>
      </c>
      <c r="W242" s="39" t="str">
        <f>VLOOKUP(A242,'Actual scan'!$A$2:$M$419,8,0)</f>
        <v>#N/A</v>
      </c>
      <c r="X242" s="38" t="str">
        <f t="shared" si="8"/>
        <v>#N/A</v>
      </c>
      <c r="Y242" s="13">
        <f>VLOOKUP(A242,'14.03.24'!$A$2:$M$426,11,0)</f>
        <v>3098770209</v>
      </c>
      <c r="Z242" s="39" t="str">
        <f>VLOOKUP(A242,'Actual scan'!$A$2:$M$419,11,0)</f>
        <v>#N/A</v>
      </c>
      <c r="AA242" s="38" t="str">
        <f t="shared" si="9"/>
        <v>#N/A</v>
      </c>
      <c r="AB242" s="40" t="str">
        <f t="shared" si="10"/>
        <v>#N/A</v>
      </c>
      <c r="AC242" s="40" t="str">
        <f t="shared" si="11"/>
        <v>#N/A</v>
      </c>
      <c r="AD242" s="40">
        <f t="shared" si="12"/>
        <v>0</v>
      </c>
      <c r="AE242" s="40">
        <f t="shared" si="13"/>
        <v>0</v>
      </c>
      <c r="AF242" s="41" t="str">
        <f t="shared" si="14"/>
        <v>#N/A</v>
      </c>
      <c r="AG242" s="40">
        <f>IFERROR(__xludf.DUMMYFUNCTION("IFNA(VLOOKUP(A242,IMPORTRANGE(""https://docs.google.com/spreadsheets/d/13sIiIFxtnWDUMYwzYXOCUL9Pdssb8PBqcbIkNBBCaZM/edit?resourcekey#gid=2083474367"",""Responses!$B$2:$N$500""),10,0),0)"),0.0)</f>
        <v>0</v>
      </c>
      <c r="AH242" s="40">
        <f>IFERROR(__xludf.DUMMYFUNCTION("IFNA(VLOOKUP(A242,IMPORTRANGE(""https://docs.google.com/spreadsheets/d/13sIiIFxtnWDUMYwzYXOCUL9Pdssb8PBqcbIkNBBCaZM/edit?resourcekey#gid=2083474367"",""Responses!$B$2:$N$500""),9,0),0)"),0.0)</f>
        <v>0</v>
      </c>
      <c r="AI242" s="41">
        <f t="shared" si="15"/>
        <v>0</v>
      </c>
      <c r="AJ242" s="41">
        <f t="shared" si="16"/>
        <v>-13385949.25</v>
      </c>
      <c r="AK242" s="42">
        <f t="shared" si="17"/>
        <v>0</v>
      </c>
      <c r="AL242" s="42">
        <f t="shared" si="18"/>
        <v>0</v>
      </c>
    </row>
    <row r="243" ht="15.75" customHeight="1">
      <c r="A243" s="6">
        <v>5.2774309E7</v>
      </c>
      <c r="B243" s="7" t="s">
        <v>233</v>
      </c>
      <c r="C243" s="20">
        <f>VLOOKUP(A243,'14.03.24'!$A$2:$W$500,17,0)</f>
        <v>2690791.3</v>
      </c>
      <c r="D243" s="33">
        <f t="shared" si="1"/>
        <v>5933464</v>
      </c>
      <c r="E243" s="20">
        <f>VLOOKUP(A243,'14.03.24'!$A$2:$W$500,18,0)</f>
        <v>13453956.5</v>
      </c>
      <c r="F243" s="33">
        <f t="shared" si="2"/>
        <v>15078093.06</v>
      </c>
      <c r="G243" s="13">
        <f>VLOOKUP(A243,'14.03.24'!$A$2:$C$426,3,0)</f>
        <v>53815826</v>
      </c>
      <c r="H243" s="34">
        <f>VLOOKUP(A243,'Actual scan'!$A$2:$C$419,3,0)</f>
        <v>52232492</v>
      </c>
      <c r="I243" s="35">
        <f t="shared" si="3"/>
        <v>-1583334</v>
      </c>
      <c r="J243" s="20">
        <f>VLOOKUP(A243,'14.03.24'!$A$2:$M$426,13,0)</f>
        <v>125674163.4</v>
      </c>
      <c r="K243" s="36">
        <f>VLOOKUP(A243,'Actual scan'!$A$2:$M$419,13,0)</f>
        <v>200911254.6</v>
      </c>
      <c r="L243" s="37">
        <f t="shared" si="4"/>
        <v>75237091.2</v>
      </c>
      <c r="M243" s="13">
        <f>VLOOKUP(A243,'14.03.24'!$A$2:$M$426,4,0)</f>
        <v>12260808</v>
      </c>
      <c r="N243" s="34">
        <f>VLOOKUP(A243,'Actual scan'!$A$2:$M$419,4,0)</f>
        <v>22920353</v>
      </c>
      <c r="O243" s="38">
        <f t="shared" si="5"/>
        <v>10659545</v>
      </c>
      <c r="P243" s="13">
        <f>VLOOKUP(A243,'14.03.24'!$A$2:$M$426,10,0)</f>
        <v>13071030</v>
      </c>
      <c r="Q243" s="39">
        <f>VLOOKUP(A243,'Actual scan'!$A$2:$M$419,10,0)</f>
        <v>14396245</v>
      </c>
      <c r="R243" s="38">
        <f t="shared" si="6"/>
        <v>1325215</v>
      </c>
      <c r="S243" s="13">
        <f>VLOOKUP(A243,'14.03.24'!$A$2:$M$426,9,0)</f>
        <v>2030290</v>
      </c>
      <c r="T243" s="39">
        <f>VLOOKUP(A243,'Actual scan'!$A$2:$M$419,9,0)</f>
        <v>2675219</v>
      </c>
      <c r="U243" s="38">
        <f t="shared" si="7"/>
        <v>644929</v>
      </c>
      <c r="V243" s="13">
        <f>VLOOKUP(A243,'14.03.24'!$A$2:$M$426,8,0)</f>
        <v>8129821</v>
      </c>
      <c r="W243" s="39">
        <f>VLOOKUP(A243,'Actual scan'!$A$2:$M$419,8,0)</f>
        <v>13418356</v>
      </c>
      <c r="X243" s="38">
        <f t="shared" si="8"/>
        <v>5288535</v>
      </c>
      <c r="Y243" s="13">
        <f>VLOOKUP(A243,'14.03.24'!$A$2:$M$426,11,0)</f>
        <v>17827570015</v>
      </c>
      <c r="Z243" s="39">
        <f>VLOOKUP(A243,'Actual scan'!$A$2:$M$419,11,0)</f>
        <v>21029748448</v>
      </c>
      <c r="AA243" s="38">
        <f t="shared" si="9"/>
        <v>3202178433</v>
      </c>
      <c r="AB243" s="40">
        <f t="shared" si="10"/>
        <v>10577070</v>
      </c>
      <c r="AC243" s="40">
        <f t="shared" si="11"/>
        <v>2579716</v>
      </c>
      <c r="AD243" s="40">
        <f t="shared" si="12"/>
        <v>0</v>
      </c>
      <c r="AE243" s="40">
        <f t="shared" si="13"/>
        <v>0</v>
      </c>
      <c r="AF243" s="41">
        <f t="shared" si="14"/>
        <v>1921307.06</v>
      </c>
      <c r="AG243" s="40">
        <f>IFERROR(__xludf.DUMMYFUNCTION("IFNA(VLOOKUP(A243,IMPORTRANGE(""https://docs.google.com/spreadsheets/d/13sIiIFxtnWDUMYwzYXOCUL9Pdssb8PBqcbIkNBBCaZM/edit?resourcekey#gid=2083474367"",""Responses!$B$2:$N$500""),10,0),0)"),0.0)</f>
        <v>0</v>
      </c>
      <c r="AH243" s="40">
        <f>IFERROR(__xludf.DUMMYFUNCTION("IFNA(VLOOKUP(A243,IMPORTRANGE(""https://docs.google.com/spreadsheets/d/13sIiIFxtnWDUMYwzYXOCUL9Pdssb8PBqcbIkNBBCaZM/edit?resourcekey#gid=2083474367"",""Responses!$B$2:$N$500""),9,0),0)"),0.0)</f>
        <v>0</v>
      </c>
      <c r="AI243" s="41">
        <f t="shared" si="15"/>
        <v>15078093.06</v>
      </c>
      <c r="AJ243" s="41">
        <f t="shared" si="16"/>
        <v>1624136.56</v>
      </c>
      <c r="AK243" s="42">
        <f t="shared" si="17"/>
        <v>2.205100039</v>
      </c>
      <c r="AL243" s="42">
        <f t="shared" si="18"/>
        <v>1.120718137</v>
      </c>
    </row>
    <row r="244" ht="15.75" customHeight="1">
      <c r="A244" s="6">
        <v>1.29966068E8</v>
      </c>
      <c r="B244" s="7" t="s">
        <v>575</v>
      </c>
      <c r="C244" s="20">
        <f>VLOOKUP(A244,'14.03.24'!$A$2:$W$500,17,0)</f>
        <v>2664398.85</v>
      </c>
      <c r="D244" s="33">
        <f t="shared" si="1"/>
        <v>0</v>
      </c>
      <c r="E244" s="20">
        <f>VLOOKUP(A244,'14.03.24'!$A$2:$W$500,18,0)</f>
        <v>13321994.25</v>
      </c>
      <c r="F244" s="33">
        <f t="shared" si="2"/>
        <v>0</v>
      </c>
      <c r="G244" s="13">
        <f>VLOOKUP(A244,'14.03.24'!$A$2:$C$426,3,0)</f>
        <v>53287977</v>
      </c>
      <c r="H244" s="34" t="str">
        <f>VLOOKUP(A244,'Actual scan'!$A$2:$C$419,3,0)</f>
        <v>#N/A</v>
      </c>
      <c r="I244" s="35" t="str">
        <f t="shared" si="3"/>
        <v>#N/A</v>
      </c>
      <c r="J244" s="20">
        <f>VLOOKUP(A244,'14.03.24'!$A$2:$M$426,13,0)</f>
        <v>107107013.8</v>
      </c>
      <c r="K244" s="36" t="str">
        <f>VLOOKUP(A244,'Actual scan'!$A$2:$M$419,13,0)</f>
        <v>#N/A</v>
      </c>
      <c r="L244" s="35" t="str">
        <f t="shared" si="4"/>
        <v>#N/A</v>
      </c>
      <c r="M244" s="13">
        <f>VLOOKUP(A244,'14.03.24'!$A$2:$M$426,4,0)</f>
        <v>9710456</v>
      </c>
      <c r="N244" s="34" t="str">
        <f>VLOOKUP(A244,'Actual scan'!$A$2:$M$419,4,0)</f>
        <v>#N/A</v>
      </c>
      <c r="O244" s="38" t="str">
        <f t="shared" si="5"/>
        <v>#N/A</v>
      </c>
      <c r="P244" s="13">
        <f>VLOOKUP(A244,'14.03.24'!$A$2:$M$426,10,0)</f>
        <v>5783568</v>
      </c>
      <c r="Q244" s="39" t="str">
        <f>VLOOKUP(A244,'Actual scan'!$A$2:$M$419,10,0)</f>
        <v>#N/A</v>
      </c>
      <c r="R244" s="38" t="str">
        <f t="shared" si="6"/>
        <v>#N/A</v>
      </c>
      <c r="S244" s="13">
        <f>VLOOKUP(A244,'14.03.24'!$A$2:$M$426,9,0)</f>
        <v>2453593</v>
      </c>
      <c r="T244" s="39" t="str">
        <f>VLOOKUP(A244,'Actual scan'!$A$2:$M$419,9,0)</f>
        <v>#N/A</v>
      </c>
      <c r="U244" s="38" t="str">
        <f t="shared" si="7"/>
        <v>#N/A</v>
      </c>
      <c r="V244" s="13">
        <f>VLOOKUP(A244,'14.03.24'!$A$2:$M$426,8,0)</f>
        <v>5488303</v>
      </c>
      <c r="W244" s="39" t="str">
        <f>VLOOKUP(A244,'Actual scan'!$A$2:$M$419,8,0)</f>
        <v>#N/A</v>
      </c>
      <c r="X244" s="38" t="str">
        <f t="shared" si="8"/>
        <v>#N/A</v>
      </c>
      <c r="Y244" s="13">
        <f>VLOOKUP(A244,'14.03.24'!$A$2:$M$426,11,0)</f>
        <v>430019939</v>
      </c>
      <c r="Z244" s="39" t="str">
        <f>VLOOKUP(A244,'Actual scan'!$A$2:$M$419,11,0)</f>
        <v>#N/A</v>
      </c>
      <c r="AA244" s="38" t="str">
        <f t="shared" si="9"/>
        <v>#N/A</v>
      </c>
      <c r="AB244" s="40" t="str">
        <f t="shared" si="10"/>
        <v>#N/A</v>
      </c>
      <c r="AC244" s="40" t="str">
        <f t="shared" si="11"/>
        <v>#N/A</v>
      </c>
      <c r="AD244" s="40">
        <f t="shared" si="12"/>
        <v>0</v>
      </c>
      <c r="AE244" s="40">
        <f t="shared" si="13"/>
        <v>0</v>
      </c>
      <c r="AF244" s="41" t="str">
        <f t="shared" si="14"/>
        <v>#N/A</v>
      </c>
      <c r="AG244" s="40">
        <f>IFERROR(__xludf.DUMMYFUNCTION("IFNA(VLOOKUP(A244,IMPORTRANGE(""https://docs.google.com/spreadsheets/d/13sIiIFxtnWDUMYwzYXOCUL9Pdssb8PBqcbIkNBBCaZM/edit?resourcekey#gid=2083474367"",""Responses!$B$2:$N$500""),10,0),0)"),0.0)</f>
        <v>0</v>
      </c>
      <c r="AH244" s="40">
        <f>IFERROR(__xludf.DUMMYFUNCTION("IFNA(VLOOKUP(A244,IMPORTRANGE(""https://docs.google.com/spreadsheets/d/13sIiIFxtnWDUMYwzYXOCUL9Pdssb8PBqcbIkNBBCaZM/edit?resourcekey#gid=2083474367"",""Responses!$B$2:$N$500""),9,0),0)"),0.0)</f>
        <v>0</v>
      </c>
      <c r="AI244" s="41">
        <f t="shared" si="15"/>
        <v>0</v>
      </c>
      <c r="AJ244" s="41">
        <f t="shared" si="16"/>
        <v>-13321994.25</v>
      </c>
      <c r="AK244" s="42">
        <f t="shared" si="17"/>
        <v>0</v>
      </c>
      <c r="AL244" s="42">
        <f t="shared" si="18"/>
        <v>0</v>
      </c>
    </row>
    <row r="245" ht="15.75" customHeight="1">
      <c r="A245" s="6">
        <v>1.18951081E8</v>
      </c>
      <c r="B245" s="7" t="s">
        <v>304</v>
      </c>
      <c r="C245" s="20">
        <f>VLOOKUP(A245,'14.03.24'!$A$2:$W$500,17,0)</f>
        <v>2670465.1</v>
      </c>
      <c r="D245" s="33">
        <f t="shared" si="1"/>
        <v>1972850</v>
      </c>
      <c r="E245" s="20">
        <f>VLOOKUP(A245,'14.03.24'!$A$2:$W$500,18,0)</f>
        <v>13352325.5</v>
      </c>
      <c r="F245" s="33">
        <f t="shared" si="2"/>
        <v>10164694.43</v>
      </c>
      <c r="G245" s="13">
        <f>VLOOKUP(A245,'14.03.24'!$A$2:$C$426,3,0)</f>
        <v>53409302</v>
      </c>
      <c r="H245" s="34">
        <f>VLOOKUP(A245,'Actual scan'!$A$2:$C$419,3,0)</f>
        <v>37829341</v>
      </c>
      <c r="I245" s="35">
        <f t="shared" si="3"/>
        <v>-15579961</v>
      </c>
      <c r="J245" s="20">
        <f>VLOOKUP(A245,'14.03.24'!$A$2:$M$426,13,0)</f>
        <v>93402510.2</v>
      </c>
      <c r="K245" s="36">
        <f>VLOOKUP(A245,'Actual scan'!$A$2:$M$419,13,0)</f>
        <v>124228725</v>
      </c>
      <c r="L245" s="37">
        <f t="shared" si="4"/>
        <v>30826214.8</v>
      </c>
      <c r="M245" s="13">
        <f>VLOOKUP(A245,'14.03.24'!$A$2:$M$426,4,0)</f>
        <v>7200180</v>
      </c>
      <c r="N245" s="34">
        <f>VLOOKUP(A245,'Actual scan'!$A$2:$M$419,4,0)</f>
        <v>9253723</v>
      </c>
      <c r="O245" s="38">
        <f t="shared" si="5"/>
        <v>2053543</v>
      </c>
      <c r="P245" s="13">
        <f>VLOOKUP(A245,'14.03.24'!$A$2:$M$426,10,0)</f>
        <v>2297692</v>
      </c>
      <c r="Q245" s="39">
        <f>VLOOKUP(A245,'Actual scan'!$A$2:$M$419,10,0)</f>
        <v>7684684</v>
      </c>
      <c r="R245" s="38">
        <f t="shared" si="6"/>
        <v>5386992</v>
      </c>
      <c r="S245" s="13">
        <f>VLOOKUP(A245,'14.03.24'!$A$2:$M$426,9,0)</f>
        <v>2977638</v>
      </c>
      <c r="T245" s="39">
        <f>VLOOKUP(A245,'Actual scan'!$A$2:$M$419,9,0)</f>
        <v>4085478</v>
      </c>
      <c r="U245" s="38">
        <f t="shared" si="7"/>
        <v>1107840</v>
      </c>
      <c r="V245" s="13">
        <f>VLOOKUP(A245,'14.03.24'!$A$2:$M$426,8,0)</f>
        <v>3327587</v>
      </c>
      <c r="W245" s="39">
        <f>VLOOKUP(A245,'Actual scan'!$A$2:$M$419,8,0)</f>
        <v>4192597</v>
      </c>
      <c r="X245" s="38">
        <f t="shared" si="8"/>
        <v>865010</v>
      </c>
      <c r="Y245" s="13">
        <f>VLOOKUP(A245,'14.03.24'!$A$2:$M$426,11,0)</f>
        <v>13586564958</v>
      </c>
      <c r="Z245" s="39">
        <f>VLOOKUP(A245,'Actual scan'!$A$2:$M$419,11,0)</f>
        <v>20258755669</v>
      </c>
      <c r="AA245" s="38">
        <f t="shared" si="9"/>
        <v>6672190711</v>
      </c>
      <c r="AB245" s="40">
        <f t="shared" si="10"/>
        <v>1730020</v>
      </c>
      <c r="AC245" s="40">
        <f t="shared" si="11"/>
        <v>4431360</v>
      </c>
      <c r="AD245" s="40">
        <f t="shared" si="12"/>
        <v>0</v>
      </c>
      <c r="AE245" s="40">
        <f t="shared" si="13"/>
        <v>0</v>
      </c>
      <c r="AF245" s="41">
        <f t="shared" si="14"/>
        <v>4003314.427</v>
      </c>
      <c r="AG245" s="40">
        <f>IFERROR(__xludf.DUMMYFUNCTION("IFNA(VLOOKUP(A245,IMPORTRANGE(""https://docs.google.com/spreadsheets/d/13sIiIFxtnWDUMYwzYXOCUL9Pdssb8PBqcbIkNBBCaZM/edit?resourcekey#gid=2083474367"",""Responses!$B$2:$N$500""),10,0),0)"),0.0)</f>
        <v>0</v>
      </c>
      <c r="AH245" s="40">
        <f>IFERROR(__xludf.DUMMYFUNCTION("IFNA(VLOOKUP(A245,IMPORTRANGE(""https://docs.google.com/spreadsheets/d/13sIiIFxtnWDUMYwzYXOCUL9Pdssb8PBqcbIkNBBCaZM/edit?resourcekey#gid=2083474367"",""Responses!$B$2:$N$500""),9,0),0)"),0.0)</f>
        <v>0</v>
      </c>
      <c r="AI245" s="41">
        <f t="shared" si="15"/>
        <v>10164694.43</v>
      </c>
      <c r="AJ245" s="41">
        <f t="shared" si="16"/>
        <v>-3187631.073</v>
      </c>
      <c r="AK245" s="42">
        <f t="shared" si="17"/>
        <v>0.7387664418</v>
      </c>
      <c r="AL245" s="42">
        <f t="shared" si="18"/>
        <v>0.7612677227</v>
      </c>
    </row>
    <row r="246" ht="15.75" customHeight="1">
      <c r="A246" s="6">
        <v>1.17291259E8</v>
      </c>
      <c r="B246" s="7" t="s">
        <v>576</v>
      </c>
      <c r="C246" s="20">
        <f>VLOOKUP(A246,'14.03.24'!$A$2:$W$500,17,0)</f>
        <v>2662556.95</v>
      </c>
      <c r="D246" s="33">
        <f t="shared" si="1"/>
        <v>0</v>
      </c>
      <c r="E246" s="20">
        <f>VLOOKUP(A246,'14.03.24'!$A$2:$W$500,18,0)</f>
        <v>13312784.75</v>
      </c>
      <c r="F246" s="33">
        <f t="shared" si="2"/>
        <v>0</v>
      </c>
      <c r="G246" s="13">
        <f>VLOOKUP(A246,'14.03.24'!$A$2:$C$426,3,0)</f>
        <v>53251139</v>
      </c>
      <c r="H246" s="34" t="str">
        <f>VLOOKUP(A246,'Actual scan'!$A$2:$C$419,3,0)</f>
        <v>#N/A</v>
      </c>
      <c r="I246" s="35" t="str">
        <f t="shared" si="3"/>
        <v>#N/A</v>
      </c>
      <c r="J246" s="20">
        <f>VLOOKUP(A246,'14.03.24'!$A$2:$M$426,13,0)</f>
        <v>190588898.4</v>
      </c>
      <c r="K246" s="36" t="str">
        <f>VLOOKUP(A246,'Actual scan'!$A$2:$M$419,13,0)</f>
        <v>#N/A</v>
      </c>
      <c r="L246" s="35" t="str">
        <f t="shared" si="4"/>
        <v>#N/A</v>
      </c>
      <c r="M246" s="13">
        <f>VLOOKUP(A246,'14.03.24'!$A$2:$M$426,4,0)</f>
        <v>15587861</v>
      </c>
      <c r="N246" s="34" t="str">
        <f>VLOOKUP(A246,'Actual scan'!$A$2:$M$419,4,0)</f>
        <v>#N/A</v>
      </c>
      <c r="O246" s="38" t="str">
        <f t="shared" si="5"/>
        <v>#N/A</v>
      </c>
      <c r="P246" s="13">
        <f>VLOOKUP(A246,'14.03.24'!$A$2:$M$426,10,0)</f>
        <v>6488374</v>
      </c>
      <c r="Q246" s="39" t="str">
        <f>VLOOKUP(A246,'Actual scan'!$A$2:$M$419,10,0)</f>
        <v>#N/A</v>
      </c>
      <c r="R246" s="38" t="str">
        <f t="shared" si="6"/>
        <v>#N/A</v>
      </c>
      <c r="S246" s="13">
        <f>VLOOKUP(A246,'14.03.24'!$A$2:$M$426,9,0)</f>
        <v>5473198</v>
      </c>
      <c r="T246" s="39" t="str">
        <f>VLOOKUP(A246,'Actual scan'!$A$2:$M$419,9,0)</f>
        <v>#N/A</v>
      </c>
      <c r="U246" s="38" t="str">
        <f t="shared" si="7"/>
        <v>#N/A</v>
      </c>
      <c r="V246" s="13">
        <f>VLOOKUP(A246,'14.03.24'!$A$2:$M$426,8,0)</f>
        <v>7853283</v>
      </c>
      <c r="W246" s="39" t="str">
        <f>VLOOKUP(A246,'Actual scan'!$A$2:$M$419,8,0)</f>
        <v>#N/A</v>
      </c>
      <c r="X246" s="38" t="str">
        <f t="shared" si="8"/>
        <v>#N/A</v>
      </c>
      <c r="Y246" s="13">
        <f>VLOOKUP(A246,'14.03.24'!$A$2:$M$426,11,0)</f>
        <v>349104223</v>
      </c>
      <c r="Z246" s="39" t="str">
        <f>VLOOKUP(A246,'Actual scan'!$A$2:$M$419,11,0)</f>
        <v>#N/A</v>
      </c>
      <c r="AA246" s="38" t="str">
        <f t="shared" si="9"/>
        <v>#N/A</v>
      </c>
      <c r="AB246" s="40" t="str">
        <f t="shared" si="10"/>
        <v>#N/A</v>
      </c>
      <c r="AC246" s="40" t="str">
        <f t="shared" si="11"/>
        <v>#N/A</v>
      </c>
      <c r="AD246" s="40">
        <f t="shared" si="12"/>
        <v>0</v>
      </c>
      <c r="AE246" s="40">
        <f t="shared" si="13"/>
        <v>0</v>
      </c>
      <c r="AF246" s="41" t="str">
        <f t="shared" si="14"/>
        <v>#N/A</v>
      </c>
      <c r="AG246" s="40">
        <f>IFERROR(__xludf.DUMMYFUNCTION("IFNA(VLOOKUP(A246,IMPORTRANGE(""https://docs.google.com/spreadsheets/d/13sIiIFxtnWDUMYwzYXOCUL9Pdssb8PBqcbIkNBBCaZM/edit?resourcekey#gid=2083474367"",""Responses!$B$2:$N$500""),10,0),0)"),0.0)</f>
        <v>0</v>
      </c>
      <c r="AH246" s="40">
        <f>IFERROR(__xludf.DUMMYFUNCTION("IFNA(VLOOKUP(A246,IMPORTRANGE(""https://docs.google.com/spreadsheets/d/13sIiIFxtnWDUMYwzYXOCUL9Pdssb8PBqcbIkNBBCaZM/edit?resourcekey#gid=2083474367"",""Responses!$B$2:$N$500""),9,0),0)"),0.0)</f>
        <v>0</v>
      </c>
      <c r="AI246" s="41">
        <f t="shared" si="15"/>
        <v>0</v>
      </c>
      <c r="AJ246" s="41">
        <f t="shared" si="16"/>
        <v>-13312784.75</v>
      </c>
      <c r="AK246" s="42">
        <f t="shared" si="17"/>
        <v>0</v>
      </c>
      <c r="AL246" s="42">
        <f t="shared" si="18"/>
        <v>0</v>
      </c>
    </row>
    <row r="247" ht="15.75" customHeight="1">
      <c r="A247" s="6">
        <v>1.1227666E8</v>
      </c>
      <c r="B247" s="7" t="s">
        <v>204</v>
      </c>
      <c r="C247" s="20">
        <f>VLOOKUP(A247,'14.03.24'!$A$2:$W$500,17,0)</f>
        <v>2664895.95</v>
      </c>
      <c r="D247" s="33">
        <f t="shared" si="1"/>
        <v>5487208</v>
      </c>
      <c r="E247" s="20">
        <f>VLOOKUP(A247,'14.03.24'!$A$2:$W$500,18,0)</f>
        <v>13324479.75</v>
      </c>
      <c r="F247" s="33">
        <f t="shared" si="2"/>
        <v>18928678</v>
      </c>
      <c r="G247" s="13">
        <f>VLOOKUP(A247,'14.03.24'!$A$2:$C$426,3,0)</f>
        <v>53297919</v>
      </c>
      <c r="H247" s="34">
        <f>VLOOKUP(A247,'Actual scan'!$A$2:$C$419,3,0)</f>
        <v>56539144</v>
      </c>
      <c r="I247" s="35">
        <f t="shared" si="3"/>
        <v>3241225</v>
      </c>
      <c r="J247" s="20">
        <f>VLOOKUP(A247,'14.03.24'!$A$2:$M$426,13,0)</f>
        <v>491158268.4</v>
      </c>
      <c r="K247" s="36">
        <f>VLOOKUP(A247,'Actual scan'!$A$2:$M$419,13,0)</f>
        <v>586514079.8</v>
      </c>
      <c r="L247" s="37">
        <f t="shared" si="4"/>
        <v>95355811.4</v>
      </c>
      <c r="M247" s="13">
        <f>VLOOKUP(A247,'14.03.24'!$A$2:$M$426,4,0)</f>
        <v>50168136</v>
      </c>
      <c r="N247" s="34">
        <f>VLOOKUP(A247,'Actual scan'!$A$2:$M$419,4,0)</f>
        <v>58139054</v>
      </c>
      <c r="O247" s="38">
        <f t="shared" si="5"/>
        <v>7970918</v>
      </c>
      <c r="P247" s="13">
        <f>VLOOKUP(A247,'14.03.24'!$A$2:$M$426,10,0)</f>
        <v>2987368</v>
      </c>
      <c r="Q247" s="39">
        <f>VLOOKUP(A247,'Actual scan'!$A$2:$M$419,10,0)</f>
        <v>3270679</v>
      </c>
      <c r="R247" s="38">
        <f t="shared" si="6"/>
        <v>283311</v>
      </c>
      <c r="S247" s="13">
        <f>VLOOKUP(A247,'14.03.24'!$A$2:$M$426,9,0)</f>
        <v>14434016</v>
      </c>
      <c r="T247" s="39">
        <f>VLOOKUP(A247,'Actual scan'!$A$2:$M$419,9,0)</f>
        <v>18411147</v>
      </c>
      <c r="U247" s="38">
        <f t="shared" si="7"/>
        <v>3977131</v>
      </c>
      <c r="V247" s="13">
        <f>VLOOKUP(A247,'14.03.24'!$A$2:$M$426,8,0)</f>
        <v>18637676</v>
      </c>
      <c r="W247" s="39">
        <f>VLOOKUP(A247,'Actual scan'!$A$2:$M$419,8,0)</f>
        <v>20147753</v>
      </c>
      <c r="X247" s="38">
        <f t="shared" si="8"/>
        <v>1510077</v>
      </c>
      <c r="Y247" s="13">
        <f>VLOOKUP(A247,'14.03.24'!$A$2:$M$426,11,0)</f>
        <v>194553807</v>
      </c>
      <c r="Z247" s="39">
        <f>VLOOKUP(A247,'Actual scan'!$A$2:$M$419,11,0)</f>
        <v>194553807</v>
      </c>
      <c r="AA247" s="38">
        <f t="shared" si="9"/>
        <v>0</v>
      </c>
      <c r="AB247" s="40">
        <f t="shared" si="10"/>
        <v>3020154</v>
      </c>
      <c r="AC247" s="40">
        <f t="shared" si="11"/>
        <v>15908524</v>
      </c>
      <c r="AD247" s="40">
        <f t="shared" si="12"/>
        <v>0</v>
      </c>
      <c r="AE247" s="40">
        <f t="shared" si="13"/>
        <v>0</v>
      </c>
      <c r="AF247" s="41">
        <f t="shared" si="14"/>
        <v>0</v>
      </c>
      <c r="AG247" s="40">
        <f>IFERROR(__xludf.DUMMYFUNCTION("IFNA(VLOOKUP(A247,IMPORTRANGE(""https://docs.google.com/spreadsheets/d/13sIiIFxtnWDUMYwzYXOCUL9Pdssb8PBqcbIkNBBCaZM/edit?resourcekey#gid=2083474367"",""Responses!$B$2:$N$500""),10,0),0)"),0.0)</f>
        <v>0</v>
      </c>
      <c r="AH247" s="40">
        <f>IFERROR(__xludf.DUMMYFUNCTION("IFNA(VLOOKUP(A247,IMPORTRANGE(""https://docs.google.com/spreadsheets/d/13sIiIFxtnWDUMYwzYXOCUL9Pdssb8PBqcbIkNBBCaZM/edit?resourcekey#gid=2083474367"",""Responses!$B$2:$N$500""),9,0),0)"),0.0)</f>
        <v>0</v>
      </c>
      <c r="AI247" s="41">
        <f t="shared" si="15"/>
        <v>18928678</v>
      </c>
      <c r="AJ247" s="41">
        <f t="shared" si="16"/>
        <v>5604198.25</v>
      </c>
      <c r="AK247" s="42">
        <f t="shared" si="17"/>
        <v>2.059070261</v>
      </c>
      <c r="AL247" s="42">
        <f t="shared" si="18"/>
        <v>1.420594151</v>
      </c>
    </row>
    <row r="248" ht="15.75" customHeight="1">
      <c r="A248" s="6">
        <v>1.25219648E8</v>
      </c>
      <c r="B248" s="7" t="s">
        <v>577</v>
      </c>
      <c r="C248" s="20">
        <f>VLOOKUP(A248,'14.03.24'!$A$2:$W$500,17,0)</f>
        <v>2646828.45</v>
      </c>
      <c r="D248" s="33">
        <f t="shared" si="1"/>
        <v>0</v>
      </c>
      <c r="E248" s="20">
        <f>VLOOKUP(A248,'14.03.24'!$A$2:$W$500,18,0)</f>
        <v>13234142.25</v>
      </c>
      <c r="F248" s="33">
        <f t="shared" si="2"/>
        <v>0</v>
      </c>
      <c r="G248" s="13">
        <f>VLOOKUP(A248,'14.03.24'!$A$2:$C$426,3,0)</f>
        <v>52936569</v>
      </c>
      <c r="H248" s="34" t="str">
        <f>VLOOKUP(A248,'Actual scan'!$A$2:$C$419,3,0)</f>
        <v>#N/A</v>
      </c>
      <c r="I248" s="35" t="str">
        <f t="shared" si="3"/>
        <v>#N/A</v>
      </c>
      <c r="J248" s="20">
        <f>VLOOKUP(A248,'14.03.24'!$A$2:$M$426,13,0)</f>
        <v>192885465.4</v>
      </c>
      <c r="K248" s="36" t="str">
        <f>VLOOKUP(A248,'Actual scan'!$A$2:$M$419,13,0)</f>
        <v>#N/A</v>
      </c>
      <c r="L248" s="35" t="str">
        <f t="shared" si="4"/>
        <v>#N/A</v>
      </c>
      <c r="M248" s="13">
        <f>VLOOKUP(A248,'14.03.24'!$A$2:$M$426,4,0)</f>
        <v>18624655</v>
      </c>
      <c r="N248" s="34" t="str">
        <f>VLOOKUP(A248,'Actual scan'!$A$2:$M$419,4,0)</f>
        <v>#N/A</v>
      </c>
      <c r="O248" s="38" t="str">
        <f t="shared" si="5"/>
        <v>#N/A</v>
      </c>
      <c r="P248" s="13">
        <f>VLOOKUP(A248,'14.03.24'!$A$2:$M$426,10,0)</f>
        <v>7084798</v>
      </c>
      <c r="Q248" s="39" t="str">
        <f>VLOOKUP(A248,'Actual scan'!$A$2:$M$419,10,0)</f>
        <v>#N/A</v>
      </c>
      <c r="R248" s="38" t="str">
        <f t="shared" si="6"/>
        <v>#N/A</v>
      </c>
      <c r="S248" s="13">
        <f>VLOOKUP(A248,'14.03.24'!$A$2:$M$426,9,0)</f>
        <v>4686403</v>
      </c>
      <c r="T248" s="39" t="str">
        <f>VLOOKUP(A248,'Actual scan'!$A$2:$M$419,9,0)</f>
        <v>#N/A</v>
      </c>
      <c r="U248" s="38" t="str">
        <f t="shared" si="7"/>
        <v>#N/A</v>
      </c>
      <c r="V248" s="13">
        <f>VLOOKUP(A248,'14.03.24'!$A$2:$M$426,8,0)</f>
        <v>9281128</v>
      </c>
      <c r="W248" s="39" t="str">
        <f>VLOOKUP(A248,'Actual scan'!$A$2:$M$419,8,0)</f>
        <v>#N/A</v>
      </c>
      <c r="X248" s="38" t="str">
        <f t="shared" si="8"/>
        <v>#N/A</v>
      </c>
      <c r="Y248" s="13">
        <f>VLOOKUP(A248,'14.03.24'!$A$2:$M$426,11,0)</f>
        <v>2710071358</v>
      </c>
      <c r="Z248" s="39" t="str">
        <f>VLOOKUP(A248,'Actual scan'!$A$2:$M$419,11,0)</f>
        <v>#N/A</v>
      </c>
      <c r="AA248" s="38" t="str">
        <f t="shared" si="9"/>
        <v>#N/A</v>
      </c>
      <c r="AB248" s="40" t="str">
        <f t="shared" si="10"/>
        <v>#N/A</v>
      </c>
      <c r="AC248" s="40" t="str">
        <f t="shared" si="11"/>
        <v>#N/A</v>
      </c>
      <c r="AD248" s="40">
        <f t="shared" si="12"/>
        <v>0</v>
      </c>
      <c r="AE248" s="40">
        <f t="shared" si="13"/>
        <v>0</v>
      </c>
      <c r="AF248" s="41" t="str">
        <f t="shared" si="14"/>
        <v>#N/A</v>
      </c>
      <c r="AG248" s="40">
        <f>IFERROR(__xludf.DUMMYFUNCTION("IFNA(VLOOKUP(A248,IMPORTRANGE(""https://docs.google.com/spreadsheets/d/13sIiIFxtnWDUMYwzYXOCUL9Pdssb8PBqcbIkNBBCaZM/edit?resourcekey#gid=2083474367"",""Responses!$B$2:$N$500""),10,0),0)"),0.0)</f>
        <v>0</v>
      </c>
      <c r="AH248" s="40">
        <f>IFERROR(__xludf.DUMMYFUNCTION("IFNA(VLOOKUP(A248,IMPORTRANGE(""https://docs.google.com/spreadsheets/d/13sIiIFxtnWDUMYwzYXOCUL9Pdssb8PBqcbIkNBBCaZM/edit?resourcekey#gid=2083474367"",""Responses!$B$2:$N$500""),9,0),0)"),0.0)</f>
        <v>0</v>
      </c>
      <c r="AI248" s="41">
        <f t="shared" si="15"/>
        <v>0</v>
      </c>
      <c r="AJ248" s="41">
        <f t="shared" si="16"/>
        <v>-13234142.25</v>
      </c>
      <c r="AK248" s="42">
        <f t="shared" si="17"/>
        <v>0</v>
      </c>
      <c r="AL248" s="42">
        <f t="shared" si="18"/>
        <v>0</v>
      </c>
    </row>
    <row r="249" ht="15.75" customHeight="1">
      <c r="A249" s="6">
        <v>1.25808818E8</v>
      </c>
      <c r="B249" s="7" t="s">
        <v>175</v>
      </c>
      <c r="C249" s="20">
        <f>VLOOKUP(A249,'14.03.24'!$A$2:$W$500,17,0)</f>
        <v>2707775.95</v>
      </c>
      <c r="D249" s="33">
        <f t="shared" si="1"/>
        <v>2731448</v>
      </c>
      <c r="E249" s="20">
        <f>VLOOKUP(A249,'14.03.24'!$A$2:$W$500,18,0)</f>
        <v>13538879.75</v>
      </c>
      <c r="F249" s="33">
        <f t="shared" si="2"/>
        <v>9586572.802</v>
      </c>
      <c r="G249" s="13">
        <f>VLOOKUP(A249,'14.03.24'!$A$2:$C$426,3,0)</f>
        <v>54155519</v>
      </c>
      <c r="H249" s="34">
        <f>VLOOKUP(A249,'Actual scan'!$A$2:$C$419,3,0)</f>
        <v>62751201</v>
      </c>
      <c r="I249" s="35">
        <f t="shared" si="3"/>
        <v>8595682</v>
      </c>
      <c r="J249" s="20">
        <f>VLOOKUP(A249,'14.03.24'!$A$2:$M$426,13,0)</f>
        <v>91323641.8</v>
      </c>
      <c r="K249" s="36">
        <f>VLOOKUP(A249,'Actual scan'!$A$2:$M$419,13,0)</f>
        <v>137922371.6</v>
      </c>
      <c r="L249" s="37">
        <f t="shared" si="4"/>
        <v>46598729.8</v>
      </c>
      <c r="M249" s="13">
        <f>VLOOKUP(A249,'14.03.24'!$A$2:$M$426,4,0)</f>
        <v>6793609</v>
      </c>
      <c r="N249" s="34">
        <f>VLOOKUP(A249,'Actual scan'!$A$2:$M$419,4,0)</f>
        <v>9602783</v>
      </c>
      <c r="O249" s="38">
        <f t="shared" si="5"/>
        <v>2809174</v>
      </c>
      <c r="P249" s="13">
        <f>VLOOKUP(A249,'14.03.24'!$A$2:$M$426,10,0)</f>
        <v>1165856</v>
      </c>
      <c r="Q249" s="39">
        <f>VLOOKUP(A249,'Actual scan'!$A$2:$M$419,10,0)</f>
        <v>2499477</v>
      </c>
      <c r="R249" s="38">
        <f t="shared" si="6"/>
        <v>1333621</v>
      </c>
      <c r="S249" s="13">
        <f>VLOOKUP(A249,'14.03.24'!$A$2:$M$426,9,0)</f>
        <v>3173793</v>
      </c>
      <c r="T249" s="39">
        <f>VLOOKUP(A249,'Actual scan'!$A$2:$M$419,9,0)</f>
        <v>5095254</v>
      </c>
      <c r="U249" s="38">
        <f t="shared" si="7"/>
        <v>1921461</v>
      </c>
      <c r="V249" s="13">
        <f>VLOOKUP(A249,'14.03.24'!$A$2:$M$426,8,0)</f>
        <v>2521513</v>
      </c>
      <c r="W249" s="39">
        <f>VLOOKUP(A249,'Actual scan'!$A$2:$M$419,8,0)</f>
        <v>3331500</v>
      </c>
      <c r="X249" s="38">
        <f t="shared" si="8"/>
        <v>809987</v>
      </c>
      <c r="Y249" s="13">
        <f>VLOOKUP(A249,'14.03.24'!$A$2:$M$426,11,0)</f>
        <v>51991630</v>
      </c>
      <c r="Z249" s="39">
        <f>VLOOKUP(A249,'Actual scan'!$A$2:$M$419,11,0)</f>
        <v>519916300</v>
      </c>
      <c r="AA249" s="38">
        <f t="shared" si="9"/>
        <v>467924670</v>
      </c>
      <c r="AB249" s="40">
        <f t="shared" si="10"/>
        <v>1619974</v>
      </c>
      <c r="AC249" s="40">
        <f t="shared" si="11"/>
        <v>7685844</v>
      </c>
      <c r="AD249" s="40">
        <f t="shared" si="12"/>
        <v>0</v>
      </c>
      <c r="AE249" s="40">
        <f t="shared" si="13"/>
        <v>0</v>
      </c>
      <c r="AF249" s="41">
        <f t="shared" si="14"/>
        <v>280754.802</v>
      </c>
      <c r="AG249" s="40">
        <f>IFERROR(__xludf.DUMMYFUNCTION("IFNA(VLOOKUP(A249,IMPORTRANGE(""https://docs.google.com/spreadsheets/d/13sIiIFxtnWDUMYwzYXOCUL9Pdssb8PBqcbIkNBBCaZM/edit?resourcekey#gid=2083474367"",""Responses!$B$2:$N$500""),10,0),0)"),0.0)</f>
        <v>0</v>
      </c>
      <c r="AH249" s="40">
        <f>IFERROR(__xludf.DUMMYFUNCTION("IFNA(VLOOKUP(A249,IMPORTRANGE(""https://docs.google.com/spreadsheets/d/13sIiIFxtnWDUMYwzYXOCUL9Pdssb8PBqcbIkNBBCaZM/edit?resourcekey#gid=2083474367"",""Responses!$B$2:$N$500""),9,0),0)"),0.0)</f>
        <v>0</v>
      </c>
      <c r="AI249" s="41">
        <f t="shared" si="15"/>
        <v>9586572.802</v>
      </c>
      <c r="AJ249" s="41">
        <f t="shared" si="16"/>
        <v>-3952306.948</v>
      </c>
      <c r="AK249" s="42">
        <f t="shared" si="17"/>
        <v>1.008742248</v>
      </c>
      <c r="AL249" s="42">
        <f t="shared" si="18"/>
        <v>0.7080772545</v>
      </c>
    </row>
    <row r="250" ht="15.75" customHeight="1">
      <c r="A250" s="6">
        <v>1.18665397E8</v>
      </c>
      <c r="B250" s="7" t="s">
        <v>226</v>
      </c>
      <c r="C250" s="20">
        <f>VLOOKUP(A250,'14.03.24'!$A$2:$W$500,17,0)</f>
        <v>2667024.3</v>
      </c>
      <c r="D250" s="33">
        <f t="shared" si="1"/>
        <v>5555060</v>
      </c>
      <c r="E250" s="20">
        <f>VLOOKUP(A250,'14.03.24'!$A$2:$W$500,18,0)</f>
        <v>13335121.5</v>
      </c>
      <c r="F250" s="33">
        <f t="shared" si="2"/>
        <v>20159525.16</v>
      </c>
      <c r="G250" s="13">
        <f>VLOOKUP(A250,'14.03.24'!$A$2:$C$426,3,0)</f>
        <v>53340486</v>
      </c>
      <c r="H250" s="34">
        <f>VLOOKUP(A250,'Actual scan'!$A$2:$C$419,3,0)</f>
        <v>53811666</v>
      </c>
      <c r="I250" s="35">
        <f t="shared" si="3"/>
        <v>471180</v>
      </c>
      <c r="J250" s="20">
        <f>VLOOKUP(A250,'14.03.24'!$A$2:$M$426,13,0)</f>
        <v>212437459</v>
      </c>
      <c r="K250" s="36">
        <f>VLOOKUP(A250,'Actual scan'!$A$2:$M$419,13,0)</f>
        <v>313253785.8</v>
      </c>
      <c r="L250" s="37">
        <f t="shared" si="4"/>
        <v>100816326.8</v>
      </c>
      <c r="M250" s="13">
        <f>VLOOKUP(A250,'14.03.24'!$A$2:$M$426,4,0)</f>
        <v>19237396</v>
      </c>
      <c r="N250" s="34">
        <f>VLOOKUP(A250,'Actual scan'!$A$2:$M$419,4,0)</f>
        <v>24865429</v>
      </c>
      <c r="O250" s="38">
        <f t="shared" si="5"/>
        <v>5628033</v>
      </c>
      <c r="P250" s="13">
        <f>VLOOKUP(A250,'14.03.24'!$A$2:$M$426,10,0)</f>
        <v>7045675</v>
      </c>
      <c r="Q250" s="39">
        <f>VLOOKUP(A250,'Actual scan'!$A$2:$M$419,10,0)</f>
        <v>8382382</v>
      </c>
      <c r="R250" s="38">
        <f t="shared" si="6"/>
        <v>1336707</v>
      </c>
      <c r="S250" s="13">
        <f>VLOOKUP(A250,'14.03.24'!$A$2:$M$426,9,0)</f>
        <v>5641406</v>
      </c>
      <c r="T250" s="39">
        <f>VLOOKUP(A250,'Actual scan'!$A$2:$M$419,9,0)</f>
        <v>10166100</v>
      </c>
      <c r="U250" s="38">
        <f t="shared" si="7"/>
        <v>4524694</v>
      </c>
      <c r="V250" s="13">
        <f>VLOOKUP(A250,'14.03.24'!$A$2:$M$426,8,0)</f>
        <v>9298488</v>
      </c>
      <c r="W250" s="39">
        <f>VLOOKUP(A250,'Actual scan'!$A$2:$M$419,8,0)</f>
        <v>10328854</v>
      </c>
      <c r="X250" s="38">
        <f t="shared" si="8"/>
        <v>1030366</v>
      </c>
      <c r="Y250" s="13">
        <f>VLOOKUP(A250,'14.03.24'!$A$2:$M$426,11,0)</f>
        <v>187813783</v>
      </c>
      <c r="Z250" s="39">
        <f>VLOOKUP(A250,'Actual scan'!$A$2:$M$419,11,0)</f>
        <v>187842375</v>
      </c>
      <c r="AA250" s="38">
        <f t="shared" si="9"/>
        <v>28592</v>
      </c>
      <c r="AB250" s="40">
        <f t="shared" si="10"/>
        <v>2060732</v>
      </c>
      <c r="AC250" s="40">
        <f t="shared" si="11"/>
        <v>18098776</v>
      </c>
      <c r="AD250" s="40">
        <f t="shared" si="12"/>
        <v>0</v>
      </c>
      <c r="AE250" s="40">
        <f t="shared" si="13"/>
        <v>0</v>
      </c>
      <c r="AF250" s="41">
        <f t="shared" si="14"/>
        <v>17.1552</v>
      </c>
      <c r="AG250" s="40">
        <f>IFERROR(__xludf.DUMMYFUNCTION("IFNA(VLOOKUP(A250,IMPORTRANGE(""https://docs.google.com/spreadsheets/d/13sIiIFxtnWDUMYwzYXOCUL9Pdssb8PBqcbIkNBBCaZM/edit?resourcekey#gid=2083474367"",""Responses!$B$2:$N$500""),10,0),0)"),0.0)</f>
        <v>0</v>
      </c>
      <c r="AH250" s="40">
        <f>IFERROR(__xludf.DUMMYFUNCTION("IFNA(VLOOKUP(A250,IMPORTRANGE(""https://docs.google.com/spreadsheets/d/13sIiIFxtnWDUMYwzYXOCUL9Pdssb8PBqcbIkNBBCaZM/edit?resourcekey#gid=2083474367"",""Responses!$B$2:$N$500""),9,0),0)"),0.0)</f>
        <v>0</v>
      </c>
      <c r="AI250" s="41">
        <f t="shared" si="15"/>
        <v>20159525.16</v>
      </c>
      <c r="AJ250" s="41">
        <f t="shared" si="16"/>
        <v>6824403.655</v>
      </c>
      <c r="AK250" s="42">
        <f t="shared" si="17"/>
        <v>2.082868161</v>
      </c>
      <c r="AL250" s="42">
        <f t="shared" si="18"/>
        <v>1.511761641</v>
      </c>
    </row>
    <row r="251" ht="15.75" customHeight="1">
      <c r="A251" s="6">
        <v>1.11943059E8</v>
      </c>
      <c r="B251" s="7" t="s">
        <v>666</v>
      </c>
      <c r="C251" s="13" t="str">
        <f>VLOOKUP(A251,'14.03.24'!$A$2:$W$500,17,0)</f>
        <v>#N/A</v>
      </c>
      <c r="D251" s="33">
        <f t="shared" si="1"/>
        <v>0</v>
      </c>
      <c r="E251" s="13" t="str">
        <f>VLOOKUP(A251,'14.03.24'!$A$2:$W$500,18,0)</f>
        <v>#N/A</v>
      </c>
      <c r="F251" s="33">
        <f t="shared" si="2"/>
        <v>0</v>
      </c>
      <c r="G251" s="13" t="str">
        <f>VLOOKUP(A251,'14.03.24'!$A$2:$C$426,3,0)</f>
        <v>#N/A</v>
      </c>
      <c r="H251" s="34" t="str">
        <f>VLOOKUP(A251,'Actual scan'!$A$2:$C$419,3,0)</f>
        <v>#N/A</v>
      </c>
      <c r="I251" s="35" t="str">
        <f t="shared" si="3"/>
        <v>#N/A</v>
      </c>
      <c r="J251" s="13" t="str">
        <f>VLOOKUP(A251,'14.03.24'!$A$2:$M$426,13,0)</f>
        <v>#N/A</v>
      </c>
      <c r="K251" s="36" t="str">
        <f>VLOOKUP(A251,'Actual scan'!$A$2:$M$419,13,0)</f>
        <v>#N/A</v>
      </c>
      <c r="L251" s="35" t="str">
        <f t="shared" si="4"/>
        <v>#N/A</v>
      </c>
      <c r="M251" s="13" t="str">
        <f>VLOOKUP(A251,'14.03.24'!$A$2:$M$426,4,0)</f>
        <v>#N/A</v>
      </c>
      <c r="N251" s="34" t="str">
        <f>VLOOKUP(A251,'Actual scan'!$A$2:$M$419,4,0)</f>
        <v>#N/A</v>
      </c>
      <c r="O251" s="38" t="str">
        <f t="shared" si="5"/>
        <v>#N/A</v>
      </c>
      <c r="P251" s="13" t="str">
        <f>VLOOKUP(A251,'14.03.24'!$A$2:$M$426,10,0)</f>
        <v>#N/A</v>
      </c>
      <c r="Q251" s="39" t="str">
        <f>VLOOKUP(A251,'Actual scan'!$A$2:$M$419,10,0)</f>
        <v>#N/A</v>
      </c>
      <c r="R251" s="38" t="str">
        <f t="shared" si="6"/>
        <v>#N/A</v>
      </c>
      <c r="S251" s="13" t="str">
        <f>VLOOKUP(A251,'14.03.24'!$A$2:$M$426,9,0)</f>
        <v>#N/A</v>
      </c>
      <c r="T251" s="39" t="str">
        <f>VLOOKUP(A251,'Actual scan'!$A$2:$M$419,9,0)</f>
        <v>#N/A</v>
      </c>
      <c r="U251" s="38" t="str">
        <f t="shared" si="7"/>
        <v>#N/A</v>
      </c>
      <c r="V251" s="13" t="str">
        <f>VLOOKUP(A251,'14.03.24'!$A$2:$M$426,8,0)</f>
        <v>#N/A</v>
      </c>
      <c r="W251" s="39" t="str">
        <f>VLOOKUP(A251,'Actual scan'!$A$2:$M$419,8,0)</f>
        <v>#N/A</v>
      </c>
      <c r="X251" s="38" t="str">
        <f t="shared" si="8"/>
        <v>#N/A</v>
      </c>
      <c r="Y251" s="13" t="str">
        <f>VLOOKUP(A251,'14.03.24'!$A$2:$M$426,11,0)</f>
        <v>#N/A</v>
      </c>
      <c r="Z251" s="39" t="str">
        <f>VLOOKUP(A251,'Actual scan'!$A$2:$M$419,11,0)</f>
        <v>#N/A</v>
      </c>
      <c r="AA251" s="38" t="str">
        <f t="shared" si="9"/>
        <v>#N/A</v>
      </c>
      <c r="AB251" s="40" t="str">
        <f t="shared" si="10"/>
        <v>#N/A</v>
      </c>
      <c r="AC251" s="40" t="str">
        <f t="shared" si="11"/>
        <v>#N/A</v>
      </c>
      <c r="AD251" s="40">
        <f t="shared" si="12"/>
        <v>0</v>
      </c>
      <c r="AE251" s="40">
        <f t="shared" si="13"/>
        <v>0</v>
      </c>
      <c r="AF251" s="41" t="str">
        <f t="shared" si="14"/>
        <v>#N/A</v>
      </c>
      <c r="AG251" s="40">
        <f>IFERROR(__xludf.DUMMYFUNCTION("IFNA(VLOOKUP(A251,IMPORTRANGE(""https://docs.google.com/spreadsheets/d/13sIiIFxtnWDUMYwzYXOCUL9Pdssb8PBqcbIkNBBCaZM/edit?resourcekey#gid=2083474367"",""Responses!$B$2:$N$500""),10,0),0)"),0.0)</f>
        <v>0</v>
      </c>
      <c r="AH251" s="40">
        <f>IFERROR(__xludf.DUMMYFUNCTION("IFNA(VLOOKUP(A251,IMPORTRANGE(""https://docs.google.com/spreadsheets/d/13sIiIFxtnWDUMYwzYXOCUL9Pdssb8PBqcbIkNBBCaZM/edit?resourcekey#gid=2083474367"",""Responses!$B$2:$N$500""),9,0),0)"),0.0)</f>
        <v>0</v>
      </c>
      <c r="AI251" s="41">
        <f t="shared" si="15"/>
        <v>0</v>
      </c>
      <c r="AJ251" s="41">
        <f t="shared" si="16"/>
        <v>0</v>
      </c>
      <c r="AK251" s="42">
        <f t="shared" si="17"/>
        <v>0</v>
      </c>
      <c r="AL251" s="42">
        <f t="shared" si="18"/>
        <v>0</v>
      </c>
    </row>
    <row r="252" ht="15.75" customHeight="1">
      <c r="A252" s="6">
        <v>1.10590256E8</v>
      </c>
      <c r="B252" s="7" t="s">
        <v>579</v>
      </c>
      <c r="C252" s="20">
        <f>VLOOKUP(A252,'14.03.24'!$A$2:$W$500,17,0)</f>
        <v>2625049.35</v>
      </c>
      <c r="D252" s="33">
        <f t="shared" si="1"/>
        <v>0</v>
      </c>
      <c r="E252" s="20">
        <f>VLOOKUP(A252,'14.03.24'!$A$2:$W$500,18,0)</f>
        <v>13125246.75</v>
      </c>
      <c r="F252" s="33">
        <f t="shared" si="2"/>
        <v>0</v>
      </c>
      <c r="G252" s="13">
        <f>VLOOKUP(A252,'14.03.24'!$A$2:$C$426,3,0)</f>
        <v>52500987</v>
      </c>
      <c r="H252" s="34" t="str">
        <f>VLOOKUP(A252,'Actual scan'!$A$2:$C$419,3,0)</f>
        <v>#N/A</v>
      </c>
      <c r="I252" s="35" t="str">
        <f t="shared" si="3"/>
        <v>#N/A</v>
      </c>
      <c r="J252" s="20">
        <f>VLOOKUP(A252,'14.03.24'!$A$2:$M$426,13,0)</f>
        <v>156633375</v>
      </c>
      <c r="K252" s="36" t="str">
        <f>VLOOKUP(A252,'Actual scan'!$A$2:$M$419,13,0)</f>
        <v>#N/A</v>
      </c>
      <c r="L252" s="35" t="str">
        <f t="shared" si="4"/>
        <v>#N/A</v>
      </c>
      <c r="M252" s="13">
        <f>VLOOKUP(A252,'14.03.24'!$A$2:$M$426,4,0)</f>
        <v>13805205</v>
      </c>
      <c r="N252" s="34" t="str">
        <f>VLOOKUP(A252,'Actual scan'!$A$2:$M$419,4,0)</f>
        <v>#N/A</v>
      </c>
      <c r="O252" s="38" t="str">
        <f t="shared" si="5"/>
        <v>#N/A</v>
      </c>
      <c r="P252" s="13">
        <f>VLOOKUP(A252,'14.03.24'!$A$2:$M$426,10,0)</f>
        <v>3480453</v>
      </c>
      <c r="Q252" s="39" t="str">
        <f>VLOOKUP(A252,'Actual scan'!$A$2:$M$419,10,0)</f>
        <v>#N/A</v>
      </c>
      <c r="R252" s="38" t="str">
        <f t="shared" si="6"/>
        <v>#N/A</v>
      </c>
      <c r="S252" s="13">
        <f>VLOOKUP(A252,'14.03.24'!$A$2:$M$426,9,0)</f>
        <v>3897283</v>
      </c>
      <c r="T252" s="39" t="str">
        <f>VLOOKUP(A252,'Actual scan'!$A$2:$M$419,9,0)</f>
        <v>#N/A</v>
      </c>
      <c r="U252" s="38" t="str">
        <f t="shared" si="7"/>
        <v>#N/A</v>
      </c>
      <c r="V252" s="13">
        <f>VLOOKUP(A252,'14.03.24'!$A$2:$M$426,8,0)</f>
        <v>7581301</v>
      </c>
      <c r="W252" s="39" t="str">
        <f>VLOOKUP(A252,'Actual scan'!$A$2:$M$419,8,0)</f>
        <v>#N/A</v>
      </c>
      <c r="X252" s="38" t="str">
        <f t="shared" si="8"/>
        <v>#N/A</v>
      </c>
      <c r="Y252" s="13">
        <f>VLOOKUP(A252,'14.03.24'!$A$2:$M$426,11,0)</f>
        <v>3276299496</v>
      </c>
      <c r="Z252" s="39" t="str">
        <f>VLOOKUP(A252,'Actual scan'!$A$2:$M$419,11,0)</f>
        <v>#N/A</v>
      </c>
      <c r="AA252" s="38" t="str">
        <f t="shared" si="9"/>
        <v>#N/A</v>
      </c>
      <c r="AB252" s="40" t="str">
        <f t="shared" si="10"/>
        <v>#N/A</v>
      </c>
      <c r="AC252" s="40" t="str">
        <f t="shared" si="11"/>
        <v>#N/A</v>
      </c>
      <c r="AD252" s="40">
        <f t="shared" si="12"/>
        <v>0</v>
      </c>
      <c r="AE252" s="40">
        <f t="shared" si="13"/>
        <v>0</v>
      </c>
      <c r="AF252" s="41" t="str">
        <f t="shared" si="14"/>
        <v>#N/A</v>
      </c>
      <c r="AG252" s="40">
        <f>IFERROR(__xludf.DUMMYFUNCTION("IFNA(VLOOKUP(A252,IMPORTRANGE(""https://docs.google.com/spreadsheets/d/13sIiIFxtnWDUMYwzYXOCUL9Pdssb8PBqcbIkNBBCaZM/edit?resourcekey#gid=2083474367"",""Responses!$B$2:$N$500""),10,0),0)"),0.0)</f>
        <v>0</v>
      </c>
      <c r="AH252" s="40">
        <f>IFERROR(__xludf.DUMMYFUNCTION("IFNA(VLOOKUP(A252,IMPORTRANGE(""https://docs.google.com/spreadsheets/d/13sIiIFxtnWDUMYwzYXOCUL9Pdssb8PBqcbIkNBBCaZM/edit?resourcekey#gid=2083474367"",""Responses!$B$2:$N$500""),9,0),0)"),0.0)</f>
        <v>0</v>
      </c>
      <c r="AI252" s="41">
        <f t="shared" si="15"/>
        <v>0</v>
      </c>
      <c r="AJ252" s="41">
        <f t="shared" si="16"/>
        <v>-13125246.75</v>
      </c>
      <c r="AK252" s="42">
        <f t="shared" si="17"/>
        <v>0</v>
      </c>
      <c r="AL252" s="42">
        <f t="shared" si="18"/>
        <v>0</v>
      </c>
    </row>
    <row r="253" ht="15.75" customHeight="1">
      <c r="A253" s="6">
        <v>1.0936426E8</v>
      </c>
      <c r="B253" s="7" t="s">
        <v>667</v>
      </c>
      <c r="C253" s="13" t="str">
        <f>VLOOKUP(A253,'14.03.24'!$A$2:$W$500,17,0)</f>
        <v>#N/A</v>
      </c>
      <c r="D253" s="33">
        <f t="shared" si="1"/>
        <v>0</v>
      </c>
      <c r="E253" s="13" t="str">
        <f>VLOOKUP(A253,'14.03.24'!$A$2:$W$500,18,0)</f>
        <v>#N/A</v>
      </c>
      <c r="F253" s="33">
        <f t="shared" si="2"/>
        <v>0</v>
      </c>
      <c r="G253" s="13" t="str">
        <f>VLOOKUP(A253,'14.03.24'!$A$2:$C$426,3,0)</f>
        <v>#N/A</v>
      </c>
      <c r="H253" s="34" t="str">
        <f>VLOOKUP(A253,'Actual scan'!$A$2:$C$419,3,0)</f>
        <v>#N/A</v>
      </c>
      <c r="I253" s="35" t="str">
        <f t="shared" si="3"/>
        <v>#N/A</v>
      </c>
      <c r="J253" s="13" t="str">
        <f>VLOOKUP(A253,'14.03.24'!$A$2:$M$426,13,0)</f>
        <v>#N/A</v>
      </c>
      <c r="K253" s="36" t="str">
        <f>VLOOKUP(A253,'Actual scan'!$A$2:$M$419,13,0)</f>
        <v>#N/A</v>
      </c>
      <c r="L253" s="35" t="str">
        <f t="shared" si="4"/>
        <v>#N/A</v>
      </c>
      <c r="M253" s="13" t="str">
        <f>VLOOKUP(A253,'14.03.24'!$A$2:$M$426,4,0)</f>
        <v>#N/A</v>
      </c>
      <c r="N253" s="34" t="str">
        <f>VLOOKUP(A253,'Actual scan'!$A$2:$M$419,4,0)</f>
        <v>#N/A</v>
      </c>
      <c r="O253" s="38" t="str">
        <f t="shared" si="5"/>
        <v>#N/A</v>
      </c>
      <c r="P253" s="13" t="str">
        <f>VLOOKUP(A253,'14.03.24'!$A$2:$M$426,10,0)</f>
        <v>#N/A</v>
      </c>
      <c r="Q253" s="39" t="str">
        <f>VLOOKUP(A253,'Actual scan'!$A$2:$M$419,10,0)</f>
        <v>#N/A</v>
      </c>
      <c r="R253" s="38" t="str">
        <f t="shared" si="6"/>
        <v>#N/A</v>
      </c>
      <c r="S253" s="13" t="str">
        <f>VLOOKUP(A253,'14.03.24'!$A$2:$M$426,9,0)</f>
        <v>#N/A</v>
      </c>
      <c r="T253" s="39" t="str">
        <f>VLOOKUP(A253,'Actual scan'!$A$2:$M$419,9,0)</f>
        <v>#N/A</v>
      </c>
      <c r="U253" s="38" t="str">
        <f t="shared" si="7"/>
        <v>#N/A</v>
      </c>
      <c r="V253" s="13" t="str">
        <f>VLOOKUP(A253,'14.03.24'!$A$2:$M$426,8,0)</f>
        <v>#N/A</v>
      </c>
      <c r="W253" s="39" t="str">
        <f>VLOOKUP(A253,'Actual scan'!$A$2:$M$419,8,0)</f>
        <v>#N/A</v>
      </c>
      <c r="X253" s="38" t="str">
        <f t="shared" si="8"/>
        <v>#N/A</v>
      </c>
      <c r="Y253" s="13" t="str">
        <f>VLOOKUP(A253,'14.03.24'!$A$2:$M$426,11,0)</f>
        <v>#N/A</v>
      </c>
      <c r="Z253" s="39" t="str">
        <f>VLOOKUP(A253,'Actual scan'!$A$2:$M$419,11,0)</f>
        <v>#N/A</v>
      </c>
      <c r="AA253" s="38" t="str">
        <f t="shared" si="9"/>
        <v>#N/A</v>
      </c>
      <c r="AB253" s="40" t="str">
        <f t="shared" si="10"/>
        <v>#N/A</v>
      </c>
      <c r="AC253" s="40" t="str">
        <f t="shared" si="11"/>
        <v>#N/A</v>
      </c>
      <c r="AD253" s="40">
        <f t="shared" si="12"/>
        <v>0</v>
      </c>
      <c r="AE253" s="40">
        <f t="shared" si="13"/>
        <v>0</v>
      </c>
      <c r="AF253" s="41" t="str">
        <f t="shared" si="14"/>
        <v>#N/A</v>
      </c>
      <c r="AG253" s="40">
        <f>IFERROR(__xludf.DUMMYFUNCTION("IFNA(VLOOKUP(A253,IMPORTRANGE(""https://docs.google.com/spreadsheets/d/13sIiIFxtnWDUMYwzYXOCUL9Pdssb8PBqcbIkNBBCaZM/edit?resourcekey#gid=2083474367"",""Responses!$B$2:$N$500""),10,0),0)"),0.0)</f>
        <v>0</v>
      </c>
      <c r="AH253" s="40">
        <f>IFERROR(__xludf.DUMMYFUNCTION("IFNA(VLOOKUP(A253,IMPORTRANGE(""https://docs.google.com/spreadsheets/d/13sIiIFxtnWDUMYwzYXOCUL9Pdssb8PBqcbIkNBBCaZM/edit?resourcekey#gid=2083474367"",""Responses!$B$2:$N$500""),9,0),0)"),0.0)</f>
        <v>0</v>
      </c>
      <c r="AI253" s="41">
        <f t="shared" si="15"/>
        <v>0</v>
      </c>
      <c r="AJ253" s="41">
        <f t="shared" si="16"/>
        <v>0</v>
      </c>
      <c r="AK253" s="42">
        <f t="shared" si="17"/>
        <v>0</v>
      </c>
      <c r="AL253" s="42">
        <f t="shared" si="18"/>
        <v>0</v>
      </c>
    </row>
    <row r="254" ht="15.75" customHeight="1">
      <c r="A254" s="6">
        <v>1.16907184E8</v>
      </c>
      <c r="B254" s="7" t="s">
        <v>583</v>
      </c>
      <c r="C254" s="20">
        <f>VLOOKUP(A254,'14.03.24'!$A$2:$W$500,17,0)</f>
        <v>2603801.5</v>
      </c>
      <c r="D254" s="33">
        <f t="shared" si="1"/>
        <v>0</v>
      </c>
      <c r="E254" s="20">
        <f>VLOOKUP(A254,'14.03.24'!$A$2:$W$500,18,0)</f>
        <v>13019007.5</v>
      </c>
      <c r="F254" s="33">
        <f t="shared" si="2"/>
        <v>0</v>
      </c>
      <c r="G254" s="13">
        <f>VLOOKUP(A254,'14.03.24'!$A$2:$C$426,3,0)</f>
        <v>52076030</v>
      </c>
      <c r="H254" s="34" t="str">
        <f>VLOOKUP(A254,'Actual scan'!$A$2:$C$419,3,0)</f>
        <v>#N/A</v>
      </c>
      <c r="I254" s="35" t="str">
        <f t="shared" si="3"/>
        <v>#N/A</v>
      </c>
      <c r="J254" s="20">
        <f>VLOOKUP(A254,'14.03.24'!$A$2:$M$426,13,0)</f>
        <v>37343156</v>
      </c>
      <c r="K254" s="36" t="str">
        <f>VLOOKUP(A254,'Actual scan'!$A$2:$M$419,13,0)</f>
        <v>#N/A</v>
      </c>
      <c r="L254" s="35" t="str">
        <f t="shared" si="4"/>
        <v>#N/A</v>
      </c>
      <c r="M254" s="13">
        <f>VLOOKUP(A254,'14.03.24'!$A$2:$M$426,4,0)</f>
        <v>3289832</v>
      </c>
      <c r="N254" s="34" t="str">
        <f>VLOOKUP(A254,'Actual scan'!$A$2:$M$419,4,0)</f>
        <v>#N/A</v>
      </c>
      <c r="O254" s="38" t="str">
        <f t="shared" si="5"/>
        <v>#N/A</v>
      </c>
      <c r="P254" s="13">
        <f>VLOOKUP(A254,'14.03.24'!$A$2:$M$426,10,0)</f>
        <v>4013219</v>
      </c>
      <c r="Q254" s="39" t="str">
        <f>VLOOKUP(A254,'Actual scan'!$A$2:$M$419,10,0)</f>
        <v>#N/A</v>
      </c>
      <c r="R254" s="38" t="str">
        <f t="shared" si="6"/>
        <v>#N/A</v>
      </c>
      <c r="S254" s="13">
        <f>VLOOKUP(A254,'14.03.24'!$A$2:$M$426,9,0)</f>
        <v>1075234</v>
      </c>
      <c r="T254" s="39" t="str">
        <f>VLOOKUP(A254,'Actual scan'!$A$2:$M$419,9,0)</f>
        <v>#N/A</v>
      </c>
      <c r="U254" s="38" t="str">
        <f t="shared" si="7"/>
        <v>#N/A</v>
      </c>
      <c r="V254" s="13">
        <f>VLOOKUP(A254,'14.03.24'!$A$2:$M$426,8,0)</f>
        <v>1511850</v>
      </c>
      <c r="W254" s="39" t="str">
        <f>VLOOKUP(A254,'Actual scan'!$A$2:$M$419,8,0)</f>
        <v>#N/A</v>
      </c>
      <c r="X254" s="38" t="str">
        <f t="shared" si="8"/>
        <v>#N/A</v>
      </c>
      <c r="Y254" s="13">
        <f>VLOOKUP(A254,'14.03.24'!$A$2:$M$426,11,0)</f>
        <v>32960055</v>
      </c>
      <c r="Z254" s="39" t="str">
        <f>VLOOKUP(A254,'Actual scan'!$A$2:$M$419,11,0)</f>
        <v>#N/A</v>
      </c>
      <c r="AA254" s="38" t="str">
        <f t="shared" si="9"/>
        <v>#N/A</v>
      </c>
      <c r="AB254" s="40" t="str">
        <f t="shared" si="10"/>
        <v>#N/A</v>
      </c>
      <c r="AC254" s="40" t="str">
        <f t="shared" si="11"/>
        <v>#N/A</v>
      </c>
      <c r="AD254" s="40">
        <f t="shared" si="12"/>
        <v>0</v>
      </c>
      <c r="AE254" s="40">
        <f t="shared" si="13"/>
        <v>0</v>
      </c>
      <c r="AF254" s="41" t="str">
        <f t="shared" si="14"/>
        <v>#N/A</v>
      </c>
      <c r="AG254" s="40">
        <f>IFERROR(__xludf.DUMMYFUNCTION("IFNA(VLOOKUP(A254,IMPORTRANGE(""https://docs.google.com/spreadsheets/d/13sIiIFxtnWDUMYwzYXOCUL9Pdssb8PBqcbIkNBBCaZM/edit?resourcekey#gid=2083474367"",""Responses!$B$2:$N$500""),10,0),0)"),0.0)</f>
        <v>0</v>
      </c>
      <c r="AH254" s="40">
        <f>IFERROR(__xludf.DUMMYFUNCTION("IFNA(VLOOKUP(A254,IMPORTRANGE(""https://docs.google.com/spreadsheets/d/13sIiIFxtnWDUMYwzYXOCUL9Pdssb8PBqcbIkNBBCaZM/edit?resourcekey#gid=2083474367"",""Responses!$B$2:$N$500""),9,0),0)"),0.0)</f>
        <v>0</v>
      </c>
      <c r="AI254" s="41">
        <f t="shared" si="15"/>
        <v>0</v>
      </c>
      <c r="AJ254" s="41">
        <f t="shared" si="16"/>
        <v>-13019007.5</v>
      </c>
      <c r="AK254" s="42">
        <f t="shared" si="17"/>
        <v>0</v>
      </c>
      <c r="AL254" s="42">
        <f t="shared" si="18"/>
        <v>0</v>
      </c>
    </row>
    <row r="255" ht="15.75" customHeight="1">
      <c r="A255" s="6">
        <v>1.24396473E8</v>
      </c>
      <c r="B255" s="7" t="s">
        <v>584</v>
      </c>
      <c r="C255" s="20">
        <f>VLOOKUP(A255,'14.03.24'!$A$2:$W$500,17,0)</f>
        <v>2595419.05</v>
      </c>
      <c r="D255" s="33">
        <f t="shared" si="1"/>
        <v>0</v>
      </c>
      <c r="E255" s="20">
        <f>VLOOKUP(A255,'14.03.24'!$A$2:$W$500,18,0)</f>
        <v>12977095.25</v>
      </c>
      <c r="F255" s="33">
        <f t="shared" si="2"/>
        <v>0</v>
      </c>
      <c r="G255" s="13">
        <f>VLOOKUP(A255,'14.03.24'!$A$2:$C$426,3,0)</f>
        <v>51908381</v>
      </c>
      <c r="H255" s="34" t="str">
        <f>VLOOKUP(A255,'Actual scan'!$A$2:$C$419,3,0)</f>
        <v>#N/A</v>
      </c>
      <c r="I255" s="35" t="str">
        <f t="shared" si="3"/>
        <v>#N/A</v>
      </c>
      <c r="J255" s="20">
        <f>VLOOKUP(A255,'14.03.24'!$A$2:$M$426,13,0)</f>
        <v>141233745.4</v>
      </c>
      <c r="K255" s="36" t="str">
        <f>VLOOKUP(A255,'Actual scan'!$A$2:$M$419,13,0)</f>
        <v>#N/A</v>
      </c>
      <c r="L255" s="35" t="str">
        <f t="shared" si="4"/>
        <v>#N/A</v>
      </c>
      <c r="M255" s="13">
        <f>VLOOKUP(A255,'14.03.24'!$A$2:$M$426,4,0)</f>
        <v>17761635</v>
      </c>
      <c r="N255" s="34" t="str">
        <f>VLOOKUP(A255,'Actual scan'!$A$2:$M$419,4,0)</f>
        <v>#N/A</v>
      </c>
      <c r="O255" s="38" t="str">
        <f t="shared" si="5"/>
        <v>#N/A</v>
      </c>
      <c r="P255" s="13">
        <f>VLOOKUP(A255,'14.03.24'!$A$2:$M$426,10,0)</f>
        <v>6371204</v>
      </c>
      <c r="Q255" s="39" t="str">
        <f>VLOOKUP(A255,'Actual scan'!$A$2:$M$419,10,0)</f>
        <v>#N/A</v>
      </c>
      <c r="R255" s="38" t="str">
        <f t="shared" si="6"/>
        <v>#N/A</v>
      </c>
      <c r="S255" s="13">
        <f>VLOOKUP(A255,'14.03.24'!$A$2:$M$426,9,0)</f>
        <v>2726051</v>
      </c>
      <c r="T255" s="39" t="str">
        <f>VLOOKUP(A255,'Actual scan'!$A$2:$M$419,9,0)</f>
        <v>#N/A</v>
      </c>
      <c r="U255" s="38" t="str">
        <f t="shared" si="7"/>
        <v>#N/A</v>
      </c>
      <c r="V255" s="13">
        <f>VLOOKUP(A255,'14.03.24'!$A$2:$M$426,8,0)</f>
        <v>6876217</v>
      </c>
      <c r="W255" s="39" t="str">
        <f>VLOOKUP(A255,'Actual scan'!$A$2:$M$419,8,0)</f>
        <v>#N/A</v>
      </c>
      <c r="X255" s="38" t="str">
        <f t="shared" si="8"/>
        <v>#N/A</v>
      </c>
      <c r="Y255" s="13">
        <f>VLOOKUP(A255,'14.03.24'!$A$2:$M$426,11,0)</f>
        <v>511793341</v>
      </c>
      <c r="Z255" s="39" t="str">
        <f>VLOOKUP(A255,'Actual scan'!$A$2:$M$419,11,0)</f>
        <v>#N/A</v>
      </c>
      <c r="AA255" s="38" t="str">
        <f t="shared" si="9"/>
        <v>#N/A</v>
      </c>
      <c r="AB255" s="40" t="str">
        <f t="shared" si="10"/>
        <v>#N/A</v>
      </c>
      <c r="AC255" s="40" t="str">
        <f t="shared" si="11"/>
        <v>#N/A</v>
      </c>
      <c r="AD255" s="40">
        <f t="shared" si="12"/>
        <v>0</v>
      </c>
      <c r="AE255" s="40">
        <f t="shared" si="13"/>
        <v>0</v>
      </c>
      <c r="AF255" s="41" t="str">
        <f t="shared" si="14"/>
        <v>#N/A</v>
      </c>
      <c r="AG255" s="40">
        <f>IFERROR(__xludf.DUMMYFUNCTION("IFNA(VLOOKUP(A255,IMPORTRANGE(""https://docs.google.com/spreadsheets/d/13sIiIFxtnWDUMYwzYXOCUL9Pdssb8PBqcbIkNBBCaZM/edit?resourcekey#gid=2083474367"",""Responses!$B$2:$N$500""),10,0),0)"),0.0)</f>
        <v>0</v>
      </c>
      <c r="AH255" s="40">
        <f>IFERROR(__xludf.DUMMYFUNCTION("IFNA(VLOOKUP(A255,IMPORTRANGE(""https://docs.google.com/spreadsheets/d/13sIiIFxtnWDUMYwzYXOCUL9Pdssb8PBqcbIkNBBCaZM/edit?resourcekey#gid=2083474367"",""Responses!$B$2:$N$500""),9,0),0)"),0.0)</f>
        <v>0</v>
      </c>
      <c r="AI255" s="41">
        <f t="shared" si="15"/>
        <v>0</v>
      </c>
      <c r="AJ255" s="41">
        <f t="shared" si="16"/>
        <v>-12977095.25</v>
      </c>
      <c r="AK255" s="42">
        <f t="shared" si="17"/>
        <v>0</v>
      </c>
      <c r="AL255" s="42">
        <f t="shared" si="18"/>
        <v>0</v>
      </c>
    </row>
    <row r="256" ht="15.75" customHeight="1">
      <c r="A256" s="6">
        <v>1.10818348E8</v>
      </c>
      <c r="B256" s="7" t="s">
        <v>209</v>
      </c>
      <c r="C256" s="20">
        <f>VLOOKUP(A256,'14.03.24'!$A$2:$W$500,17,0)</f>
        <v>2601975.9</v>
      </c>
      <c r="D256" s="33">
        <f t="shared" si="1"/>
        <v>2286700</v>
      </c>
      <c r="E256" s="20">
        <f>VLOOKUP(A256,'14.03.24'!$A$2:$W$500,18,0)</f>
        <v>13009879.5</v>
      </c>
      <c r="F256" s="33">
        <f t="shared" si="2"/>
        <v>7473156</v>
      </c>
      <c r="G256" s="13">
        <f>VLOOKUP(A256,'14.03.24'!$A$2:$C$426,3,0)</f>
        <v>52039518</v>
      </c>
      <c r="H256" s="34">
        <f>VLOOKUP(A256,'Actual scan'!$A$2:$C$419,3,0)</f>
        <v>56238173</v>
      </c>
      <c r="I256" s="35">
        <f t="shared" si="3"/>
        <v>4198655</v>
      </c>
      <c r="J256" s="20">
        <f>VLOOKUP(A256,'14.03.24'!$A$2:$M$426,13,0)</f>
        <v>65788275.2</v>
      </c>
      <c r="K256" s="36">
        <f>VLOOKUP(A256,'Actual scan'!$A$2:$M$419,13,0)</f>
        <v>102871856.4</v>
      </c>
      <c r="L256" s="37">
        <f t="shared" si="4"/>
        <v>37083581.2</v>
      </c>
      <c r="M256" s="13">
        <f>VLOOKUP(A256,'14.03.24'!$A$2:$M$426,4,0)</f>
        <v>5264044</v>
      </c>
      <c r="N256" s="34">
        <f>VLOOKUP(A256,'Actual scan'!$A$2:$M$419,4,0)</f>
        <v>7610133</v>
      </c>
      <c r="O256" s="38">
        <f t="shared" si="5"/>
        <v>2346089</v>
      </c>
      <c r="P256" s="13">
        <f>VLOOKUP(A256,'14.03.24'!$A$2:$M$426,10,0)</f>
        <v>3674044</v>
      </c>
      <c r="Q256" s="39">
        <f>VLOOKUP(A256,'Actual scan'!$A$2:$M$419,10,0)</f>
        <v>4588050</v>
      </c>
      <c r="R256" s="38">
        <f t="shared" si="6"/>
        <v>914006</v>
      </c>
      <c r="S256" s="13">
        <f>VLOOKUP(A256,'14.03.24'!$A$2:$M$426,9,0)</f>
        <v>1759466</v>
      </c>
      <c r="T256" s="39">
        <f>VLOOKUP(A256,'Actual scan'!$A$2:$M$419,9,0)</f>
        <v>3179344</v>
      </c>
      <c r="U256" s="38">
        <f t="shared" si="7"/>
        <v>1419878</v>
      </c>
      <c r="V256" s="13">
        <f>VLOOKUP(A256,'14.03.24'!$A$2:$M$426,8,0)</f>
        <v>2905825</v>
      </c>
      <c r="W256" s="39">
        <f>VLOOKUP(A256,'Actual scan'!$A$2:$M$419,8,0)</f>
        <v>3772647</v>
      </c>
      <c r="X256" s="38">
        <f t="shared" si="8"/>
        <v>866822</v>
      </c>
      <c r="Y256" s="13">
        <f>VLOOKUP(A256,'14.03.24'!$A$2:$M$426,11,0)</f>
        <v>7420385</v>
      </c>
      <c r="Z256" s="39">
        <f>VLOOKUP(A256,'Actual scan'!$A$2:$M$419,11,0)</f>
        <v>107420385</v>
      </c>
      <c r="AA256" s="38">
        <f t="shared" si="9"/>
        <v>100000000</v>
      </c>
      <c r="AB256" s="40">
        <f t="shared" si="10"/>
        <v>1733644</v>
      </c>
      <c r="AC256" s="40">
        <f t="shared" si="11"/>
        <v>5679512</v>
      </c>
      <c r="AD256" s="40">
        <f t="shared" si="12"/>
        <v>0</v>
      </c>
      <c r="AE256" s="40">
        <f t="shared" si="13"/>
        <v>0</v>
      </c>
      <c r="AF256" s="41">
        <f t="shared" si="14"/>
        <v>60000</v>
      </c>
      <c r="AG256" s="40">
        <f>IFERROR(__xludf.DUMMYFUNCTION("IFNA(VLOOKUP(A256,IMPORTRANGE(""https://docs.google.com/spreadsheets/d/13sIiIFxtnWDUMYwzYXOCUL9Pdssb8PBqcbIkNBBCaZM/edit?resourcekey#gid=2083474367"",""Responses!$B$2:$N$500""),10,0),0)"),0.0)</f>
        <v>0</v>
      </c>
      <c r="AH256" s="40">
        <f>IFERROR(__xludf.DUMMYFUNCTION("IFNA(VLOOKUP(A256,IMPORTRANGE(""https://docs.google.com/spreadsheets/d/13sIiIFxtnWDUMYwzYXOCUL9Pdssb8PBqcbIkNBBCaZM/edit?resourcekey#gid=2083474367"",""Responses!$B$2:$N$500""),9,0),0)"),0.0)</f>
        <v>0</v>
      </c>
      <c r="AI256" s="41">
        <f t="shared" si="15"/>
        <v>7473156</v>
      </c>
      <c r="AJ256" s="41">
        <f t="shared" si="16"/>
        <v>-5536723.5</v>
      </c>
      <c r="AK256" s="42">
        <f t="shared" si="17"/>
        <v>0.8788321214</v>
      </c>
      <c r="AL256" s="42">
        <f t="shared" si="18"/>
        <v>0.5744216155</v>
      </c>
    </row>
    <row r="257" ht="15.75" customHeight="1">
      <c r="A257" s="6">
        <v>8.659416E7</v>
      </c>
      <c r="B257" s="7" t="s">
        <v>582</v>
      </c>
      <c r="C257" s="20">
        <f>VLOOKUP(A257,'14.03.24'!$A$2:$W$500,17,0)</f>
        <v>2611799.15</v>
      </c>
      <c r="D257" s="33">
        <f t="shared" si="1"/>
        <v>0</v>
      </c>
      <c r="E257" s="20">
        <f>VLOOKUP(A257,'14.03.24'!$A$2:$W$500,18,0)</f>
        <v>13058995.75</v>
      </c>
      <c r="F257" s="33">
        <f t="shared" si="2"/>
        <v>0</v>
      </c>
      <c r="G257" s="13">
        <f>VLOOKUP(A257,'14.03.24'!$A$2:$C$426,3,0)</f>
        <v>52235983</v>
      </c>
      <c r="H257" s="34" t="str">
        <f>VLOOKUP(A257,'Actual scan'!$A$2:$C$419,3,0)</f>
        <v>#N/A</v>
      </c>
      <c r="I257" s="35" t="str">
        <f t="shared" si="3"/>
        <v>#N/A</v>
      </c>
      <c r="J257" s="20">
        <f>VLOOKUP(A257,'14.03.24'!$A$2:$M$426,13,0)</f>
        <v>120500146.6</v>
      </c>
      <c r="K257" s="36" t="str">
        <f>VLOOKUP(A257,'Actual scan'!$A$2:$M$419,13,0)</f>
        <v>#N/A</v>
      </c>
      <c r="L257" s="35" t="str">
        <f t="shared" si="4"/>
        <v>#N/A</v>
      </c>
      <c r="M257" s="13">
        <f>VLOOKUP(A257,'14.03.24'!$A$2:$M$426,4,0)</f>
        <v>8669467</v>
      </c>
      <c r="N257" s="34" t="str">
        <f>VLOOKUP(A257,'Actual scan'!$A$2:$M$419,4,0)</f>
        <v>#N/A</v>
      </c>
      <c r="O257" s="38" t="str">
        <f t="shared" si="5"/>
        <v>#N/A</v>
      </c>
      <c r="P257" s="13">
        <f>VLOOKUP(A257,'14.03.24'!$A$2:$M$426,10,0)</f>
        <v>7150911</v>
      </c>
      <c r="Q257" s="39" t="str">
        <f>VLOOKUP(A257,'Actual scan'!$A$2:$M$419,10,0)</f>
        <v>#N/A</v>
      </c>
      <c r="R257" s="38" t="str">
        <f t="shared" si="6"/>
        <v>#N/A</v>
      </c>
      <c r="S257" s="13">
        <f>VLOOKUP(A257,'14.03.24'!$A$2:$M$426,9,0)</f>
        <v>4284786</v>
      </c>
      <c r="T257" s="39" t="str">
        <f>VLOOKUP(A257,'Actual scan'!$A$2:$M$419,9,0)</f>
        <v>#N/A</v>
      </c>
      <c r="U257" s="38" t="str">
        <f t="shared" si="7"/>
        <v>#N/A</v>
      </c>
      <c r="V257" s="13">
        <f>VLOOKUP(A257,'14.03.24'!$A$2:$M$426,8,0)</f>
        <v>3356294</v>
      </c>
      <c r="W257" s="39" t="str">
        <f>VLOOKUP(A257,'Actual scan'!$A$2:$M$419,8,0)</f>
        <v>#N/A</v>
      </c>
      <c r="X257" s="38" t="str">
        <f t="shared" si="8"/>
        <v>#N/A</v>
      </c>
      <c r="Y257" s="13">
        <f>VLOOKUP(A257,'14.03.24'!$A$2:$M$426,11,0)</f>
        <v>6909907534</v>
      </c>
      <c r="Z257" s="39" t="str">
        <f>VLOOKUP(A257,'Actual scan'!$A$2:$M$419,11,0)</f>
        <v>#N/A</v>
      </c>
      <c r="AA257" s="38" t="str">
        <f t="shared" si="9"/>
        <v>#N/A</v>
      </c>
      <c r="AB257" s="40" t="str">
        <f t="shared" si="10"/>
        <v>#N/A</v>
      </c>
      <c r="AC257" s="40" t="str">
        <f t="shared" si="11"/>
        <v>#N/A</v>
      </c>
      <c r="AD257" s="40">
        <f t="shared" si="12"/>
        <v>0</v>
      </c>
      <c r="AE257" s="40">
        <f t="shared" si="13"/>
        <v>0</v>
      </c>
      <c r="AF257" s="41" t="str">
        <f t="shared" si="14"/>
        <v>#N/A</v>
      </c>
      <c r="AG257" s="40">
        <f>IFERROR(__xludf.DUMMYFUNCTION("IFNA(VLOOKUP(A257,IMPORTRANGE(""https://docs.google.com/spreadsheets/d/13sIiIFxtnWDUMYwzYXOCUL9Pdssb8PBqcbIkNBBCaZM/edit?resourcekey#gid=2083474367"",""Responses!$B$2:$N$500""),10,0),0)"),0.0)</f>
        <v>0</v>
      </c>
      <c r="AH257" s="40">
        <f>IFERROR(__xludf.DUMMYFUNCTION("IFNA(VLOOKUP(A257,IMPORTRANGE(""https://docs.google.com/spreadsheets/d/13sIiIFxtnWDUMYwzYXOCUL9Pdssb8PBqcbIkNBBCaZM/edit?resourcekey#gid=2083474367"",""Responses!$B$2:$N$500""),9,0),0)"),0.0)</f>
        <v>0</v>
      </c>
      <c r="AI257" s="41">
        <f t="shared" si="15"/>
        <v>0</v>
      </c>
      <c r="AJ257" s="41">
        <f t="shared" si="16"/>
        <v>-13058995.75</v>
      </c>
      <c r="AK257" s="42">
        <f t="shared" si="17"/>
        <v>0</v>
      </c>
      <c r="AL257" s="42">
        <f t="shared" si="18"/>
        <v>0</v>
      </c>
    </row>
    <row r="258" ht="15.75" customHeight="1">
      <c r="A258" s="6">
        <v>1.23899518E8</v>
      </c>
      <c r="B258" s="7" t="s">
        <v>256</v>
      </c>
      <c r="C258" s="20">
        <f>VLOOKUP(A258,'14.03.24'!$A$2:$W$500,17,0)</f>
        <v>2659660.3</v>
      </c>
      <c r="D258" s="33">
        <f t="shared" si="1"/>
        <v>2473663</v>
      </c>
      <c r="E258" s="20">
        <f>VLOOKUP(A258,'14.03.24'!$A$2:$W$500,18,0)</f>
        <v>13298301.5</v>
      </c>
      <c r="F258" s="33">
        <f t="shared" si="2"/>
        <v>8796504</v>
      </c>
      <c r="G258" s="13">
        <f>VLOOKUP(A258,'14.03.24'!$A$2:$C$426,3,0)</f>
        <v>53193206</v>
      </c>
      <c r="H258" s="34">
        <f>VLOOKUP(A258,'Actual scan'!$A$2:$C$419,3,0)</f>
        <v>49561983</v>
      </c>
      <c r="I258" s="35">
        <f t="shared" si="3"/>
        <v>-3631223</v>
      </c>
      <c r="J258" s="20">
        <f>VLOOKUP(A258,'14.03.24'!$A$2:$M$426,13,0)</f>
        <v>101883160.2</v>
      </c>
      <c r="K258" s="36">
        <f>VLOOKUP(A258,'Actual scan'!$A$2:$M$419,13,0)</f>
        <v>146079148</v>
      </c>
      <c r="L258" s="37">
        <f t="shared" si="4"/>
        <v>44195987.8</v>
      </c>
      <c r="M258" s="13">
        <f>VLOOKUP(A258,'14.03.24'!$A$2:$M$426,4,0)</f>
        <v>10884300</v>
      </c>
      <c r="N258" s="34">
        <f>VLOOKUP(A258,'Actual scan'!$A$2:$M$419,4,0)</f>
        <v>14424302</v>
      </c>
      <c r="O258" s="38">
        <f t="shared" si="5"/>
        <v>3540002</v>
      </c>
      <c r="P258" s="13">
        <f>VLOOKUP(A258,'14.03.24'!$A$2:$M$426,10,0)</f>
        <v>3866531</v>
      </c>
      <c r="Q258" s="39">
        <f>VLOOKUP(A258,'Actual scan'!$A$2:$M$419,10,0)</f>
        <v>6891956</v>
      </c>
      <c r="R258" s="38">
        <f t="shared" si="6"/>
        <v>3025425</v>
      </c>
      <c r="S258" s="13">
        <f>VLOOKUP(A258,'14.03.24'!$A$2:$M$426,9,0)</f>
        <v>2408077</v>
      </c>
      <c r="T258" s="39">
        <f>VLOOKUP(A258,'Actual scan'!$A$2:$M$419,9,0)</f>
        <v>4199166</v>
      </c>
      <c r="U258" s="38">
        <f t="shared" si="7"/>
        <v>1791089</v>
      </c>
      <c r="V258" s="13">
        <f>VLOOKUP(A258,'14.03.24'!$A$2:$M$426,8,0)</f>
        <v>4926735</v>
      </c>
      <c r="W258" s="39">
        <f>VLOOKUP(A258,'Actual scan'!$A$2:$M$419,8,0)</f>
        <v>5609309</v>
      </c>
      <c r="X258" s="38">
        <f t="shared" si="8"/>
        <v>682574</v>
      </c>
      <c r="Y258" s="13">
        <f>VLOOKUP(A258,'14.03.24'!$A$2:$M$426,11,0)</f>
        <v>1503846531</v>
      </c>
      <c r="Z258" s="39">
        <f>VLOOKUP(A258,'Actual scan'!$A$2:$M$419,11,0)</f>
        <v>1948846531</v>
      </c>
      <c r="AA258" s="38">
        <f t="shared" si="9"/>
        <v>445000000</v>
      </c>
      <c r="AB258" s="40">
        <f t="shared" si="10"/>
        <v>1365148</v>
      </c>
      <c r="AC258" s="40">
        <f t="shared" si="11"/>
        <v>7164356</v>
      </c>
      <c r="AD258" s="40">
        <f t="shared" si="12"/>
        <v>0</v>
      </c>
      <c r="AE258" s="40">
        <f t="shared" si="13"/>
        <v>0</v>
      </c>
      <c r="AF258" s="41">
        <f t="shared" si="14"/>
        <v>267000</v>
      </c>
      <c r="AG258" s="40">
        <f>IFERROR(__xludf.DUMMYFUNCTION("IFNA(VLOOKUP(A258,IMPORTRANGE(""https://docs.google.com/spreadsheets/d/13sIiIFxtnWDUMYwzYXOCUL9Pdssb8PBqcbIkNBBCaZM/edit?resourcekey#gid=2083474367"",""Responses!$B$2:$N$500""),10,0),0)"),0.0)</f>
        <v>0</v>
      </c>
      <c r="AH258" s="40">
        <f>IFERROR(__xludf.DUMMYFUNCTION("IFNA(VLOOKUP(A258,IMPORTRANGE(""https://docs.google.com/spreadsheets/d/13sIiIFxtnWDUMYwzYXOCUL9Pdssb8PBqcbIkNBBCaZM/edit?resourcekey#gid=2083474367"",""Responses!$B$2:$N$500""),9,0),0)"),0.0)</f>
        <v>0</v>
      </c>
      <c r="AI258" s="41">
        <f t="shared" si="15"/>
        <v>8796504</v>
      </c>
      <c r="AJ258" s="41">
        <f t="shared" si="16"/>
        <v>-4501797.5</v>
      </c>
      <c r="AK258" s="42">
        <f t="shared" si="17"/>
        <v>0.9300672721</v>
      </c>
      <c r="AL258" s="42">
        <f t="shared" si="18"/>
        <v>0.6614757531</v>
      </c>
    </row>
    <row r="259" ht="15.75" customHeight="1">
      <c r="A259" s="6">
        <v>9.4819708E7</v>
      </c>
      <c r="B259" s="7" t="s">
        <v>207</v>
      </c>
      <c r="C259" s="20">
        <f>VLOOKUP(A259,'14.03.24'!$A$2:$W$500,17,0)</f>
        <v>2592862.4</v>
      </c>
      <c r="D259" s="33">
        <f t="shared" si="1"/>
        <v>6849168</v>
      </c>
      <c r="E259" s="20">
        <f>VLOOKUP(A259,'14.03.24'!$A$2:$W$500,18,0)</f>
        <v>12964312</v>
      </c>
      <c r="F259" s="33">
        <f t="shared" si="2"/>
        <v>14195988</v>
      </c>
      <c r="G259" s="13">
        <f>VLOOKUP(A259,'14.03.24'!$A$2:$C$426,3,0)</f>
        <v>51857248</v>
      </c>
      <c r="H259" s="34">
        <f>VLOOKUP(A259,'Actual scan'!$A$2:$C$419,3,0)</f>
        <v>56249070</v>
      </c>
      <c r="I259" s="35">
        <f t="shared" si="3"/>
        <v>4391822</v>
      </c>
      <c r="J259" s="20">
        <f>VLOOKUP(A259,'14.03.24'!$A$2:$M$426,13,0)</f>
        <v>277293851</v>
      </c>
      <c r="K259" s="36">
        <f>VLOOKUP(A259,'Actual scan'!$A$2:$M$419,13,0)</f>
        <v>349810393.4</v>
      </c>
      <c r="L259" s="37">
        <f t="shared" si="4"/>
        <v>72516542.4</v>
      </c>
      <c r="M259" s="13">
        <f>VLOOKUP(A259,'14.03.24'!$A$2:$M$426,4,0)</f>
        <v>26861638</v>
      </c>
      <c r="N259" s="34">
        <f>VLOOKUP(A259,'Actual scan'!$A$2:$M$419,4,0)</f>
        <v>34124594</v>
      </c>
      <c r="O259" s="38">
        <f t="shared" si="5"/>
        <v>7262956</v>
      </c>
      <c r="P259" s="13">
        <f>VLOOKUP(A259,'14.03.24'!$A$2:$M$426,10,0)</f>
        <v>13111356</v>
      </c>
      <c r="Q259" s="39">
        <f>VLOOKUP(A259,'Actual scan'!$A$2:$M$419,10,0)</f>
        <v>13443765</v>
      </c>
      <c r="R259" s="38">
        <f t="shared" si="6"/>
        <v>332409</v>
      </c>
      <c r="S259" s="13">
        <f>VLOOKUP(A259,'14.03.24'!$A$2:$M$426,9,0)</f>
        <v>3042470</v>
      </c>
      <c r="T259" s="39">
        <f>VLOOKUP(A259,'Actual scan'!$A$2:$M$419,9,0)</f>
        <v>3285296</v>
      </c>
      <c r="U259" s="38">
        <f t="shared" si="7"/>
        <v>242826</v>
      </c>
      <c r="V259" s="13">
        <f>VLOOKUP(A259,'14.03.24'!$A$2:$M$426,8,0)</f>
        <v>21191677</v>
      </c>
      <c r="W259" s="39">
        <f>VLOOKUP(A259,'Actual scan'!$A$2:$M$419,8,0)</f>
        <v>27798019</v>
      </c>
      <c r="X259" s="38">
        <f t="shared" si="8"/>
        <v>6606342</v>
      </c>
      <c r="Y259" s="13">
        <f>VLOOKUP(A259,'14.03.24'!$A$2:$M$426,11,0)</f>
        <v>2542748435</v>
      </c>
      <c r="Z259" s="39">
        <f>VLOOKUP(A259,'Actual scan'!$A$2:$M$419,11,0)</f>
        <v>2562748435</v>
      </c>
      <c r="AA259" s="38">
        <f t="shared" si="9"/>
        <v>20000000</v>
      </c>
      <c r="AB259" s="40">
        <f t="shared" si="10"/>
        <v>13212684</v>
      </c>
      <c r="AC259" s="40">
        <f t="shared" si="11"/>
        <v>971304</v>
      </c>
      <c r="AD259" s="40">
        <f t="shared" si="12"/>
        <v>0</v>
      </c>
      <c r="AE259" s="40">
        <f t="shared" si="13"/>
        <v>0</v>
      </c>
      <c r="AF259" s="41">
        <f t="shared" si="14"/>
        <v>12000</v>
      </c>
      <c r="AG259" s="40">
        <f>IFERROR(__xludf.DUMMYFUNCTION("IFNA(VLOOKUP(A259,IMPORTRANGE(""https://docs.google.com/spreadsheets/d/13sIiIFxtnWDUMYwzYXOCUL9Pdssb8PBqcbIkNBBCaZM/edit?resourcekey#gid=2083474367"",""Responses!$B$2:$N$500""),10,0),0)"),0.0)</f>
        <v>0</v>
      </c>
      <c r="AH259" s="40">
        <f>IFERROR(__xludf.DUMMYFUNCTION("IFNA(VLOOKUP(A259,IMPORTRANGE(""https://docs.google.com/spreadsheets/d/13sIiIFxtnWDUMYwzYXOCUL9Pdssb8PBqcbIkNBBCaZM/edit?resourcekey#gid=2083474367"",""Responses!$B$2:$N$500""),9,0),0)"),0.0)</f>
        <v>0</v>
      </c>
      <c r="AI259" s="41">
        <f t="shared" si="15"/>
        <v>14195988</v>
      </c>
      <c r="AJ259" s="41">
        <f t="shared" si="16"/>
        <v>1231676</v>
      </c>
      <c r="AK259" s="42">
        <f t="shared" si="17"/>
        <v>2.641547041</v>
      </c>
      <c r="AL259" s="42">
        <f t="shared" si="18"/>
        <v>1.095005119</v>
      </c>
    </row>
    <row r="260" ht="15.75" customHeight="1">
      <c r="A260" s="6">
        <v>1.09161606E8</v>
      </c>
      <c r="B260" s="7" t="s">
        <v>581</v>
      </c>
      <c r="C260" s="20">
        <f>VLOOKUP(A260,'14.03.24'!$A$2:$W$500,17,0)</f>
        <v>2613153.05</v>
      </c>
      <c r="D260" s="33">
        <f t="shared" si="1"/>
        <v>166738</v>
      </c>
      <c r="E260" s="20">
        <f>VLOOKUP(A260,'14.03.24'!$A$2:$W$500,18,0)</f>
        <v>13065765.25</v>
      </c>
      <c r="F260" s="33">
        <f t="shared" si="2"/>
        <v>548760</v>
      </c>
      <c r="G260" s="13">
        <f>VLOOKUP(A260,'14.03.24'!$A$2:$C$426,3,0)</f>
        <v>52263061</v>
      </c>
      <c r="H260" s="34">
        <f>VLOOKUP(A260,'Actual scan'!$A$2:$C$419,3,0)</f>
        <v>49387892</v>
      </c>
      <c r="I260" s="35">
        <f t="shared" si="3"/>
        <v>-2875169</v>
      </c>
      <c r="J260" s="20">
        <f>VLOOKUP(A260,'14.03.24'!$A$2:$M$426,13,0)</f>
        <v>85124610.8</v>
      </c>
      <c r="K260" s="36">
        <f>VLOOKUP(A260,'Actual scan'!$A$2:$M$419,13,0)</f>
        <v>87888537</v>
      </c>
      <c r="L260" s="37">
        <f t="shared" si="4"/>
        <v>2763926.2</v>
      </c>
      <c r="M260" s="13">
        <f>VLOOKUP(A260,'14.03.24'!$A$2:$M$426,4,0)</f>
        <v>8376306</v>
      </c>
      <c r="N260" s="34">
        <f>VLOOKUP(A260,'Actual scan'!$A$2:$M$419,4,0)</f>
        <v>8637987</v>
      </c>
      <c r="O260" s="38">
        <f t="shared" si="5"/>
        <v>261681</v>
      </c>
      <c r="P260" s="13">
        <f>VLOOKUP(A260,'14.03.24'!$A$2:$M$426,10,0)</f>
        <v>7890676</v>
      </c>
      <c r="Q260" s="39">
        <f>VLOOKUP(A260,'Actual scan'!$A$2:$M$419,10,0)</f>
        <v>9174598</v>
      </c>
      <c r="R260" s="38">
        <f t="shared" si="6"/>
        <v>1283922</v>
      </c>
      <c r="S260" s="13">
        <f>VLOOKUP(A260,'14.03.24'!$A$2:$M$426,9,0)</f>
        <v>1702698</v>
      </c>
      <c r="T260" s="39">
        <f>VLOOKUP(A260,'Actual scan'!$A$2:$M$419,9,0)</f>
        <v>1810340</v>
      </c>
      <c r="U260" s="38">
        <f t="shared" si="7"/>
        <v>107642</v>
      </c>
      <c r="V260" s="13">
        <f>VLOOKUP(A260,'14.03.24'!$A$2:$M$426,8,0)</f>
        <v>4609205</v>
      </c>
      <c r="W260" s="39">
        <f>VLOOKUP(A260,'Actual scan'!$A$2:$M$419,8,0)</f>
        <v>4668301</v>
      </c>
      <c r="X260" s="38">
        <f t="shared" si="8"/>
        <v>59096</v>
      </c>
      <c r="Y260" s="13">
        <f>VLOOKUP(A260,'14.03.24'!$A$2:$M$426,11,0)</f>
        <v>104426590</v>
      </c>
      <c r="Z260" s="39">
        <f>VLOOKUP(A260,'Actual scan'!$A$2:$M$419,11,0)</f>
        <v>104426590</v>
      </c>
      <c r="AA260" s="38">
        <f t="shared" si="9"/>
        <v>0</v>
      </c>
      <c r="AB260" s="40">
        <f t="shared" si="10"/>
        <v>118192</v>
      </c>
      <c r="AC260" s="40">
        <f t="shared" si="11"/>
        <v>430568</v>
      </c>
      <c r="AD260" s="40">
        <f t="shared" si="12"/>
        <v>0</v>
      </c>
      <c r="AE260" s="40">
        <f t="shared" si="13"/>
        <v>0</v>
      </c>
      <c r="AF260" s="41">
        <f t="shared" si="14"/>
        <v>0</v>
      </c>
      <c r="AG260" s="40">
        <f>IFERROR(__xludf.DUMMYFUNCTION("IFNA(VLOOKUP(A260,IMPORTRANGE(""https://docs.google.com/spreadsheets/d/13sIiIFxtnWDUMYwzYXOCUL9Pdssb8PBqcbIkNBBCaZM/edit?resourcekey#gid=2083474367"",""Responses!$B$2:$N$500""),10,0),0)"),0.0)</f>
        <v>0</v>
      </c>
      <c r="AH260" s="40">
        <f>IFERROR(__xludf.DUMMYFUNCTION("IFNA(VLOOKUP(A260,IMPORTRANGE(""https://docs.google.com/spreadsheets/d/13sIiIFxtnWDUMYwzYXOCUL9Pdssb8PBqcbIkNBBCaZM/edit?resourcekey#gid=2083474367"",""Responses!$B$2:$N$500""),9,0),0)"),0.0)</f>
        <v>0</v>
      </c>
      <c r="AI260" s="41">
        <f t="shared" si="15"/>
        <v>548760</v>
      </c>
      <c r="AJ260" s="41">
        <f t="shared" si="16"/>
        <v>-12517005.25</v>
      </c>
      <c r="AK260" s="42">
        <f t="shared" si="17"/>
        <v>0.06380720792</v>
      </c>
      <c r="AL260" s="42">
        <f t="shared" si="18"/>
        <v>0.04199983617</v>
      </c>
    </row>
    <row r="261" ht="15.75" customHeight="1">
      <c r="A261" s="6">
        <v>8.4739435E7</v>
      </c>
      <c r="B261" s="7" t="s">
        <v>580</v>
      </c>
      <c r="C261" s="20">
        <f>VLOOKUP(A261,'14.03.24'!$A$2:$W$500,17,0)</f>
        <v>2623523.35</v>
      </c>
      <c r="D261" s="33">
        <f t="shared" si="1"/>
        <v>7572659</v>
      </c>
      <c r="E261" s="20">
        <f>VLOOKUP(A261,'14.03.24'!$A$2:$W$500,18,0)</f>
        <v>13117616.75</v>
      </c>
      <c r="F261" s="33">
        <f t="shared" si="2"/>
        <v>27150216</v>
      </c>
      <c r="G261" s="13">
        <f>VLOOKUP(A261,'14.03.24'!$A$2:$C$426,3,0)</f>
        <v>52470467</v>
      </c>
      <c r="H261" s="34">
        <f>VLOOKUP(A261,'Actual scan'!$A$2:$C$419,3,0)</f>
        <v>54708496</v>
      </c>
      <c r="I261" s="35">
        <f t="shared" si="3"/>
        <v>2238029</v>
      </c>
      <c r="J261" s="20">
        <f>VLOOKUP(A261,'14.03.24'!$A$2:$M$426,13,0)</f>
        <v>172679893.2</v>
      </c>
      <c r="K261" s="36">
        <f>VLOOKUP(A261,'Actual scan'!$A$2:$M$419,13,0)</f>
        <v>306501675</v>
      </c>
      <c r="L261" s="37">
        <f t="shared" si="4"/>
        <v>133821781.8</v>
      </c>
      <c r="M261" s="13">
        <f>VLOOKUP(A261,'14.03.24'!$A$2:$M$426,4,0)</f>
        <v>18078852</v>
      </c>
      <c r="N261" s="34">
        <f>VLOOKUP(A261,'Actual scan'!$A$2:$M$419,4,0)</f>
        <v>25692923</v>
      </c>
      <c r="O261" s="38">
        <f t="shared" si="5"/>
        <v>7614071</v>
      </c>
      <c r="P261" s="13">
        <f>VLOOKUP(A261,'14.03.24'!$A$2:$M$426,10,0)</f>
        <v>3532081</v>
      </c>
      <c r="Q261" s="39">
        <f>VLOOKUP(A261,'Actual scan'!$A$2:$M$419,10,0)</f>
        <v>4996787</v>
      </c>
      <c r="R261" s="38">
        <f t="shared" si="6"/>
        <v>1464706</v>
      </c>
      <c r="S261" s="13">
        <f>VLOOKUP(A261,'14.03.24'!$A$2:$M$426,9,0)</f>
        <v>3881985</v>
      </c>
      <c r="T261" s="39">
        <f>VLOOKUP(A261,'Actual scan'!$A$2:$M$419,9,0)</f>
        <v>9689434</v>
      </c>
      <c r="U261" s="38">
        <f t="shared" si="7"/>
        <v>5807449</v>
      </c>
      <c r="V261" s="13">
        <f>VLOOKUP(A261,'14.03.24'!$A$2:$M$426,8,0)</f>
        <v>7993122</v>
      </c>
      <c r="W261" s="39">
        <f>VLOOKUP(A261,'Actual scan'!$A$2:$M$419,8,0)</f>
        <v>9758332</v>
      </c>
      <c r="X261" s="38">
        <f t="shared" si="8"/>
        <v>1765210</v>
      </c>
      <c r="Y261" s="13">
        <f>VLOOKUP(A261,'14.03.24'!$A$2:$M$426,11,0)</f>
        <v>7294085004</v>
      </c>
      <c r="Z261" s="39">
        <f>VLOOKUP(A261,'Actual scan'!$A$2:$M$419,11,0)</f>
        <v>7944085004</v>
      </c>
      <c r="AA261" s="38">
        <f t="shared" si="9"/>
        <v>650000000</v>
      </c>
      <c r="AB261" s="40">
        <f t="shared" si="10"/>
        <v>3530420</v>
      </c>
      <c r="AC261" s="40">
        <f t="shared" si="11"/>
        <v>23229796</v>
      </c>
      <c r="AD261" s="40">
        <f t="shared" si="12"/>
        <v>0</v>
      </c>
      <c r="AE261" s="40">
        <f t="shared" si="13"/>
        <v>0</v>
      </c>
      <c r="AF261" s="41">
        <f t="shared" si="14"/>
        <v>390000</v>
      </c>
      <c r="AG261" s="40">
        <f>IFERROR(__xludf.DUMMYFUNCTION("IFNA(VLOOKUP(A261,IMPORTRANGE(""https://docs.google.com/spreadsheets/d/13sIiIFxtnWDUMYwzYXOCUL9Pdssb8PBqcbIkNBBCaZM/edit?resourcekey#gid=2083474367"",""Responses!$B$2:$N$500""),10,0),0)"),0.0)</f>
        <v>0</v>
      </c>
      <c r="AH261" s="40">
        <f>IFERROR(__xludf.DUMMYFUNCTION("IFNA(VLOOKUP(A261,IMPORTRANGE(""https://docs.google.com/spreadsheets/d/13sIiIFxtnWDUMYwzYXOCUL9Pdssb8PBqcbIkNBBCaZM/edit?resourcekey#gid=2083474367"",""Responses!$B$2:$N$500""),9,0),0)"),0.0)</f>
        <v>0</v>
      </c>
      <c r="AI261" s="41">
        <f t="shared" si="15"/>
        <v>27150216</v>
      </c>
      <c r="AJ261" s="41">
        <f t="shared" si="16"/>
        <v>14032599.25</v>
      </c>
      <c r="AK261" s="42">
        <f t="shared" si="17"/>
        <v>2.886446198</v>
      </c>
      <c r="AL261" s="42">
        <f t="shared" si="18"/>
        <v>2.06975219</v>
      </c>
    </row>
    <row r="262" ht="15.75" customHeight="1">
      <c r="A262" s="6">
        <v>1.11887472E8</v>
      </c>
      <c r="B262" s="7" t="s">
        <v>585</v>
      </c>
      <c r="C262" s="20">
        <f>VLOOKUP(A262,'14.03.24'!$A$2:$W$500,17,0)</f>
        <v>2568126.95</v>
      </c>
      <c r="D262" s="33">
        <f t="shared" si="1"/>
        <v>0</v>
      </c>
      <c r="E262" s="20">
        <f>VLOOKUP(A262,'14.03.24'!$A$2:$W$500,18,0)</f>
        <v>12840634.75</v>
      </c>
      <c r="F262" s="33">
        <f t="shared" si="2"/>
        <v>0</v>
      </c>
      <c r="G262" s="13">
        <f>VLOOKUP(A262,'14.03.24'!$A$2:$C$426,3,0)</f>
        <v>51362539</v>
      </c>
      <c r="H262" s="34" t="str">
        <f>VLOOKUP(A262,'Actual scan'!$A$2:$C$419,3,0)</f>
        <v>#N/A</v>
      </c>
      <c r="I262" s="35" t="str">
        <f t="shared" si="3"/>
        <v>#N/A</v>
      </c>
      <c r="J262" s="20">
        <f>VLOOKUP(A262,'14.03.24'!$A$2:$M$426,13,0)</f>
        <v>60739144.8</v>
      </c>
      <c r="K262" s="36" t="str">
        <f>VLOOKUP(A262,'Actual scan'!$A$2:$M$419,13,0)</f>
        <v>#N/A</v>
      </c>
      <c r="L262" s="35" t="str">
        <f t="shared" si="4"/>
        <v>#N/A</v>
      </c>
      <c r="M262" s="13">
        <f>VLOOKUP(A262,'14.03.24'!$A$2:$M$426,4,0)</f>
        <v>4557446</v>
      </c>
      <c r="N262" s="34" t="str">
        <f>VLOOKUP(A262,'Actual scan'!$A$2:$M$419,4,0)</f>
        <v>#N/A</v>
      </c>
      <c r="O262" s="38" t="str">
        <f t="shared" si="5"/>
        <v>#N/A</v>
      </c>
      <c r="P262" s="13">
        <f>VLOOKUP(A262,'14.03.24'!$A$2:$M$426,10,0)</f>
        <v>4772395</v>
      </c>
      <c r="Q262" s="39" t="str">
        <f>VLOOKUP(A262,'Actual scan'!$A$2:$M$419,10,0)</f>
        <v>#N/A</v>
      </c>
      <c r="R262" s="38" t="str">
        <f t="shared" si="6"/>
        <v>#N/A</v>
      </c>
      <c r="S262" s="13">
        <f>VLOOKUP(A262,'14.03.24'!$A$2:$M$426,9,0)</f>
        <v>1797080</v>
      </c>
      <c r="T262" s="39" t="str">
        <f>VLOOKUP(A262,'Actual scan'!$A$2:$M$419,9,0)</f>
        <v>#N/A</v>
      </c>
      <c r="U262" s="38" t="str">
        <f t="shared" si="7"/>
        <v>#N/A</v>
      </c>
      <c r="V262" s="13">
        <f>VLOOKUP(A262,'14.03.24'!$A$2:$M$426,8,0)</f>
        <v>2375528</v>
      </c>
      <c r="W262" s="39" t="str">
        <f>VLOOKUP(A262,'Actual scan'!$A$2:$M$419,8,0)</f>
        <v>#N/A</v>
      </c>
      <c r="X262" s="38" t="str">
        <f t="shared" si="8"/>
        <v>#N/A</v>
      </c>
      <c r="Y262" s="13">
        <f>VLOOKUP(A262,'14.03.24'!$A$2:$M$426,11,0)</f>
        <v>274507149</v>
      </c>
      <c r="Z262" s="39" t="str">
        <f>VLOOKUP(A262,'Actual scan'!$A$2:$M$419,11,0)</f>
        <v>#N/A</v>
      </c>
      <c r="AA262" s="38" t="str">
        <f t="shared" si="9"/>
        <v>#N/A</v>
      </c>
      <c r="AB262" s="40" t="str">
        <f t="shared" si="10"/>
        <v>#N/A</v>
      </c>
      <c r="AC262" s="40" t="str">
        <f t="shared" si="11"/>
        <v>#N/A</v>
      </c>
      <c r="AD262" s="40">
        <f t="shared" si="12"/>
        <v>0</v>
      </c>
      <c r="AE262" s="40">
        <f t="shared" si="13"/>
        <v>0</v>
      </c>
      <c r="AF262" s="41" t="str">
        <f t="shared" si="14"/>
        <v>#N/A</v>
      </c>
      <c r="AG262" s="40">
        <f>IFERROR(__xludf.DUMMYFUNCTION("IFNA(VLOOKUP(A262,IMPORTRANGE(""https://docs.google.com/spreadsheets/d/13sIiIFxtnWDUMYwzYXOCUL9Pdssb8PBqcbIkNBBCaZM/edit?resourcekey#gid=2083474367"",""Responses!$B$2:$N$500""),10,0),0)"),0.0)</f>
        <v>0</v>
      </c>
      <c r="AH262" s="40">
        <f>IFERROR(__xludf.DUMMYFUNCTION("IFNA(VLOOKUP(A262,IMPORTRANGE(""https://docs.google.com/spreadsheets/d/13sIiIFxtnWDUMYwzYXOCUL9Pdssb8PBqcbIkNBBCaZM/edit?resourcekey#gid=2083474367"",""Responses!$B$2:$N$500""),9,0),0)"),0.0)</f>
        <v>0</v>
      </c>
      <c r="AI262" s="41">
        <f t="shared" si="15"/>
        <v>0</v>
      </c>
      <c r="AJ262" s="41">
        <f t="shared" si="16"/>
        <v>-12840634.75</v>
      </c>
      <c r="AK262" s="42">
        <f t="shared" si="17"/>
        <v>0</v>
      </c>
      <c r="AL262" s="42">
        <f t="shared" si="18"/>
        <v>0</v>
      </c>
    </row>
    <row r="263" ht="15.75" customHeight="1">
      <c r="A263" s="6">
        <v>1.24378742E8</v>
      </c>
      <c r="B263" s="7" t="s">
        <v>588</v>
      </c>
      <c r="C263" s="20">
        <f>VLOOKUP(A263,'14.03.24'!$A$2:$W$500,17,0)</f>
        <v>2545896.5</v>
      </c>
      <c r="D263" s="33">
        <f t="shared" si="1"/>
        <v>2825102</v>
      </c>
      <c r="E263" s="20">
        <f>VLOOKUP(A263,'14.03.24'!$A$2:$W$500,18,0)</f>
        <v>12729482.5</v>
      </c>
      <c r="F263" s="33">
        <f t="shared" si="2"/>
        <v>8689764</v>
      </c>
      <c r="G263" s="13">
        <f>VLOOKUP(A263,'14.03.24'!$A$2:$C$426,3,0)</f>
        <v>50917930</v>
      </c>
      <c r="H263" s="34">
        <f>VLOOKUP(A263,'Actual scan'!$A$2:$C$419,3,0)</f>
        <v>52165182</v>
      </c>
      <c r="I263" s="35">
        <f t="shared" si="3"/>
        <v>1247252</v>
      </c>
      <c r="J263" s="20">
        <f>VLOOKUP(A263,'14.03.24'!$A$2:$M$426,13,0)</f>
        <v>106978834.2</v>
      </c>
      <c r="K263" s="36">
        <f>VLOOKUP(A263,'Actual scan'!$A$2:$M$419,13,0)</f>
        <v>150643332</v>
      </c>
      <c r="L263" s="37">
        <f t="shared" si="4"/>
        <v>43664497.8</v>
      </c>
      <c r="M263" s="13">
        <f>VLOOKUP(A263,'14.03.24'!$A$2:$M$426,4,0)</f>
        <v>12805014</v>
      </c>
      <c r="N263" s="34">
        <f>VLOOKUP(A263,'Actual scan'!$A$2:$M$419,4,0)</f>
        <v>16620078</v>
      </c>
      <c r="O263" s="38">
        <f t="shared" si="5"/>
        <v>3815064</v>
      </c>
      <c r="P263" s="13">
        <f>VLOOKUP(A263,'14.03.24'!$A$2:$M$426,10,0)</f>
        <v>8996917</v>
      </c>
      <c r="Q263" s="39">
        <f>VLOOKUP(A263,'Actual scan'!$A$2:$M$419,10,0)</f>
        <v>10357441</v>
      </c>
      <c r="R263" s="38">
        <f t="shared" si="6"/>
        <v>1360524</v>
      </c>
      <c r="S263" s="13">
        <f>VLOOKUP(A263,'14.03.24'!$A$2:$M$426,9,0)</f>
        <v>2216159</v>
      </c>
      <c r="T263" s="39">
        <f>VLOOKUP(A263,'Actual scan'!$A$2:$M$419,9,0)</f>
        <v>3735939</v>
      </c>
      <c r="U263" s="38">
        <f t="shared" si="7"/>
        <v>1519780</v>
      </c>
      <c r="V263" s="13">
        <f>VLOOKUP(A263,'14.03.24'!$A$2:$M$426,8,0)</f>
        <v>5782321</v>
      </c>
      <c r="W263" s="39">
        <f>VLOOKUP(A263,'Actual scan'!$A$2:$M$419,8,0)</f>
        <v>7087643</v>
      </c>
      <c r="X263" s="38">
        <f t="shared" si="8"/>
        <v>1305322</v>
      </c>
      <c r="Y263" s="13">
        <f>VLOOKUP(A263,'14.03.24'!$A$2:$M$426,11,0)</f>
        <v>65000000</v>
      </c>
      <c r="Z263" s="39">
        <f>VLOOKUP(A263,'Actual scan'!$A$2:$M$419,11,0)</f>
        <v>65000000</v>
      </c>
      <c r="AA263" s="38">
        <f t="shared" si="9"/>
        <v>0</v>
      </c>
      <c r="AB263" s="40">
        <f t="shared" si="10"/>
        <v>2610644</v>
      </c>
      <c r="AC263" s="40">
        <f t="shared" si="11"/>
        <v>6079120</v>
      </c>
      <c r="AD263" s="40">
        <f t="shared" si="12"/>
        <v>0</v>
      </c>
      <c r="AE263" s="40">
        <f t="shared" si="13"/>
        <v>0</v>
      </c>
      <c r="AF263" s="41">
        <f t="shared" si="14"/>
        <v>0</v>
      </c>
      <c r="AG263" s="40">
        <f>IFERROR(__xludf.DUMMYFUNCTION("IFNA(VLOOKUP(A263,IMPORTRANGE(""https://docs.google.com/spreadsheets/d/13sIiIFxtnWDUMYwzYXOCUL9Pdssb8PBqcbIkNBBCaZM/edit?resourcekey#gid=2083474367"",""Responses!$B$2:$N$500""),10,0),0)"),0.0)</f>
        <v>0</v>
      </c>
      <c r="AH263" s="40">
        <f>IFERROR(__xludf.DUMMYFUNCTION("IFNA(VLOOKUP(A263,IMPORTRANGE(""https://docs.google.com/spreadsheets/d/13sIiIFxtnWDUMYwzYXOCUL9Pdssb8PBqcbIkNBBCaZM/edit?resourcekey#gid=2083474367"",""Responses!$B$2:$N$500""),9,0),0)"),0.0)</f>
        <v>0</v>
      </c>
      <c r="AI263" s="41">
        <f t="shared" si="15"/>
        <v>8689764</v>
      </c>
      <c r="AJ263" s="41">
        <f t="shared" si="16"/>
        <v>-4039718.5</v>
      </c>
      <c r="AK263" s="42">
        <f t="shared" si="17"/>
        <v>1.109668834</v>
      </c>
      <c r="AL263" s="42">
        <f t="shared" si="18"/>
        <v>0.6826486466</v>
      </c>
    </row>
    <row r="264" ht="15.75" customHeight="1">
      <c r="A264" s="6">
        <v>8.3724515E7</v>
      </c>
      <c r="B264" s="7" t="s">
        <v>586</v>
      </c>
      <c r="C264" s="20">
        <f>VLOOKUP(A264,'14.03.24'!$A$2:$W$500,17,0)</f>
        <v>2563632.55</v>
      </c>
      <c r="D264" s="33">
        <f t="shared" si="1"/>
        <v>0</v>
      </c>
      <c r="E264" s="20">
        <f>VLOOKUP(A264,'14.03.24'!$A$2:$W$500,18,0)</f>
        <v>12818162.75</v>
      </c>
      <c r="F264" s="33">
        <f t="shared" si="2"/>
        <v>0</v>
      </c>
      <c r="G264" s="13">
        <f>VLOOKUP(A264,'14.03.24'!$A$2:$C$426,3,0)</f>
        <v>51272651</v>
      </c>
      <c r="H264" s="34" t="str">
        <f>VLOOKUP(A264,'Actual scan'!$A$2:$C$419,3,0)</f>
        <v>#N/A</v>
      </c>
      <c r="I264" s="35" t="str">
        <f t="shared" si="3"/>
        <v>#N/A</v>
      </c>
      <c r="J264" s="20">
        <f>VLOOKUP(A264,'14.03.24'!$A$2:$M$426,13,0)</f>
        <v>178366255.8</v>
      </c>
      <c r="K264" s="36" t="str">
        <f>VLOOKUP(A264,'Actual scan'!$A$2:$M$419,13,0)</f>
        <v>#N/A</v>
      </c>
      <c r="L264" s="35" t="str">
        <f t="shared" si="4"/>
        <v>#N/A</v>
      </c>
      <c r="M264" s="13">
        <f>VLOOKUP(A264,'14.03.24'!$A$2:$M$426,4,0)</f>
        <v>39008767</v>
      </c>
      <c r="N264" s="34" t="str">
        <f>VLOOKUP(A264,'Actual scan'!$A$2:$M$419,4,0)</f>
        <v>#N/A</v>
      </c>
      <c r="O264" s="38" t="str">
        <f t="shared" si="5"/>
        <v>#N/A</v>
      </c>
      <c r="P264" s="13">
        <f>VLOOKUP(A264,'14.03.24'!$A$2:$M$426,10,0)</f>
        <v>7183374</v>
      </c>
      <c r="Q264" s="39" t="str">
        <f>VLOOKUP(A264,'Actual scan'!$A$2:$M$419,10,0)</f>
        <v>#N/A</v>
      </c>
      <c r="R264" s="38" t="str">
        <f t="shared" si="6"/>
        <v>#N/A</v>
      </c>
      <c r="S264" s="13">
        <f>VLOOKUP(A264,'14.03.24'!$A$2:$M$426,9,0)</f>
        <v>982283</v>
      </c>
      <c r="T264" s="39" t="str">
        <f>VLOOKUP(A264,'Actual scan'!$A$2:$M$419,9,0)</f>
        <v>#N/A</v>
      </c>
      <c r="U264" s="38" t="str">
        <f t="shared" si="7"/>
        <v>#N/A</v>
      </c>
      <c r="V264" s="13">
        <f>VLOOKUP(A264,'14.03.24'!$A$2:$M$426,8,0)</f>
        <v>11901716</v>
      </c>
      <c r="W264" s="39" t="str">
        <f>VLOOKUP(A264,'Actual scan'!$A$2:$M$419,8,0)</f>
        <v>#N/A</v>
      </c>
      <c r="X264" s="38" t="str">
        <f t="shared" si="8"/>
        <v>#N/A</v>
      </c>
      <c r="Y264" s="13">
        <f>VLOOKUP(A264,'14.03.24'!$A$2:$M$426,11,0)</f>
        <v>5614968805</v>
      </c>
      <c r="Z264" s="39" t="str">
        <f>VLOOKUP(A264,'Actual scan'!$A$2:$M$419,11,0)</f>
        <v>#N/A</v>
      </c>
      <c r="AA264" s="38" t="str">
        <f t="shared" si="9"/>
        <v>#N/A</v>
      </c>
      <c r="AB264" s="40" t="str">
        <f t="shared" si="10"/>
        <v>#N/A</v>
      </c>
      <c r="AC264" s="40" t="str">
        <f t="shared" si="11"/>
        <v>#N/A</v>
      </c>
      <c r="AD264" s="40">
        <f t="shared" si="12"/>
        <v>0</v>
      </c>
      <c r="AE264" s="40">
        <f t="shared" si="13"/>
        <v>0</v>
      </c>
      <c r="AF264" s="41" t="str">
        <f t="shared" si="14"/>
        <v>#N/A</v>
      </c>
      <c r="AG264" s="40">
        <f>IFERROR(__xludf.DUMMYFUNCTION("IFNA(VLOOKUP(A264,IMPORTRANGE(""https://docs.google.com/spreadsheets/d/13sIiIFxtnWDUMYwzYXOCUL9Pdssb8PBqcbIkNBBCaZM/edit?resourcekey#gid=2083474367"",""Responses!$B$2:$N$500""),10,0),0)"),0.0)</f>
        <v>0</v>
      </c>
      <c r="AH264" s="40">
        <f>IFERROR(__xludf.DUMMYFUNCTION("IFNA(VLOOKUP(A264,IMPORTRANGE(""https://docs.google.com/spreadsheets/d/13sIiIFxtnWDUMYwzYXOCUL9Pdssb8PBqcbIkNBBCaZM/edit?resourcekey#gid=2083474367"",""Responses!$B$2:$N$500""),9,0),0)"),0.0)</f>
        <v>0</v>
      </c>
      <c r="AI264" s="41">
        <f t="shared" si="15"/>
        <v>0</v>
      </c>
      <c r="AJ264" s="41">
        <f t="shared" si="16"/>
        <v>-12818162.75</v>
      </c>
      <c r="AK264" s="42">
        <f t="shared" si="17"/>
        <v>0</v>
      </c>
      <c r="AL264" s="42">
        <f t="shared" si="18"/>
        <v>0</v>
      </c>
    </row>
    <row r="265" ht="15.75" customHeight="1">
      <c r="A265" s="6">
        <v>8.3931506E7</v>
      </c>
      <c r="B265" s="7" t="s">
        <v>589</v>
      </c>
      <c r="C265" s="20">
        <f>VLOOKUP(A265,'14.03.24'!$A$2:$W$500,17,0)</f>
        <v>2527544.4</v>
      </c>
      <c r="D265" s="33">
        <f t="shared" si="1"/>
        <v>0</v>
      </c>
      <c r="E265" s="20">
        <f>VLOOKUP(A265,'14.03.24'!$A$2:$W$500,18,0)</f>
        <v>12637722</v>
      </c>
      <c r="F265" s="33">
        <f t="shared" si="2"/>
        <v>0</v>
      </c>
      <c r="G265" s="13">
        <f>VLOOKUP(A265,'14.03.24'!$A$2:$C$426,3,0)</f>
        <v>50550888</v>
      </c>
      <c r="H265" s="34" t="str">
        <f>VLOOKUP(A265,'Actual scan'!$A$2:$C$419,3,0)</f>
        <v>#N/A</v>
      </c>
      <c r="I265" s="35" t="str">
        <f t="shared" si="3"/>
        <v>#N/A</v>
      </c>
      <c r="J265" s="20">
        <f>VLOOKUP(A265,'14.03.24'!$A$2:$M$426,13,0)</f>
        <v>373100213.8</v>
      </c>
      <c r="K265" s="36" t="str">
        <f>VLOOKUP(A265,'Actual scan'!$A$2:$M$419,13,0)</f>
        <v>#N/A</v>
      </c>
      <c r="L265" s="35" t="str">
        <f t="shared" si="4"/>
        <v>#N/A</v>
      </c>
      <c r="M265" s="13">
        <f>VLOOKUP(A265,'14.03.24'!$A$2:$M$426,4,0)</f>
        <v>32912121</v>
      </c>
      <c r="N265" s="34" t="str">
        <f>VLOOKUP(A265,'Actual scan'!$A$2:$M$419,4,0)</f>
        <v>#N/A</v>
      </c>
      <c r="O265" s="38" t="str">
        <f t="shared" si="5"/>
        <v>#N/A</v>
      </c>
      <c r="P265" s="13">
        <f>VLOOKUP(A265,'14.03.24'!$A$2:$M$426,10,0)</f>
        <v>7964318</v>
      </c>
      <c r="Q265" s="39" t="str">
        <f>VLOOKUP(A265,'Actual scan'!$A$2:$M$419,10,0)</f>
        <v>#N/A</v>
      </c>
      <c r="R265" s="38" t="str">
        <f t="shared" si="6"/>
        <v>#N/A</v>
      </c>
      <c r="S265" s="13">
        <f>VLOOKUP(A265,'14.03.24'!$A$2:$M$426,9,0)</f>
        <v>11011855</v>
      </c>
      <c r="T265" s="39" t="str">
        <f>VLOOKUP(A265,'Actual scan'!$A$2:$M$419,9,0)</f>
        <v>#N/A</v>
      </c>
      <c r="U265" s="38" t="str">
        <f t="shared" si="7"/>
        <v>#N/A</v>
      </c>
      <c r="V265" s="13">
        <f>VLOOKUP(A265,'14.03.24'!$A$2:$M$426,8,0)</f>
        <v>14545802</v>
      </c>
      <c r="W265" s="39" t="str">
        <f>VLOOKUP(A265,'Actual scan'!$A$2:$M$419,8,0)</f>
        <v>#N/A</v>
      </c>
      <c r="X265" s="38" t="str">
        <f t="shared" si="8"/>
        <v>#N/A</v>
      </c>
      <c r="Y265" s="13">
        <f>VLOOKUP(A265,'14.03.24'!$A$2:$M$426,11,0)</f>
        <v>4015903118</v>
      </c>
      <c r="Z265" s="39" t="str">
        <f>VLOOKUP(A265,'Actual scan'!$A$2:$M$419,11,0)</f>
        <v>#N/A</v>
      </c>
      <c r="AA265" s="38" t="str">
        <f t="shared" si="9"/>
        <v>#N/A</v>
      </c>
      <c r="AB265" s="40" t="str">
        <f t="shared" si="10"/>
        <v>#N/A</v>
      </c>
      <c r="AC265" s="40" t="str">
        <f t="shared" si="11"/>
        <v>#N/A</v>
      </c>
      <c r="AD265" s="40">
        <f t="shared" si="12"/>
        <v>0</v>
      </c>
      <c r="AE265" s="40">
        <f t="shared" si="13"/>
        <v>0</v>
      </c>
      <c r="AF265" s="41" t="str">
        <f t="shared" si="14"/>
        <v>#N/A</v>
      </c>
      <c r="AG265" s="40">
        <f>IFERROR(__xludf.DUMMYFUNCTION("IFNA(VLOOKUP(A265,IMPORTRANGE(""https://docs.google.com/spreadsheets/d/13sIiIFxtnWDUMYwzYXOCUL9Pdssb8PBqcbIkNBBCaZM/edit?resourcekey#gid=2083474367"",""Responses!$B$2:$N$500""),10,0),0)"),0.0)</f>
        <v>0</v>
      </c>
      <c r="AH265" s="40">
        <f>IFERROR(__xludf.DUMMYFUNCTION("IFNA(VLOOKUP(A265,IMPORTRANGE(""https://docs.google.com/spreadsheets/d/13sIiIFxtnWDUMYwzYXOCUL9Pdssb8PBqcbIkNBBCaZM/edit?resourcekey#gid=2083474367"",""Responses!$B$2:$N$500""),9,0),0)"),0.0)</f>
        <v>0</v>
      </c>
      <c r="AI265" s="41">
        <f t="shared" si="15"/>
        <v>0</v>
      </c>
      <c r="AJ265" s="41">
        <f t="shared" si="16"/>
        <v>-12637722</v>
      </c>
      <c r="AK265" s="42">
        <f t="shared" si="17"/>
        <v>0</v>
      </c>
      <c r="AL265" s="42">
        <f t="shared" si="18"/>
        <v>0</v>
      </c>
    </row>
    <row r="266" ht="15.75" customHeight="1">
      <c r="A266" s="6">
        <v>1.26117048E8</v>
      </c>
      <c r="B266" s="7" t="s">
        <v>236</v>
      </c>
      <c r="C266" s="20">
        <f>VLOOKUP(A266,'14.03.24'!$A$2:$W$500,17,0)</f>
        <v>2546736.75</v>
      </c>
      <c r="D266" s="33">
        <f t="shared" si="1"/>
        <v>3369840</v>
      </c>
      <c r="E266" s="20">
        <f>VLOOKUP(A266,'14.03.24'!$A$2:$W$500,18,0)</f>
        <v>12733683.75</v>
      </c>
      <c r="F266" s="33">
        <f t="shared" si="2"/>
        <v>11647794.6</v>
      </c>
      <c r="G266" s="13">
        <f>VLOOKUP(A266,'14.03.24'!$A$2:$C$426,3,0)</f>
        <v>50934735</v>
      </c>
      <c r="H266" s="34">
        <f>VLOOKUP(A266,'Actual scan'!$A$2:$C$419,3,0)</f>
        <v>51846537</v>
      </c>
      <c r="I266" s="35">
        <f t="shared" si="3"/>
        <v>911802</v>
      </c>
      <c r="J266" s="20">
        <f>VLOOKUP(A266,'14.03.24'!$A$2:$M$426,13,0)</f>
        <v>37398839.2</v>
      </c>
      <c r="K266" s="36">
        <f>VLOOKUP(A266,'Actual scan'!$A$2:$M$419,13,0)</f>
        <v>95069823.4</v>
      </c>
      <c r="L266" s="37">
        <f t="shared" si="4"/>
        <v>57670984.2</v>
      </c>
      <c r="M266" s="13">
        <f>VLOOKUP(A266,'14.03.24'!$A$2:$M$426,4,0)</f>
        <v>3542059</v>
      </c>
      <c r="N266" s="34">
        <f>VLOOKUP(A266,'Actual scan'!$A$2:$M$419,4,0)</f>
        <v>6935481</v>
      </c>
      <c r="O266" s="38">
        <f t="shared" si="5"/>
        <v>3393422</v>
      </c>
      <c r="P266" s="13">
        <f>VLOOKUP(A266,'14.03.24'!$A$2:$M$426,10,0)</f>
        <v>2579438</v>
      </c>
      <c r="Q266" s="39">
        <f>VLOOKUP(A266,'Actual scan'!$A$2:$M$419,10,0)</f>
        <v>5002512</v>
      </c>
      <c r="R266" s="38">
        <f t="shared" si="6"/>
        <v>2423074</v>
      </c>
      <c r="S266" s="13">
        <f>VLOOKUP(A266,'14.03.24'!$A$2:$M$426,9,0)</f>
        <v>893265</v>
      </c>
      <c r="T266" s="39">
        <f>VLOOKUP(A266,'Actual scan'!$A$2:$M$419,9,0)</f>
        <v>3288822</v>
      </c>
      <c r="U266" s="38">
        <f t="shared" si="7"/>
        <v>2395557</v>
      </c>
      <c r="V266" s="13">
        <f>VLOOKUP(A266,'14.03.24'!$A$2:$M$426,8,0)</f>
        <v>1780250</v>
      </c>
      <c r="W266" s="39">
        <f>VLOOKUP(A266,'Actual scan'!$A$2:$M$419,8,0)</f>
        <v>2754533</v>
      </c>
      <c r="X266" s="38">
        <f t="shared" si="8"/>
        <v>974283</v>
      </c>
      <c r="Y266" s="13">
        <f>VLOOKUP(A266,'14.03.24'!$A$2:$M$426,11,0)</f>
        <v>635000000</v>
      </c>
      <c r="Z266" s="39">
        <f>VLOOKUP(A266,'Actual scan'!$A$2:$M$419,11,0)</f>
        <v>830001000</v>
      </c>
      <c r="AA266" s="38">
        <f t="shared" si="9"/>
        <v>195001000</v>
      </c>
      <c r="AB266" s="40">
        <f t="shared" si="10"/>
        <v>1948566</v>
      </c>
      <c r="AC266" s="40">
        <f t="shared" si="11"/>
        <v>9582228</v>
      </c>
      <c r="AD266" s="40">
        <f t="shared" si="12"/>
        <v>0</v>
      </c>
      <c r="AE266" s="40">
        <f t="shared" si="13"/>
        <v>0</v>
      </c>
      <c r="AF266" s="41">
        <f t="shared" si="14"/>
        <v>117000.6</v>
      </c>
      <c r="AG266" s="40">
        <f>IFERROR(__xludf.DUMMYFUNCTION("IFNA(VLOOKUP(A266,IMPORTRANGE(""https://docs.google.com/spreadsheets/d/13sIiIFxtnWDUMYwzYXOCUL9Pdssb8PBqcbIkNBBCaZM/edit?resourcekey#gid=2083474367"",""Responses!$B$2:$N$500""),10,0),0)"),0.0)</f>
        <v>0</v>
      </c>
      <c r="AH266" s="40">
        <f>IFERROR(__xludf.DUMMYFUNCTION("IFNA(VLOOKUP(A266,IMPORTRANGE(""https://docs.google.com/spreadsheets/d/13sIiIFxtnWDUMYwzYXOCUL9Pdssb8PBqcbIkNBBCaZM/edit?resourcekey#gid=2083474367"",""Responses!$B$2:$N$500""),9,0),0)"),0.0)</f>
        <v>0</v>
      </c>
      <c r="AI266" s="41">
        <f t="shared" si="15"/>
        <v>11647794.6</v>
      </c>
      <c r="AJ266" s="41">
        <f t="shared" si="16"/>
        <v>-1085889.15</v>
      </c>
      <c r="AK266" s="42">
        <f t="shared" si="17"/>
        <v>1.323199188</v>
      </c>
      <c r="AL266" s="42">
        <f t="shared" si="18"/>
        <v>0.9147230942</v>
      </c>
    </row>
    <row r="267" ht="15.75" customHeight="1">
      <c r="A267" s="6">
        <v>1.12004239E8</v>
      </c>
      <c r="B267" s="7" t="s">
        <v>237</v>
      </c>
      <c r="C267" s="20">
        <f>VLOOKUP(A267,'14.03.24'!$A$2:$W$500,17,0)</f>
        <v>2526306.55</v>
      </c>
      <c r="D267" s="33">
        <f t="shared" si="1"/>
        <v>2487259</v>
      </c>
      <c r="E267" s="20">
        <f>VLOOKUP(A267,'14.03.24'!$A$2:$W$500,18,0)</f>
        <v>12631532.75</v>
      </c>
      <c r="F267" s="33">
        <f t="shared" si="2"/>
        <v>9194508.001</v>
      </c>
      <c r="G267" s="13">
        <f>VLOOKUP(A267,'14.03.24'!$A$2:$C$426,3,0)</f>
        <v>50526131</v>
      </c>
      <c r="H267" s="34">
        <f>VLOOKUP(A267,'Actual scan'!$A$2:$C$419,3,0)</f>
        <v>51716702</v>
      </c>
      <c r="I267" s="35">
        <f t="shared" si="3"/>
        <v>1190571</v>
      </c>
      <c r="J267" s="20">
        <f>VLOOKUP(A267,'14.03.24'!$A$2:$M$426,13,0)</f>
        <v>67195639.4</v>
      </c>
      <c r="K267" s="36">
        <f>VLOOKUP(A267,'Actual scan'!$A$2:$M$419,13,0)</f>
        <v>112888166.8</v>
      </c>
      <c r="L267" s="37">
        <f t="shared" si="4"/>
        <v>45692527.4</v>
      </c>
      <c r="M267" s="13">
        <f>VLOOKUP(A267,'14.03.24'!$A$2:$M$426,4,0)</f>
        <v>4636476</v>
      </c>
      <c r="N267" s="34">
        <f>VLOOKUP(A267,'Actual scan'!$A$2:$M$419,4,0)</f>
        <v>7136018</v>
      </c>
      <c r="O267" s="38">
        <f t="shared" si="5"/>
        <v>2499542</v>
      </c>
      <c r="P267" s="13">
        <f>VLOOKUP(A267,'14.03.24'!$A$2:$M$426,10,0)</f>
        <v>4150961</v>
      </c>
      <c r="Q267" s="39">
        <f>VLOOKUP(A267,'Actual scan'!$A$2:$M$419,10,0)</f>
        <v>5616205</v>
      </c>
      <c r="R267" s="38">
        <f t="shared" si="6"/>
        <v>1465244</v>
      </c>
      <c r="S267" s="13">
        <f>VLOOKUP(A267,'14.03.24'!$A$2:$M$426,9,0)</f>
        <v>2543061</v>
      </c>
      <c r="T267" s="39">
        <f>VLOOKUP(A267,'Actual scan'!$A$2:$M$419,9,0)</f>
        <v>4623056</v>
      </c>
      <c r="U267" s="38">
        <f t="shared" si="7"/>
        <v>2079995</v>
      </c>
      <c r="V267" s="13">
        <f>VLOOKUP(A267,'14.03.24'!$A$2:$M$426,8,0)</f>
        <v>1530165</v>
      </c>
      <c r="W267" s="39">
        <f>VLOOKUP(A267,'Actual scan'!$A$2:$M$419,8,0)</f>
        <v>1937429</v>
      </c>
      <c r="X267" s="38">
        <f t="shared" si="8"/>
        <v>407264</v>
      </c>
      <c r="Y267" s="13">
        <f>VLOOKUP(A267,'14.03.24'!$A$2:$M$426,11,0)</f>
        <v>256529022</v>
      </c>
      <c r="Z267" s="39">
        <f>VLOOKUP(A267,'Actual scan'!$A$2:$M$419,11,0)</f>
        <v>356529023</v>
      </c>
      <c r="AA267" s="38">
        <f t="shared" si="9"/>
        <v>100000001</v>
      </c>
      <c r="AB267" s="40">
        <f t="shared" si="10"/>
        <v>814528</v>
      </c>
      <c r="AC267" s="40">
        <f t="shared" si="11"/>
        <v>8319980</v>
      </c>
      <c r="AD267" s="40">
        <f t="shared" si="12"/>
        <v>0</v>
      </c>
      <c r="AE267" s="40">
        <f t="shared" si="13"/>
        <v>0</v>
      </c>
      <c r="AF267" s="41">
        <f t="shared" si="14"/>
        <v>60000.0006</v>
      </c>
      <c r="AG267" s="40">
        <f>IFERROR(__xludf.DUMMYFUNCTION("IFNA(VLOOKUP(A267,IMPORTRANGE(""https://docs.google.com/spreadsheets/d/13sIiIFxtnWDUMYwzYXOCUL9Pdssb8PBqcbIkNBBCaZM/edit?resourcekey#gid=2083474367"",""Responses!$B$2:$N$500""),10,0),0)"),0.0)</f>
        <v>0</v>
      </c>
      <c r="AH267" s="40">
        <f>IFERROR(__xludf.DUMMYFUNCTION("IFNA(VLOOKUP(A267,IMPORTRANGE(""https://docs.google.com/spreadsheets/d/13sIiIFxtnWDUMYwzYXOCUL9Pdssb8PBqcbIkNBBCaZM/edit?resourcekey#gid=2083474367"",""Responses!$B$2:$N$500""),9,0),0)"),0.0)</f>
        <v>0</v>
      </c>
      <c r="AI267" s="41">
        <f t="shared" si="15"/>
        <v>9194508.001</v>
      </c>
      <c r="AJ267" s="41">
        <f t="shared" si="16"/>
        <v>-3437024.749</v>
      </c>
      <c r="AK267" s="42">
        <f t="shared" si="17"/>
        <v>0.9845436216</v>
      </c>
      <c r="AL267" s="42">
        <f t="shared" si="18"/>
        <v>0.7279012122</v>
      </c>
    </row>
    <row r="268" ht="15.75" customHeight="1">
      <c r="A268" s="6">
        <v>2.0244841E7</v>
      </c>
      <c r="B268" s="7" t="s">
        <v>578</v>
      </c>
      <c r="C268" s="20">
        <f>VLOOKUP(A268,'14.03.24'!$A$2:$W$500,17,0)</f>
        <v>2645089.5</v>
      </c>
      <c r="D268" s="33">
        <f t="shared" si="1"/>
        <v>0</v>
      </c>
      <c r="E268" s="20">
        <f>VLOOKUP(A268,'14.03.24'!$A$2:$W$500,18,0)</f>
        <v>13225447.5</v>
      </c>
      <c r="F268" s="33">
        <f t="shared" si="2"/>
        <v>0</v>
      </c>
      <c r="G268" s="13">
        <f>VLOOKUP(A268,'14.03.24'!$A$2:$C$426,3,0)</f>
        <v>52901790</v>
      </c>
      <c r="H268" s="34" t="str">
        <f>VLOOKUP(A268,'Actual scan'!$A$2:$C$419,3,0)</f>
        <v>#N/A</v>
      </c>
      <c r="I268" s="35" t="str">
        <f t="shared" si="3"/>
        <v>#N/A</v>
      </c>
      <c r="J268" s="20">
        <f>VLOOKUP(A268,'14.03.24'!$A$2:$M$426,13,0)</f>
        <v>148141906.8</v>
      </c>
      <c r="K268" s="36" t="str">
        <f>VLOOKUP(A268,'Actual scan'!$A$2:$M$419,13,0)</f>
        <v>#N/A</v>
      </c>
      <c r="L268" s="35" t="str">
        <f t="shared" si="4"/>
        <v>#N/A</v>
      </c>
      <c r="M268" s="13">
        <f>VLOOKUP(A268,'14.03.24'!$A$2:$M$426,4,0)</f>
        <v>15711022</v>
      </c>
      <c r="N268" s="34" t="str">
        <f>VLOOKUP(A268,'Actual scan'!$A$2:$M$419,4,0)</f>
        <v>#N/A</v>
      </c>
      <c r="O268" s="38" t="str">
        <f t="shared" si="5"/>
        <v>#N/A</v>
      </c>
      <c r="P268" s="13">
        <f>VLOOKUP(A268,'14.03.24'!$A$2:$M$426,10,0)</f>
        <v>6050624</v>
      </c>
      <c r="Q268" s="39" t="str">
        <f>VLOOKUP(A268,'Actual scan'!$A$2:$M$419,10,0)</f>
        <v>#N/A</v>
      </c>
      <c r="R268" s="38" t="str">
        <f t="shared" si="6"/>
        <v>#N/A</v>
      </c>
      <c r="S268" s="13">
        <f>VLOOKUP(A268,'14.03.24'!$A$2:$M$426,9,0)</f>
        <v>3448207</v>
      </c>
      <c r="T268" s="39" t="str">
        <f>VLOOKUP(A268,'Actual scan'!$A$2:$M$419,9,0)</f>
        <v>#N/A</v>
      </c>
      <c r="U268" s="38" t="str">
        <f t="shared" si="7"/>
        <v>#N/A</v>
      </c>
      <c r="V268" s="13">
        <f>VLOOKUP(A268,'14.03.24'!$A$2:$M$426,8,0)</f>
        <v>7700447</v>
      </c>
      <c r="W268" s="39" t="str">
        <f>VLOOKUP(A268,'Actual scan'!$A$2:$M$419,8,0)</f>
        <v>#N/A</v>
      </c>
      <c r="X268" s="38" t="str">
        <f t="shared" si="8"/>
        <v>#N/A</v>
      </c>
      <c r="Y268" s="13">
        <f>VLOOKUP(A268,'14.03.24'!$A$2:$M$426,11,0)</f>
        <v>1217956446</v>
      </c>
      <c r="Z268" s="39" t="str">
        <f>VLOOKUP(A268,'Actual scan'!$A$2:$M$419,11,0)</f>
        <v>#N/A</v>
      </c>
      <c r="AA268" s="38" t="str">
        <f t="shared" si="9"/>
        <v>#N/A</v>
      </c>
      <c r="AB268" s="40" t="str">
        <f t="shared" si="10"/>
        <v>#N/A</v>
      </c>
      <c r="AC268" s="40" t="str">
        <f t="shared" si="11"/>
        <v>#N/A</v>
      </c>
      <c r="AD268" s="40">
        <f t="shared" si="12"/>
        <v>0</v>
      </c>
      <c r="AE268" s="40">
        <f t="shared" si="13"/>
        <v>0</v>
      </c>
      <c r="AF268" s="41" t="str">
        <f t="shared" si="14"/>
        <v>#N/A</v>
      </c>
      <c r="AG268" s="40">
        <f>IFERROR(__xludf.DUMMYFUNCTION("IFNA(VLOOKUP(A268,IMPORTRANGE(""https://docs.google.com/spreadsheets/d/13sIiIFxtnWDUMYwzYXOCUL9Pdssb8PBqcbIkNBBCaZM/edit?resourcekey#gid=2083474367"",""Responses!$B$2:$N$500""),10,0),0)"),0.0)</f>
        <v>0</v>
      </c>
      <c r="AH268" s="40">
        <f>IFERROR(__xludf.DUMMYFUNCTION("IFNA(VLOOKUP(A268,IMPORTRANGE(""https://docs.google.com/spreadsheets/d/13sIiIFxtnWDUMYwzYXOCUL9Pdssb8PBqcbIkNBBCaZM/edit?resourcekey#gid=2083474367"",""Responses!$B$2:$N$500""),9,0),0)"),0.0)</f>
        <v>0</v>
      </c>
      <c r="AI268" s="41">
        <f t="shared" si="15"/>
        <v>0</v>
      </c>
      <c r="AJ268" s="41">
        <f t="shared" si="16"/>
        <v>-13225447.5</v>
      </c>
      <c r="AK268" s="42">
        <f t="shared" si="17"/>
        <v>0</v>
      </c>
      <c r="AL268" s="42">
        <f t="shared" si="18"/>
        <v>0</v>
      </c>
    </row>
    <row r="269" ht="15.75" customHeight="1">
      <c r="A269" s="6">
        <v>9.4757308E7</v>
      </c>
      <c r="B269" s="7" t="s">
        <v>265</v>
      </c>
      <c r="C269" s="20">
        <f>VLOOKUP(A269,'14.03.24'!$A$2:$W$500,17,0)</f>
        <v>999789.74</v>
      </c>
      <c r="D269" s="33">
        <f t="shared" si="1"/>
        <v>298191</v>
      </c>
      <c r="E269" s="20">
        <f>VLOOKUP(A269,'14.03.24'!$A$2:$W$500,18,0)</f>
        <v>7498423.05</v>
      </c>
      <c r="F269" s="33">
        <f t="shared" si="2"/>
        <v>717150</v>
      </c>
      <c r="G269" s="13">
        <f>VLOOKUP(A269,'14.03.24'!$A$2:$C$426,3,0)</f>
        <v>49989487</v>
      </c>
      <c r="H269" s="34">
        <f>VLOOKUP(A269,'Actual scan'!$A$2:$C$419,3,0)</f>
        <v>48279837</v>
      </c>
      <c r="I269" s="35">
        <f t="shared" si="3"/>
        <v>-1709650</v>
      </c>
      <c r="J269" s="20">
        <f>VLOOKUP(A269,'14.03.24'!$A$2:$M$426,13,0)</f>
        <v>113533085.6</v>
      </c>
      <c r="K269" s="36">
        <f>VLOOKUP(A269,'Actual scan'!$A$2:$M$419,13,0)</f>
        <v>117524613.6</v>
      </c>
      <c r="L269" s="37">
        <f t="shared" si="4"/>
        <v>3991528</v>
      </c>
      <c r="M269" s="13">
        <f>VLOOKUP(A269,'14.03.24'!$A$2:$M$426,4,0)</f>
        <v>10206508</v>
      </c>
      <c r="N269" s="34">
        <f>VLOOKUP(A269,'Actual scan'!$A$2:$M$419,4,0)</f>
        <v>10695525</v>
      </c>
      <c r="O269" s="38">
        <f t="shared" si="5"/>
        <v>489017</v>
      </c>
      <c r="P269" s="13">
        <f>VLOOKUP(A269,'14.03.24'!$A$2:$M$426,10,0)</f>
        <v>3797334</v>
      </c>
      <c r="Q269" s="39">
        <f>VLOOKUP(A269,'Actual scan'!$A$2:$M$419,10,0)</f>
        <v>4186063</v>
      </c>
      <c r="R269" s="38">
        <f t="shared" si="6"/>
        <v>388729</v>
      </c>
      <c r="S269" s="13">
        <f>VLOOKUP(A269,'14.03.24'!$A$2:$M$426,9,0)</f>
        <v>2709611</v>
      </c>
      <c r="T269" s="39">
        <f>VLOOKUP(A269,'Actual scan'!$A$2:$M$419,9,0)</f>
        <v>2769995</v>
      </c>
      <c r="U269" s="38">
        <f t="shared" si="7"/>
        <v>60384</v>
      </c>
      <c r="V269" s="13">
        <f>VLOOKUP(A269,'14.03.24'!$A$2:$M$426,8,0)</f>
        <v>5393190</v>
      </c>
      <c r="W269" s="39">
        <f>VLOOKUP(A269,'Actual scan'!$A$2:$M$419,8,0)</f>
        <v>5630997</v>
      </c>
      <c r="X269" s="38">
        <f t="shared" si="8"/>
        <v>237807</v>
      </c>
      <c r="Y269" s="13">
        <f>VLOOKUP(A269,'14.03.24'!$A$2:$M$426,11,0)</f>
        <v>1273530387</v>
      </c>
      <c r="Z269" s="39">
        <f>VLOOKUP(A269,'Actual scan'!$A$2:$M$419,11,0)</f>
        <v>1273530387</v>
      </c>
      <c r="AA269" s="38">
        <f t="shared" si="9"/>
        <v>0</v>
      </c>
      <c r="AB269" s="40">
        <f t="shared" si="10"/>
        <v>475614</v>
      </c>
      <c r="AC269" s="40">
        <f t="shared" si="11"/>
        <v>241536</v>
      </c>
      <c r="AD269" s="40">
        <f t="shared" si="12"/>
        <v>0</v>
      </c>
      <c r="AE269" s="40">
        <f t="shared" si="13"/>
        <v>0</v>
      </c>
      <c r="AF269" s="41">
        <f t="shared" si="14"/>
        <v>0</v>
      </c>
      <c r="AG269" s="40">
        <f>IFERROR(__xludf.DUMMYFUNCTION("IFNA(VLOOKUP(A269,IMPORTRANGE(""https://docs.google.com/spreadsheets/d/13sIiIFxtnWDUMYwzYXOCUL9Pdssb8PBqcbIkNBBCaZM/edit?resourcekey#gid=2083474367"",""Responses!$B$2:$N$500""),10,0),0)"),0.0)</f>
        <v>0</v>
      </c>
      <c r="AH269" s="40">
        <f>IFERROR(__xludf.DUMMYFUNCTION("IFNA(VLOOKUP(A269,IMPORTRANGE(""https://docs.google.com/spreadsheets/d/13sIiIFxtnWDUMYwzYXOCUL9Pdssb8PBqcbIkNBBCaZM/edit?resourcekey#gid=2083474367"",""Responses!$B$2:$N$500""),9,0),0)"),0.0)</f>
        <v>0</v>
      </c>
      <c r="AI269" s="41">
        <f t="shared" si="15"/>
        <v>717150</v>
      </c>
      <c r="AJ269" s="41">
        <f t="shared" si="16"/>
        <v>-6781273.05</v>
      </c>
      <c r="AK269" s="42">
        <f t="shared" si="17"/>
        <v>0.2982537108</v>
      </c>
      <c r="AL269" s="42">
        <f t="shared" si="18"/>
        <v>0.09564010929</v>
      </c>
    </row>
    <row r="270" ht="15.75" customHeight="1">
      <c r="A270" s="6">
        <v>1.10875531E8</v>
      </c>
      <c r="B270" s="7" t="s">
        <v>587</v>
      </c>
      <c r="C270" s="20">
        <f>VLOOKUP(A270,'14.03.24'!$A$2:$W$500,17,0)</f>
        <v>2555738.05</v>
      </c>
      <c r="D270" s="33">
        <f t="shared" si="1"/>
        <v>0</v>
      </c>
      <c r="E270" s="20">
        <f>VLOOKUP(A270,'14.03.24'!$A$2:$W$500,18,0)</f>
        <v>12778690.25</v>
      </c>
      <c r="F270" s="33">
        <f t="shared" si="2"/>
        <v>0</v>
      </c>
      <c r="G270" s="13">
        <f>VLOOKUP(A270,'14.03.24'!$A$2:$C$426,3,0)</f>
        <v>51114761</v>
      </c>
      <c r="H270" s="34" t="str">
        <f>VLOOKUP(A270,'Actual scan'!$A$2:$C$419,3,0)</f>
        <v>#N/A</v>
      </c>
      <c r="I270" s="35" t="str">
        <f t="shared" si="3"/>
        <v>#N/A</v>
      </c>
      <c r="J270" s="20">
        <f>VLOOKUP(A270,'14.03.24'!$A$2:$M$426,13,0)</f>
        <v>191087964</v>
      </c>
      <c r="K270" s="36" t="str">
        <f>VLOOKUP(A270,'Actual scan'!$A$2:$M$419,13,0)</f>
        <v>#N/A</v>
      </c>
      <c r="L270" s="35" t="str">
        <f t="shared" si="4"/>
        <v>#N/A</v>
      </c>
      <c r="M270" s="13">
        <f>VLOOKUP(A270,'14.03.24'!$A$2:$M$426,4,0)</f>
        <v>16201745</v>
      </c>
      <c r="N270" s="34" t="str">
        <f>VLOOKUP(A270,'Actual scan'!$A$2:$M$419,4,0)</f>
        <v>#N/A</v>
      </c>
      <c r="O270" s="38" t="str">
        <f t="shared" si="5"/>
        <v>#N/A</v>
      </c>
      <c r="P270" s="13">
        <f>VLOOKUP(A270,'14.03.24'!$A$2:$M$426,10,0)</f>
        <v>4857700</v>
      </c>
      <c r="Q270" s="39" t="str">
        <f>VLOOKUP(A270,'Actual scan'!$A$2:$M$419,10,0)</f>
        <v>#N/A</v>
      </c>
      <c r="R270" s="38" t="str">
        <f t="shared" si="6"/>
        <v>#N/A</v>
      </c>
      <c r="S270" s="13">
        <f>VLOOKUP(A270,'14.03.24'!$A$2:$M$426,9,0)</f>
        <v>4855989</v>
      </c>
      <c r="T270" s="39" t="str">
        <f>VLOOKUP(A270,'Actual scan'!$A$2:$M$419,9,0)</f>
        <v>#N/A</v>
      </c>
      <c r="U270" s="38" t="str">
        <f t="shared" si="7"/>
        <v>#N/A</v>
      </c>
      <c r="V270" s="13">
        <f>VLOOKUP(A270,'14.03.24'!$A$2:$M$426,8,0)</f>
        <v>9010128</v>
      </c>
      <c r="W270" s="39" t="str">
        <f>VLOOKUP(A270,'Actual scan'!$A$2:$M$419,8,0)</f>
        <v>#N/A</v>
      </c>
      <c r="X270" s="38" t="str">
        <f t="shared" si="8"/>
        <v>#N/A</v>
      </c>
      <c r="Y270" s="13">
        <f>VLOOKUP(A270,'14.03.24'!$A$2:$M$426,11,0)</f>
        <v>739843336</v>
      </c>
      <c r="Z270" s="39" t="str">
        <f>VLOOKUP(A270,'Actual scan'!$A$2:$M$419,11,0)</f>
        <v>#N/A</v>
      </c>
      <c r="AA270" s="38" t="str">
        <f t="shared" si="9"/>
        <v>#N/A</v>
      </c>
      <c r="AB270" s="40" t="str">
        <f t="shared" si="10"/>
        <v>#N/A</v>
      </c>
      <c r="AC270" s="40" t="str">
        <f t="shared" si="11"/>
        <v>#N/A</v>
      </c>
      <c r="AD270" s="40">
        <f t="shared" si="12"/>
        <v>0</v>
      </c>
      <c r="AE270" s="40">
        <f t="shared" si="13"/>
        <v>0</v>
      </c>
      <c r="AF270" s="41" t="str">
        <f t="shared" si="14"/>
        <v>#N/A</v>
      </c>
      <c r="AG270" s="40">
        <f>IFERROR(__xludf.DUMMYFUNCTION("IFNA(VLOOKUP(A270,IMPORTRANGE(""https://docs.google.com/spreadsheets/d/13sIiIFxtnWDUMYwzYXOCUL9Pdssb8PBqcbIkNBBCaZM/edit?resourcekey#gid=2083474367"",""Responses!$B$2:$N$500""),10,0),0)"),0.0)</f>
        <v>0</v>
      </c>
      <c r="AH270" s="40">
        <f>IFERROR(__xludf.DUMMYFUNCTION("IFNA(VLOOKUP(A270,IMPORTRANGE(""https://docs.google.com/spreadsheets/d/13sIiIFxtnWDUMYwzYXOCUL9Pdssb8PBqcbIkNBBCaZM/edit?resourcekey#gid=2083474367"",""Responses!$B$2:$N$500""),9,0),0)"),0.0)</f>
        <v>0</v>
      </c>
      <c r="AI270" s="41">
        <f t="shared" si="15"/>
        <v>0</v>
      </c>
      <c r="AJ270" s="41">
        <f t="shared" si="16"/>
        <v>-12778690.25</v>
      </c>
      <c r="AK270" s="42">
        <f t="shared" si="17"/>
        <v>0</v>
      </c>
      <c r="AL270" s="42">
        <f t="shared" si="18"/>
        <v>0</v>
      </c>
    </row>
    <row r="271" ht="15.75" customHeight="1">
      <c r="A271" s="6">
        <v>1.12017736E8</v>
      </c>
      <c r="B271" s="7" t="s">
        <v>238</v>
      </c>
      <c r="C271" s="20">
        <f>VLOOKUP(A271,'14.03.24'!$A$2:$W$500,17,0)</f>
        <v>999484.82</v>
      </c>
      <c r="D271" s="33">
        <f t="shared" si="1"/>
        <v>3210920</v>
      </c>
      <c r="E271" s="20">
        <f>VLOOKUP(A271,'14.03.24'!$A$2:$W$500,18,0)</f>
        <v>7496136.15</v>
      </c>
      <c r="F271" s="33">
        <f t="shared" si="2"/>
        <v>10627478</v>
      </c>
      <c r="G271" s="13">
        <f>VLOOKUP(A271,'14.03.24'!$A$2:$C$426,3,0)</f>
        <v>49974241</v>
      </c>
      <c r="H271" s="34">
        <f>VLOOKUP(A271,'Actual scan'!$A$2:$C$419,3,0)</f>
        <v>51646954</v>
      </c>
      <c r="I271" s="35">
        <f t="shared" si="3"/>
        <v>1672713</v>
      </c>
      <c r="J271" s="20">
        <f>VLOOKUP(A271,'14.03.24'!$A$2:$M$426,13,0)</f>
        <v>200674370.6</v>
      </c>
      <c r="K271" s="36">
        <f>VLOOKUP(A271,'Actual scan'!$A$2:$M$419,13,0)</f>
        <v>253743772</v>
      </c>
      <c r="L271" s="37">
        <f t="shared" si="4"/>
        <v>53069401.4</v>
      </c>
      <c r="M271" s="13">
        <f>VLOOKUP(A271,'14.03.24'!$A$2:$M$426,4,0)</f>
        <v>15148772</v>
      </c>
      <c r="N271" s="34">
        <f>VLOOKUP(A271,'Actual scan'!$A$2:$M$419,4,0)</f>
        <v>18374775</v>
      </c>
      <c r="O271" s="38">
        <f t="shared" si="5"/>
        <v>3226003</v>
      </c>
      <c r="P271" s="13">
        <f>VLOOKUP(A271,'14.03.24'!$A$2:$M$426,10,0)</f>
        <v>6351897</v>
      </c>
      <c r="Q271" s="39">
        <f>VLOOKUP(A271,'Actual scan'!$A$2:$M$419,10,0)</f>
        <v>7800204</v>
      </c>
      <c r="R271" s="38">
        <f t="shared" si="6"/>
        <v>1448307</v>
      </c>
      <c r="S271" s="13">
        <f>VLOOKUP(A271,'14.03.24'!$A$2:$M$426,9,0)</f>
        <v>6292325</v>
      </c>
      <c r="T271" s="39">
        <f>VLOOKUP(A271,'Actual scan'!$A$2:$M$419,9,0)</f>
        <v>8387644</v>
      </c>
      <c r="U271" s="38">
        <f t="shared" si="7"/>
        <v>2095319</v>
      </c>
      <c r="V271" s="13">
        <f>VLOOKUP(A271,'14.03.24'!$A$2:$M$426,8,0)</f>
        <v>7199708</v>
      </c>
      <c r="W271" s="39">
        <f>VLOOKUP(A271,'Actual scan'!$A$2:$M$419,8,0)</f>
        <v>8315309</v>
      </c>
      <c r="X271" s="38">
        <f t="shared" si="8"/>
        <v>1115601</v>
      </c>
      <c r="Y271" s="13">
        <f>VLOOKUP(A271,'14.03.24'!$A$2:$M$426,11,0)</f>
        <v>577999032</v>
      </c>
      <c r="Z271" s="39">
        <f>VLOOKUP(A271,'Actual scan'!$A$2:$M$419,11,0)</f>
        <v>602999032</v>
      </c>
      <c r="AA271" s="38">
        <f t="shared" si="9"/>
        <v>25000000</v>
      </c>
      <c r="AB271" s="40">
        <f t="shared" si="10"/>
        <v>2231202</v>
      </c>
      <c r="AC271" s="40">
        <f t="shared" si="11"/>
        <v>8381276</v>
      </c>
      <c r="AD271" s="40">
        <f t="shared" si="12"/>
        <v>0</v>
      </c>
      <c r="AE271" s="40">
        <f t="shared" si="13"/>
        <v>0</v>
      </c>
      <c r="AF271" s="41">
        <f t="shared" si="14"/>
        <v>15000</v>
      </c>
      <c r="AG271" s="40">
        <f>IFERROR(__xludf.DUMMYFUNCTION("IFNA(VLOOKUP(A271,IMPORTRANGE(""https://docs.google.com/spreadsheets/d/13sIiIFxtnWDUMYwzYXOCUL9Pdssb8PBqcbIkNBBCaZM/edit?resourcekey#gid=2083474367"",""Responses!$B$2:$N$500""),10,0),0)"),0.0)</f>
        <v>0</v>
      </c>
      <c r="AH271" s="40">
        <f>IFERROR(__xludf.DUMMYFUNCTION("IFNA(VLOOKUP(A271,IMPORTRANGE(""https://docs.google.com/spreadsheets/d/13sIiIFxtnWDUMYwzYXOCUL9Pdssb8PBqcbIkNBBCaZM/edit?resourcekey#gid=2083474367"",""Responses!$B$2:$N$500""),9,0),0)"),0.0)</f>
        <v>0</v>
      </c>
      <c r="AI271" s="41">
        <f t="shared" si="15"/>
        <v>10627478</v>
      </c>
      <c r="AJ271" s="41">
        <f t="shared" si="16"/>
        <v>3131341.85</v>
      </c>
      <c r="AK271" s="42">
        <f t="shared" si="17"/>
        <v>3.212575054</v>
      </c>
      <c r="AL271" s="42">
        <f t="shared" si="18"/>
        <v>1.417727451</v>
      </c>
    </row>
    <row r="272" ht="15.75" customHeight="1">
      <c r="A272" s="6">
        <v>1.31998579E8</v>
      </c>
      <c r="B272" s="7" t="s">
        <v>245</v>
      </c>
      <c r="C272" s="20">
        <f>VLOOKUP(A272,'14.03.24'!$A$2:$W$500,17,0)</f>
        <v>994700.2</v>
      </c>
      <c r="D272" s="33">
        <f t="shared" si="1"/>
        <v>1214138</v>
      </c>
      <c r="E272" s="20">
        <f>VLOOKUP(A272,'14.03.24'!$A$2:$W$500,18,0)</f>
        <v>7460251.5</v>
      </c>
      <c r="F272" s="33">
        <f t="shared" si="2"/>
        <v>2965038</v>
      </c>
      <c r="G272" s="13">
        <f>VLOOKUP(A272,'14.03.24'!$A$2:$C$426,3,0)</f>
        <v>49735010</v>
      </c>
      <c r="H272" s="34">
        <f>VLOOKUP(A272,'Actual scan'!$A$2:$C$419,3,0)</f>
        <v>50212262</v>
      </c>
      <c r="I272" s="35">
        <f t="shared" si="3"/>
        <v>477252</v>
      </c>
      <c r="J272" s="20">
        <f>VLOOKUP(A272,'14.03.24'!$A$2:$M$426,13,0)</f>
        <v>38628053.4</v>
      </c>
      <c r="K272" s="36">
        <f>VLOOKUP(A272,'Actual scan'!$A$2:$M$419,13,0)</f>
        <v>54860231.6</v>
      </c>
      <c r="L272" s="37">
        <f t="shared" si="4"/>
        <v>16232178.2</v>
      </c>
      <c r="M272" s="13">
        <f>VLOOKUP(A272,'14.03.24'!$A$2:$M$426,4,0)</f>
        <v>5281366</v>
      </c>
      <c r="N272" s="34">
        <f>VLOOKUP(A272,'Actual scan'!$A$2:$M$419,4,0)</f>
        <v>7241759</v>
      </c>
      <c r="O272" s="38">
        <f t="shared" si="5"/>
        <v>1960393</v>
      </c>
      <c r="P272" s="13">
        <f>VLOOKUP(A272,'14.03.24'!$A$2:$M$426,10,0)</f>
        <v>4386623</v>
      </c>
      <c r="Q272" s="39">
        <f>VLOOKUP(A272,'Actual scan'!$A$2:$M$419,10,0)</f>
        <v>5057298</v>
      </c>
      <c r="R272" s="38">
        <f t="shared" si="6"/>
        <v>670675</v>
      </c>
      <c r="S272" s="13">
        <f>VLOOKUP(A272,'14.03.24'!$A$2:$M$426,9,0)</f>
        <v>983953</v>
      </c>
      <c r="T272" s="39">
        <f>VLOOKUP(A272,'Actual scan'!$A$2:$M$419,9,0)</f>
        <v>1252334</v>
      </c>
      <c r="U272" s="38">
        <f t="shared" si="7"/>
        <v>268381</v>
      </c>
      <c r="V272" s="13">
        <f>VLOOKUP(A272,'14.03.24'!$A$2:$M$426,8,0)</f>
        <v>1567150</v>
      </c>
      <c r="W272" s="39">
        <f>VLOOKUP(A272,'Actual scan'!$A$2:$M$419,8,0)</f>
        <v>2512907</v>
      </c>
      <c r="X272" s="38">
        <f t="shared" si="8"/>
        <v>945757</v>
      </c>
      <c r="Y272" s="13">
        <f>VLOOKUP(A272,'14.03.24'!$A$2:$M$426,11,0)</f>
        <v>475640929</v>
      </c>
      <c r="Z272" s="39">
        <f>VLOOKUP(A272,'Actual scan'!$A$2:$M$419,11,0)</f>
        <v>475640929</v>
      </c>
      <c r="AA272" s="38">
        <f t="shared" si="9"/>
        <v>0</v>
      </c>
      <c r="AB272" s="40">
        <f t="shared" si="10"/>
        <v>1891514</v>
      </c>
      <c r="AC272" s="40">
        <f t="shared" si="11"/>
        <v>1073524</v>
      </c>
      <c r="AD272" s="40">
        <f t="shared" si="12"/>
        <v>0</v>
      </c>
      <c r="AE272" s="40">
        <f t="shared" si="13"/>
        <v>0</v>
      </c>
      <c r="AF272" s="41">
        <f t="shared" si="14"/>
        <v>0</v>
      </c>
      <c r="AG272" s="40">
        <f>IFERROR(__xludf.DUMMYFUNCTION("IFNA(VLOOKUP(A272,IMPORTRANGE(""https://docs.google.com/spreadsheets/d/13sIiIFxtnWDUMYwzYXOCUL9Pdssb8PBqcbIkNBBCaZM/edit?resourcekey#gid=2083474367"",""Responses!$B$2:$N$500""),10,0),0)"),0.0)</f>
        <v>0</v>
      </c>
      <c r="AH272" s="40">
        <f>IFERROR(__xludf.DUMMYFUNCTION("IFNA(VLOOKUP(A272,IMPORTRANGE(""https://docs.google.com/spreadsheets/d/13sIiIFxtnWDUMYwzYXOCUL9Pdssb8PBqcbIkNBBCaZM/edit?resourcekey#gid=2083474367"",""Responses!$B$2:$N$500""),9,0),0)"),0.0)</f>
        <v>0</v>
      </c>
      <c r="AI272" s="41">
        <f t="shared" si="15"/>
        <v>2965038</v>
      </c>
      <c r="AJ272" s="41">
        <f t="shared" si="16"/>
        <v>-4495213.5</v>
      </c>
      <c r="AK272" s="42">
        <f t="shared" si="17"/>
        <v>1.220606973</v>
      </c>
      <c r="AL272" s="42">
        <f t="shared" si="18"/>
        <v>0.3974447778</v>
      </c>
    </row>
    <row r="273" ht="15.75" customHeight="1">
      <c r="A273" s="6">
        <v>8.673306E7</v>
      </c>
      <c r="B273" s="7" t="s">
        <v>592</v>
      </c>
      <c r="C273" s="20">
        <f>VLOOKUP(A273,'14.03.24'!$A$2:$W$500,17,0)</f>
        <v>992515.82</v>
      </c>
      <c r="D273" s="33">
        <f t="shared" si="1"/>
        <v>551556</v>
      </c>
      <c r="E273" s="20">
        <f>VLOOKUP(A273,'14.03.24'!$A$2:$W$500,18,0)</f>
        <v>7443868.65</v>
      </c>
      <c r="F273" s="33">
        <f t="shared" si="2"/>
        <v>2415542.641</v>
      </c>
      <c r="G273" s="13">
        <f>VLOOKUP(A273,'14.03.24'!$A$2:$C$426,3,0)</f>
        <v>49625791</v>
      </c>
      <c r="H273" s="34">
        <f>VLOOKUP(A273,'Actual scan'!$A$2:$C$419,3,0)</f>
        <v>39604984</v>
      </c>
      <c r="I273" s="35">
        <f t="shared" si="3"/>
        <v>-10020807</v>
      </c>
      <c r="J273" s="20">
        <f>VLOOKUP(A273,'14.03.24'!$A$2:$M$426,13,0)</f>
        <v>65807987.2</v>
      </c>
      <c r="K273" s="36">
        <f>VLOOKUP(A273,'Actual scan'!$A$2:$M$419,13,0)</f>
        <v>75703443.2</v>
      </c>
      <c r="L273" s="37">
        <f t="shared" si="4"/>
        <v>9895456</v>
      </c>
      <c r="M273" s="13">
        <f>VLOOKUP(A273,'14.03.24'!$A$2:$M$426,4,0)</f>
        <v>6465080</v>
      </c>
      <c r="N273" s="34">
        <f>VLOOKUP(A273,'Actual scan'!$A$2:$M$419,4,0)</f>
        <v>7025370</v>
      </c>
      <c r="O273" s="38">
        <f t="shared" si="5"/>
        <v>560290</v>
      </c>
      <c r="P273" s="13">
        <f>VLOOKUP(A273,'14.03.24'!$A$2:$M$426,10,0)</f>
        <v>5731103</v>
      </c>
      <c r="Q273" s="39">
        <f>VLOOKUP(A273,'Actual scan'!$A$2:$M$419,10,0)</f>
        <v>9134378</v>
      </c>
      <c r="R273" s="38">
        <f t="shared" si="6"/>
        <v>3403275</v>
      </c>
      <c r="S273" s="13">
        <f>VLOOKUP(A273,'14.03.24'!$A$2:$M$426,9,0)</f>
        <v>1342677</v>
      </c>
      <c r="T273" s="39">
        <f>VLOOKUP(A273,'Actual scan'!$A$2:$M$419,9,0)</f>
        <v>1777510</v>
      </c>
      <c r="U273" s="38">
        <f t="shared" si="7"/>
        <v>434833</v>
      </c>
      <c r="V273" s="13">
        <f>VLOOKUP(A273,'14.03.24'!$A$2:$M$426,8,0)</f>
        <v>3506400</v>
      </c>
      <c r="W273" s="39">
        <f>VLOOKUP(A273,'Actual scan'!$A$2:$M$419,8,0)</f>
        <v>3623123</v>
      </c>
      <c r="X273" s="38">
        <f t="shared" si="8"/>
        <v>116723</v>
      </c>
      <c r="Y273" s="13">
        <f>VLOOKUP(A273,'14.03.24'!$A$2:$M$426,11,0)</f>
        <v>2101768608</v>
      </c>
      <c r="Z273" s="39">
        <f>VLOOKUP(A273,'Actual scan'!$A$2:$M$419,11,0)</f>
        <v>2839709677</v>
      </c>
      <c r="AA273" s="38">
        <f t="shared" si="9"/>
        <v>737941069</v>
      </c>
      <c r="AB273" s="40">
        <f t="shared" si="10"/>
        <v>233446</v>
      </c>
      <c r="AC273" s="40">
        <f t="shared" si="11"/>
        <v>1739332</v>
      </c>
      <c r="AD273" s="40">
        <f t="shared" si="12"/>
        <v>0</v>
      </c>
      <c r="AE273" s="40">
        <f t="shared" si="13"/>
        <v>0</v>
      </c>
      <c r="AF273" s="41">
        <f t="shared" si="14"/>
        <v>442764.6414</v>
      </c>
      <c r="AG273" s="40">
        <f>IFERROR(__xludf.DUMMYFUNCTION("IFNA(VLOOKUP(A273,IMPORTRANGE(""https://docs.google.com/spreadsheets/d/13sIiIFxtnWDUMYwzYXOCUL9Pdssb8PBqcbIkNBBCaZM/edit?resourcekey#gid=2083474367"",""Responses!$B$2:$N$500""),10,0),0)"),0.0)</f>
        <v>0</v>
      </c>
      <c r="AH273" s="40">
        <f>IFERROR(__xludf.DUMMYFUNCTION("IFNA(VLOOKUP(A273,IMPORTRANGE(""https://docs.google.com/spreadsheets/d/13sIiIFxtnWDUMYwzYXOCUL9Pdssb8PBqcbIkNBBCaZM/edit?resourcekey#gid=2083474367"",""Responses!$B$2:$N$500""),9,0),0)"),0.0)</f>
        <v>0</v>
      </c>
      <c r="AI273" s="41">
        <f t="shared" si="15"/>
        <v>2415542.641</v>
      </c>
      <c r="AJ273" s="41">
        <f t="shared" si="16"/>
        <v>-5028326.009</v>
      </c>
      <c r="AK273" s="42">
        <f t="shared" si="17"/>
        <v>0.5557150716</v>
      </c>
      <c r="AL273" s="42">
        <f t="shared" si="18"/>
        <v>0.3245009759</v>
      </c>
    </row>
    <row r="274" ht="15.75" customHeight="1">
      <c r="A274" s="6">
        <v>1.13849644E8</v>
      </c>
      <c r="B274" s="7" t="s">
        <v>591</v>
      </c>
      <c r="C274" s="20">
        <f>VLOOKUP(A274,'14.03.24'!$A$2:$W$500,17,0)</f>
        <v>995001.5</v>
      </c>
      <c r="D274" s="33">
        <f t="shared" si="1"/>
        <v>0</v>
      </c>
      <c r="E274" s="20">
        <f>VLOOKUP(A274,'14.03.24'!$A$2:$W$500,18,0)</f>
        <v>7462511.25</v>
      </c>
      <c r="F274" s="33">
        <f t="shared" si="2"/>
        <v>0</v>
      </c>
      <c r="G274" s="13">
        <f>VLOOKUP(A274,'14.03.24'!$A$2:$C$426,3,0)</f>
        <v>49750075</v>
      </c>
      <c r="H274" s="34" t="str">
        <f>VLOOKUP(A274,'Actual scan'!$A$2:$C$419,3,0)</f>
        <v>#N/A</v>
      </c>
      <c r="I274" s="35" t="str">
        <f t="shared" si="3"/>
        <v>#N/A</v>
      </c>
      <c r="J274" s="20">
        <f>VLOOKUP(A274,'14.03.24'!$A$2:$M$426,13,0)</f>
        <v>127664383.4</v>
      </c>
      <c r="K274" s="36" t="str">
        <f>VLOOKUP(A274,'Actual scan'!$A$2:$M$419,13,0)</f>
        <v>#N/A</v>
      </c>
      <c r="L274" s="35" t="str">
        <f t="shared" si="4"/>
        <v>#N/A</v>
      </c>
      <c r="M274" s="13">
        <f>VLOOKUP(A274,'14.03.24'!$A$2:$M$426,4,0)</f>
        <v>10141691</v>
      </c>
      <c r="N274" s="34" t="str">
        <f>VLOOKUP(A274,'Actual scan'!$A$2:$M$419,4,0)</f>
        <v>#N/A</v>
      </c>
      <c r="O274" s="38" t="str">
        <f t="shared" si="5"/>
        <v>#N/A</v>
      </c>
      <c r="P274" s="13">
        <f>VLOOKUP(A274,'14.03.24'!$A$2:$M$426,10,0)</f>
        <v>5902883</v>
      </c>
      <c r="Q274" s="39" t="str">
        <f>VLOOKUP(A274,'Actual scan'!$A$2:$M$419,10,0)</f>
        <v>#N/A</v>
      </c>
      <c r="R274" s="38" t="str">
        <f t="shared" si="6"/>
        <v>#N/A</v>
      </c>
      <c r="S274" s="13">
        <f>VLOOKUP(A274,'14.03.24'!$A$2:$M$426,9,0)</f>
        <v>3057250</v>
      </c>
      <c r="T274" s="39" t="str">
        <f>VLOOKUP(A274,'Actual scan'!$A$2:$M$419,9,0)</f>
        <v>#N/A</v>
      </c>
      <c r="U274" s="38" t="str">
        <f t="shared" si="7"/>
        <v>#N/A</v>
      </c>
      <c r="V274" s="13">
        <f>VLOOKUP(A274,'14.03.24'!$A$2:$M$426,8,0)</f>
        <v>6558603</v>
      </c>
      <c r="W274" s="39" t="str">
        <f>VLOOKUP(A274,'Actual scan'!$A$2:$M$419,8,0)</f>
        <v>#N/A</v>
      </c>
      <c r="X274" s="38" t="str">
        <f t="shared" si="8"/>
        <v>#N/A</v>
      </c>
      <c r="Y274" s="13">
        <f>VLOOKUP(A274,'14.03.24'!$A$2:$M$426,11,0)</f>
        <v>438082330</v>
      </c>
      <c r="Z274" s="39" t="str">
        <f>VLOOKUP(A274,'Actual scan'!$A$2:$M$419,11,0)</f>
        <v>#N/A</v>
      </c>
      <c r="AA274" s="38" t="str">
        <f t="shared" si="9"/>
        <v>#N/A</v>
      </c>
      <c r="AB274" s="40" t="str">
        <f t="shared" si="10"/>
        <v>#N/A</v>
      </c>
      <c r="AC274" s="40" t="str">
        <f t="shared" si="11"/>
        <v>#N/A</v>
      </c>
      <c r="AD274" s="40">
        <f t="shared" si="12"/>
        <v>0</v>
      </c>
      <c r="AE274" s="40">
        <f t="shared" si="13"/>
        <v>0</v>
      </c>
      <c r="AF274" s="41" t="str">
        <f t="shared" si="14"/>
        <v>#N/A</v>
      </c>
      <c r="AG274" s="40">
        <f>IFERROR(__xludf.DUMMYFUNCTION("IFNA(VLOOKUP(A274,IMPORTRANGE(""https://docs.google.com/spreadsheets/d/13sIiIFxtnWDUMYwzYXOCUL9Pdssb8PBqcbIkNBBCaZM/edit?resourcekey#gid=2083474367"",""Responses!$B$2:$N$500""),10,0),0)"),0.0)</f>
        <v>0</v>
      </c>
      <c r="AH274" s="40">
        <f>IFERROR(__xludf.DUMMYFUNCTION("IFNA(VLOOKUP(A274,IMPORTRANGE(""https://docs.google.com/spreadsheets/d/13sIiIFxtnWDUMYwzYXOCUL9Pdssb8PBqcbIkNBBCaZM/edit?resourcekey#gid=2083474367"",""Responses!$B$2:$N$500""),9,0),0)"),0.0)</f>
        <v>0</v>
      </c>
      <c r="AI274" s="41">
        <f t="shared" si="15"/>
        <v>0</v>
      </c>
      <c r="AJ274" s="41">
        <f t="shared" si="16"/>
        <v>-7462511.25</v>
      </c>
      <c r="AK274" s="42">
        <f t="shared" si="17"/>
        <v>0</v>
      </c>
      <c r="AL274" s="42">
        <f t="shared" si="18"/>
        <v>0</v>
      </c>
    </row>
    <row r="275" ht="15.75" customHeight="1">
      <c r="A275" s="6">
        <v>1.24962887E8</v>
      </c>
      <c r="B275" s="7" t="s">
        <v>668</v>
      </c>
      <c r="C275" s="13" t="str">
        <f>VLOOKUP(A275,'14.03.24'!$A$2:$W$500,17,0)</f>
        <v>#N/A</v>
      </c>
      <c r="D275" s="33">
        <f t="shared" si="1"/>
        <v>0</v>
      </c>
      <c r="E275" s="13" t="str">
        <f>VLOOKUP(A275,'14.03.24'!$A$2:$W$500,18,0)</f>
        <v>#N/A</v>
      </c>
      <c r="F275" s="33">
        <f t="shared" si="2"/>
        <v>0</v>
      </c>
      <c r="G275" s="13" t="str">
        <f>VLOOKUP(A275,'14.03.24'!$A$2:$C$426,3,0)</f>
        <v>#N/A</v>
      </c>
      <c r="H275" s="34" t="str">
        <f>VLOOKUP(A275,'Actual scan'!$A$2:$C$419,3,0)</f>
        <v>#N/A</v>
      </c>
      <c r="I275" s="35" t="str">
        <f t="shared" si="3"/>
        <v>#N/A</v>
      </c>
      <c r="J275" s="13" t="str">
        <f>VLOOKUP(A275,'14.03.24'!$A$2:$M$426,13,0)</f>
        <v>#N/A</v>
      </c>
      <c r="K275" s="36" t="str">
        <f>VLOOKUP(A275,'Actual scan'!$A$2:$M$419,13,0)</f>
        <v>#N/A</v>
      </c>
      <c r="L275" s="35" t="str">
        <f t="shared" si="4"/>
        <v>#N/A</v>
      </c>
      <c r="M275" s="13" t="str">
        <f>VLOOKUP(A275,'14.03.24'!$A$2:$M$426,4,0)</f>
        <v>#N/A</v>
      </c>
      <c r="N275" s="34" t="str">
        <f>VLOOKUP(A275,'Actual scan'!$A$2:$M$419,4,0)</f>
        <v>#N/A</v>
      </c>
      <c r="O275" s="38" t="str">
        <f t="shared" si="5"/>
        <v>#N/A</v>
      </c>
      <c r="P275" s="13" t="str">
        <f>VLOOKUP(A275,'14.03.24'!$A$2:$M$426,10,0)</f>
        <v>#N/A</v>
      </c>
      <c r="Q275" s="39" t="str">
        <f>VLOOKUP(A275,'Actual scan'!$A$2:$M$419,10,0)</f>
        <v>#N/A</v>
      </c>
      <c r="R275" s="38" t="str">
        <f t="shared" si="6"/>
        <v>#N/A</v>
      </c>
      <c r="S275" s="13" t="str">
        <f>VLOOKUP(A275,'14.03.24'!$A$2:$M$426,9,0)</f>
        <v>#N/A</v>
      </c>
      <c r="T275" s="39" t="str">
        <f>VLOOKUP(A275,'Actual scan'!$A$2:$M$419,9,0)</f>
        <v>#N/A</v>
      </c>
      <c r="U275" s="38" t="str">
        <f t="shared" si="7"/>
        <v>#N/A</v>
      </c>
      <c r="V275" s="13" t="str">
        <f>VLOOKUP(A275,'14.03.24'!$A$2:$M$426,8,0)</f>
        <v>#N/A</v>
      </c>
      <c r="W275" s="39" t="str">
        <f>VLOOKUP(A275,'Actual scan'!$A$2:$M$419,8,0)</f>
        <v>#N/A</v>
      </c>
      <c r="X275" s="38" t="str">
        <f t="shared" si="8"/>
        <v>#N/A</v>
      </c>
      <c r="Y275" s="13" t="str">
        <f>VLOOKUP(A275,'14.03.24'!$A$2:$M$426,11,0)</f>
        <v>#N/A</v>
      </c>
      <c r="Z275" s="39" t="str">
        <f>VLOOKUP(A275,'Actual scan'!$A$2:$M$419,11,0)</f>
        <v>#N/A</v>
      </c>
      <c r="AA275" s="38" t="str">
        <f t="shared" si="9"/>
        <v>#N/A</v>
      </c>
      <c r="AB275" s="40" t="str">
        <f t="shared" si="10"/>
        <v>#N/A</v>
      </c>
      <c r="AC275" s="40" t="str">
        <f t="shared" si="11"/>
        <v>#N/A</v>
      </c>
      <c r="AD275" s="40">
        <f t="shared" si="12"/>
        <v>0</v>
      </c>
      <c r="AE275" s="40">
        <f t="shared" si="13"/>
        <v>0</v>
      </c>
      <c r="AF275" s="41" t="str">
        <f t="shared" si="14"/>
        <v>#N/A</v>
      </c>
      <c r="AG275" s="40">
        <f>IFERROR(__xludf.DUMMYFUNCTION("IFNA(VLOOKUP(A275,IMPORTRANGE(""https://docs.google.com/spreadsheets/d/13sIiIFxtnWDUMYwzYXOCUL9Pdssb8PBqcbIkNBBCaZM/edit?resourcekey#gid=2083474367"",""Responses!$B$2:$N$500""),10,0),0)"),0.0)</f>
        <v>0</v>
      </c>
      <c r="AH275" s="40">
        <f>IFERROR(__xludf.DUMMYFUNCTION("IFNA(VLOOKUP(A275,IMPORTRANGE(""https://docs.google.com/spreadsheets/d/13sIiIFxtnWDUMYwzYXOCUL9Pdssb8PBqcbIkNBBCaZM/edit?resourcekey#gid=2083474367"",""Responses!$B$2:$N$500""),9,0),0)"),0.0)</f>
        <v>0</v>
      </c>
      <c r="AI275" s="41">
        <f t="shared" si="15"/>
        <v>0</v>
      </c>
      <c r="AJ275" s="41">
        <f t="shared" si="16"/>
        <v>0</v>
      </c>
      <c r="AK275" s="42">
        <f t="shared" si="17"/>
        <v>0</v>
      </c>
      <c r="AL275" s="42">
        <f t="shared" si="18"/>
        <v>0</v>
      </c>
    </row>
    <row r="276" ht="15.75" customHeight="1">
      <c r="A276" s="6">
        <v>1.24913275E8</v>
      </c>
      <c r="B276" s="7" t="s">
        <v>224</v>
      </c>
      <c r="C276" s="20">
        <f>VLOOKUP(A276,'14.03.24'!$A$2:$W$500,17,0)</f>
        <v>996621.86</v>
      </c>
      <c r="D276" s="33">
        <f t="shared" si="1"/>
        <v>2196893</v>
      </c>
      <c r="E276" s="20">
        <f>VLOOKUP(A276,'14.03.24'!$A$2:$W$500,18,0)</f>
        <v>7474663.95</v>
      </c>
      <c r="F276" s="33">
        <f t="shared" si="2"/>
        <v>7380506</v>
      </c>
      <c r="G276" s="13">
        <f>VLOOKUP(A276,'14.03.24'!$A$2:$C$426,3,0)</f>
        <v>49831093</v>
      </c>
      <c r="H276" s="34">
        <f>VLOOKUP(A276,'Actual scan'!$A$2:$C$419,3,0)</f>
        <v>54027593</v>
      </c>
      <c r="I276" s="35">
        <f t="shared" si="3"/>
        <v>4196500</v>
      </c>
      <c r="J276" s="20">
        <f>VLOOKUP(A276,'14.03.24'!$A$2:$M$426,13,0)</f>
        <v>90271210.6</v>
      </c>
      <c r="K276" s="36">
        <f>VLOOKUP(A276,'Actual scan'!$A$2:$M$419,13,0)</f>
        <v>127213874</v>
      </c>
      <c r="L276" s="37">
        <f t="shared" si="4"/>
        <v>36942663.4</v>
      </c>
      <c r="M276" s="13">
        <f>VLOOKUP(A276,'14.03.24'!$A$2:$M$426,4,0)</f>
        <v>8456801</v>
      </c>
      <c r="N276" s="34">
        <f>VLOOKUP(A276,'Actual scan'!$A$2:$M$419,4,0)</f>
        <v>10823766</v>
      </c>
      <c r="O276" s="38">
        <f t="shared" si="5"/>
        <v>2366965</v>
      </c>
      <c r="P276" s="13">
        <f>VLOOKUP(A276,'14.03.24'!$A$2:$M$426,10,0)</f>
        <v>5214303</v>
      </c>
      <c r="Q276" s="39">
        <f>VLOOKUP(A276,'Actual scan'!$A$2:$M$419,10,0)</f>
        <v>7174811</v>
      </c>
      <c r="R276" s="38">
        <f t="shared" si="6"/>
        <v>1960508</v>
      </c>
      <c r="S276" s="13">
        <f>VLOOKUP(A276,'14.03.24'!$A$2:$M$426,9,0)</f>
        <v>2396596</v>
      </c>
      <c r="T276" s="39">
        <f>VLOOKUP(A276,'Actual scan'!$A$2:$M$419,9,0)</f>
        <v>3889956</v>
      </c>
      <c r="U276" s="38">
        <f t="shared" si="7"/>
        <v>1493360</v>
      </c>
      <c r="V276" s="13">
        <f>VLOOKUP(A276,'14.03.24'!$A$2:$M$426,8,0)</f>
        <v>3830757</v>
      </c>
      <c r="W276" s="39">
        <f>VLOOKUP(A276,'Actual scan'!$A$2:$M$419,8,0)</f>
        <v>4534290</v>
      </c>
      <c r="X276" s="38">
        <f t="shared" si="8"/>
        <v>703533</v>
      </c>
      <c r="Y276" s="13">
        <f>VLOOKUP(A276,'14.03.24'!$A$2:$M$426,11,0)</f>
        <v>600577954</v>
      </c>
      <c r="Z276" s="39">
        <f>VLOOKUP(A276,'Actual scan'!$A$2:$M$419,11,0)</f>
        <v>600577954</v>
      </c>
      <c r="AA276" s="38">
        <f t="shared" si="9"/>
        <v>0</v>
      </c>
      <c r="AB276" s="40">
        <f t="shared" si="10"/>
        <v>1407066</v>
      </c>
      <c r="AC276" s="40">
        <f t="shared" si="11"/>
        <v>5973440</v>
      </c>
      <c r="AD276" s="40">
        <f t="shared" si="12"/>
        <v>0</v>
      </c>
      <c r="AE276" s="40">
        <f t="shared" si="13"/>
        <v>0</v>
      </c>
      <c r="AF276" s="41">
        <f t="shared" si="14"/>
        <v>0</v>
      </c>
      <c r="AG276" s="40">
        <f>IFERROR(__xludf.DUMMYFUNCTION("IFNA(VLOOKUP(A276,IMPORTRANGE(""https://docs.google.com/spreadsheets/d/13sIiIFxtnWDUMYwzYXOCUL9Pdssb8PBqcbIkNBBCaZM/edit?resourcekey#gid=2083474367"",""Responses!$B$2:$N$500""),10,0),0)"),0.0)</f>
        <v>0</v>
      </c>
      <c r="AH276" s="40">
        <f>IFERROR(__xludf.DUMMYFUNCTION("IFNA(VLOOKUP(A276,IMPORTRANGE(""https://docs.google.com/spreadsheets/d/13sIiIFxtnWDUMYwzYXOCUL9Pdssb8PBqcbIkNBBCaZM/edit?resourcekey#gid=2083474367"",""Responses!$B$2:$N$500""),9,0),0)"),0.0)</f>
        <v>0</v>
      </c>
      <c r="AI276" s="41">
        <f t="shared" si="15"/>
        <v>7380506</v>
      </c>
      <c r="AJ276" s="41">
        <f t="shared" si="16"/>
        <v>-94157.95</v>
      </c>
      <c r="AK276" s="42">
        <f t="shared" si="17"/>
        <v>2.204339568</v>
      </c>
      <c r="AL276" s="42">
        <f t="shared" si="18"/>
        <v>0.9874030524</v>
      </c>
    </row>
    <row r="277" ht="15.75" customHeight="1">
      <c r="A277" s="6">
        <v>1.85941511E8</v>
      </c>
      <c r="B277" s="7" t="s">
        <v>241</v>
      </c>
      <c r="C277" s="20">
        <f>VLOOKUP(A277,'14.03.24'!$A$2:$W$500,17,0)</f>
        <v>985860.86</v>
      </c>
      <c r="D277" s="33">
        <f t="shared" si="1"/>
        <v>1765486</v>
      </c>
      <c r="E277" s="20">
        <f>VLOOKUP(A277,'14.03.24'!$A$2:$W$500,18,0)</f>
        <v>7393956.45</v>
      </c>
      <c r="F277" s="33">
        <f t="shared" si="2"/>
        <v>6741930</v>
      </c>
      <c r="G277" s="13">
        <f>VLOOKUP(A277,'14.03.24'!$A$2:$C$426,3,0)</f>
        <v>49293043</v>
      </c>
      <c r="H277" s="34">
        <f>VLOOKUP(A277,'Actual scan'!$A$2:$C$419,3,0)</f>
        <v>51339830</v>
      </c>
      <c r="I277" s="35">
        <f t="shared" si="3"/>
        <v>2046787</v>
      </c>
      <c r="J277" s="20">
        <f>VLOOKUP(A277,'14.03.24'!$A$2:$M$426,13,0)</f>
        <v>166828391.4</v>
      </c>
      <c r="K277" s="36">
        <f>VLOOKUP(A277,'Actual scan'!$A$2:$M$419,13,0)</f>
        <v>198652687.8</v>
      </c>
      <c r="L277" s="37">
        <f t="shared" si="4"/>
        <v>31824296.4</v>
      </c>
      <c r="M277" s="13">
        <f>VLOOKUP(A277,'14.03.24'!$A$2:$M$426,4,0)</f>
        <v>13448085</v>
      </c>
      <c r="N277" s="34">
        <f>VLOOKUP(A277,'Actual scan'!$A$2:$M$419,4,0)</f>
        <v>15222118</v>
      </c>
      <c r="O277" s="38">
        <f t="shared" si="5"/>
        <v>1774033</v>
      </c>
      <c r="P277" s="13">
        <f>VLOOKUP(A277,'14.03.24'!$A$2:$M$426,10,0)</f>
        <v>4944161</v>
      </c>
      <c r="Q277" s="39">
        <f>VLOOKUP(A277,'Actual scan'!$A$2:$M$419,10,0)</f>
        <v>6350806</v>
      </c>
      <c r="R277" s="38">
        <f t="shared" si="6"/>
        <v>1406645</v>
      </c>
      <c r="S277" s="13">
        <f>VLOOKUP(A277,'14.03.24'!$A$2:$M$426,9,0)</f>
        <v>4095798</v>
      </c>
      <c r="T277" s="39">
        <f>VLOOKUP(A277,'Actual scan'!$A$2:$M$419,9,0)</f>
        <v>5512277</v>
      </c>
      <c r="U277" s="38">
        <f t="shared" si="7"/>
        <v>1416479</v>
      </c>
      <c r="V277" s="13">
        <f>VLOOKUP(A277,'14.03.24'!$A$2:$M$426,8,0)</f>
        <v>8177263</v>
      </c>
      <c r="W277" s="39">
        <f>VLOOKUP(A277,'Actual scan'!$A$2:$M$419,8,0)</f>
        <v>8526270</v>
      </c>
      <c r="X277" s="38">
        <f t="shared" si="8"/>
        <v>349007</v>
      </c>
      <c r="Y277" s="13">
        <f>VLOOKUP(A277,'14.03.24'!$A$2:$M$426,11,0)</f>
        <v>3038228518</v>
      </c>
      <c r="Z277" s="39">
        <f>VLOOKUP(A277,'Actual scan'!$A$2:$M$419,11,0)</f>
        <v>3668228518</v>
      </c>
      <c r="AA277" s="38">
        <f t="shared" si="9"/>
        <v>630000000</v>
      </c>
      <c r="AB277" s="40">
        <f t="shared" si="10"/>
        <v>698014</v>
      </c>
      <c r="AC277" s="40">
        <f t="shared" si="11"/>
        <v>5665916</v>
      </c>
      <c r="AD277" s="40">
        <f t="shared" si="12"/>
        <v>0</v>
      </c>
      <c r="AE277" s="40">
        <f t="shared" si="13"/>
        <v>0</v>
      </c>
      <c r="AF277" s="41">
        <f t="shared" si="14"/>
        <v>378000</v>
      </c>
      <c r="AG277" s="40">
        <f>IFERROR(__xludf.DUMMYFUNCTION("IFNA(VLOOKUP(A277,IMPORTRANGE(""https://docs.google.com/spreadsheets/d/13sIiIFxtnWDUMYwzYXOCUL9Pdssb8PBqcbIkNBBCaZM/edit?resourcekey#gid=2083474367"",""Responses!$B$2:$N$500""),10,0),0)"),0.0)</f>
        <v>0</v>
      </c>
      <c r="AH277" s="40">
        <f>IFERROR(__xludf.DUMMYFUNCTION("IFNA(VLOOKUP(A277,IMPORTRANGE(""https://docs.google.com/spreadsheets/d/13sIiIFxtnWDUMYwzYXOCUL9Pdssb8PBqcbIkNBBCaZM/edit?resourcekey#gid=2083474367"",""Responses!$B$2:$N$500""),9,0),0)"),0.0)</f>
        <v>0</v>
      </c>
      <c r="AI277" s="41">
        <f t="shared" si="15"/>
        <v>6741930</v>
      </c>
      <c r="AJ277" s="41">
        <f t="shared" si="16"/>
        <v>-652026.45</v>
      </c>
      <c r="AK277" s="42">
        <f t="shared" si="17"/>
        <v>1.790806463</v>
      </c>
      <c r="AL277" s="42">
        <f t="shared" si="18"/>
        <v>0.9118162983</v>
      </c>
    </row>
    <row r="278" ht="15.75" customHeight="1">
      <c r="A278" s="6">
        <v>9.5406665E7</v>
      </c>
      <c r="B278" s="7" t="s">
        <v>594</v>
      </c>
      <c r="C278" s="20">
        <f>VLOOKUP(A278,'14.03.24'!$A$2:$W$500,17,0)</f>
        <v>979496.54</v>
      </c>
      <c r="D278" s="33">
        <f t="shared" si="1"/>
        <v>406983</v>
      </c>
      <c r="E278" s="20">
        <f>VLOOKUP(A278,'14.03.24'!$A$2:$W$500,18,0)</f>
        <v>7346224.05</v>
      </c>
      <c r="F278" s="33">
        <f t="shared" si="2"/>
        <v>2021414.431</v>
      </c>
      <c r="G278" s="13">
        <f>VLOOKUP(A278,'14.03.24'!$A$2:$C$426,3,0)</f>
        <v>48974827</v>
      </c>
      <c r="H278" s="34">
        <f>VLOOKUP(A278,'Actual scan'!$A$2:$C$419,3,0)</f>
        <v>49473913</v>
      </c>
      <c r="I278" s="35">
        <f t="shared" si="3"/>
        <v>499086</v>
      </c>
      <c r="J278" s="20">
        <f>VLOOKUP(A278,'14.03.24'!$A$2:$M$426,13,0)</f>
        <v>102883702.4</v>
      </c>
      <c r="K278" s="36">
        <f>VLOOKUP(A278,'Actual scan'!$A$2:$M$419,13,0)</f>
        <v>107764822.2</v>
      </c>
      <c r="L278" s="37">
        <f t="shared" si="4"/>
        <v>4881119.8</v>
      </c>
      <c r="M278" s="13">
        <f>VLOOKUP(A278,'14.03.24'!$A$2:$M$426,4,0)</f>
        <v>10976803</v>
      </c>
      <c r="N278" s="34">
        <f>VLOOKUP(A278,'Actual scan'!$A$2:$M$419,4,0)</f>
        <v>11406661</v>
      </c>
      <c r="O278" s="38">
        <f t="shared" si="5"/>
        <v>429858</v>
      </c>
      <c r="P278" s="13">
        <f>VLOOKUP(A278,'14.03.24'!$A$2:$M$426,10,0)</f>
        <v>9807475</v>
      </c>
      <c r="Q278" s="39">
        <f>VLOOKUP(A278,'Actual scan'!$A$2:$M$419,10,0)</f>
        <v>10829381</v>
      </c>
      <c r="R278" s="38">
        <f t="shared" si="6"/>
        <v>1021906</v>
      </c>
      <c r="S278" s="13">
        <f>VLOOKUP(A278,'14.03.24'!$A$2:$M$426,9,0)</f>
        <v>1143750</v>
      </c>
      <c r="T278" s="39">
        <f>VLOOKUP(A278,'Actual scan'!$A$2:$M$419,9,0)</f>
        <v>1223701</v>
      </c>
      <c r="U278" s="38">
        <f t="shared" si="7"/>
        <v>79951</v>
      </c>
      <c r="V278" s="13">
        <f>VLOOKUP(A278,'14.03.24'!$A$2:$M$426,8,0)</f>
        <v>7714324</v>
      </c>
      <c r="W278" s="39">
        <f>VLOOKUP(A278,'Actual scan'!$A$2:$M$419,8,0)</f>
        <v>8041356</v>
      </c>
      <c r="X278" s="38">
        <f t="shared" si="8"/>
        <v>327032</v>
      </c>
      <c r="Y278" s="13">
        <f>VLOOKUP(A278,'14.03.24'!$A$2:$M$426,11,0)</f>
        <v>3617265104</v>
      </c>
      <c r="Z278" s="39">
        <f>VLOOKUP(A278,'Actual scan'!$A$2:$M$419,11,0)</f>
        <v>5363175823</v>
      </c>
      <c r="AA278" s="38">
        <f t="shared" si="9"/>
        <v>1745910719</v>
      </c>
      <c r="AB278" s="40">
        <f t="shared" si="10"/>
        <v>654064</v>
      </c>
      <c r="AC278" s="40">
        <f t="shared" si="11"/>
        <v>319804</v>
      </c>
      <c r="AD278" s="40">
        <f t="shared" si="12"/>
        <v>0</v>
      </c>
      <c r="AE278" s="40">
        <f t="shared" si="13"/>
        <v>0</v>
      </c>
      <c r="AF278" s="41">
        <f t="shared" si="14"/>
        <v>1047546.431</v>
      </c>
      <c r="AG278" s="40">
        <f>IFERROR(__xludf.DUMMYFUNCTION("IFNA(VLOOKUP(A278,IMPORTRANGE(""https://docs.google.com/spreadsheets/d/13sIiIFxtnWDUMYwzYXOCUL9Pdssb8PBqcbIkNBBCaZM/edit?resourcekey#gid=2083474367"",""Responses!$B$2:$N$500""),10,0),0)"),0.0)</f>
        <v>0</v>
      </c>
      <c r="AH278" s="40">
        <f>IFERROR(__xludf.DUMMYFUNCTION("IFNA(VLOOKUP(A278,IMPORTRANGE(""https://docs.google.com/spreadsheets/d/13sIiIFxtnWDUMYwzYXOCUL9Pdssb8PBqcbIkNBBCaZM/edit?resourcekey#gid=2083474367"",""Responses!$B$2:$N$500""),9,0),0)"),0.0)</f>
        <v>0</v>
      </c>
      <c r="AI278" s="41">
        <f t="shared" si="15"/>
        <v>2021414.431</v>
      </c>
      <c r="AJ278" s="41">
        <f t="shared" si="16"/>
        <v>-5324809.619</v>
      </c>
      <c r="AK278" s="42">
        <f t="shared" si="17"/>
        <v>0.4155022334</v>
      </c>
      <c r="AL278" s="42">
        <f t="shared" si="18"/>
        <v>0.2751637328</v>
      </c>
    </row>
    <row r="279" ht="15.75" customHeight="1">
      <c r="A279" s="6">
        <v>1.12013764E8</v>
      </c>
      <c r="B279" s="7" t="s">
        <v>597</v>
      </c>
      <c r="C279" s="20">
        <f>VLOOKUP(A279,'14.03.24'!$A$2:$W$500,17,0)</f>
        <v>976320.12</v>
      </c>
      <c r="D279" s="33">
        <f t="shared" si="1"/>
        <v>0</v>
      </c>
      <c r="E279" s="20">
        <f>VLOOKUP(A279,'14.03.24'!$A$2:$W$500,18,0)</f>
        <v>7322400.9</v>
      </c>
      <c r="F279" s="33">
        <f t="shared" si="2"/>
        <v>0</v>
      </c>
      <c r="G279" s="13">
        <f>VLOOKUP(A279,'14.03.24'!$A$2:$C$426,3,0)</f>
        <v>48816006</v>
      </c>
      <c r="H279" s="34" t="str">
        <f>VLOOKUP(A279,'Actual scan'!$A$2:$C$419,3,0)</f>
        <v>#N/A</v>
      </c>
      <c r="I279" s="35" t="str">
        <f t="shared" si="3"/>
        <v>#N/A</v>
      </c>
      <c r="J279" s="20">
        <f>VLOOKUP(A279,'14.03.24'!$A$2:$M$426,13,0)</f>
        <v>283832698.6</v>
      </c>
      <c r="K279" s="36" t="str">
        <f>VLOOKUP(A279,'Actual scan'!$A$2:$M$419,13,0)</f>
        <v>#N/A</v>
      </c>
      <c r="L279" s="35" t="str">
        <f t="shared" si="4"/>
        <v>#N/A</v>
      </c>
      <c r="M279" s="13">
        <f>VLOOKUP(A279,'14.03.24'!$A$2:$M$426,4,0)</f>
        <v>31607420</v>
      </c>
      <c r="N279" s="34" t="str">
        <f>VLOOKUP(A279,'Actual scan'!$A$2:$M$419,4,0)</f>
        <v>#N/A</v>
      </c>
      <c r="O279" s="38" t="str">
        <f t="shared" si="5"/>
        <v>#N/A</v>
      </c>
      <c r="P279" s="13">
        <f>VLOOKUP(A279,'14.03.24'!$A$2:$M$426,10,0)</f>
        <v>3033286</v>
      </c>
      <c r="Q279" s="39" t="str">
        <f>VLOOKUP(A279,'Actual scan'!$A$2:$M$419,10,0)</f>
        <v>#N/A</v>
      </c>
      <c r="R279" s="38" t="str">
        <f t="shared" si="6"/>
        <v>#N/A</v>
      </c>
      <c r="S279" s="13">
        <f>VLOOKUP(A279,'14.03.24'!$A$2:$M$426,9,0)</f>
        <v>4552094</v>
      </c>
      <c r="T279" s="39" t="str">
        <f>VLOOKUP(A279,'Actual scan'!$A$2:$M$419,9,0)</f>
        <v>#N/A</v>
      </c>
      <c r="U279" s="38" t="str">
        <f t="shared" si="7"/>
        <v>#N/A</v>
      </c>
      <c r="V279" s="13">
        <f>VLOOKUP(A279,'14.03.24'!$A$2:$M$426,8,0)</f>
        <v>17127857</v>
      </c>
      <c r="W279" s="39" t="str">
        <f>VLOOKUP(A279,'Actual scan'!$A$2:$M$419,8,0)</f>
        <v>#N/A</v>
      </c>
      <c r="X279" s="38" t="str">
        <f t="shared" si="8"/>
        <v>#N/A</v>
      </c>
      <c r="Y279" s="13">
        <f>VLOOKUP(A279,'14.03.24'!$A$2:$M$426,11,0)</f>
        <v>1531043411</v>
      </c>
      <c r="Z279" s="39" t="str">
        <f>VLOOKUP(A279,'Actual scan'!$A$2:$M$419,11,0)</f>
        <v>#N/A</v>
      </c>
      <c r="AA279" s="38" t="str">
        <f t="shared" si="9"/>
        <v>#N/A</v>
      </c>
      <c r="AB279" s="40" t="str">
        <f t="shared" si="10"/>
        <v>#N/A</v>
      </c>
      <c r="AC279" s="40" t="str">
        <f t="shared" si="11"/>
        <v>#N/A</v>
      </c>
      <c r="AD279" s="40">
        <f t="shared" si="12"/>
        <v>0</v>
      </c>
      <c r="AE279" s="40">
        <f t="shared" si="13"/>
        <v>0</v>
      </c>
      <c r="AF279" s="41" t="str">
        <f t="shared" si="14"/>
        <v>#N/A</v>
      </c>
      <c r="AG279" s="40">
        <f>IFERROR(__xludf.DUMMYFUNCTION("IFNA(VLOOKUP(A279,IMPORTRANGE(""https://docs.google.com/spreadsheets/d/13sIiIFxtnWDUMYwzYXOCUL9Pdssb8PBqcbIkNBBCaZM/edit?resourcekey#gid=2083474367"",""Responses!$B$2:$N$500""),10,0),0)"),0.0)</f>
        <v>0</v>
      </c>
      <c r="AH279" s="40">
        <f>IFERROR(__xludf.DUMMYFUNCTION("IFNA(VLOOKUP(A279,IMPORTRANGE(""https://docs.google.com/spreadsheets/d/13sIiIFxtnWDUMYwzYXOCUL9Pdssb8PBqcbIkNBBCaZM/edit?resourcekey#gid=2083474367"",""Responses!$B$2:$N$500""),9,0),0)"),0.0)</f>
        <v>0</v>
      </c>
      <c r="AI279" s="41">
        <f t="shared" si="15"/>
        <v>0</v>
      </c>
      <c r="AJ279" s="41">
        <f t="shared" si="16"/>
        <v>-7322400.9</v>
      </c>
      <c r="AK279" s="42">
        <f t="shared" si="17"/>
        <v>0</v>
      </c>
      <c r="AL279" s="42">
        <f t="shared" si="18"/>
        <v>0</v>
      </c>
    </row>
    <row r="280" ht="15.75" customHeight="1">
      <c r="A280" s="6">
        <v>1.24003501E8</v>
      </c>
      <c r="B280" s="7" t="s">
        <v>595</v>
      </c>
      <c r="C280" s="20">
        <f>VLOOKUP(A280,'14.03.24'!$A$2:$W$500,17,0)</f>
        <v>978354.74</v>
      </c>
      <c r="D280" s="33">
        <f t="shared" si="1"/>
        <v>3099166</v>
      </c>
      <c r="E280" s="20">
        <f>VLOOKUP(A280,'14.03.24'!$A$2:$W$500,18,0)</f>
        <v>7337660.55</v>
      </c>
      <c r="F280" s="33">
        <f t="shared" si="2"/>
        <v>10543932.1</v>
      </c>
      <c r="G280" s="13">
        <f>VLOOKUP(A280,'14.03.24'!$A$2:$C$426,3,0)</f>
        <v>48917737</v>
      </c>
      <c r="H280" s="34">
        <f>VLOOKUP(A280,'Actual scan'!$A$2:$C$419,3,0)</f>
        <v>49892563</v>
      </c>
      <c r="I280" s="35">
        <f t="shared" si="3"/>
        <v>974826</v>
      </c>
      <c r="J280" s="20">
        <f>VLOOKUP(A280,'14.03.24'!$A$2:$M$426,13,0)</f>
        <v>124422881.8</v>
      </c>
      <c r="K280" s="36">
        <f>VLOOKUP(A280,'Actual scan'!$A$2:$M$419,13,0)</f>
        <v>178740188.6</v>
      </c>
      <c r="L280" s="37">
        <f t="shared" si="4"/>
        <v>54317306.8</v>
      </c>
      <c r="M280" s="13">
        <f>VLOOKUP(A280,'14.03.24'!$A$2:$M$426,4,0)</f>
        <v>12322940</v>
      </c>
      <c r="N280" s="34">
        <f>VLOOKUP(A280,'Actual scan'!$A$2:$M$419,4,0)</f>
        <v>18904464</v>
      </c>
      <c r="O280" s="38">
        <f t="shared" si="5"/>
        <v>6581524</v>
      </c>
      <c r="P280" s="13">
        <f>VLOOKUP(A280,'14.03.24'!$A$2:$M$426,10,0)</f>
        <v>4947509</v>
      </c>
      <c r="Q280" s="39">
        <f>VLOOKUP(A280,'Actual scan'!$A$2:$M$419,10,0)</f>
        <v>6208678</v>
      </c>
      <c r="R280" s="38">
        <f t="shared" si="6"/>
        <v>1261169</v>
      </c>
      <c r="S280" s="13">
        <f>VLOOKUP(A280,'14.03.24'!$A$2:$M$426,9,0)</f>
        <v>3758520</v>
      </c>
      <c r="T280" s="39">
        <f>VLOOKUP(A280,'Actual scan'!$A$2:$M$419,9,0)</f>
        <v>5565346</v>
      </c>
      <c r="U280" s="38">
        <f t="shared" si="7"/>
        <v>1806826</v>
      </c>
      <c r="V280" s="13">
        <f>VLOOKUP(A280,'14.03.24'!$A$2:$M$426,8,0)</f>
        <v>4136757</v>
      </c>
      <c r="W280" s="39">
        <f>VLOOKUP(A280,'Actual scan'!$A$2:$M$419,8,0)</f>
        <v>5429097</v>
      </c>
      <c r="X280" s="38">
        <f t="shared" si="8"/>
        <v>1292340</v>
      </c>
      <c r="Y280" s="13">
        <f>VLOOKUP(A280,'14.03.24'!$A$2:$M$426,11,0)</f>
        <v>563320239</v>
      </c>
      <c r="Z280" s="39">
        <f>VLOOKUP(A280,'Actual scan'!$A$2:$M$419,11,0)</f>
        <v>1783233732</v>
      </c>
      <c r="AA280" s="38">
        <f t="shared" si="9"/>
        <v>1219913493</v>
      </c>
      <c r="AB280" s="40">
        <f t="shared" si="10"/>
        <v>2584680</v>
      </c>
      <c r="AC280" s="40">
        <f t="shared" si="11"/>
        <v>7227304</v>
      </c>
      <c r="AD280" s="40">
        <f t="shared" si="12"/>
        <v>0</v>
      </c>
      <c r="AE280" s="40">
        <f t="shared" si="13"/>
        <v>0</v>
      </c>
      <c r="AF280" s="41">
        <f t="shared" si="14"/>
        <v>731948.0958</v>
      </c>
      <c r="AG280" s="40">
        <f>IFERROR(__xludf.DUMMYFUNCTION("IFNA(VLOOKUP(A280,IMPORTRANGE(""https://docs.google.com/spreadsheets/d/13sIiIFxtnWDUMYwzYXOCUL9Pdssb8PBqcbIkNBBCaZM/edit?resourcekey#gid=2083474367"",""Responses!$B$2:$N$500""),10,0),0)"),0.0)</f>
        <v>0</v>
      </c>
      <c r="AH280" s="40">
        <f>IFERROR(__xludf.DUMMYFUNCTION("IFNA(VLOOKUP(A280,IMPORTRANGE(""https://docs.google.com/spreadsheets/d/13sIiIFxtnWDUMYwzYXOCUL9Pdssb8PBqcbIkNBBCaZM/edit?resourcekey#gid=2083474367"",""Responses!$B$2:$N$500""),9,0),0)"),0.0)</f>
        <v>0</v>
      </c>
      <c r="AI280" s="41">
        <f t="shared" si="15"/>
        <v>10543932.1</v>
      </c>
      <c r="AJ280" s="41">
        <f t="shared" si="16"/>
        <v>3206271.546</v>
      </c>
      <c r="AK280" s="42">
        <f t="shared" si="17"/>
        <v>3.167732391</v>
      </c>
      <c r="AL280" s="42">
        <f t="shared" si="18"/>
        <v>1.436961007</v>
      </c>
    </row>
    <row r="281" ht="15.75" customHeight="1">
      <c r="A281" s="6">
        <v>1.21875427E8</v>
      </c>
      <c r="B281" s="7" t="s">
        <v>253</v>
      </c>
      <c r="C281" s="20">
        <f>VLOOKUP(A281,'14.03.24'!$A$2:$W$500,17,0)</f>
        <v>986828.68</v>
      </c>
      <c r="D281" s="33">
        <f t="shared" si="1"/>
        <v>7985782</v>
      </c>
      <c r="E281" s="20">
        <f>VLOOKUP(A281,'14.03.24'!$A$2:$W$500,18,0)</f>
        <v>7401215.1</v>
      </c>
      <c r="F281" s="33">
        <f t="shared" si="2"/>
        <v>25678854</v>
      </c>
      <c r="G281" s="13">
        <f>VLOOKUP(A281,'14.03.24'!$A$2:$C$426,3,0)</f>
        <v>49341434</v>
      </c>
      <c r="H281" s="34">
        <f>VLOOKUP(A281,'Actual scan'!$A$2:$C$419,3,0)</f>
        <v>49737336</v>
      </c>
      <c r="I281" s="35">
        <f t="shared" si="3"/>
        <v>395902</v>
      </c>
      <c r="J281" s="20">
        <f>VLOOKUP(A281,'14.03.24'!$A$2:$M$426,13,0)</f>
        <v>211337318.8</v>
      </c>
      <c r="K281" s="36">
        <f>VLOOKUP(A281,'Actual scan'!$A$2:$M$419,13,0)</f>
        <v>340269132.4</v>
      </c>
      <c r="L281" s="37">
        <f t="shared" si="4"/>
        <v>128931813.6</v>
      </c>
      <c r="M281" s="13">
        <f>VLOOKUP(A281,'14.03.24'!$A$2:$M$426,4,0)</f>
        <v>25357404</v>
      </c>
      <c r="N281" s="34">
        <f>VLOOKUP(A281,'Actual scan'!$A$2:$M$419,4,0)</f>
        <v>34350672</v>
      </c>
      <c r="O281" s="38">
        <f t="shared" si="5"/>
        <v>8993268</v>
      </c>
      <c r="P281" s="13">
        <f>VLOOKUP(A281,'14.03.24'!$A$2:$M$426,10,0)</f>
        <v>5751108</v>
      </c>
      <c r="Q281" s="39">
        <f>VLOOKUP(A281,'Actual scan'!$A$2:$M$419,10,0)</f>
        <v>7668943</v>
      </c>
      <c r="R281" s="38">
        <f t="shared" si="6"/>
        <v>1917835</v>
      </c>
      <c r="S281" s="13">
        <f>VLOOKUP(A281,'14.03.24'!$A$2:$M$426,9,0)</f>
        <v>6580041</v>
      </c>
      <c r="T281" s="39">
        <f>VLOOKUP(A281,'Actual scan'!$A$2:$M$419,9,0)</f>
        <v>11421686</v>
      </c>
      <c r="U281" s="38">
        <f t="shared" si="7"/>
        <v>4841645</v>
      </c>
      <c r="V281" s="13">
        <f>VLOOKUP(A281,'14.03.24'!$A$2:$M$426,8,0)</f>
        <v>7296017</v>
      </c>
      <c r="W281" s="39">
        <f>VLOOKUP(A281,'Actual scan'!$A$2:$M$419,8,0)</f>
        <v>10440154</v>
      </c>
      <c r="X281" s="38">
        <f t="shared" si="8"/>
        <v>3144137</v>
      </c>
      <c r="Y281" s="13">
        <f>VLOOKUP(A281,'14.03.24'!$A$2:$M$426,11,0)</f>
        <v>1950770100</v>
      </c>
      <c r="Z281" s="39">
        <f>VLOOKUP(A281,'Actual scan'!$A$2:$M$419,11,0)</f>
        <v>1990770102</v>
      </c>
      <c r="AA281" s="38">
        <f t="shared" si="9"/>
        <v>40000002</v>
      </c>
      <c r="AB281" s="40">
        <f t="shared" si="10"/>
        <v>6288274</v>
      </c>
      <c r="AC281" s="40">
        <f t="shared" si="11"/>
        <v>19366580</v>
      </c>
      <c r="AD281" s="40">
        <f t="shared" si="12"/>
        <v>0</v>
      </c>
      <c r="AE281" s="40">
        <f t="shared" si="13"/>
        <v>0</v>
      </c>
      <c r="AF281" s="41">
        <f t="shared" si="14"/>
        <v>24000.0012</v>
      </c>
      <c r="AG281" s="40">
        <f>IFERROR(__xludf.DUMMYFUNCTION("IFNA(VLOOKUP(A281,IMPORTRANGE(""https://docs.google.com/spreadsheets/d/13sIiIFxtnWDUMYwzYXOCUL9Pdssb8PBqcbIkNBBCaZM/edit?resourcekey#gid=2083474367"",""Responses!$B$2:$N$500""),10,0),0)"),0.0)</f>
        <v>0</v>
      </c>
      <c r="AH281" s="40">
        <f>IFERROR(__xludf.DUMMYFUNCTION("IFNA(VLOOKUP(A281,IMPORTRANGE(""https://docs.google.com/spreadsheets/d/13sIiIFxtnWDUMYwzYXOCUL9Pdssb8PBqcbIkNBBCaZM/edit?resourcekey#gid=2083474367"",""Responses!$B$2:$N$500""),9,0),0)"),0.0)</f>
        <v>0</v>
      </c>
      <c r="AI281" s="41">
        <f t="shared" si="15"/>
        <v>25678854</v>
      </c>
      <c r="AJ281" s="41">
        <f t="shared" si="16"/>
        <v>18277638.9</v>
      </c>
      <c r="AK281" s="42">
        <f t="shared" si="17"/>
        <v>8.092369184</v>
      </c>
      <c r="AL281" s="42">
        <f t="shared" si="18"/>
        <v>3.469545697</v>
      </c>
    </row>
    <row r="282" ht="15.75" customHeight="1">
      <c r="A282" s="6">
        <v>1.29316063E8</v>
      </c>
      <c r="B282" s="7" t="s">
        <v>596</v>
      </c>
      <c r="C282" s="20">
        <f>VLOOKUP(A282,'14.03.24'!$A$2:$W$500,17,0)</f>
        <v>978200.88</v>
      </c>
      <c r="D282" s="33">
        <f t="shared" si="1"/>
        <v>0</v>
      </c>
      <c r="E282" s="20">
        <f>VLOOKUP(A282,'14.03.24'!$A$2:$W$500,18,0)</f>
        <v>7336506.6</v>
      </c>
      <c r="F282" s="33">
        <f t="shared" si="2"/>
        <v>0</v>
      </c>
      <c r="G282" s="13">
        <f>VLOOKUP(A282,'14.03.24'!$A$2:$C$426,3,0)</f>
        <v>48910044</v>
      </c>
      <c r="H282" s="34" t="str">
        <f>VLOOKUP(A282,'Actual scan'!$A$2:$C$419,3,0)</f>
        <v>#N/A</v>
      </c>
      <c r="I282" s="35" t="str">
        <f t="shared" si="3"/>
        <v>#N/A</v>
      </c>
      <c r="J282" s="20">
        <f>VLOOKUP(A282,'14.03.24'!$A$2:$M$426,13,0)</f>
        <v>48513260.8</v>
      </c>
      <c r="K282" s="36" t="str">
        <f>VLOOKUP(A282,'Actual scan'!$A$2:$M$419,13,0)</f>
        <v>#N/A</v>
      </c>
      <c r="L282" s="35" t="str">
        <f t="shared" si="4"/>
        <v>#N/A</v>
      </c>
      <c r="M282" s="13">
        <f>VLOOKUP(A282,'14.03.24'!$A$2:$M$426,4,0)</f>
        <v>5235851</v>
      </c>
      <c r="N282" s="34" t="str">
        <f>VLOOKUP(A282,'Actual scan'!$A$2:$M$419,4,0)</f>
        <v>#N/A</v>
      </c>
      <c r="O282" s="38" t="str">
        <f t="shared" si="5"/>
        <v>#N/A</v>
      </c>
      <c r="P282" s="13">
        <f>VLOOKUP(A282,'14.03.24'!$A$2:$M$426,10,0)</f>
        <v>4867056</v>
      </c>
      <c r="Q282" s="39" t="str">
        <f>VLOOKUP(A282,'Actual scan'!$A$2:$M$419,10,0)</f>
        <v>#N/A</v>
      </c>
      <c r="R282" s="38" t="str">
        <f t="shared" si="6"/>
        <v>#N/A</v>
      </c>
      <c r="S282" s="13">
        <f>VLOOKUP(A282,'14.03.24'!$A$2:$M$426,9,0)</f>
        <v>1148600</v>
      </c>
      <c r="T282" s="39" t="str">
        <f>VLOOKUP(A282,'Actual scan'!$A$2:$M$419,9,0)</f>
        <v>#N/A</v>
      </c>
      <c r="U282" s="38" t="str">
        <f t="shared" si="7"/>
        <v>#N/A</v>
      </c>
      <c r="V282" s="13">
        <f>VLOOKUP(A282,'14.03.24'!$A$2:$M$426,8,0)</f>
        <v>1988222</v>
      </c>
      <c r="W282" s="39" t="str">
        <f>VLOOKUP(A282,'Actual scan'!$A$2:$M$419,8,0)</f>
        <v>#N/A</v>
      </c>
      <c r="X282" s="38" t="str">
        <f t="shared" si="8"/>
        <v>#N/A</v>
      </c>
      <c r="Y282" s="13">
        <f>VLOOKUP(A282,'14.03.24'!$A$2:$M$426,11,0)</f>
        <v>2950000000</v>
      </c>
      <c r="Z282" s="39" t="str">
        <f>VLOOKUP(A282,'Actual scan'!$A$2:$M$419,11,0)</f>
        <v>#N/A</v>
      </c>
      <c r="AA282" s="38" t="str">
        <f t="shared" si="9"/>
        <v>#N/A</v>
      </c>
      <c r="AB282" s="40" t="str">
        <f t="shared" si="10"/>
        <v>#N/A</v>
      </c>
      <c r="AC282" s="40" t="str">
        <f t="shared" si="11"/>
        <v>#N/A</v>
      </c>
      <c r="AD282" s="40">
        <f t="shared" si="12"/>
        <v>0</v>
      </c>
      <c r="AE282" s="40">
        <f t="shared" si="13"/>
        <v>0</v>
      </c>
      <c r="AF282" s="41" t="str">
        <f t="shared" si="14"/>
        <v>#N/A</v>
      </c>
      <c r="AG282" s="40">
        <f>IFERROR(__xludf.DUMMYFUNCTION("IFNA(VLOOKUP(A282,IMPORTRANGE(""https://docs.google.com/spreadsheets/d/13sIiIFxtnWDUMYwzYXOCUL9Pdssb8PBqcbIkNBBCaZM/edit?resourcekey#gid=2083474367"",""Responses!$B$2:$N$500""),10,0),0)"),0.0)</f>
        <v>0</v>
      </c>
      <c r="AH282" s="40">
        <f>IFERROR(__xludf.DUMMYFUNCTION("IFNA(VLOOKUP(A282,IMPORTRANGE(""https://docs.google.com/spreadsheets/d/13sIiIFxtnWDUMYwzYXOCUL9Pdssb8PBqcbIkNBBCaZM/edit?resourcekey#gid=2083474367"",""Responses!$B$2:$N$500""),9,0),0)"),0.0)</f>
        <v>0</v>
      </c>
      <c r="AI282" s="41">
        <f t="shared" si="15"/>
        <v>0</v>
      </c>
      <c r="AJ282" s="41">
        <f t="shared" si="16"/>
        <v>-7336506.6</v>
      </c>
      <c r="AK282" s="42">
        <f t="shared" si="17"/>
        <v>0</v>
      </c>
      <c r="AL282" s="42">
        <f t="shared" si="18"/>
        <v>0</v>
      </c>
    </row>
    <row r="283" ht="15.75" customHeight="1">
      <c r="A283" s="6">
        <v>1.10884711E8</v>
      </c>
      <c r="B283" s="7" t="s">
        <v>593</v>
      </c>
      <c r="C283" s="20">
        <f>VLOOKUP(A283,'14.03.24'!$A$2:$W$500,17,0)</f>
        <v>982124.14</v>
      </c>
      <c r="D283" s="33">
        <f t="shared" si="1"/>
        <v>2197877</v>
      </c>
      <c r="E283" s="20">
        <f>VLOOKUP(A283,'14.03.24'!$A$2:$W$500,18,0)</f>
        <v>7365931.05</v>
      </c>
      <c r="F283" s="33">
        <f t="shared" si="2"/>
        <v>8168903.32</v>
      </c>
      <c r="G283" s="13">
        <f>VLOOKUP(A283,'14.03.24'!$A$2:$C$426,3,0)</f>
        <v>49106207</v>
      </c>
      <c r="H283" s="34">
        <f>VLOOKUP(A283,'Actual scan'!$A$2:$C$419,3,0)</f>
        <v>49697429</v>
      </c>
      <c r="I283" s="35">
        <f t="shared" si="3"/>
        <v>591222</v>
      </c>
      <c r="J283" s="20">
        <f>VLOOKUP(A283,'14.03.24'!$A$2:$M$426,13,0)</f>
        <v>235898001.6</v>
      </c>
      <c r="K283" s="36">
        <f>VLOOKUP(A283,'Actual scan'!$A$2:$M$419,13,0)</f>
        <v>276225036.6</v>
      </c>
      <c r="L283" s="37">
        <f t="shared" si="4"/>
        <v>40327035</v>
      </c>
      <c r="M283" s="13">
        <f>VLOOKUP(A283,'14.03.24'!$A$2:$M$426,4,0)</f>
        <v>17149822</v>
      </c>
      <c r="N283" s="34">
        <f>VLOOKUP(A283,'Actual scan'!$A$2:$M$419,4,0)</f>
        <v>19940140</v>
      </c>
      <c r="O283" s="38">
        <f t="shared" si="5"/>
        <v>2790318</v>
      </c>
      <c r="P283" s="13">
        <f>VLOOKUP(A283,'14.03.24'!$A$2:$M$426,10,0)</f>
        <v>5389358</v>
      </c>
      <c r="Q283" s="39">
        <f>VLOOKUP(A283,'Actual scan'!$A$2:$M$419,10,0)</f>
        <v>6835594</v>
      </c>
      <c r="R283" s="38">
        <f t="shared" si="6"/>
        <v>1446236</v>
      </c>
      <c r="S283" s="13">
        <f>VLOOKUP(A283,'14.03.24'!$A$2:$M$426,9,0)</f>
        <v>8038252</v>
      </c>
      <c r="T283" s="39">
        <f>VLOOKUP(A283,'Actual scan'!$A$2:$M$419,9,0)</f>
        <v>9664742</v>
      </c>
      <c r="U283" s="38">
        <f t="shared" si="7"/>
        <v>1626490</v>
      </c>
      <c r="V283" s="13">
        <f>VLOOKUP(A283,'14.03.24'!$A$2:$M$426,8,0)</f>
        <v>7179006</v>
      </c>
      <c r="W283" s="39">
        <f>VLOOKUP(A283,'Actual scan'!$A$2:$M$419,8,0)</f>
        <v>7750393</v>
      </c>
      <c r="X283" s="38">
        <f t="shared" si="8"/>
        <v>571387</v>
      </c>
      <c r="Y283" s="13">
        <f>VLOOKUP(A283,'14.03.24'!$A$2:$M$426,11,0)</f>
        <v>4901324395</v>
      </c>
      <c r="Z283" s="39">
        <f>VLOOKUP(A283,'Actual scan'!$A$2:$M$419,11,0)</f>
        <v>5768273261</v>
      </c>
      <c r="AA283" s="38">
        <f t="shared" si="9"/>
        <v>866948866</v>
      </c>
      <c r="AB283" s="40">
        <f t="shared" si="10"/>
        <v>1142774</v>
      </c>
      <c r="AC283" s="40">
        <f t="shared" si="11"/>
        <v>6505960</v>
      </c>
      <c r="AD283" s="40">
        <f t="shared" si="12"/>
        <v>0</v>
      </c>
      <c r="AE283" s="40">
        <f t="shared" si="13"/>
        <v>0</v>
      </c>
      <c r="AF283" s="41">
        <f t="shared" si="14"/>
        <v>520169.3196</v>
      </c>
      <c r="AG283" s="40">
        <f>IFERROR(__xludf.DUMMYFUNCTION("IFNA(VLOOKUP(A283,IMPORTRANGE(""https://docs.google.com/spreadsheets/d/13sIiIFxtnWDUMYwzYXOCUL9Pdssb8PBqcbIkNBBCaZM/edit?resourcekey#gid=2083474367"",""Responses!$B$2:$N$500""),10,0),0)"),0.0)</f>
        <v>0</v>
      </c>
      <c r="AH283" s="40">
        <f>IFERROR(__xludf.DUMMYFUNCTION("IFNA(VLOOKUP(A283,IMPORTRANGE(""https://docs.google.com/spreadsheets/d/13sIiIFxtnWDUMYwzYXOCUL9Pdssb8PBqcbIkNBBCaZM/edit?resourcekey#gid=2083474367"",""Responses!$B$2:$N$500""),9,0),0)"),0.0)</f>
        <v>0</v>
      </c>
      <c r="AI283" s="41">
        <f t="shared" si="15"/>
        <v>8168903.32</v>
      </c>
      <c r="AJ283" s="41">
        <f t="shared" si="16"/>
        <v>802972.2696</v>
      </c>
      <c r="AK283" s="42">
        <f t="shared" si="17"/>
        <v>2.237881048</v>
      </c>
      <c r="AL283" s="42">
        <f t="shared" si="18"/>
        <v>1.109011646</v>
      </c>
    </row>
    <row r="284" ht="15.75" customHeight="1">
      <c r="A284" s="6">
        <v>9.5508554E7</v>
      </c>
      <c r="B284" s="7" t="s">
        <v>255</v>
      </c>
      <c r="C284" s="20">
        <f>VLOOKUP(A284,'14.03.24'!$A$2:$W$500,17,0)</f>
        <v>968681.78</v>
      </c>
      <c r="D284" s="33">
        <f t="shared" si="1"/>
        <v>290021</v>
      </c>
      <c r="E284" s="20">
        <f>VLOOKUP(A284,'14.03.24'!$A$2:$W$500,18,0)</f>
        <v>7265113.35</v>
      </c>
      <c r="F284" s="33">
        <f t="shared" si="2"/>
        <v>605662</v>
      </c>
      <c r="G284" s="13">
        <f>VLOOKUP(A284,'14.03.24'!$A$2:$C$426,3,0)</f>
        <v>48434089</v>
      </c>
      <c r="H284" s="34">
        <f>VLOOKUP(A284,'Actual scan'!$A$2:$C$419,3,0)</f>
        <v>49634376</v>
      </c>
      <c r="I284" s="35">
        <f t="shared" si="3"/>
        <v>1200287</v>
      </c>
      <c r="J284" s="20">
        <f>VLOOKUP(A284,'14.03.24'!$A$2:$M$426,13,0)</f>
        <v>45205346.4</v>
      </c>
      <c r="K284" s="36">
        <f>VLOOKUP(A284,'Actual scan'!$A$2:$M$419,13,0)</f>
        <v>48564628.4</v>
      </c>
      <c r="L284" s="37">
        <f t="shared" si="4"/>
        <v>3359282</v>
      </c>
      <c r="M284" s="13">
        <f>VLOOKUP(A284,'14.03.24'!$A$2:$M$426,4,0)</f>
        <v>3708030</v>
      </c>
      <c r="N284" s="34">
        <f>VLOOKUP(A284,'Actual scan'!$A$2:$M$419,4,0)</f>
        <v>4107709</v>
      </c>
      <c r="O284" s="38">
        <f t="shared" si="5"/>
        <v>399679</v>
      </c>
      <c r="P284" s="13">
        <f>VLOOKUP(A284,'14.03.24'!$A$2:$M$426,10,0)</f>
        <v>2824365</v>
      </c>
      <c r="Q284" s="39">
        <f>VLOOKUP(A284,'Actual scan'!$A$2:$M$419,10,0)</f>
        <v>2844230</v>
      </c>
      <c r="R284" s="38">
        <f t="shared" si="6"/>
        <v>19865</v>
      </c>
      <c r="S284" s="13">
        <f>VLOOKUP(A284,'14.03.24'!$A$2:$M$426,9,0)</f>
        <v>1266428</v>
      </c>
      <c r="T284" s="39">
        <f>VLOOKUP(A284,'Actual scan'!$A$2:$M$419,9,0)</f>
        <v>1279238</v>
      </c>
      <c r="U284" s="38">
        <f t="shared" si="7"/>
        <v>12810</v>
      </c>
      <c r="V284" s="13">
        <f>VLOOKUP(A284,'14.03.24'!$A$2:$M$426,8,0)</f>
        <v>1923564</v>
      </c>
      <c r="W284" s="39">
        <f>VLOOKUP(A284,'Actual scan'!$A$2:$M$419,8,0)</f>
        <v>2200775</v>
      </c>
      <c r="X284" s="38">
        <f t="shared" si="8"/>
        <v>277211</v>
      </c>
      <c r="Y284" s="13">
        <f>VLOOKUP(A284,'14.03.24'!$A$2:$M$426,11,0)</f>
        <v>2308206042</v>
      </c>
      <c r="Z284" s="39">
        <f>VLOOKUP(A284,'Actual scan'!$A$2:$M$419,11,0)</f>
        <v>2308206042</v>
      </c>
      <c r="AA284" s="38">
        <f t="shared" si="9"/>
        <v>0</v>
      </c>
      <c r="AB284" s="40">
        <f t="shared" si="10"/>
        <v>554422</v>
      </c>
      <c r="AC284" s="40">
        <f t="shared" si="11"/>
        <v>51240</v>
      </c>
      <c r="AD284" s="40">
        <f t="shared" si="12"/>
        <v>0</v>
      </c>
      <c r="AE284" s="40">
        <f t="shared" si="13"/>
        <v>0</v>
      </c>
      <c r="AF284" s="41">
        <f t="shared" si="14"/>
        <v>0</v>
      </c>
      <c r="AG284" s="40">
        <f>IFERROR(__xludf.DUMMYFUNCTION("IFNA(VLOOKUP(A284,IMPORTRANGE(""https://docs.google.com/spreadsheets/d/13sIiIFxtnWDUMYwzYXOCUL9Pdssb8PBqcbIkNBBCaZM/edit?resourcekey#gid=2083474367"",""Responses!$B$2:$N$500""),10,0),0)"),0.0)</f>
        <v>0</v>
      </c>
      <c r="AH284" s="40">
        <f>IFERROR(__xludf.DUMMYFUNCTION("IFNA(VLOOKUP(A284,IMPORTRANGE(""https://docs.google.com/spreadsheets/d/13sIiIFxtnWDUMYwzYXOCUL9Pdssb8PBqcbIkNBBCaZM/edit?resourcekey#gid=2083474367"",""Responses!$B$2:$N$500""),9,0),0)"),0.0)</f>
        <v>0</v>
      </c>
      <c r="AI284" s="41">
        <f t="shared" si="15"/>
        <v>605662</v>
      </c>
      <c r="AJ284" s="41">
        <f t="shared" si="16"/>
        <v>-6659451.35</v>
      </c>
      <c r="AK284" s="42">
        <f t="shared" si="17"/>
        <v>0.2993975999</v>
      </c>
      <c r="AL284" s="42">
        <f t="shared" si="18"/>
        <v>0.08336580186</v>
      </c>
    </row>
    <row r="285" ht="15.75" customHeight="1">
      <c r="A285" s="6">
        <v>4.6605835E7</v>
      </c>
      <c r="B285" s="7" t="s">
        <v>599</v>
      </c>
      <c r="C285" s="20">
        <f>VLOOKUP(A285,'14.03.24'!$A$2:$W$500,17,0)</f>
        <v>967474.2</v>
      </c>
      <c r="D285" s="33">
        <f t="shared" si="1"/>
        <v>0</v>
      </c>
      <c r="E285" s="20">
        <f>VLOOKUP(A285,'14.03.24'!$A$2:$W$500,18,0)</f>
        <v>7256056.5</v>
      </c>
      <c r="F285" s="33">
        <f t="shared" si="2"/>
        <v>0</v>
      </c>
      <c r="G285" s="13">
        <f>VLOOKUP(A285,'14.03.24'!$A$2:$C$426,3,0)</f>
        <v>48373710</v>
      </c>
      <c r="H285" s="34" t="str">
        <f>VLOOKUP(A285,'Actual scan'!$A$2:$C$419,3,0)</f>
        <v>#N/A</v>
      </c>
      <c r="I285" s="35" t="str">
        <f t="shared" si="3"/>
        <v>#N/A</v>
      </c>
      <c r="J285" s="20">
        <f>VLOOKUP(A285,'14.03.24'!$A$2:$M$426,13,0)</f>
        <v>39657243</v>
      </c>
      <c r="K285" s="36" t="str">
        <f>VLOOKUP(A285,'Actual scan'!$A$2:$M$419,13,0)</f>
        <v>#N/A</v>
      </c>
      <c r="L285" s="35" t="str">
        <f t="shared" si="4"/>
        <v>#N/A</v>
      </c>
      <c r="M285" s="13">
        <f>VLOOKUP(A285,'14.03.24'!$A$2:$M$426,4,0)</f>
        <v>5533998</v>
      </c>
      <c r="N285" s="34" t="str">
        <f>VLOOKUP(A285,'Actual scan'!$A$2:$M$419,4,0)</f>
        <v>#N/A</v>
      </c>
      <c r="O285" s="38" t="str">
        <f t="shared" si="5"/>
        <v>#N/A</v>
      </c>
      <c r="P285" s="13">
        <f>VLOOKUP(A285,'14.03.24'!$A$2:$M$426,10,0)</f>
        <v>8429334</v>
      </c>
      <c r="Q285" s="39" t="str">
        <f>VLOOKUP(A285,'Actual scan'!$A$2:$M$419,10,0)</f>
        <v>#N/A</v>
      </c>
      <c r="R285" s="38" t="str">
        <f t="shared" si="6"/>
        <v>#N/A</v>
      </c>
      <c r="S285" s="13">
        <f>VLOOKUP(A285,'14.03.24'!$A$2:$M$426,9,0)</f>
        <v>753420</v>
      </c>
      <c r="T285" s="39" t="str">
        <f>VLOOKUP(A285,'Actual scan'!$A$2:$M$419,9,0)</f>
        <v>#N/A</v>
      </c>
      <c r="U285" s="38" t="str">
        <f t="shared" si="7"/>
        <v>#N/A</v>
      </c>
      <c r="V285" s="13">
        <f>VLOOKUP(A285,'14.03.24'!$A$2:$M$426,8,0)</f>
        <v>1872893</v>
      </c>
      <c r="W285" s="39" t="str">
        <f>VLOOKUP(A285,'Actual scan'!$A$2:$M$419,8,0)</f>
        <v>#N/A</v>
      </c>
      <c r="X285" s="38" t="str">
        <f t="shared" si="8"/>
        <v>#N/A</v>
      </c>
      <c r="Y285" s="13">
        <f>VLOOKUP(A285,'14.03.24'!$A$2:$M$426,11,0)</f>
        <v>657335618</v>
      </c>
      <c r="Z285" s="39" t="str">
        <f>VLOOKUP(A285,'Actual scan'!$A$2:$M$419,11,0)</f>
        <v>#N/A</v>
      </c>
      <c r="AA285" s="38" t="str">
        <f t="shared" si="9"/>
        <v>#N/A</v>
      </c>
      <c r="AB285" s="40" t="str">
        <f t="shared" si="10"/>
        <v>#N/A</v>
      </c>
      <c r="AC285" s="40" t="str">
        <f t="shared" si="11"/>
        <v>#N/A</v>
      </c>
      <c r="AD285" s="40">
        <f t="shared" si="12"/>
        <v>0</v>
      </c>
      <c r="AE285" s="40">
        <f t="shared" si="13"/>
        <v>0</v>
      </c>
      <c r="AF285" s="41" t="str">
        <f t="shared" si="14"/>
        <v>#N/A</v>
      </c>
      <c r="AG285" s="40">
        <f>IFERROR(__xludf.DUMMYFUNCTION("IFNA(VLOOKUP(A285,IMPORTRANGE(""https://docs.google.com/spreadsheets/d/13sIiIFxtnWDUMYwzYXOCUL9Pdssb8PBqcbIkNBBCaZM/edit?resourcekey#gid=2083474367"",""Responses!$B$2:$N$500""),10,0),0)"),0.0)</f>
        <v>0</v>
      </c>
      <c r="AH285" s="40">
        <f>IFERROR(__xludf.DUMMYFUNCTION("IFNA(VLOOKUP(A285,IMPORTRANGE(""https://docs.google.com/spreadsheets/d/13sIiIFxtnWDUMYwzYXOCUL9Pdssb8PBqcbIkNBBCaZM/edit?resourcekey#gid=2083474367"",""Responses!$B$2:$N$500""),9,0),0)"),0.0)</f>
        <v>0</v>
      </c>
      <c r="AI285" s="41">
        <f t="shared" si="15"/>
        <v>0</v>
      </c>
      <c r="AJ285" s="41">
        <f t="shared" si="16"/>
        <v>-7256056.5</v>
      </c>
      <c r="AK285" s="42">
        <f t="shared" si="17"/>
        <v>0</v>
      </c>
      <c r="AL285" s="42">
        <f t="shared" si="18"/>
        <v>0</v>
      </c>
    </row>
    <row r="286" ht="15.75" customHeight="1">
      <c r="A286" s="6">
        <v>1.10941061E8</v>
      </c>
      <c r="B286" s="7" t="s">
        <v>247</v>
      </c>
      <c r="C286" s="20">
        <f>VLOOKUP(A286,'14.03.24'!$A$2:$W$500,17,0)</f>
        <v>974412.24</v>
      </c>
      <c r="D286" s="33">
        <f t="shared" si="1"/>
        <v>139384</v>
      </c>
      <c r="E286" s="20">
        <f>VLOOKUP(A286,'14.03.24'!$A$2:$W$500,18,0)</f>
        <v>7308091.8</v>
      </c>
      <c r="F286" s="33">
        <f t="shared" si="2"/>
        <v>485336</v>
      </c>
      <c r="G286" s="13">
        <f>VLOOKUP(A286,'14.03.24'!$A$2:$C$426,3,0)</f>
        <v>48720612</v>
      </c>
      <c r="H286" s="34">
        <f>VLOOKUP(A286,'Actual scan'!$A$2:$C$419,3,0)</f>
        <v>50048871</v>
      </c>
      <c r="I286" s="35">
        <f t="shared" si="3"/>
        <v>1328259</v>
      </c>
      <c r="J286" s="20">
        <f>VLOOKUP(A286,'14.03.24'!$A$2:$M$426,13,0)</f>
        <v>99807453.8</v>
      </c>
      <c r="K286" s="36">
        <f>VLOOKUP(A286,'Actual scan'!$A$2:$M$419,13,0)</f>
        <v>102240590</v>
      </c>
      <c r="L286" s="37">
        <f t="shared" si="4"/>
        <v>2433136.2</v>
      </c>
      <c r="M286" s="13">
        <f>VLOOKUP(A286,'14.03.24'!$A$2:$M$426,4,0)</f>
        <v>7377248</v>
      </c>
      <c r="N286" s="34">
        <f>VLOOKUP(A286,'Actual scan'!$A$2:$M$419,4,0)</f>
        <v>7548913</v>
      </c>
      <c r="O286" s="38">
        <f t="shared" si="5"/>
        <v>171665</v>
      </c>
      <c r="P286" s="13">
        <f>VLOOKUP(A286,'14.03.24'!$A$2:$M$426,10,0)</f>
        <v>8212783</v>
      </c>
      <c r="Q286" s="39">
        <f>VLOOKUP(A286,'Actual scan'!$A$2:$M$419,10,0)</f>
        <v>8750642</v>
      </c>
      <c r="R286" s="38">
        <f t="shared" si="6"/>
        <v>537859</v>
      </c>
      <c r="S286" s="13">
        <f>VLOOKUP(A286,'14.03.24'!$A$2:$M$426,9,0)</f>
        <v>2984786</v>
      </c>
      <c r="T286" s="39">
        <f>VLOOKUP(A286,'Actual scan'!$A$2:$M$419,9,0)</f>
        <v>3088070</v>
      </c>
      <c r="U286" s="38">
        <f t="shared" si="7"/>
        <v>103284</v>
      </c>
      <c r="V286" s="13">
        <f>VLOOKUP(A286,'14.03.24'!$A$2:$M$426,8,0)</f>
        <v>3916797</v>
      </c>
      <c r="W286" s="39">
        <f>VLOOKUP(A286,'Actual scan'!$A$2:$M$419,8,0)</f>
        <v>3952897</v>
      </c>
      <c r="X286" s="38">
        <f t="shared" si="8"/>
        <v>36100</v>
      </c>
      <c r="Y286" s="13">
        <f>VLOOKUP(A286,'14.03.24'!$A$2:$M$426,11,0)</f>
        <v>5436255003</v>
      </c>
      <c r="Z286" s="39">
        <f>VLOOKUP(A286,'Actual scan'!$A$2:$M$419,11,0)</f>
        <v>5436255003</v>
      </c>
      <c r="AA286" s="38">
        <f t="shared" si="9"/>
        <v>0</v>
      </c>
      <c r="AB286" s="40">
        <f t="shared" si="10"/>
        <v>72200</v>
      </c>
      <c r="AC286" s="40">
        <f t="shared" si="11"/>
        <v>413136</v>
      </c>
      <c r="AD286" s="40">
        <f t="shared" si="12"/>
        <v>0</v>
      </c>
      <c r="AE286" s="40">
        <f t="shared" si="13"/>
        <v>0</v>
      </c>
      <c r="AF286" s="41">
        <f t="shared" si="14"/>
        <v>0</v>
      </c>
      <c r="AG286" s="40">
        <f>IFERROR(__xludf.DUMMYFUNCTION("IFNA(VLOOKUP(A286,IMPORTRANGE(""https://docs.google.com/spreadsheets/d/13sIiIFxtnWDUMYwzYXOCUL9Pdssb8PBqcbIkNBBCaZM/edit?resourcekey#gid=2083474367"",""Responses!$B$2:$N$500""),10,0),0)"),0.0)</f>
        <v>0</v>
      </c>
      <c r="AH286" s="40">
        <f>IFERROR(__xludf.DUMMYFUNCTION("IFNA(VLOOKUP(A286,IMPORTRANGE(""https://docs.google.com/spreadsheets/d/13sIiIFxtnWDUMYwzYXOCUL9Pdssb8PBqcbIkNBBCaZM/edit?resourcekey#gid=2083474367"",""Responses!$B$2:$N$500""),9,0),0)"),0.0)</f>
        <v>0</v>
      </c>
      <c r="AI286" s="41">
        <f t="shared" si="15"/>
        <v>485336</v>
      </c>
      <c r="AJ286" s="41">
        <f t="shared" si="16"/>
        <v>-6822755.8</v>
      </c>
      <c r="AK286" s="42">
        <f t="shared" si="17"/>
        <v>0.1430441802</v>
      </c>
      <c r="AL286" s="42">
        <f t="shared" si="18"/>
        <v>0.0664107695</v>
      </c>
    </row>
    <row r="287" ht="15.75" customHeight="1">
      <c r="A287" s="6">
        <v>1.24383835E8</v>
      </c>
      <c r="B287" s="7" t="s">
        <v>244</v>
      </c>
      <c r="C287" s="20">
        <f>VLOOKUP(A287,'14.03.24'!$A$2:$W$500,17,0)</f>
        <v>974603.06</v>
      </c>
      <c r="D287" s="33">
        <f t="shared" si="1"/>
        <v>633338</v>
      </c>
      <c r="E287" s="20">
        <f>VLOOKUP(A287,'14.03.24'!$A$2:$W$500,18,0)</f>
        <v>7309522.95</v>
      </c>
      <c r="F287" s="33">
        <f t="shared" si="2"/>
        <v>2126708.558</v>
      </c>
      <c r="G287" s="13">
        <f>VLOOKUP(A287,'14.03.24'!$A$2:$C$426,3,0)</f>
        <v>48730153</v>
      </c>
      <c r="H287" s="34">
        <f>VLOOKUP(A287,'Actual scan'!$A$2:$C$419,3,0)</f>
        <v>50900813</v>
      </c>
      <c r="I287" s="35">
        <f t="shared" si="3"/>
        <v>2170660</v>
      </c>
      <c r="J287" s="20">
        <f>VLOOKUP(A287,'14.03.24'!$A$2:$M$426,13,0)</f>
        <v>82972635.6</v>
      </c>
      <c r="K287" s="36">
        <f>VLOOKUP(A287,'Actual scan'!$A$2:$M$419,13,0)</f>
        <v>93842893.8</v>
      </c>
      <c r="L287" s="37">
        <f t="shared" si="4"/>
        <v>10870258.2</v>
      </c>
      <c r="M287" s="13">
        <f>VLOOKUP(A287,'14.03.24'!$A$2:$M$426,4,0)</f>
        <v>7957624</v>
      </c>
      <c r="N287" s="34">
        <f>VLOOKUP(A287,'Actual scan'!$A$2:$M$419,4,0)</f>
        <v>8663711</v>
      </c>
      <c r="O287" s="38">
        <f t="shared" si="5"/>
        <v>706087</v>
      </c>
      <c r="P287" s="13">
        <f>VLOOKUP(A287,'14.03.24'!$A$2:$M$426,10,0)</f>
        <v>2171342</v>
      </c>
      <c r="Q287" s="39">
        <f>VLOOKUP(A287,'Actual scan'!$A$2:$M$419,10,0)</f>
        <v>4491120</v>
      </c>
      <c r="R287" s="38">
        <f t="shared" si="6"/>
        <v>2319778</v>
      </c>
      <c r="S287" s="13">
        <f>VLOOKUP(A287,'14.03.24'!$A$2:$M$426,9,0)</f>
        <v>1154702</v>
      </c>
      <c r="T287" s="39">
        <f>VLOOKUP(A287,'Actual scan'!$A$2:$M$419,9,0)</f>
        <v>1580996</v>
      </c>
      <c r="U287" s="38">
        <f t="shared" si="7"/>
        <v>426294</v>
      </c>
      <c r="V287" s="13">
        <f>VLOOKUP(A287,'14.03.24'!$A$2:$M$426,8,0)</f>
        <v>5579925</v>
      </c>
      <c r="W287" s="39">
        <f>VLOOKUP(A287,'Actual scan'!$A$2:$M$419,8,0)</f>
        <v>5786969</v>
      </c>
      <c r="X287" s="38">
        <f t="shared" si="8"/>
        <v>207044</v>
      </c>
      <c r="Y287" s="13">
        <f>VLOOKUP(A287,'14.03.24'!$A$2:$M$426,11,0)</f>
        <v>1235245759</v>
      </c>
      <c r="Z287" s="39">
        <f>VLOOKUP(A287,'Actual scan'!$A$2:$M$419,11,0)</f>
        <v>1247653355</v>
      </c>
      <c r="AA287" s="38">
        <f t="shared" si="9"/>
        <v>12407596</v>
      </c>
      <c r="AB287" s="40">
        <f t="shared" si="10"/>
        <v>414088</v>
      </c>
      <c r="AC287" s="40">
        <f t="shared" si="11"/>
        <v>1705176</v>
      </c>
      <c r="AD287" s="40">
        <f t="shared" si="12"/>
        <v>0</v>
      </c>
      <c r="AE287" s="40">
        <f t="shared" si="13"/>
        <v>0</v>
      </c>
      <c r="AF287" s="41">
        <f t="shared" si="14"/>
        <v>7444.5576</v>
      </c>
      <c r="AG287" s="40">
        <f>IFERROR(__xludf.DUMMYFUNCTION("IFNA(VLOOKUP(A287,IMPORTRANGE(""https://docs.google.com/spreadsheets/d/13sIiIFxtnWDUMYwzYXOCUL9Pdssb8PBqcbIkNBBCaZM/edit?resourcekey#gid=2083474367"",""Responses!$B$2:$N$500""),10,0),0)"),0.0)</f>
        <v>0</v>
      </c>
      <c r="AH287" s="40">
        <f>IFERROR(__xludf.DUMMYFUNCTION("IFNA(VLOOKUP(A287,IMPORTRANGE(""https://docs.google.com/spreadsheets/d/13sIiIFxtnWDUMYwzYXOCUL9Pdssb8PBqcbIkNBBCaZM/edit?resourcekey#gid=2083474367"",""Responses!$B$2:$N$500""),9,0),0)"),0.0)</f>
        <v>0</v>
      </c>
      <c r="AI287" s="41">
        <f t="shared" si="15"/>
        <v>2126708.558</v>
      </c>
      <c r="AJ287" s="41">
        <f t="shared" si="16"/>
        <v>-5182814.392</v>
      </c>
      <c r="AK287" s="42">
        <f t="shared" si="17"/>
        <v>0.6498419982</v>
      </c>
      <c r="AL287" s="42">
        <f t="shared" si="18"/>
        <v>0.2909503906</v>
      </c>
    </row>
    <row r="288" ht="15.75" customHeight="1">
      <c r="A288" s="6">
        <v>7.527129E7</v>
      </c>
      <c r="B288" s="7" t="s">
        <v>547</v>
      </c>
      <c r="C288" s="20">
        <f>VLOOKUP(A288,'14.03.24'!$A$2:$W$500,17,0)</f>
        <v>4276068.65</v>
      </c>
      <c r="D288" s="33">
        <f t="shared" si="1"/>
        <v>4155964</v>
      </c>
      <c r="E288" s="20">
        <f>VLOOKUP(A288,'14.03.24'!$A$2:$W$500,18,0)</f>
        <v>18326008.5</v>
      </c>
      <c r="F288" s="33">
        <f t="shared" si="2"/>
        <v>14297184.36</v>
      </c>
      <c r="G288" s="13">
        <f>VLOOKUP(A288,'14.03.24'!$A$2:$C$426,3,0)</f>
        <v>61086695</v>
      </c>
      <c r="H288" s="34">
        <f>VLOOKUP(A288,'Actual scan'!$A$2:$C$419,3,0)</f>
        <v>54415081</v>
      </c>
      <c r="I288" s="35">
        <f t="shared" si="3"/>
        <v>-6671614</v>
      </c>
      <c r="J288" s="20">
        <f>VLOOKUP(A288,'14.03.24'!$A$2:$M$426,13,0)</f>
        <v>103971927.2</v>
      </c>
      <c r="K288" s="36">
        <f>VLOOKUP(A288,'Actual scan'!$A$2:$M$419,13,0)</f>
        <v>169721509.2</v>
      </c>
      <c r="L288" s="37">
        <f t="shared" si="4"/>
        <v>65749582</v>
      </c>
      <c r="M288" s="13">
        <f>VLOOKUP(A288,'14.03.24'!$A$2:$M$426,4,0)</f>
        <v>21973172</v>
      </c>
      <c r="N288" s="34">
        <f>VLOOKUP(A288,'Actual scan'!$A$2:$M$419,4,0)</f>
        <v>26211575</v>
      </c>
      <c r="O288" s="38">
        <f t="shared" si="5"/>
        <v>4238403</v>
      </c>
      <c r="P288" s="13">
        <f>VLOOKUP(A288,'14.03.24'!$A$2:$M$426,10,0)</f>
        <v>2027737</v>
      </c>
      <c r="Q288" s="39">
        <f>VLOOKUP(A288,'Actual scan'!$A$2:$M$419,10,0)</f>
        <v>5966741</v>
      </c>
      <c r="R288" s="38">
        <f t="shared" si="6"/>
        <v>3939004</v>
      </c>
      <c r="S288" s="13">
        <f>VLOOKUP(A288,'14.03.24'!$A$2:$M$426,9,0)</f>
        <v>1748980</v>
      </c>
      <c r="T288" s="39">
        <f>VLOOKUP(A288,'Actual scan'!$A$2:$M$419,9,0)</f>
        <v>4151478</v>
      </c>
      <c r="U288" s="38">
        <f t="shared" si="7"/>
        <v>2402498</v>
      </c>
      <c r="V288" s="13">
        <f>VLOOKUP(A288,'14.03.24'!$A$2:$M$426,8,0)</f>
        <v>5799666</v>
      </c>
      <c r="W288" s="39">
        <f>VLOOKUP(A288,'Actual scan'!$A$2:$M$419,8,0)</f>
        <v>7553132</v>
      </c>
      <c r="X288" s="38">
        <f t="shared" si="8"/>
        <v>1753466</v>
      </c>
      <c r="Y288" s="13">
        <f>VLOOKUP(A288,'14.03.24'!$A$2:$M$426,11,0)</f>
        <v>7843136235</v>
      </c>
      <c r="Z288" s="39">
        <f>VLOOKUP(A288,'Actual scan'!$A$2:$M$419,11,0)</f>
        <v>9810236834</v>
      </c>
      <c r="AA288" s="38">
        <f t="shared" si="9"/>
        <v>1967100599</v>
      </c>
      <c r="AB288" s="40">
        <f t="shared" si="10"/>
        <v>3506932</v>
      </c>
      <c r="AC288" s="40">
        <f t="shared" si="11"/>
        <v>9609992</v>
      </c>
      <c r="AD288" s="40">
        <f t="shared" si="12"/>
        <v>0</v>
      </c>
      <c r="AE288" s="40">
        <f t="shared" si="13"/>
        <v>0</v>
      </c>
      <c r="AF288" s="41">
        <f t="shared" si="14"/>
        <v>1180260.359</v>
      </c>
      <c r="AG288" s="40">
        <f>IFERROR(__xludf.DUMMYFUNCTION("IFNA(VLOOKUP(A288,IMPORTRANGE(""https://docs.google.com/spreadsheets/d/13sIiIFxtnWDUMYwzYXOCUL9Pdssb8PBqcbIkNBBCaZM/edit?resourcekey#gid=2083474367"",""Responses!$B$2:$N$500""),10,0),0)"),0.0)</f>
        <v>0</v>
      </c>
      <c r="AH288" s="40">
        <f>IFERROR(__xludf.DUMMYFUNCTION("IFNA(VLOOKUP(A288,IMPORTRANGE(""https://docs.google.com/spreadsheets/d/13sIiIFxtnWDUMYwzYXOCUL9Pdssb8PBqcbIkNBBCaZM/edit?resourcekey#gid=2083474367"",""Responses!$B$2:$N$500""),9,0),0)"),0.0)</f>
        <v>0</v>
      </c>
      <c r="AI288" s="41">
        <f t="shared" si="15"/>
        <v>14297184.36</v>
      </c>
      <c r="AJ288" s="41">
        <f t="shared" si="16"/>
        <v>-4028824.141</v>
      </c>
      <c r="AK288" s="42">
        <f t="shared" si="17"/>
        <v>0.9719123663</v>
      </c>
      <c r="AL288" s="42">
        <f t="shared" si="18"/>
        <v>0.7801581211</v>
      </c>
    </row>
    <row r="289" ht="15.75" customHeight="1">
      <c r="A289" s="6">
        <v>1.10852581E8</v>
      </c>
      <c r="B289" s="7" t="s">
        <v>243</v>
      </c>
      <c r="C289" s="20">
        <f>VLOOKUP(A289,'14.03.24'!$A$2:$W$500,17,0)</f>
        <v>971254.28</v>
      </c>
      <c r="D289" s="33">
        <f t="shared" si="1"/>
        <v>1199007</v>
      </c>
      <c r="E289" s="20">
        <f>VLOOKUP(A289,'14.03.24'!$A$2:$W$500,18,0)</f>
        <v>7284407.1</v>
      </c>
      <c r="F289" s="33">
        <f t="shared" si="2"/>
        <v>4252023.316</v>
      </c>
      <c r="G289" s="13">
        <f>VLOOKUP(A289,'14.03.24'!$A$2:$C$426,3,0)</f>
        <v>48562714</v>
      </c>
      <c r="H289" s="34">
        <f>VLOOKUP(A289,'Actual scan'!$A$2:$C$419,3,0)</f>
        <v>50946328</v>
      </c>
      <c r="I289" s="35">
        <f t="shared" si="3"/>
        <v>2383614</v>
      </c>
      <c r="J289" s="20">
        <f>VLOOKUP(A289,'14.03.24'!$A$2:$M$426,13,0)</f>
        <v>69134110.6</v>
      </c>
      <c r="K289" s="36">
        <f>VLOOKUP(A289,'Actual scan'!$A$2:$M$419,13,0)</f>
        <v>89746329.4</v>
      </c>
      <c r="L289" s="37">
        <f t="shared" si="4"/>
        <v>20612218.8</v>
      </c>
      <c r="M289" s="13">
        <f>VLOOKUP(A289,'14.03.24'!$A$2:$M$426,4,0)</f>
        <v>5481204</v>
      </c>
      <c r="N289" s="34">
        <f>VLOOKUP(A289,'Actual scan'!$A$2:$M$419,4,0)</f>
        <v>6699338</v>
      </c>
      <c r="O289" s="38">
        <f t="shared" si="5"/>
        <v>1218134</v>
      </c>
      <c r="P289" s="13">
        <f>VLOOKUP(A289,'14.03.24'!$A$2:$M$426,10,0)</f>
        <v>5045949</v>
      </c>
      <c r="Q289" s="39">
        <f>VLOOKUP(A289,'Actual scan'!$A$2:$M$419,10,0)</f>
        <v>6325244</v>
      </c>
      <c r="R289" s="38">
        <f t="shared" si="6"/>
        <v>1279295</v>
      </c>
      <c r="S289" s="13">
        <f>VLOOKUP(A289,'14.03.24'!$A$2:$M$426,9,0)</f>
        <v>2138166</v>
      </c>
      <c r="T289" s="39">
        <f>VLOOKUP(A289,'Actual scan'!$A$2:$M$419,9,0)</f>
        <v>2999758</v>
      </c>
      <c r="U289" s="38">
        <f t="shared" si="7"/>
        <v>861592</v>
      </c>
      <c r="V289" s="13">
        <f>VLOOKUP(A289,'14.03.24'!$A$2:$M$426,8,0)</f>
        <v>2468661</v>
      </c>
      <c r="W289" s="39">
        <f>VLOOKUP(A289,'Actual scan'!$A$2:$M$419,8,0)</f>
        <v>2806076</v>
      </c>
      <c r="X289" s="38">
        <f t="shared" si="8"/>
        <v>337415</v>
      </c>
      <c r="Y289" s="13">
        <f>VLOOKUP(A289,'14.03.24'!$A$2:$M$426,11,0)</f>
        <v>3461444875</v>
      </c>
      <c r="Z289" s="39">
        <f>VLOOKUP(A289,'Actual scan'!$A$2:$M$419,11,0)</f>
        <v>3679487069</v>
      </c>
      <c r="AA289" s="38">
        <f t="shared" si="9"/>
        <v>218042194</v>
      </c>
      <c r="AB289" s="40">
        <f t="shared" si="10"/>
        <v>674830</v>
      </c>
      <c r="AC289" s="40">
        <f t="shared" si="11"/>
        <v>3446368</v>
      </c>
      <c r="AD289" s="40">
        <f t="shared" si="12"/>
        <v>0</v>
      </c>
      <c r="AE289" s="40">
        <f t="shared" si="13"/>
        <v>0</v>
      </c>
      <c r="AF289" s="41">
        <f t="shared" si="14"/>
        <v>130825.3164</v>
      </c>
      <c r="AG289" s="40">
        <f>IFERROR(__xludf.DUMMYFUNCTION("IFNA(VLOOKUP(A289,IMPORTRANGE(""https://docs.google.com/spreadsheets/d/13sIiIFxtnWDUMYwzYXOCUL9Pdssb8PBqcbIkNBBCaZM/edit?resourcekey#gid=2083474367"",""Responses!$B$2:$N$500""),10,0),0)"),0.0)</f>
        <v>0</v>
      </c>
      <c r="AH289" s="40">
        <f>IFERROR(__xludf.DUMMYFUNCTION("IFNA(VLOOKUP(A289,IMPORTRANGE(""https://docs.google.com/spreadsheets/d/13sIiIFxtnWDUMYwzYXOCUL9Pdssb8PBqcbIkNBBCaZM/edit?resourcekey#gid=2083474367"",""Responses!$B$2:$N$500""),9,0),0)"),0.0)</f>
        <v>0</v>
      </c>
      <c r="AI289" s="41">
        <f t="shared" si="15"/>
        <v>4252023.316</v>
      </c>
      <c r="AJ289" s="41">
        <f t="shared" si="16"/>
        <v>-3032383.784</v>
      </c>
      <c r="AK289" s="42">
        <f t="shared" si="17"/>
        <v>1.234493402</v>
      </c>
      <c r="AL289" s="42">
        <f t="shared" si="18"/>
        <v>0.5837157723</v>
      </c>
    </row>
    <row r="290" ht="15.75" customHeight="1">
      <c r="A290" s="6">
        <v>9.542601E7</v>
      </c>
      <c r="B290" s="7" t="s">
        <v>601</v>
      </c>
      <c r="C290" s="20">
        <f>VLOOKUP(A290,'14.03.24'!$A$2:$W$500,17,0)</f>
        <v>952820.64</v>
      </c>
      <c r="D290" s="33">
        <f t="shared" si="1"/>
        <v>471740</v>
      </c>
      <c r="E290" s="20">
        <f>VLOOKUP(A290,'14.03.24'!$A$2:$W$500,18,0)</f>
        <v>7146154.8</v>
      </c>
      <c r="F290" s="33">
        <f t="shared" si="2"/>
        <v>1076648</v>
      </c>
      <c r="G290" s="13">
        <f>VLOOKUP(A290,'14.03.24'!$A$2:$C$426,3,0)</f>
        <v>47641032</v>
      </c>
      <c r="H290" s="34">
        <f>VLOOKUP(A290,'Actual scan'!$A$2:$C$419,3,0)</f>
        <v>43577011</v>
      </c>
      <c r="I290" s="35">
        <f t="shared" si="3"/>
        <v>-4064021</v>
      </c>
      <c r="J290" s="20">
        <f>VLOOKUP(A290,'14.03.24'!$A$2:$M$426,13,0)</f>
        <v>87162095.4</v>
      </c>
      <c r="K290" s="36">
        <f>VLOOKUP(A290,'Actual scan'!$A$2:$M$419,13,0)</f>
        <v>92522314.6</v>
      </c>
      <c r="L290" s="37">
        <f t="shared" si="4"/>
        <v>5360219.2</v>
      </c>
      <c r="M290" s="13">
        <f>VLOOKUP(A290,'14.03.24'!$A$2:$M$426,4,0)</f>
        <v>7313615</v>
      </c>
      <c r="N290" s="34">
        <f>VLOOKUP(A290,'Actual scan'!$A$2:$M$419,4,0)</f>
        <v>7824066</v>
      </c>
      <c r="O290" s="38">
        <f t="shared" si="5"/>
        <v>510451</v>
      </c>
      <c r="P290" s="13">
        <f>VLOOKUP(A290,'14.03.24'!$A$2:$M$426,10,0)</f>
        <v>9326918</v>
      </c>
      <c r="Q290" s="39">
        <f>VLOOKUP(A290,'Actual scan'!$A$2:$M$419,10,0)</f>
        <v>11789831</v>
      </c>
      <c r="R290" s="38">
        <f t="shared" si="6"/>
        <v>2462913</v>
      </c>
      <c r="S290" s="13">
        <f>VLOOKUP(A290,'14.03.24'!$A$2:$M$426,9,0)</f>
        <v>1636008</v>
      </c>
      <c r="T290" s="39">
        <f>VLOOKUP(A290,'Actual scan'!$A$2:$M$419,9,0)</f>
        <v>1698092</v>
      </c>
      <c r="U290" s="38">
        <f t="shared" si="7"/>
        <v>62084</v>
      </c>
      <c r="V290" s="13">
        <f>VLOOKUP(A290,'14.03.24'!$A$2:$M$426,8,0)</f>
        <v>5418374</v>
      </c>
      <c r="W290" s="39">
        <f>VLOOKUP(A290,'Actual scan'!$A$2:$M$419,8,0)</f>
        <v>5828030</v>
      </c>
      <c r="X290" s="38">
        <f t="shared" si="8"/>
        <v>409656</v>
      </c>
      <c r="Y290" s="13">
        <f>VLOOKUP(A290,'14.03.24'!$A$2:$M$426,11,0)</f>
        <v>3074979055</v>
      </c>
      <c r="Z290" s="39">
        <f>VLOOKUP(A290,'Actual scan'!$A$2:$M$419,11,0)</f>
        <v>3089979055</v>
      </c>
      <c r="AA290" s="38">
        <f t="shared" si="9"/>
        <v>15000000</v>
      </c>
      <c r="AB290" s="40">
        <f t="shared" si="10"/>
        <v>819312</v>
      </c>
      <c r="AC290" s="40">
        <f t="shared" si="11"/>
        <v>248336</v>
      </c>
      <c r="AD290" s="40">
        <f t="shared" si="12"/>
        <v>0</v>
      </c>
      <c r="AE290" s="40">
        <f t="shared" si="13"/>
        <v>0</v>
      </c>
      <c r="AF290" s="41">
        <f t="shared" si="14"/>
        <v>9000</v>
      </c>
      <c r="AG290" s="40">
        <f>IFERROR(__xludf.DUMMYFUNCTION("IFNA(VLOOKUP(A290,IMPORTRANGE(""https://docs.google.com/spreadsheets/d/13sIiIFxtnWDUMYwzYXOCUL9Pdssb8PBqcbIkNBBCaZM/edit?resourcekey#gid=2083474367"",""Responses!$B$2:$N$500""),10,0),0)"),0.0)</f>
        <v>0</v>
      </c>
      <c r="AH290" s="40">
        <f>IFERROR(__xludf.DUMMYFUNCTION("IFNA(VLOOKUP(A290,IMPORTRANGE(""https://docs.google.com/spreadsheets/d/13sIiIFxtnWDUMYwzYXOCUL9Pdssb8PBqcbIkNBBCaZM/edit?resourcekey#gid=2083474367"",""Responses!$B$2:$N$500""),9,0),0)"),0.0)</f>
        <v>0</v>
      </c>
      <c r="AI290" s="41">
        <f t="shared" si="15"/>
        <v>1076648</v>
      </c>
      <c r="AJ290" s="41">
        <f t="shared" si="16"/>
        <v>-6069506.8</v>
      </c>
      <c r="AK290" s="42">
        <f t="shared" si="17"/>
        <v>0.4950984269</v>
      </c>
      <c r="AL290" s="42">
        <f t="shared" si="18"/>
        <v>0.150661164</v>
      </c>
    </row>
    <row r="291" ht="15.75" customHeight="1">
      <c r="A291" s="6">
        <v>1.2440599E8</v>
      </c>
      <c r="B291" s="7" t="s">
        <v>603</v>
      </c>
      <c r="C291" s="20">
        <f>VLOOKUP(A291,'14.03.24'!$A$2:$W$500,17,0)</f>
        <v>949302.62</v>
      </c>
      <c r="D291" s="33">
        <f t="shared" si="1"/>
        <v>0</v>
      </c>
      <c r="E291" s="20">
        <f>VLOOKUP(A291,'14.03.24'!$A$2:$W$500,18,0)</f>
        <v>7119769.65</v>
      </c>
      <c r="F291" s="33">
        <f t="shared" si="2"/>
        <v>0</v>
      </c>
      <c r="G291" s="13">
        <f>VLOOKUP(A291,'14.03.24'!$A$2:$C$426,3,0)</f>
        <v>47465131</v>
      </c>
      <c r="H291" s="34" t="str">
        <f>VLOOKUP(A291,'Actual scan'!$A$2:$C$419,3,0)</f>
        <v>#N/A</v>
      </c>
      <c r="I291" s="35" t="str">
        <f t="shared" si="3"/>
        <v>#N/A</v>
      </c>
      <c r="J291" s="20">
        <f>VLOOKUP(A291,'14.03.24'!$A$2:$M$426,13,0)</f>
        <v>44855411</v>
      </c>
      <c r="K291" s="36" t="str">
        <f>VLOOKUP(A291,'Actual scan'!$A$2:$M$419,13,0)</f>
        <v>#N/A</v>
      </c>
      <c r="L291" s="35" t="str">
        <f t="shared" si="4"/>
        <v>#N/A</v>
      </c>
      <c r="M291" s="13">
        <f>VLOOKUP(A291,'14.03.24'!$A$2:$M$426,4,0)</f>
        <v>3573601</v>
      </c>
      <c r="N291" s="34" t="str">
        <f>VLOOKUP(A291,'Actual scan'!$A$2:$M$419,4,0)</f>
        <v>#N/A</v>
      </c>
      <c r="O291" s="38" t="str">
        <f t="shared" si="5"/>
        <v>#N/A</v>
      </c>
      <c r="P291" s="13">
        <f>VLOOKUP(A291,'14.03.24'!$A$2:$M$426,10,0)</f>
        <v>6018481</v>
      </c>
      <c r="Q291" s="39" t="str">
        <f>VLOOKUP(A291,'Actual scan'!$A$2:$M$419,10,0)</f>
        <v>#N/A</v>
      </c>
      <c r="R291" s="38" t="str">
        <f t="shared" si="6"/>
        <v>#N/A</v>
      </c>
      <c r="S291" s="13">
        <f>VLOOKUP(A291,'14.03.24'!$A$2:$M$426,9,0)</f>
        <v>1336393</v>
      </c>
      <c r="T291" s="39" t="str">
        <f>VLOOKUP(A291,'Actual scan'!$A$2:$M$419,9,0)</f>
        <v>#N/A</v>
      </c>
      <c r="U291" s="38" t="str">
        <f t="shared" si="7"/>
        <v>#N/A</v>
      </c>
      <c r="V291" s="13">
        <f>VLOOKUP(A291,'14.03.24'!$A$2:$M$426,8,0)</f>
        <v>1716967</v>
      </c>
      <c r="W291" s="39" t="str">
        <f>VLOOKUP(A291,'Actual scan'!$A$2:$M$419,8,0)</f>
        <v>#N/A</v>
      </c>
      <c r="X291" s="38" t="str">
        <f t="shared" si="8"/>
        <v>#N/A</v>
      </c>
      <c r="Y291" s="13">
        <f>VLOOKUP(A291,'14.03.24'!$A$2:$M$426,11,0)</f>
        <v>71280721</v>
      </c>
      <c r="Z291" s="39" t="str">
        <f>VLOOKUP(A291,'Actual scan'!$A$2:$M$419,11,0)</f>
        <v>#N/A</v>
      </c>
      <c r="AA291" s="38" t="str">
        <f t="shared" si="9"/>
        <v>#N/A</v>
      </c>
      <c r="AB291" s="40" t="str">
        <f t="shared" si="10"/>
        <v>#N/A</v>
      </c>
      <c r="AC291" s="40" t="str">
        <f t="shared" si="11"/>
        <v>#N/A</v>
      </c>
      <c r="AD291" s="40">
        <f t="shared" si="12"/>
        <v>0</v>
      </c>
      <c r="AE291" s="40">
        <f t="shared" si="13"/>
        <v>0</v>
      </c>
      <c r="AF291" s="41" t="str">
        <f t="shared" si="14"/>
        <v>#N/A</v>
      </c>
      <c r="AG291" s="40">
        <f>IFERROR(__xludf.DUMMYFUNCTION("IFNA(VLOOKUP(A291,IMPORTRANGE(""https://docs.google.com/spreadsheets/d/13sIiIFxtnWDUMYwzYXOCUL9Pdssb8PBqcbIkNBBCaZM/edit?resourcekey#gid=2083474367"",""Responses!$B$2:$N$500""),10,0),0)"),0.0)</f>
        <v>0</v>
      </c>
      <c r="AH291" s="40">
        <f>IFERROR(__xludf.DUMMYFUNCTION("IFNA(VLOOKUP(A291,IMPORTRANGE(""https://docs.google.com/spreadsheets/d/13sIiIFxtnWDUMYwzYXOCUL9Pdssb8PBqcbIkNBBCaZM/edit?resourcekey#gid=2083474367"",""Responses!$B$2:$N$500""),9,0),0)"),0.0)</f>
        <v>0</v>
      </c>
      <c r="AI291" s="41">
        <f t="shared" si="15"/>
        <v>0</v>
      </c>
      <c r="AJ291" s="41">
        <f t="shared" si="16"/>
        <v>-7119769.65</v>
      </c>
      <c r="AK291" s="42">
        <f t="shared" si="17"/>
        <v>0</v>
      </c>
      <c r="AL291" s="42">
        <f t="shared" si="18"/>
        <v>0</v>
      </c>
    </row>
    <row r="292" ht="15.75" customHeight="1">
      <c r="A292" s="6">
        <v>1.15235785E8</v>
      </c>
      <c r="B292" s="7" t="s">
        <v>600</v>
      </c>
      <c r="C292" s="20">
        <f>VLOOKUP(A292,'14.03.24'!$A$2:$W$500,17,0)</f>
        <v>959009.34</v>
      </c>
      <c r="D292" s="33">
        <f t="shared" si="1"/>
        <v>0</v>
      </c>
      <c r="E292" s="20">
        <f>VLOOKUP(A292,'14.03.24'!$A$2:$W$500,18,0)</f>
        <v>7192570.05</v>
      </c>
      <c r="F292" s="33">
        <f t="shared" si="2"/>
        <v>0</v>
      </c>
      <c r="G292" s="13">
        <f>VLOOKUP(A292,'14.03.24'!$A$2:$C$426,3,0)</f>
        <v>47950467</v>
      </c>
      <c r="H292" s="34" t="str">
        <f>VLOOKUP(A292,'Actual scan'!$A$2:$C$419,3,0)</f>
        <v>#N/A</v>
      </c>
      <c r="I292" s="35" t="str">
        <f t="shared" si="3"/>
        <v>#N/A</v>
      </c>
      <c r="J292" s="20">
        <f>VLOOKUP(A292,'14.03.24'!$A$2:$M$426,13,0)</f>
        <v>89814086.6</v>
      </c>
      <c r="K292" s="36" t="str">
        <f>VLOOKUP(A292,'Actual scan'!$A$2:$M$419,13,0)</f>
        <v>#N/A</v>
      </c>
      <c r="L292" s="35" t="str">
        <f t="shared" si="4"/>
        <v>#N/A</v>
      </c>
      <c r="M292" s="13">
        <f>VLOOKUP(A292,'14.03.24'!$A$2:$M$426,4,0)</f>
        <v>14411752</v>
      </c>
      <c r="N292" s="34" t="str">
        <f>VLOOKUP(A292,'Actual scan'!$A$2:$M$419,4,0)</f>
        <v>#N/A</v>
      </c>
      <c r="O292" s="38" t="str">
        <f t="shared" si="5"/>
        <v>#N/A</v>
      </c>
      <c r="P292" s="13">
        <f>VLOOKUP(A292,'14.03.24'!$A$2:$M$426,10,0)</f>
        <v>5469947</v>
      </c>
      <c r="Q292" s="39" t="str">
        <f>VLOOKUP(A292,'Actual scan'!$A$2:$M$419,10,0)</f>
        <v>#N/A</v>
      </c>
      <c r="R292" s="38" t="str">
        <f t="shared" si="6"/>
        <v>#N/A</v>
      </c>
      <c r="S292" s="13">
        <f>VLOOKUP(A292,'14.03.24'!$A$2:$M$426,9,0)</f>
        <v>1974657</v>
      </c>
      <c r="T292" s="39" t="str">
        <f>VLOOKUP(A292,'Actual scan'!$A$2:$M$419,9,0)</f>
        <v>#N/A</v>
      </c>
      <c r="U292" s="38" t="str">
        <f t="shared" si="7"/>
        <v>#N/A</v>
      </c>
      <c r="V292" s="13">
        <f>VLOOKUP(A292,'14.03.24'!$A$2:$M$426,8,0)</f>
        <v>3064523</v>
      </c>
      <c r="W292" s="39" t="str">
        <f>VLOOKUP(A292,'Actual scan'!$A$2:$M$419,8,0)</f>
        <v>#N/A</v>
      </c>
      <c r="X292" s="38" t="str">
        <f t="shared" si="8"/>
        <v>#N/A</v>
      </c>
      <c r="Y292" s="13">
        <f>VLOOKUP(A292,'14.03.24'!$A$2:$M$426,11,0)</f>
        <v>2775034116</v>
      </c>
      <c r="Z292" s="39" t="str">
        <f>VLOOKUP(A292,'Actual scan'!$A$2:$M$419,11,0)</f>
        <v>#N/A</v>
      </c>
      <c r="AA292" s="38" t="str">
        <f t="shared" si="9"/>
        <v>#N/A</v>
      </c>
      <c r="AB292" s="40" t="str">
        <f t="shared" si="10"/>
        <v>#N/A</v>
      </c>
      <c r="AC292" s="40" t="str">
        <f t="shared" si="11"/>
        <v>#N/A</v>
      </c>
      <c r="AD292" s="40">
        <f t="shared" si="12"/>
        <v>0</v>
      </c>
      <c r="AE292" s="40">
        <f t="shared" si="13"/>
        <v>0</v>
      </c>
      <c r="AF292" s="41" t="str">
        <f t="shared" si="14"/>
        <v>#N/A</v>
      </c>
      <c r="AG292" s="40">
        <f>IFERROR(__xludf.DUMMYFUNCTION("IFNA(VLOOKUP(A292,IMPORTRANGE(""https://docs.google.com/spreadsheets/d/13sIiIFxtnWDUMYwzYXOCUL9Pdssb8PBqcbIkNBBCaZM/edit?resourcekey#gid=2083474367"",""Responses!$B$2:$N$500""),10,0),0)"),0.0)</f>
        <v>0</v>
      </c>
      <c r="AH292" s="40">
        <f>IFERROR(__xludf.DUMMYFUNCTION("IFNA(VLOOKUP(A292,IMPORTRANGE(""https://docs.google.com/spreadsheets/d/13sIiIFxtnWDUMYwzYXOCUL9Pdssb8PBqcbIkNBBCaZM/edit?resourcekey#gid=2083474367"",""Responses!$B$2:$N$500""),9,0),0)"),0.0)</f>
        <v>0</v>
      </c>
      <c r="AI292" s="41">
        <f t="shared" si="15"/>
        <v>0</v>
      </c>
      <c r="AJ292" s="41">
        <f t="shared" si="16"/>
        <v>-7192570.05</v>
      </c>
      <c r="AK292" s="42">
        <f t="shared" si="17"/>
        <v>0</v>
      </c>
      <c r="AL292" s="42">
        <f t="shared" si="18"/>
        <v>0</v>
      </c>
    </row>
    <row r="293" ht="15.75" customHeight="1">
      <c r="A293" s="6">
        <v>1.24382618E8</v>
      </c>
      <c r="B293" s="7" t="s">
        <v>266</v>
      </c>
      <c r="C293" s="20">
        <f>VLOOKUP(A293,'14.03.24'!$A$2:$W$500,17,0)</f>
        <v>952112</v>
      </c>
      <c r="D293" s="33">
        <f t="shared" si="1"/>
        <v>742443</v>
      </c>
      <c r="E293" s="20">
        <f>VLOOKUP(A293,'14.03.24'!$A$2:$W$500,18,0)</f>
        <v>7140840</v>
      </c>
      <c r="F293" s="33">
        <f t="shared" si="2"/>
        <v>1807494.008</v>
      </c>
      <c r="G293" s="13">
        <f>VLOOKUP(A293,'14.03.24'!$A$2:$C$426,3,0)</f>
        <v>47605600</v>
      </c>
      <c r="H293" s="34">
        <f>VLOOKUP(A293,'Actual scan'!$A$2:$C$419,3,0)</f>
        <v>47598686</v>
      </c>
      <c r="I293" s="35">
        <f t="shared" si="3"/>
        <v>-6914</v>
      </c>
      <c r="J293" s="20">
        <f>VLOOKUP(A293,'14.03.24'!$A$2:$M$426,13,0)</f>
        <v>88497985.6</v>
      </c>
      <c r="K293" s="36">
        <f>VLOOKUP(A293,'Actual scan'!$A$2:$M$419,13,0)</f>
        <v>96543571.8</v>
      </c>
      <c r="L293" s="37">
        <f t="shared" si="4"/>
        <v>8045586.2</v>
      </c>
      <c r="M293" s="13">
        <f>VLOOKUP(A293,'14.03.24'!$A$2:$M$426,4,0)</f>
        <v>8554233</v>
      </c>
      <c r="N293" s="34">
        <f>VLOOKUP(A293,'Actual scan'!$A$2:$M$419,4,0)</f>
        <v>9452810</v>
      </c>
      <c r="O293" s="38">
        <f t="shared" si="5"/>
        <v>898577</v>
      </c>
      <c r="P293" s="13">
        <f>VLOOKUP(A293,'14.03.24'!$A$2:$M$426,10,0)</f>
        <v>6192434</v>
      </c>
      <c r="Q293" s="39">
        <f>VLOOKUP(A293,'Actual scan'!$A$2:$M$419,10,0)</f>
        <v>7051751</v>
      </c>
      <c r="R293" s="38">
        <f t="shared" si="6"/>
        <v>859317</v>
      </c>
      <c r="S293" s="13">
        <f>VLOOKUP(A293,'14.03.24'!$A$2:$M$426,9,0)</f>
        <v>2108842</v>
      </c>
      <c r="T293" s="39">
        <f>VLOOKUP(A293,'Actual scan'!$A$2:$M$419,9,0)</f>
        <v>2166700</v>
      </c>
      <c r="U293" s="38">
        <f t="shared" si="7"/>
        <v>57858</v>
      </c>
      <c r="V293" s="13">
        <f>VLOOKUP(A293,'14.03.24'!$A$2:$M$426,8,0)</f>
        <v>4125842</v>
      </c>
      <c r="W293" s="39">
        <f>VLOOKUP(A293,'Actual scan'!$A$2:$M$419,8,0)</f>
        <v>4810427</v>
      </c>
      <c r="X293" s="38">
        <f t="shared" si="8"/>
        <v>684585</v>
      </c>
      <c r="Y293" s="13">
        <f>VLOOKUP(A293,'14.03.24'!$A$2:$M$426,11,0)</f>
        <v>745355166</v>
      </c>
      <c r="Z293" s="39">
        <f>VLOOKUP(A293,'Actual scan'!$A$2:$M$419,11,0)</f>
        <v>1090175180</v>
      </c>
      <c r="AA293" s="38">
        <f t="shared" si="9"/>
        <v>344820014</v>
      </c>
      <c r="AB293" s="40">
        <f t="shared" si="10"/>
        <v>1369170</v>
      </c>
      <c r="AC293" s="40">
        <f t="shared" si="11"/>
        <v>231432</v>
      </c>
      <c r="AD293" s="40">
        <f t="shared" si="12"/>
        <v>0</v>
      </c>
      <c r="AE293" s="40">
        <f t="shared" si="13"/>
        <v>0</v>
      </c>
      <c r="AF293" s="41">
        <f t="shared" si="14"/>
        <v>206892.0084</v>
      </c>
      <c r="AG293" s="40">
        <f>IFERROR(__xludf.DUMMYFUNCTION("IFNA(VLOOKUP(A293,IMPORTRANGE(""https://docs.google.com/spreadsheets/d/13sIiIFxtnWDUMYwzYXOCUL9Pdssb8PBqcbIkNBBCaZM/edit?resourcekey#gid=2083474367"",""Responses!$B$2:$N$500""),10,0),0)"),0.0)</f>
        <v>0</v>
      </c>
      <c r="AH293" s="40">
        <f>IFERROR(__xludf.DUMMYFUNCTION("IFNA(VLOOKUP(A293,IMPORTRANGE(""https://docs.google.com/spreadsheets/d/13sIiIFxtnWDUMYwzYXOCUL9Pdssb8PBqcbIkNBBCaZM/edit?resourcekey#gid=2083474367"",""Responses!$B$2:$N$500""),9,0),0)"),0.0)</f>
        <v>0</v>
      </c>
      <c r="AI293" s="41">
        <f t="shared" si="15"/>
        <v>1807494.008</v>
      </c>
      <c r="AJ293" s="41">
        <f t="shared" si="16"/>
        <v>-5333345.992</v>
      </c>
      <c r="AK293" s="42">
        <f t="shared" si="17"/>
        <v>0.7797853614</v>
      </c>
      <c r="AL293" s="42">
        <f t="shared" si="18"/>
        <v>0.2531206424</v>
      </c>
    </row>
    <row r="294" ht="15.75" customHeight="1">
      <c r="A294" s="6">
        <v>9.1691532E7</v>
      </c>
      <c r="B294" s="7" t="s">
        <v>261</v>
      </c>
      <c r="C294" s="20">
        <f>VLOOKUP(A294,'14.03.24'!$A$2:$W$500,17,0)</f>
        <v>954511.28</v>
      </c>
      <c r="D294" s="33">
        <f t="shared" si="1"/>
        <v>4566787</v>
      </c>
      <c r="E294" s="20">
        <f>VLOOKUP(A294,'14.03.24'!$A$2:$W$500,18,0)</f>
        <v>7158834.6</v>
      </c>
      <c r="F294" s="33">
        <f t="shared" si="2"/>
        <v>15718831.86</v>
      </c>
      <c r="G294" s="13">
        <f>VLOOKUP(A294,'14.03.24'!$A$2:$C$426,3,0)</f>
        <v>47725564</v>
      </c>
      <c r="H294" s="34">
        <f>VLOOKUP(A294,'Actual scan'!$A$2:$C$419,3,0)</f>
        <v>48720968</v>
      </c>
      <c r="I294" s="35">
        <f t="shared" si="3"/>
        <v>995404</v>
      </c>
      <c r="J294" s="20">
        <f>VLOOKUP(A294,'14.03.24'!$A$2:$M$426,13,0)</f>
        <v>110606638.2</v>
      </c>
      <c r="K294" s="36">
        <f>VLOOKUP(A294,'Actual scan'!$A$2:$M$419,13,0)</f>
        <v>187955210.8</v>
      </c>
      <c r="L294" s="37">
        <f t="shared" si="4"/>
        <v>77348572.6</v>
      </c>
      <c r="M294" s="13">
        <f>VLOOKUP(A294,'14.03.24'!$A$2:$M$426,4,0)</f>
        <v>7327326</v>
      </c>
      <c r="N294" s="34">
        <f>VLOOKUP(A294,'Actual scan'!$A$2:$M$419,4,0)</f>
        <v>12171503</v>
      </c>
      <c r="O294" s="38">
        <f t="shared" si="5"/>
        <v>4844177</v>
      </c>
      <c r="P294" s="13">
        <f>VLOOKUP(A294,'14.03.24'!$A$2:$M$426,10,0)</f>
        <v>3372028</v>
      </c>
      <c r="Q294" s="39">
        <f>VLOOKUP(A294,'Actual scan'!$A$2:$M$419,10,0)</f>
        <v>4999112</v>
      </c>
      <c r="R294" s="38">
        <f t="shared" si="6"/>
        <v>1627084</v>
      </c>
      <c r="S294" s="13">
        <f>VLOOKUP(A294,'14.03.24'!$A$2:$M$426,9,0)</f>
        <v>4127743</v>
      </c>
      <c r="T294" s="39">
        <f>VLOOKUP(A294,'Actual scan'!$A$2:$M$419,9,0)</f>
        <v>7271012</v>
      </c>
      <c r="U294" s="38">
        <f t="shared" si="7"/>
        <v>3143269</v>
      </c>
      <c r="V294" s="13">
        <f>VLOOKUP(A294,'14.03.24'!$A$2:$M$426,8,0)</f>
        <v>2727344</v>
      </c>
      <c r="W294" s="39">
        <f>VLOOKUP(A294,'Actual scan'!$A$2:$M$419,8,0)</f>
        <v>4150862</v>
      </c>
      <c r="X294" s="38">
        <f t="shared" si="8"/>
        <v>1423518</v>
      </c>
      <c r="Y294" s="13">
        <f>VLOOKUP(A294,'14.03.24'!$A$2:$M$426,11,0)</f>
        <v>53096270</v>
      </c>
      <c r="Z294" s="39">
        <f>VLOOKUP(A294,'Actual scan'!$A$2:$M$419,11,0)</f>
        <v>550962700</v>
      </c>
      <c r="AA294" s="38">
        <f t="shared" si="9"/>
        <v>497866430</v>
      </c>
      <c r="AB294" s="40">
        <f t="shared" si="10"/>
        <v>2847036</v>
      </c>
      <c r="AC294" s="40">
        <f t="shared" si="11"/>
        <v>12573076</v>
      </c>
      <c r="AD294" s="40">
        <f t="shared" si="12"/>
        <v>0</v>
      </c>
      <c r="AE294" s="40">
        <f t="shared" si="13"/>
        <v>0</v>
      </c>
      <c r="AF294" s="41">
        <f t="shared" si="14"/>
        <v>298719.858</v>
      </c>
      <c r="AG294" s="40">
        <f>IFERROR(__xludf.DUMMYFUNCTION("IFNA(VLOOKUP(A294,IMPORTRANGE(""https://docs.google.com/spreadsheets/d/13sIiIFxtnWDUMYwzYXOCUL9Pdssb8PBqcbIkNBBCaZM/edit?resourcekey#gid=2083474367"",""Responses!$B$2:$N$500""),10,0),0)"),0.0)</f>
        <v>0</v>
      </c>
      <c r="AH294" s="40">
        <f>IFERROR(__xludf.DUMMYFUNCTION("IFNA(VLOOKUP(A294,IMPORTRANGE(""https://docs.google.com/spreadsheets/d/13sIiIFxtnWDUMYwzYXOCUL9Pdssb8PBqcbIkNBBCaZM/edit?resourcekey#gid=2083474367"",""Responses!$B$2:$N$500""),9,0),0)"),0.0)</f>
        <v>0</v>
      </c>
      <c r="AI294" s="41">
        <f t="shared" si="15"/>
        <v>15718831.86</v>
      </c>
      <c r="AJ294" s="41">
        <f t="shared" si="16"/>
        <v>8559997.258</v>
      </c>
      <c r="AK294" s="42">
        <f t="shared" si="17"/>
        <v>4.784424339</v>
      </c>
      <c r="AL294" s="42">
        <f t="shared" si="18"/>
        <v>2.195724966</v>
      </c>
    </row>
    <row r="295" ht="15.75" customHeight="1">
      <c r="A295" s="6">
        <v>2.3108048E7</v>
      </c>
      <c r="B295" s="7" t="s">
        <v>242</v>
      </c>
      <c r="C295" s="20">
        <f>VLOOKUP(A295,'14.03.24'!$A$2:$W$500,17,0)</f>
        <v>970700.24</v>
      </c>
      <c r="D295" s="33">
        <f t="shared" si="1"/>
        <v>46044</v>
      </c>
      <c r="E295" s="20">
        <f>VLOOKUP(A295,'14.03.24'!$A$2:$W$500,18,0)</f>
        <v>7280251.8</v>
      </c>
      <c r="F295" s="33">
        <f t="shared" si="2"/>
        <v>1237821.567</v>
      </c>
      <c r="G295" s="13">
        <f>VLOOKUP(A295,'14.03.24'!$A$2:$C$426,3,0)</f>
        <v>48535012</v>
      </c>
      <c r="H295" s="34">
        <f>VLOOKUP(A295,'Actual scan'!$A$2:$C$419,3,0)</f>
        <v>50974715</v>
      </c>
      <c r="I295" s="35">
        <f t="shared" si="3"/>
        <v>2439703</v>
      </c>
      <c r="J295" s="20">
        <f>VLOOKUP(A295,'14.03.24'!$A$2:$M$426,13,0)</f>
        <v>21536998</v>
      </c>
      <c r="K295" s="36">
        <f>VLOOKUP(A295,'Actual scan'!$A$2:$M$419,13,0)</f>
        <v>22453598</v>
      </c>
      <c r="L295" s="37">
        <f t="shared" si="4"/>
        <v>916600</v>
      </c>
      <c r="M295" s="13">
        <f>VLOOKUP(A295,'14.03.24'!$A$2:$M$426,4,0)</f>
        <v>1723118</v>
      </c>
      <c r="N295" s="34">
        <f>VLOOKUP(A295,'Actual scan'!$A$2:$M$419,4,0)</f>
        <v>1769162</v>
      </c>
      <c r="O295" s="38">
        <f t="shared" si="5"/>
        <v>46044</v>
      </c>
      <c r="P295" s="13">
        <f>VLOOKUP(A295,'14.03.24'!$A$2:$M$426,10,0)</f>
        <v>5153628</v>
      </c>
      <c r="Q295" s="39">
        <f>VLOOKUP(A295,'Actual scan'!$A$2:$M$419,10,0)</f>
        <v>5157227</v>
      </c>
      <c r="R295" s="38">
        <f t="shared" si="6"/>
        <v>3599</v>
      </c>
      <c r="S295" s="13">
        <f>VLOOKUP(A295,'14.03.24'!$A$2:$M$426,9,0)</f>
        <v>432437</v>
      </c>
      <c r="T295" s="39">
        <f>VLOOKUP(A295,'Actual scan'!$A$2:$M$419,9,0)</f>
        <v>478053</v>
      </c>
      <c r="U295" s="38">
        <f t="shared" si="7"/>
        <v>45616</v>
      </c>
      <c r="V295" s="13">
        <f>VLOOKUP(A295,'14.03.24'!$A$2:$M$426,8,0)</f>
        <v>1288362</v>
      </c>
      <c r="W295" s="39">
        <f>VLOOKUP(A295,'Actual scan'!$A$2:$M$419,8,0)</f>
        <v>1288790</v>
      </c>
      <c r="X295" s="38">
        <f t="shared" si="8"/>
        <v>428</v>
      </c>
      <c r="Y295" s="13">
        <f>VLOOKUP(A295,'14.03.24'!$A$2:$M$426,11,0)</f>
        <v>26795144736</v>
      </c>
      <c r="Z295" s="39">
        <f>VLOOKUP(A295,'Actual scan'!$A$2:$M$419,11,0)</f>
        <v>28552647348</v>
      </c>
      <c r="AA295" s="38">
        <f t="shared" si="9"/>
        <v>1757502612</v>
      </c>
      <c r="AB295" s="40">
        <f t="shared" si="10"/>
        <v>856</v>
      </c>
      <c r="AC295" s="40">
        <f t="shared" si="11"/>
        <v>182464</v>
      </c>
      <c r="AD295" s="40">
        <f t="shared" si="12"/>
        <v>0</v>
      </c>
      <c r="AE295" s="40">
        <f t="shared" si="13"/>
        <v>0</v>
      </c>
      <c r="AF295" s="41">
        <f t="shared" si="14"/>
        <v>1054501.567</v>
      </c>
      <c r="AG295" s="40">
        <f>IFERROR(__xludf.DUMMYFUNCTION("IFNA(VLOOKUP(A295,IMPORTRANGE(""https://docs.google.com/spreadsheets/d/13sIiIFxtnWDUMYwzYXOCUL9Pdssb8PBqcbIkNBBCaZM/edit?resourcekey#gid=2083474367"",""Responses!$B$2:$N$500""),10,0),0)"),0.0)</f>
        <v>0</v>
      </c>
      <c r="AH295" s="40">
        <f>IFERROR(__xludf.DUMMYFUNCTION("IFNA(VLOOKUP(A295,IMPORTRANGE(""https://docs.google.com/spreadsheets/d/13sIiIFxtnWDUMYwzYXOCUL9Pdssb8PBqcbIkNBBCaZM/edit?resourcekey#gid=2083474367"",""Responses!$B$2:$N$500""),9,0),0)"),0.0)</f>
        <v>0</v>
      </c>
      <c r="AI295" s="41">
        <f t="shared" si="15"/>
        <v>1237821.567</v>
      </c>
      <c r="AJ295" s="41">
        <f t="shared" si="16"/>
        <v>-6042430.233</v>
      </c>
      <c r="AK295" s="42">
        <f t="shared" si="17"/>
        <v>0.04743379892</v>
      </c>
      <c r="AL295" s="42">
        <f t="shared" si="18"/>
        <v>0.1700245543</v>
      </c>
    </row>
    <row r="296" ht="15.75" customHeight="1">
      <c r="A296" s="6">
        <v>1.10952456E8</v>
      </c>
      <c r="B296" s="7" t="s">
        <v>249</v>
      </c>
      <c r="C296" s="20">
        <f>VLOOKUP(A296,'14.03.24'!$A$2:$W$500,17,0)</f>
        <v>962946.58</v>
      </c>
      <c r="D296" s="33">
        <f t="shared" si="1"/>
        <v>5951189</v>
      </c>
      <c r="E296" s="20">
        <f>VLOOKUP(A296,'14.03.24'!$A$2:$W$500,18,0)</f>
        <v>7222099.35</v>
      </c>
      <c r="F296" s="33">
        <f t="shared" si="2"/>
        <v>21292496</v>
      </c>
      <c r="G296" s="13">
        <f>VLOOKUP(A296,'14.03.24'!$A$2:$C$426,3,0)</f>
        <v>48147329</v>
      </c>
      <c r="H296" s="34">
        <f>VLOOKUP(A296,'Actual scan'!$A$2:$C$419,3,0)</f>
        <v>49894157</v>
      </c>
      <c r="I296" s="35">
        <f t="shared" si="3"/>
        <v>1746828</v>
      </c>
      <c r="J296" s="20">
        <f>VLOOKUP(A296,'14.03.24'!$A$2:$M$426,13,0)</f>
        <v>172175729.8</v>
      </c>
      <c r="K296" s="36">
        <f>VLOOKUP(A296,'Actual scan'!$A$2:$M$419,13,0)</f>
        <v>277602140.6</v>
      </c>
      <c r="L296" s="37">
        <f t="shared" si="4"/>
        <v>105426410.8</v>
      </c>
      <c r="M296" s="13">
        <f>VLOOKUP(A296,'14.03.24'!$A$2:$M$426,4,0)</f>
        <v>12036679</v>
      </c>
      <c r="N296" s="34">
        <f>VLOOKUP(A296,'Actual scan'!$A$2:$M$419,4,0)</f>
        <v>18055792</v>
      </c>
      <c r="O296" s="38">
        <f t="shared" si="5"/>
        <v>6019113</v>
      </c>
      <c r="P296" s="13">
        <f>VLOOKUP(A296,'14.03.24'!$A$2:$M$426,10,0)</f>
        <v>3531945</v>
      </c>
      <c r="Q296" s="39">
        <f>VLOOKUP(A296,'Actual scan'!$A$2:$M$419,10,0)</f>
        <v>4946956</v>
      </c>
      <c r="R296" s="38">
        <f t="shared" si="6"/>
        <v>1415011</v>
      </c>
      <c r="S296" s="13">
        <f>VLOOKUP(A296,'14.03.24'!$A$2:$M$426,9,0)</f>
        <v>5549827</v>
      </c>
      <c r="T296" s="39">
        <f>VLOOKUP(A296,'Actual scan'!$A$2:$M$419,9,0)</f>
        <v>10139886</v>
      </c>
      <c r="U296" s="38">
        <f t="shared" si="7"/>
        <v>4590059</v>
      </c>
      <c r="V296" s="13">
        <f>VLOOKUP(A296,'14.03.24'!$A$2:$M$426,8,0)</f>
        <v>5941179</v>
      </c>
      <c r="W296" s="39">
        <f>VLOOKUP(A296,'Actual scan'!$A$2:$M$419,8,0)</f>
        <v>7302309</v>
      </c>
      <c r="X296" s="38">
        <f t="shared" si="8"/>
        <v>1361130</v>
      </c>
      <c r="Y296" s="13">
        <f>VLOOKUP(A296,'14.03.24'!$A$2:$M$426,11,0)</f>
        <v>410264790</v>
      </c>
      <c r="Z296" s="39">
        <f>VLOOKUP(A296,'Actual scan'!$A$2:$M$419,11,0)</f>
        <v>760264790</v>
      </c>
      <c r="AA296" s="38">
        <f t="shared" si="9"/>
        <v>350000000</v>
      </c>
      <c r="AB296" s="40">
        <f t="shared" si="10"/>
        <v>2722260</v>
      </c>
      <c r="AC296" s="40">
        <f t="shared" si="11"/>
        <v>18360236</v>
      </c>
      <c r="AD296" s="40">
        <f t="shared" si="12"/>
        <v>0</v>
      </c>
      <c r="AE296" s="40">
        <f t="shared" si="13"/>
        <v>0</v>
      </c>
      <c r="AF296" s="41">
        <f t="shared" si="14"/>
        <v>210000</v>
      </c>
      <c r="AG296" s="40">
        <f>IFERROR(__xludf.DUMMYFUNCTION("IFNA(VLOOKUP(A296,IMPORTRANGE(""https://docs.google.com/spreadsheets/d/13sIiIFxtnWDUMYwzYXOCUL9Pdssb8PBqcbIkNBBCaZM/edit?resourcekey#gid=2083474367"",""Responses!$B$2:$N$500""),10,0),0)"),0.0)</f>
        <v>0</v>
      </c>
      <c r="AH296" s="40">
        <f>IFERROR(__xludf.DUMMYFUNCTION("IFNA(VLOOKUP(A296,IMPORTRANGE(""https://docs.google.com/spreadsheets/d/13sIiIFxtnWDUMYwzYXOCUL9Pdssb8PBqcbIkNBBCaZM/edit?resourcekey#gid=2083474367"",""Responses!$B$2:$N$500""),9,0),0)"),0.0)</f>
        <v>0</v>
      </c>
      <c r="AI296" s="41">
        <f t="shared" si="15"/>
        <v>21292496</v>
      </c>
      <c r="AJ296" s="41">
        <f t="shared" si="16"/>
        <v>14070396.65</v>
      </c>
      <c r="AK296" s="42">
        <f t="shared" si="17"/>
        <v>6.180186029</v>
      </c>
      <c r="AL296" s="42">
        <f t="shared" si="18"/>
        <v>2.948241913</v>
      </c>
    </row>
    <row r="297" ht="15.75" customHeight="1">
      <c r="A297" s="6">
        <v>1.24473441E8</v>
      </c>
      <c r="B297" s="7" t="s">
        <v>240</v>
      </c>
      <c r="C297" s="20">
        <f>VLOOKUP(A297,'14.03.24'!$A$2:$W$500,17,0)</f>
        <v>950054.06</v>
      </c>
      <c r="D297" s="33">
        <f t="shared" si="1"/>
        <v>1177879</v>
      </c>
      <c r="E297" s="20">
        <f>VLOOKUP(A297,'14.03.24'!$A$2:$W$500,18,0)</f>
        <v>7125405.45</v>
      </c>
      <c r="F297" s="33">
        <f t="shared" si="2"/>
        <v>4152212</v>
      </c>
      <c r="G297" s="13">
        <f>VLOOKUP(A297,'14.03.24'!$A$2:$C$426,3,0)</f>
        <v>47502703</v>
      </c>
      <c r="H297" s="34">
        <f>VLOOKUP(A297,'Actual scan'!$A$2:$C$419,3,0)</f>
        <v>51448530</v>
      </c>
      <c r="I297" s="35">
        <f t="shared" si="3"/>
        <v>3945827</v>
      </c>
      <c r="J297" s="20">
        <f>VLOOKUP(A297,'14.03.24'!$A$2:$M$426,13,0)</f>
        <v>71143334.4</v>
      </c>
      <c r="K297" s="36">
        <f>VLOOKUP(A297,'Actual scan'!$A$2:$M$419,13,0)</f>
        <v>91906760</v>
      </c>
      <c r="L297" s="37">
        <f t="shared" si="4"/>
        <v>20763425.6</v>
      </c>
      <c r="M297" s="13">
        <f>VLOOKUP(A297,'14.03.24'!$A$2:$M$426,4,0)</f>
        <v>6881033</v>
      </c>
      <c r="N297" s="34">
        <f>VLOOKUP(A297,'Actual scan'!$A$2:$M$419,4,0)</f>
        <v>8061559</v>
      </c>
      <c r="O297" s="38">
        <f t="shared" si="5"/>
        <v>1180526</v>
      </c>
      <c r="P297" s="13">
        <f>VLOOKUP(A297,'14.03.24'!$A$2:$M$426,10,0)</f>
        <v>5053847</v>
      </c>
      <c r="Q297" s="39">
        <f>VLOOKUP(A297,'Actual scan'!$A$2:$M$419,10,0)</f>
        <v>6726504</v>
      </c>
      <c r="R297" s="38">
        <f t="shared" si="6"/>
        <v>1672657</v>
      </c>
      <c r="S297" s="13">
        <f>VLOOKUP(A297,'14.03.24'!$A$2:$M$426,9,0)</f>
        <v>1880939</v>
      </c>
      <c r="T297" s="39">
        <f>VLOOKUP(A297,'Actual scan'!$A$2:$M$419,9,0)</f>
        <v>2779166</v>
      </c>
      <c r="U297" s="38">
        <f t="shared" si="7"/>
        <v>898227</v>
      </c>
      <c r="V297" s="13">
        <f>VLOOKUP(A297,'14.03.24'!$A$2:$M$426,8,0)</f>
        <v>2980566</v>
      </c>
      <c r="W297" s="39">
        <f>VLOOKUP(A297,'Actual scan'!$A$2:$M$419,8,0)</f>
        <v>3260218</v>
      </c>
      <c r="X297" s="38">
        <f t="shared" si="8"/>
        <v>279652</v>
      </c>
      <c r="Y297" s="13">
        <f>VLOOKUP(A297,'14.03.24'!$A$2:$M$426,11,0)</f>
        <v>38298499</v>
      </c>
      <c r="Z297" s="39">
        <f>VLOOKUP(A297,'Actual scan'!$A$2:$M$419,11,0)</f>
        <v>38298499</v>
      </c>
      <c r="AA297" s="38">
        <f t="shared" si="9"/>
        <v>0</v>
      </c>
      <c r="AB297" s="40">
        <f t="shared" si="10"/>
        <v>559304</v>
      </c>
      <c r="AC297" s="40">
        <f t="shared" si="11"/>
        <v>3592908</v>
      </c>
      <c r="AD297" s="40">
        <f t="shared" si="12"/>
        <v>0</v>
      </c>
      <c r="AE297" s="40">
        <f t="shared" si="13"/>
        <v>0</v>
      </c>
      <c r="AF297" s="41">
        <f t="shared" si="14"/>
        <v>0</v>
      </c>
      <c r="AG297" s="40">
        <f>IFERROR(__xludf.DUMMYFUNCTION("IFNA(VLOOKUP(A297,IMPORTRANGE(""https://docs.google.com/spreadsheets/d/13sIiIFxtnWDUMYwzYXOCUL9Pdssb8PBqcbIkNBBCaZM/edit?resourcekey#gid=2083474367"",""Responses!$B$2:$N$500""),10,0),0)"),0.0)</f>
        <v>0</v>
      </c>
      <c r="AH297" s="40">
        <f>IFERROR(__xludf.DUMMYFUNCTION("IFNA(VLOOKUP(A297,IMPORTRANGE(""https://docs.google.com/spreadsheets/d/13sIiIFxtnWDUMYwzYXOCUL9Pdssb8PBqcbIkNBBCaZM/edit?resourcekey#gid=2083474367"",""Responses!$B$2:$N$500""),9,0),0)"),0.0)</f>
        <v>0</v>
      </c>
      <c r="AI297" s="41">
        <f t="shared" si="15"/>
        <v>4152212</v>
      </c>
      <c r="AJ297" s="41">
        <f t="shared" si="16"/>
        <v>-2973193.45</v>
      </c>
      <c r="AK297" s="42">
        <f t="shared" si="17"/>
        <v>1.23980208</v>
      </c>
      <c r="AL297" s="42">
        <f t="shared" si="18"/>
        <v>0.5827334359</v>
      </c>
    </row>
    <row r="298" ht="15.75" customHeight="1">
      <c r="A298" s="6">
        <v>1.37574974E8</v>
      </c>
      <c r="B298" s="7" t="s">
        <v>202</v>
      </c>
      <c r="C298" s="20">
        <f>VLOOKUP(A298,'14.03.24'!$A$2:$W$500,17,0)</f>
        <v>967837.6</v>
      </c>
      <c r="D298" s="33">
        <f t="shared" si="1"/>
        <v>5606078</v>
      </c>
      <c r="E298" s="20">
        <f>VLOOKUP(A298,'14.03.24'!$A$2:$W$500,18,0)</f>
        <v>7258782</v>
      </c>
      <c r="F298" s="33">
        <f t="shared" si="2"/>
        <v>17199258</v>
      </c>
      <c r="G298" s="13">
        <f>VLOOKUP(A298,'14.03.24'!$A$2:$C$426,3,0)</f>
        <v>48391880</v>
      </c>
      <c r="H298" s="34">
        <f>VLOOKUP(A298,'Actual scan'!$A$2:$C$419,3,0)</f>
        <v>56916080</v>
      </c>
      <c r="I298" s="35">
        <f t="shared" si="3"/>
        <v>8524200</v>
      </c>
      <c r="J298" s="20">
        <f>VLOOKUP(A298,'14.03.24'!$A$2:$M$426,13,0)</f>
        <v>263078596.8</v>
      </c>
      <c r="K298" s="36">
        <f>VLOOKUP(A298,'Actual scan'!$A$2:$M$419,13,0)</f>
        <v>349626046.6</v>
      </c>
      <c r="L298" s="37">
        <f t="shared" si="4"/>
        <v>86547449.8</v>
      </c>
      <c r="M298" s="13">
        <f>VLOOKUP(A298,'14.03.24'!$A$2:$M$426,4,0)</f>
        <v>33579442</v>
      </c>
      <c r="N298" s="34">
        <f>VLOOKUP(A298,'Actual scan'!$A$2:$M$419,4,0)</f>
        <v>39768132</v>
      </c>
      <c r="O298" s="38">
        <f t="shared" si="5"/>
        <v>6188690</v>
      </c>
      <c r="P298" s="13">
        <f>VLOOKUP(A298,'14.03.24'!$A$2:$M$426,10,0)</f>
        <v>3161438</v>
      </c>
      <c r="Q298" s="39">
        <f>VLOOKUP(A298,'Actual scan'!$A$2:$M$419,10,0)</f>
        <v>4424520</v>
      </c>
      <c r="R298" s="38">
        <f t="shared" si="6"/>
        <v>1263082</v>
      </c>
      <c r="S298" s="13">
        <f>VLOOKUP(A298,'14.03.24'!$A$2:$M$426,9,0)</f>
        <v>3634018</v>
      </c>
      <c r="T298" s="39">
        <f>VLOOKUP(A298,'Actual scan'!$A$2:$M$419,9,0)</f>
        <v>6600569</v>
      </c>
      <c r="U298" s="38">
        <f t="shared" si="7"/>
        <v>2966551</v>
      </c>
      <c r="V298" s="13">
        <f>VLOOKUP(A298,'14.03.24'!$A$2:$M$426,8,0)</f>
        <v>16837037</v>
      </c>
      <c r="W298" s="39">
        <f>VLOOKUP(A298,'Actual scan'!$A$2:$M$419,8,0)</f>
        <v>19476564</v>
      </c>
      <c r="X298" s="38">
        <f t="shared" si="8"/>
        <v>2639527</v>
      </c>
      <c r="Y298" s="13">
        <f>VLOOKUP(A298,'14.03.24'!$A$2:$M$426,11,0)</f>
        <v>630156153</v>
      </c>
      <c r="Z298" s="39">
        <f>VLOOKUP(A298,'Actual scan'!$A$2:$M$419,11,0)</f>
        <v>720156153</v>
      </c>
      <c r="AA298" s="38">
        <f t="shared" si="9"/>
        <v>90000000</v>
      </c>
      <c r="AB298" s="40">
        <f t="shared" si="10"/>
        <v>5279054</v>
      </c>
      <c r="AC298" s="40">
        <f t="shared" si="11"/>
        <v>11866204</v>
      </c>
      <c r="AD298" s="40">
        <f t="shared" si="12"/>
        <v>0</v>
      </c>
      <c r="AE298" s="40">
        <f t="shared" si="13"/>
        <v>0</v>
      </c>
      <c r="AF298" s="41">
        <f t="shared" si="14"/>
        <v>54000</v>
      </c>
      <c r="AG298" s="40">
        <f>IFERROR(__xludf.DUMMYFUNCTION("IFNA(VLOOKUP(A298,IMPORTRANGE(""https://docs.google.com/spreadsheets/d/13sIiIFxtnWDUMYwzYXOCUL9Pdssb8PBqcbIkNBBCaZM/edit?resourcekey#gid=2083474367"",""Responses!$B$2:$N$500""),10,0),0)"),0.0)</f>
        <v>0</v>
      </c>
      <c r="AH298" s="40">
        <f>IFERROR(__xludf.DUMMYFUNCTION("IFNA(VLOOKUP(A298,IMPORTRANGE(""https://docs.google.com/spreadsheets/d/13sIiIFxtnWDUMYwzYXOCUL9Pdssb8PBqcbIkNBBCaZM/edit?resourcekey#gid=2083474367"",""Responses!$B$2:$N$500""),9,0),0)"),0.0)</f>
        <v>0</v>
      </c>
      <c r="AI298" s="41">
        <f t="shared" si="15"/>
        <v>17199258</v>
      </c>
      <c r="AJ298" s="41">
        <f t="shared" si="16"/>
        <v>9940476</v>
      </c>
      <c r="AK298" s="42">
        <f t="shared" si="17"/>
        <v>5.792374671</v>
      </c>
      <c r="AL298" s="42">
        <f t="shared" si="18"/>
        <v>2.369441319</v>
      </c>
    </row>
    <row r="299" ht="15.75" customHeight="1">
      <c r="A299" s="6">
        <v>1.16672444E8</v>
      </c>
      <c r="B299" s="7" t="s">
        <v>214</v>
      </c>
      <c r="C299" s="20">
        <f>VLOOKUP(A299,'14.03.24'!$A$2:$W$500,17,0)</f>
        <v>955874.6</v>
      </c>
      <c r="D299" s="33">
        <f t="shared" si="1"/>
        <v>677525</v>
      </c>
      <c r="E299" s="20">
        <f>VLOOKUP(A299,'14.03.24'!$A$2:$W$500,18,0)</f>
        <v>7169059.5</v>
      </c>
      <c r="F299" s="33">
        <f t="shared" si="2"/>
        <v>2479666</v>
      </c>
      <c r="G299" s="13">
        <f>VLOOKUP(A299,'14.03.24'!$A$2:$C$426,3,0)</f>
        <v>47793730</v>
      </c>
      <c r="H299" s="34">
        <f>VLOOKUP(A299,'Actual scan'!$A$2:$C$419,3,0)</f>
        <v>54956256</v>
      </c>
      <c r="I299" s="35">
        <f t="shared" si="3"/>
        <v>7162526</v>
      </c>
      <c r="J299" s="20">
        <f>VLOOKUP(A299,'14.03.24'!$A$2:$M$426,13,0)</f>
        <v>80065252.4</v>
      </c>
      <c r="K299" s="36">
        <f>VLOOKUP(A299,'Actual scan'!$A$2:$M$419,13,0)</f>
        <v>92474565.4</v>
      </c>
      <c r="L299" s="37">
        <f t="shared" si="4"/>
        <v>12409313</v>
      </c>
      <c r="M299" s="13">
        <f>VLOOKUP(A299,'14.03.24'!$A$2:$M$426,4,0)</f>
        <v>6746995</v>
      </c>
      <c r="N299" s="34">
        <f>VLOOKUP(A299,'Actual scan'!$A$2:$M$419,4,0)</f>
        <v>7453163</v>
      </c>
      <c r="O299" s="38">
        <f t="shared" si="5"/>
        <v>706168</v>
      </c>
      <c r="P299" s="13">
        <f>VLOOKUP(A299,'14.03.24'!$A$2:$M$426,10,0)</f>
        <v>4648844</v>
      </c>
      <c r="Q299" s="39">
        <f>VLOOKUP(A299,'Actual scan'!$A$2:$M$419,10,0)</f>
        <v>5697903</v>
      </c>
      <c r="R299" s="38">
        <f t="shared" si="6"/>
        <v>1049059</v>
      </c>
      <c r="S299" s="13">
        <f>VLOOKUP(A299,'14.03.24'!$A$2:$M$426,9,0)</f>
        <v>1831682</v>
      </c>
      <c r="T299" s="39">
        <f>VLOOKUP(A299,'Actual scan'!$A$2:$M$419,9,0)</f>
        <v>2393990</v>
      </c>
      <c r="U299" s="38">
        <f t="shared" si="7"/>
        <v>562308</v>
      </c>
      <c r="V299" s="13">
        <f>VLOOKUP(A299,'14.03.24'!$A$2:$M$426,8,0)</f>
        <v>4148691</v>
      </c>
      <c r="W299" s="39">
        <f>VLOOKUP(A299,'Actual scan'!$A$2:$M$419,8,0)</f>
        <v>4263908</v>
      </c>
      <c r="X299" s="38">
        <f t="shared" si="8"/>
        <v>115217</v>
      </c>
      <c r="Y299" s="13">
        <f>VLOOKUP(A299,'14.03.24'!$A$2:$M$426,11,0)</f>
        <v>98689106</v>
      </c>
      <c r="Z299" s="39">
        <f>VLOOKUP(A299,'Actual scan'!$A$2:$M$419,11,0)</f>
        <v>98689106</v>
      </c>
      <c r="AA299" s="38">
        <f t="shared" si="9"/>
        <v>0</v>
      </c>
      <c r="AB299" s="40">
        <f t="shared" si="10"/>
        <v>230434</v>
      </c>
      <c r="AC299" s="40">
        <f t="shared" si="11"/>
        <v>2249232</v>
      </c>
      <c r="AD299" s="40">
        <f t="shared" si="12"/>
        <v>0</v>
      </c>
      <c r="AE299" s="40">
        <f t="shared" si="13"/>
        <v>0</v>
      </c>
      <c r="AF299" s="41">
        <f t="shared" si="14"/>
        <v>0</v>
      </c>
      <c r="AG299" s="40">
        <f>IFERROR(__xludf.DUMMYFUNCTION("IFNA(VLOOKUP(A299,IMPORTRANGE(""https://docs.google.com/spreadsheets/d/13sIiIFxtnWDUMYwzYXOCUL9Pdssb8PBqcbIkNBBCaZM/edit?resourcekey#gid=2083474367"",""Responses!$B$2:$N$500""),10,0),0)"),0.0)</f>
        <v>0</v>
      </c>
      <c r="AH299" s="40">
        <f>IFERROR(__xludf.DUMMYFUNCTION("IFNA(VLOOKUP(A299,IMPORTRANGE(""https://docs.google.com/spreadsheets/d/13sIiIFxtnWDUMYwzYXOCUL9Pdssb8PBqcbIkNBBCaZM/edit?resourcekey#gid=2083474367"",""Responses!$B$2:$N$500""),9,0),0)"),0.0)</f>
        <v>0</v>
      </c>
      <c r="AI299" s="41">
        <f t="shared" si="15"/>
        <v>2479666</v>
      </c>
      <c r="AJ299" s="41">
        <f t="shared" si="16"/>
        <v>-4689393.5</v>
      </c>
      <c r="AK299" s="42">
        <f t="shared" si="17"/>
        <v>0.7088011335</v>
      </c>
      <c r="AL299" s="42">
        <f t="shared" si="18"/>
        <v>0.3458844218</v>
      </c>
    </row>
    <row r="300" ht="15.75" customHeight="1">
      <c r="A300" s="6">
        <v>1.03795562E8</v>
      </c>
      <c r="B300" s="7" t="s">
        <v>669</v>
      </c>
      <c r="C300" s="20">
        <f>VLOOKUP(A300,'14.03.24'!$A$2:$W$500,17,0)</f>
        <v>950289.64</v>
      </c>
      <c r="D300" s="33">
        <f t="shared" si="1"/>
        <v>0</v>
      </c>
      <c r="E300" s="20">
        <f>VLOOKUP(A300,'14.03.24'!$A$2:$W$500,18,0)</f>
        <v>7127172.3</v>
      </c>
      <c r="F300" s="33">
        <f t="shared" si="2"/>
        <v>0</v>
      </c>
      <c r="G300" s="13">
        <f>VLOOKUP(A300,'14.03.24'!$A$2:$C$426,3,0)</f>
        <v>47514482</v>
      </c>
      <c r="H300" s="34" t="str">
        <f>VLOOKUP(A300,'Actual scan'!$A$2:$C$419,3,0)</f>
        <v>#N/A</v>
      </c>
      <c r="I300" s="35" t="str">
        <f t="shared" si="3"/>
        <v>#N/A</v>
      </c>
      <c r="J300" s="20">
        <f>VLOOKUP(A300,'14.03.24'!$A$2:$M$426,13,0)</f>
        <v>84461098.2</v>
      </c>
      <c r="K300" s="36" t="str">
        <f>VLOOKUP(A300,'Actual scan'!$A$2:$M$419,13,0)</f>
        <v>#N/A</v>
      </c>
      <c r="L300" s="35" t="str">
        <f t="shared" si="4"/>
        <v>#N/A</v>
      </c>
      <c r="M300" s="13">
        <f>VLOOKUP(A300,'14.03.24'!$A$2:$M$426,4,0)</f>
        <v>10701004</v>
      </c>
      <c r="N300" s="34" t="str">
        <f>VLOOKUP(A300,'Actual scan'!$A$2:$M$419,4,0)</f>
        <v>#N/A</v>
      </c>
      <c r="O300" s="38" t="str">
        <f t="shared" si="5"/>
        <v>#N/A</v>
      </c>
      <c r="P300" s="13">
        <f>VLOOKUP(A300,'14.03.24'!$A$2:$M$426,10,0)</f>
        <v>4877295</v>
      </c>
      <c r="Q300" s="39" t="str">
        <f>VLOOKUP(A300,'Actual scan'!$A$2:$M$419,10,0)</f>
        <v>#N/A</v>
      </c>
      <c r="R300" s="38" t="str">
        <f t="shared" si="6"/>
        <v>#N/A</v>
      </c>
      <c r="S300" s="13">
        <f>VLOOKUP(A300,'14.03.24'!$A$2:$M$426,9,0)</f>
        <v>840020</v>
      </c>
      <c r="T300" s="39" t="str">
        <f>VLOOKUP(A300,'Actual scan'!$A$2:$M$419,9,0)</f>
        <v>#N/A</v>
      </c>
      <c r="U300" s="38" t="str">
        <f t="shared" si="7"/>
        <v>#N/A</v>
      </c>
      <c r="V300" s="13">
        <f>VLOOKUP(A300,'14.03.24'!$A$2:$M$426,8,0)</f>
        <v>5602361</v>
      </c>
      <c r="W300" s="39" t="str">
        <f>VLOOKUP(A300,'Actual scan'!$A$2:$M$419,8,0)</f>
        <v>#N/A</v>
      </c>
      <c r="X300" s="38" t="str">
        <f t="shared" si="8"/>
        <v>#N/A</v>
      </c>
      <c r="Y300" s="13">
        <f>VLOOKUP(A300,'14.03.24'!$A$2:$M$426,11,0)</f>
        <v>420444254</v>
      </c>
      <c r="Z300" s="39" t="str">
        <f>VLOOKUP(A300,'Actual scan'!$A$2:$M$419,11,0)</f>
        <v>#N/A</v>
      </c>
      <c r="AA300" s="38" t="str">
        <f t="shared" si="9"/>
        <v>#N/A</v>
      </c>
      <c r="AB300" s="40" t="str">
        <f t="shared" si="10"/>
        <v>#N/A</v>
      </c>
      <c r="AC300" s="40" t="str">
        <f t="shared" si="11"/>
        <v>#N/A</v>
      </c>
      <c r="AD300" s="40">
        <f t="shared" si="12"/>
        <v>0</v>
      </c>
      <c r="AE300" s="40">
        <f t="shared" si="13"/>
        <v>0</v>
      </c>
      <c r="AF300" s="41" t="str">
        <f t="shared" si="14"/>
        <v>#N/A</v>
      </c>
      <c r="AG300" s="40">
        <f>IFERROR(__xludf.DUMMYFUNCTION("IFNA(VLOOKUP(A300,IMPORTRANGE(""https://docs.google.com/spreadsheets/d/13sIiIFxtnWDUMYwzYXOCUL9Pdssb8PBqcbIkNBBCaZM/edit?resourcekey#gid=2083474367"",""Responses!$B$2:$N$500""),10,0),0)"),0.0)</f>
        <v>0</v>
      </c>
      <c r="AH300" s="40">
        <f>IFERROR(__xludf.DUMMYFUNCTION("IFNA(VLOOKUP(A300,IMPORTRANGE(""https://docs.google.com/spreadsheets/d/13sIiIFxtnWDUMYwzYXOCUL9Pdssb8PBqcbIkNBBCaZM/edit?resourcekey#gid=2083474367"",""Responses!$B$2:$N$500""),9,0),0)"),0.0)</f>
        <v>0</v>
      </c>
      <c r="AI300" s="41">
        <f t="shared" si="15"/>
        <v>0</v>
      </c>
      <c r="AJ300" s="41">
        <f t="shared" si="16"/>
        <v>-7127172.3</v>
      </c>
      <c r="AK300" s="42">
        <f t="shared" si="17"/>
        <v>0</v>
      </c>
      <c r="AL300" s="42">
        <f t="shared" si="18"/>
        <v>0</v>
      </c>
    </row>
    <row r="301" ht="15.75" customHeight="1">
      <c r="A301" s="6">
        <v>1.23889137E8</v>
      </c>
      <c r="B301" s="7" t="s">
        <v>604</v>
      </c>
      <c r="C301" s="20">
        <f>VLOOKUP(A301,'14.03.24'!$A$2:$W$500,17,0)</f>
        <v>929625.38</v>
      </c>
      <c r="D301" s="33">
        <f t="shared" si="1"/>
        <v>0</v>
      </c>
      <c r="E301" s="20">
        <f>VLOOKUP(A301,'14.03.24'!$A$2:$W$500,18,0)</f>
        <v>6972190.35</v>
      </c>
      <c r="F301" s="33">
        <f t="shared" si="2"/>
        <v>0</v>
      </c>
      <c r="G301" s="13">
        <f>VLOOKUP(A301,'14.03.24'!$A$2:$C$426,3,0)</f>
        <v>46481269</v>
      </c>
      <c r="H301" s="34" t="str">
        <f>VLOOKUP(A301,'Actual scan'!$A$2:$C$419,3,0)</f>
        <v>#N/A</v>
      </c>
      <c r="I301" s="35" t="str">
        <f t="shared" si="3"/>
        <v>#N/A</v>
      </c>
      <c r="J301" s="20">
        <f>VLOOKUP(A301,'14.03.24'!$A$2:$M$426,13,0)</f>
        <v>204518918.8</v>
      </c>
      <c r="K301" s="36" t="str">
        <f>VLOOKUP(A301,'Actual scan'!$A$2:$M$419,13,0)</f>
        <v>#N/A</v>
      </c>
      <c r="L301" s="35" t="str">
        <f t="shared" si="4"/>
        <v>#N/A</v>
      </c>
      <c r="M301" s="13">
        <f>VLOOKUP(A301,'14.03.24'!$A$2:$M$426,4,0)</f>
        <v>16415016</v>
      </c>
      <c r="N301" s="34" t="str">
        <f>VLOOKUP(A301,'Actual scan'!$A$2:$M$419,4,0)</f>
        <v>#N/A</v>
      </c>
      <c r="O301" s="38" t="str">
        <f t="shared" si="5"/>
        <v>#N/A</v>
      </c>
      <c r="P301" s="13">
        <f>VLOOKUP(A301,'14.03.24'!$A$2:$M$426,10,0)</f>
        <v>8048566</v>
      </c>
      <c r="Q301" s="39" t="str">
        <f>VLOOKUP(A301,'Actual scan'!$A$2:$M$419,10,0)</f>
        <v>#N/A</v>
      </c>
      <c r="R301" s="38" t="str">
        <f t="shared" si="6"/>
        <v>#N/A</v>
      </c>
      <c r="S301" s="13">
        <f>VLOOKUP(A301,'14.03.24'!$A$2:$M$426,9,0)</f>
        <v>6107330</v>
      </c>
      <c r="T301" s="39" t="str">
        <f>VLOOKUP(A301,'Actual scan'!$A$2:$M$419,9,0)</f>
        <v>#N/A</v>
      </c>
      <c r="U301" s="38" t="str">
        <f t="shared" si="7"/>
        <v>#N/A</v>
      </c>
      <c r="V301" s="13">
        <f>VLOOKUP(A301,'14.03.24'!$A$2:$M$426,8,0)</f>
        <v>7871311</v>
      </c>
      <c r="W301" s="39" t="str">
        <f>VLOOKUP(A301,'Actual scan'!$A$2:$M$419,8,0)</f>
        <v>#N/A</v>
      </c>
      <c r="X301" s="38" t="str">
        <f t="shared" si="8"/>
        <v>#N/A</v>
      </c>
      <c r="Y301" s="13">
        <f>VLOOKUP(A301,'14.03.24'!$A$2:$M$426,11,0)</f>
        <v>4568998152</v>
      </c>
      <c r="Z301" s="39" t="str">
        <f>VLOOKUP(A301,'Actual scan'!$A$2:$M$419,11,0)</f>
        <v>#N/A</v>
      </c>
      <c r="AA301" s="38" t="str">
        <f t="shared" si="9"/>
        <v>#N/A</v>
      </c>
      <c r="AB301" s="40" t="str">
        <f t="shared" si="10"/>
        <v>#N/A</v>
      </c>
      <c r="AC301" s="40" t="str">
        <f t="shared" si="11"/>
        <v>#N/A</v>
      </c>
      <c r="AD301" s="40">
        <f t="shared" si="12"/>
        <v>0</v>
      </c>
      <c r="AE301" s="40">
        <f t="shared" si="13"/>
        <v>0</v>
      </c>
      <c r="AF301" s="41" t="str">
        <f t="shared" si="14"/>
        <v>#N/A</v>
      </c>
      <c r="AG301" s="40">
        <f>IFERROR(__xludf.DUMMYFUNCTION("IFNA(VLOOKUP(A301,IMPORTRANGE(""https://docs.google.com/spreadsheets/d/13sIiIFxtnWDUMYwzYXOCUL9Pdssb8PBqcbIkNBBCaZM/edit?resourcekey#gid=2083474367"",""Responses!$B$2:$N$500""),10,0),0)"),0.0)</f>
        <v>0</v>
      </c>
      <c r="AH301" s="40">
        <f>IFERROR(__xludf.DUMMYFUNCTION("IFNA(VLOOKUP(A301,IMPORTRANGE(""https://docs.google.com/spreadsheets/d/13sIiIFxtnWDUMYwzYXOCUL9Pdssb8PBqcbIkNBBCaZM/edit?resourcekey#gid=2083474367"",""Responses!$B$2:$N$500""),9,0),0)"),0.0)</f>
        <v>0</v>
      </c>
      <c r="AI301" s="41">
        <f t="shared" si="15"/>
        <v>0</v>
      </c>
      <c r="AJ301" s="41">
        <f t="shared" si="16"/>
        <v>-6972190.35</v>
      </c>
      <c r="AK301" s="42">
        <f t="shared" si="17"/>
        <v>0</v>
      </c>
      <c r="AL301" s="42">
        <f t="shared" si="18"/>
        <v>0</v>
      </c>
    </row>
    <row r="302" ht="15.75" customHeight="1">
      <c r="A302" s="6">
        <v>9.9594429E7</v>
      </c>
      <c r="B302" s="7" t="s">
        <v>606</v>
      </c>
      <c r="C302" s="20">
        <f>VLOOKUP(A302,'14.03.24'!$A$2:$W$500,17,0)</f>
        <v>925315.44</v>
      </c>
      <c r="D302" s="33">
        <f t="shared" si="1"/>
        <v>1237589</v>
      </c>
      <c r="E302" s="20">
        <f>VLOOKUP(A302,'14.03.24'!$A$2:$W$500,18,0)</f>
        <v>6939865.8</v>
      </c>
      <c r="F302" s="33">
        <f t="shared" si="2"/>
        <v>5890318.247</v>
      </c>
      <c r="G302" s="13">
        <f>VLOOKUP(A302,'14.03.24'!$A$2:$C$426,3,0)</f>
        <v>46265772</v>
      </c>
      <c r="H302" s="34">
        <f>VLOOKUP(A302,'Actual scan'!$A$2:$C$419,3,0)</f>
        <v>40589318</v>
      </c>
      <c r="I302" s="35">
        <f t="shared" si="3"/>
        <v>-5676454</v>
      </c>
      <c r="J302" s="20">
        <f>VLOOKUP(A302,'14.03.24'!$A$2:$M$426,13,0)</f>
        <v>114727159.6</v>
      </c>
      <c r="K302" s="36">
        <f>VLOOKUP(A302,'Actual scan'!$A$2:$M$419,13,0)</f>
        <v>139065512.2</v>
      </c>
      <c r="L302" s="37">
        <f t="shared" si="4"/>
        <v>24338352.6</v>
      </c>
      <c r="M302" s="13">
        <f>VLOOKUP(A302,'14.03.24'!$A$2:$M$426,4,0)</f>
        <v>6811952</v>
      </c>
      <c r="N302" s="34">
        <f>VLOOKUP(A302,'Actual scan'!$A$2:$M$419,4,0)</f>
        <v>8086488</v>
      </c>
      <c r="O302" s="38">
        <f t="shared" si="5"/>
        <v>1274536</v>
      </c>
      <c r="P302" s="13">
        <f>VLOOKUP(A302,'14.03.24'!$A$2:$M$426,10,0)</f>
        <v>7910453</v>
      </c>
      <c r="Q302" s="39">
        <f>VLOOKUP(A302,'Actual scan'!$A$2:$M$419,10,0)</f>
        <v>10659366</v>
      </c>
      <c r="R302" s="38">
        <f t="shared" si="6"/>
        <v>2748913</v>
      </c>
      <c r="S302" s="13">
        <f>VLOOKUP(A302,'14.03.24'!$A$2:$M$426,9,0)</f>
        <v>4863249</v>
      </c>
      <c r="T302" s="39">
        <f>VLOOKUP(A302,'Actual scan'!$A$2:$M$419,9,0)</f>
        <v>6052419</v>
      </c>
      <c r="U302" s="38">
        <f t="shared" si="7"/>
        <v>1189170</v>
      </c>
      <c r="V302" s="13">
        <f>VLOOKUP(A302,'14.03.24'!$A$2:$M$426,8,0)</f>
        <v>1700757</v>
      </c>
      <c r="W302" s="39">
        <f>VLOOKUP(A302,'Actual scan'!$A$2:$M$419,8,0)</f>
        <v>1749176</v>
      </c>
      <c r="X302" s="38">
        <f t="shared" si="8"/>
        <v>48419</v>
      </c>
      <c r="Y302" s="13">
        <f>VLOOKUP(A302,'14.03.24'!$A$2:$M$426,11,0)</f>
        <v>2068022209</v>
      </c>
      <c r="Z302" s="39">
        <f>VLOOKUP(A302,'Actual scan'!$A$2:$M$419,11,0)</f>
        <v>3796022620</v>
      </c>
      <c r="AA302" s="38">
        <f t="shared" si="9"/>
        <v>1728000411</v>
      </c>
      <c r="AB302" s="40">
        <f t="shared" si="10"/>
        <v>96838</v>
      </c>
      <c r="AC302" s="40">
        <f t="shared" si="11"/>
        <v>4756680</v>
      </c>
      <c r="AD302" s="40">
        <f t="shared" si="12"/>
        <v>0</v>
      </c>
      <c r="AE302" s="40">
        <f t="shared" si="13"/>
        <v>0</v>
      </c>
      <c r="AF302" s="41">
        <f t="shared" si="14"/>
        <v>1036800.247</v>
      </c>
      <c r="AG302" s="40">
        <f>IFERROR(__xludf.DUMMYFUNCTION("IFNA(VLOOKUP(A302,IMPORTRANGE(""https://docs.google.com/spreadsheets/d/13sIiIFxtnWDUMYwzYXOCUL9Pdssb8PBqcbIkNBBCaZM/edit?resourcekey#gid=2083474367"",""Responses!$B$2:$N$500""),10,0),0)"),0.0)</f>
        <v>0</v>
      </c>
      <c r="AH302" s="40">
        <f>IFERROR(__xludf.DUMMYFUNCTION("IFNA(VLOOKUP(A302,IMPORTRANGE(""https://docs.google.com/spreadsheets/d/13sIiIFxtnWDUMYwzYXOCUL9Pdssb8PBqcbIkNBBCaZM/edit?resourcekey#gid=2083474367"",""Responses!$B$2:$N$500""),9,0),0)"),0.0)</f>
        <v>0</v>
      </c>
      <c r="AI302" s="41">
        <f t="shared" si="15"/>
        <v>5890318.247</v>
      </c>
      <c r="AJ302" s="41">
        <f t="shared" si="16"/>
        <v>-1049547.553</v>
      </c>
      <c r="AK302" s="42">
        <f t="shared" si="17"/>
        <v>1.337477952</v>
      </c>
      <c r="AL302" s="42">
        <f t="shared" si="18"/>
        <v>0.8487654396</v>
      </c>
    </row>
    <row r="303" ht="15.75" customHeight="1">
      <c r="A303" s="6">
        <v>1.24970189E8</v>
      </c>
      <c r="B303" s="7" t="s">
        <v>264</v>
      </c>
      <c r="C303" s="20">
        <f>VLOOKUP(A303,'14.03.24'!$A$2:$W$500,17,0)</f>
        <v>932193.34</v>
      </c>
      <c r="D303" s="33">
        <f t="shared" si="1"/>
        <v>2815220</v>
      </c>
      <c r="E303" s="20">
        <f>VLOOKUP(A303,'14.03.24'!$A$2:$W$500,18,0)</f>
        <v>6991450.05</v>
      </c>
      <c r="F303" s="33">
        <f t="shared" si="2"/>
        <v>8544402</v>
      </c>
      <c r="G303" s="13">
        <f>VLOOKUP(A303,'14.03.24'!$A$2:$C$426,3,0)</f>
        <v>46609667</v>
      </c>
      <c r="H303" s="34">
        <f>VLOOKUP(A303,'Actual scan'!$A$2:$C$419,3,0)</f>
        <v>48375988</v>
      </c>
      <c r="I303" s="35">
        <f t="shared" si="3"/>
        <v>1766321</v>
      </c>
      <c r="J303" s="20">
        <f>VLOOKUP(A303,'14.03.24'!$A$2:$M$426,13,0)</f>
        <v>139636206.2</v>
      </c>
      <c r="K303" s="36">
        <f>VLOOKUP(A303,'Actual scan'!$A$2:$M$419,13,0)</f>
        <v>180965753</v>
      </c>
      <c r="L303" s="37">
        <f t="shared" si="4"/>
        <v>41329546.8</v>
      </c>
      <c r="M303" s="13">
        <f>VLOOKUP(A303,'14.03.24'!$A$2:$M$426,4,0)</f>
        <v>13671281</v>
      </c>
      <c r="N303" s="34">
        <f>VLOOKUP(A303,'Actual scan'!$A$2:$M$419,4,0)</f>
        <v>16667985</v>
      </c>
      <c r="O303" s="38">
        <f t="shared" si="5"/>
        <v>2996704</v>
      </c>
      <c r="P303" s="13">
        <f>VLOOKUP(A303,'14.03.24'!$A$2:$M$426,10,0)</f>
        <v>4174458</v>
      </c>
      <c r="Q303" s="39">
        <f>VLOOKUP(A303,'Actual scan'!$A$2:$M$419,10,0)</f>
        <v>6682968</v>
      </c>
      <c r="R303" s="38">
        <f t="shared" si="6"/>
        <v>2508510</v>
      </c>
      <c r="S303" s="13">
        <f>VLOOKUP(A303,'14.03.24'!$A$2:$M$426,9,0)</f>
        <v>2957445</v>
      </c>
      <c r="T303" s="39">
        <f>VLOOKUP(A303,'Actual scan'!$A$2:$M$419,9,0)</f>
        <v>4262926</v>
      </c>
      <c r="U303" s="38">
        <f t="shared" si="7"/>
        <v>1305481</v>
      </c>
      <c r="V303" s="13">
        <f>VLOOKUP(A303,'14.03.24'!$A$2:$M$426,8,0)</f>
        <v>7193135</v>
      </c>
      <c r="W303" s="39">
        <f>VLOOKUP(A303,'Actual scan'!$A$2:$M$419,8,0)</f>
        <v>8702874</v>
      </c>
      <c r="X303" s="38">
        <f t="shared" si="8"/>
        <v>1509739</v>
      </c>
      <c r="Y303" s="13">
        <f>VLOOKUP(A303,'14.03.24'!$A$2:$M$426,11,0)</f>
        <v>1817439694</v>
      </c>
      <c r="Z303" s="39">
        <f>VLOOKUP(A303,'Actual scan'!$A$2:$M$419,11,0)</f>
        <v>2322439694</v>
      </c>
      <c r="AA303" s="38">
        <f t="shared" si="9"/>
        <v>505000000</v>
      </c>
      <c r="AB303" s="40">
        <f t="shared" si="10"/>
        <v>3019478</v>
      </c>
      <c r="AC303" s="40">
        <f t="shared" si="11"/>
        <v>5221924</v>
      </c>
      <c r="AD303" s="40">
        <f t="shared" si="12"/>
        <v>0</v>
      </c>
      <c r="AE303" s="40">
        <f t="shared" si="13"/>
        <v>0</v>
      </c>
      <c r="AF303" s="41">
        <f t="shared" si="14"/>
        <v>303000</v>
      </c>
      <c r="AG303" s="40">
        <f>IFERROR(__xludf.DUMMYFUNCTION("IFNA(VLOOKUP(A303,IMPORTRANGE(""https://docs.google.com/spreadsheets/d/13sIiIFxtnWDUMYwzYXOCUL9Pdssb8PBqcbIkNBBCaZM/edit?resourcekey#gid=2083474367"",""Responses!$B$2:$N$500""),10,0),0)"),0.0)</f>
        <v>0</v>
      </c>
      <c r="AH303" s="40">
        <f>IFERROR(__xludf.DUMMYFUNCTION("IFNA(VLOOKUP(A303,IMPORTRANGE(""https://docs.google.com/spreadsheets/d/13sIiIFxtnWDUMYwzYXOCUL9Pdssb8PBqcbIkNBBCaZM/edit?resourcekey#gid=2083474367"",""Responses!$B$2:$N$500""),9,0),0)"),0.0)</f>
        <v>0</v>
      </c>
      <c r="AI303" s="41">
        <f t="shared" si="15"/>
        <v>8544402</v>
      </c>
      <c r="AJ303" s="41">
        <f t="shared" si="16"/>
        <v>1552951.95</v>
      </c>
      <c r="AK303" s="42">
        <f t="shared" si="17"/>
        <v>3.01999583</v>
      </c>
      <c r="AL303" s="42">
        <f t="shared" si="18"/>
        <v>1.222121583</v>
      </c>
    </row>
    <row r="304" ht="15.75" customHeight="1">
      <c r="A304" s="6">
        <v>1.24256279E8</v>
      </c>
      <c r="B304" s="7" t="s">
        <v>272</v>
      </c>
      <c r="C304" s="20">
        <f>VLOOKUP(A304,'14.03.24'!$A$2:$W$500,17,0)</f>
        <v>950134.56</v>
      </c>
      <c r="D304" s="33">
        <f t="shared" si="1"/>
        <v>522314</v>
      </c>
      <c r="E304" s="20">
        <f>VLOOKUP(A304,'14.03.24'!$A$2:$W$500,18,0)</f>
        <v>7126009.2</v>
      </c>
      <c r="F304" s="33">
        <f t="shared" si="2"/>
        <v>1837800</v>
      </c>
      <c r="G304" s="13">
        <f>VLOOKUP(A304,'14.03.24'!$A$2:$C$426,3,0)</f>
        <v>47506728</v>
      </c>
      <c r="H304" s="34">
        <f>VLOOKUP(A304,'Actual scan'!$A$2:$C$419,3,0)</f>
        <v>46152255</v>
      </c>
      <c r="I304" s="35">
        <f t="shared" si="3"/>
        <v>-1354473</v>
      </c>
      <c r="J304" s="20">
        <f>VLOOKUP(A304,'14.03.24'!$A$2:$M$426,13,0)</f>
        <v>53895485.2</v>
      </c>
      <c r="K304" s="36">
        <f>VLOOKUP(A304,'Actual scan'!$A$2:$M$419,13,0)</f>
        <v>63108620.4</v>
      </c>
      <c r="L304" s="37">
        <f t="shared" si="4"/>
        <v>9213135.2</v>
      </c>
      <c r="M304" s="13">
        <f>VLOOKUP(A304,'14.03.24'!$A$2:$M$426,4,0)</f>
        <v>4615956</v>
      </c>
      <c r="N304" s="34">
        <f>VLOOKUP(A304,'Actual scan'!$A$2:$M$419,4,0)</f>
        <v>5234622</v>
      </c>
      <c r="O304" s="38">
        <f t="shared" si="5"/>
        <v>618666</v>
      </c>
      <c r="P304" s="13">
        <f>VLOOKUP(A304,'14.03.24'!$A$2:$M$426,10,0)</f>
        <v>3921564</v>
      </c>
      <c r="Q304" s="39">
        <f>VLOOKUP(A304,'Actual scan'!$A$2:$M$419,10,0)</f>
        <v>8517881</v>
      </c>
      <c r="R304" s="38">
        <f t="shared" si="6"/>
        <v>4596317</v>
      </c>
      <c r="S304" s="13">
        <f>VLOOKUP(A304,'14.03.24'!$A$2:$M$426,9,0)</f>
        <v>1207511</v>
      </c>
      <c r="T304" s="39">
        <f>VLOOKUP(A304,'Actual scan'!$A$2:$M$419,9,0)</f>
        <v>1602597</v>
      </c>
      <c r="U304" s="38">
        <f t="shared" si="7"/>
        <v>395086</v>
      </c>
      <c r="V304" s="13">
        <f>VLOOKUP(A304,'14.03.24'!$A$2:$M$426,8,0)</f>
        <v>2868328</v>
      </c>
      <c r="W304" s="39">
        <f>VLOOKUP(A304,'Actual scan'!$A$2:$M$419,8,0)</f>
        <v>2995556</v>
      </c>
      <c r="X304" s="38">
        <f t="shared" si="8"/>
        <v>127228</v>
      </c>
      <c r="Y304" s="13">
        <f>VLOOKUP(A304,'14.03.24'!$A$2:$M$426,11,0)</f>
        <v>1314517433</v>
      </c>
      <c r="Z304" s="39">
        <f>VLOOKUP(A304,'Actual scan'!$A$2:$M$419,11,0)</f>
        <v>1319517433</v>
      </c>
      <c r="AA304" s="38">
        <f t="shared" si="9"/>
        <v>5000000</v>
      </c>
      <c r="AB304" s="40">
        <f t="shared" si="10"/>
        <v>254456</v>
      </c>
      <c r="AC304" s="40">
        <f t="shared" si="11"/>
        <v>1580344</v>
      </c>
      <c r="AD304" s="40">
        <f t="shared" si="12"/>
        <v>0</v>
      </c>
      <c r="AE304" s="40">
        <f t="shared" si="13"/>
        <v>0</v>
      </c>
      <c r="AF304" s="41">
        <f t="shared" si="14"/>
        <v>3000</v>
      </c>
      <c r="AG304" s="40">
        <f>IFERROR(__xludf.DUMMYFUNCTION("IFNA(VLOOKUP(A304,IMPORTRANGE(""https://docs.google.com/spreadsheets/d/13sIiIFxtnWDUMYwzYXOCUL9Pdssb8PBqcbIkNBBCaZM/edit?resourcekey#gid=2083474367"",""Responses!$B$2:$N$500""),10,0),0)"),0.0)</f>
        <v>0</v>
      </c>
      <c r="AH304" s="40">
        <f>IFERROR(__xludf.DUMMYFUNCTION("IFNA(VLOOKUP(A304,IMPORTRANGE(""https://docs.google.com/spreadsheets/d/13sIiIFxtnWDUMYwzYXOCUL9Pdssb8PBqcbIkNBBCaZM/edit?resourcekey#gid=2083474367"",""Responses!$B$2:$N$500""),9,0),0)"),0.0)</f>
        <v>0</v>
      </c>
      <c r="AI304" s="41">
        <f t="shared" si="15"/>
        <v>1837800</v>
      </c>
      <c r="AJ304" s="41">
        <f t="shared" si="16"/>
        <v>-5288209.2</v>
      </c>
      <c r="AK304" s="42">
        <f t="shared" si="17"/>
        <v>0.5497263461</v>
      </c>
      <c r="AL304" s="42">
        <f t="shared" si="18"/>
        <v>0.2579003126</v>
      </c>
    </row>
    <row r="305" ht="15.75" customHeight="1">
      <c r="A305" s="6">
        <v>1.10963338E8</v>
      </c>
      <c r="B305" s="7" t="s">
        <v>280</v>
      </c>
      <c r="C305" s="20">
        <f>VLOOKUP(A305,'14.03.24'!$A$2:$W$500,17,0)</f>
        <v>928059.5</v>
      </c>
      <c r="D305" s="33">
        <f t="shared" si="1"/>
        <v>699864</v>
      </c>
      <c r="E305" s="20">
        <f>VLOOKUP(A305,'14.03.24'!$A$2:$W$500,18,0)</f>
        <v>6960446.25</v>
      </c>
      <c r="F305" s="33">
        <f t="shared" si="2"/>
        <v>4985438.746</v>
      </c>
      <c r="G305" s="13">
        <f>VLOOKUP(A305,'14.03.24'!$A$2:$C$426,3,0)</f>
        <v>46402975</v>
      </c>
      <c r="H305" s="34">
        <f>VLOOKUP(A305,'Actual scan'!$A$2:$C$419,3,0)</f>
        <v>42678568</v>
      </c>
      <c r="I305" s="35">
        <f t="shared" si="3"/>
        <v>-3724407</v>
      </c>
      <c r="J305" s="20">
        <f>VLOOKUP(A305,'14.03.24'!$A$2:$M$426,13,0)</f>
        <v>61257686.8</v>
      </c>
      <c r="K305" s="36">
        <f>VLOOKUP(A305,'Actual scan'!$A$2:$M$419,13,0)</f>
        <v>73217149.4</v>
      </c>
      <c r="L305" s="37">
        <f t="shared" si="4"/>
        <v>11959462.6</v>
      </c>
      <c r="M305" s="13">
        <f>VLOOKUP(A305,'14.03.24'!$A$2:$M$426,4,0)</f>
        <v>5145791</v>
      </c>
      <c r="N305" s="34">
        <f>VLOOKUP(A305,'Actual scan'!$A$2:$M$419,4,0)</f>
        <v>5847584</v>
      </c>
      <c r="O305" s="38">
        <f t="shared" si="5"/>
        <v>701793</v>
      </c>
      <c r="P305" s="13">
        <f>VLOOKUP(A305,'14.03.24'!$A$2:$M$426,10,0)</f>
        <v>3972243</v>
      </c>
      <c r="Q305" s="39">
        <f>VLOOKUP(A305,'Actual scan'!$A$2:$M$419,10,0)</f>
        <v>4364412</v>
      </c>
      <c r="R305" s="38">
        <f t="shared" si="6"/>
        <v>392169</v>
      </c>
      <c r="S305" s="13">
        <f>VLOOKUP(A305,'14.03.24'!$A$2:$M$426,9,0)</f>
        <v>1460891</v>
      </c>
      <c r="T305" s="39">
        <f>VLOOKUP(A305,'Actual scan'!$A$2:$M$419,9,0)</f>
        <v>1956791</v>
      </c>
      <c r="U305" s="38">
        <f t="shared" si="7"/>
        <v>495900</v>
      </c>
      <c r="V305" s="13">
        <f>VLOOKUP(A305,'14.03.24'!$A$2:$M$426,8,0)</f>
        <v>3116647</v>
      </c>
      <c r="W305" s="39">
        <f>VLOOKUP(A305,'Actual scan'!$A$2:$M$419,8,0)</f>
        <v>3320611</v>
      </c>
      <c r="X305" s="38">
        <f t="shared" si="8"/>
        <v>203964</v>
      </c>
      <c r="Y305" s="13">
        <f>VLOOKUP(A305,'14.03.24'!$A$2:$M$426,11,0)</f>
        <v>169741347</v>
      </c>
      <c r="Z305" s="39">
        <f>VLOOKUP(A305,'Actual scan'!$A$2:$M$419,11,0)</f>
        <v>4492925924</v>
      </c>
      <c r="AA305" s="38">
        <f t="shared" si="9"/>
        <v>4323184577</v>
      </c>
      <c r="AB305" s="40">
        <f t="shared" si="10"/>
        <v>407928</v>
      </c>
      <c r="AC305" s="40">
        <f t="shared" si="11"/>
        <v>1983600</v>
      </c>
      <c r="AD305" s="40">
        <f t="shared" si="12"/>
        <v>0</v>
      </c>
      <c r="AE305" s="40">
        <f t="shared" si="13"/>
        <v>0</v>
      </c>
      <c r="AF305" s="41">
        <f t="shared" si="14"/>
        <v>2593910.746</v>
      </c>
      <c r="AG305" s="40">
        <f>IFERROR(__xludf.DUMMYFUNCTION("IFNA(VLOOKUP(A305,IMPORTRANGE(""https://docs.google.com/spreadsheets/d/13sIiIFxtnWDUMYwzYXOCUL9Pdssb8PBqcbIkNBBCaZM/edit?resourcekey#gid=2083474367"",""Responses!$B$2:$N$500""),10,0),0)"),0.0)</f>
        <v>0</v>
      </c>
      <c r="AH305" s="40">
        <f>IFERROR(__xludf.DUMMYFUNCTION("IFNA(VLOOKUP(A305,IMPORTRANGE(""https://docs.google.com/spreadsheets/d/13sIiIFxtnWDUMYwzYXOCUL9Pdssb8PBqcbIkNBBCaZM/edit?resourcekey#gid=2083474367"",""Responses!$B$2:$N$500""),9,0),0)"),0.0)</f>
        <v>0</v>
      </c>
      <c r="AI305" s="41">
        <f t="shared" si="15"/>
        <v>4985438.746</v>
      </c>
      <c r="AJ305" s="41">
        <f t="shared" si="16"/>
        <v>-1975007.504</v>
      </c>
      <c r="AK305" s="42">
        <f t="shared" si="17"/>
        <v>0.754115442</v>
      </c>
      <c r="AL305" s="42">
        <f t="shared" si="18"/>
        <v>0.7162527469</v>
      </c>
    </row>
    <row r="306" ht="15.75" customHeight="1">
      <c r="A306" s="6">
        <v>1.55483109E8</v>
      </c>
      <c r="B306" s="7" t="s">
        <v>598</v>
      </c>
      <c r="C306" s="20">
        <f>VLOOKUP(A306,'14.03.24'!$A$2:$W$500,17,0)</f>
        <v>970906.6</v>
      </c>
      <c r="D306" s="33">
        <f t="shared" si="1"/>
        <v>0</v>
      </c>
      <c r="E306" s="20">
        <f>VLOOKUP(A306,'14.03.24'!$A$2:$W$500,18,0)</f>
        <v>7281799.5</v>
      </c>
      <c r="F306" s="33">
        <f t="shared" si="2"/>
        <v>0</v>
      </c>
      <c r="G306" s="13">
        <f>VLOOKUP(A306,'14.03.24'!$A$2:$C$426,3,0)</f>
        <v>48545330</v>
      </c>
      <c r="H306" s="34" t="str">
        <f>VLOOKUP(A306,'Actual scan'!$A$2:$C$419,3,0)</f>
        <v>#N/A</v>
      </c>
      <c r="I306" s="35" t="str">
        <f t="shared" si="3"/>
        <v>#N/A</v>
      </c>
      <c r="J306" s="20">
        <f>VLOOKUP(A306,'14.03.24'!$A$2:$M$426,13,0)</f>
        <v>248774245.4</v>
      </c>
      <c r="K306" s="36" t="str">
        <f>VLOOKUP(A306,'Actual scan'!$A$2:$M$419,13,0)</f>
        <v>#N/A</v>
      </c>
      <c r="L306" s="35" t="str">
        <f t="shared" si="4"/>
        <v>#N/A</v>
      </c>
      <c r="M306" s="13">
        <f>VLOOKUP(A306,'14.03.24'!$A$2:$M$426,4,0)</f>
        <v>58096348</v>
      </c>
      <c r="N306" s="34" t="str">
        <f>VLOOKUP(A306,'Actual scan'!$A$2:$M$419,4,0)</f>
        <v>#N/A</v>
      </c>
      <c r="O306" s="38" t="str">
        <f t="shared" si="5"/>
        <v>#N/A</v>
      </c>
      <c r="P306" s="13">
        <f>VLOOKUP(A306,'14.03.24'!$A$2:$M$426,10,0)</f>
        <v>2806092</v>
      </c>
      <c r="Q306" s="39" t="str">
        <f>VLOOKUP(A306,'Actual scan'!$A$2:$M$419,10,0)</f>
        <v>#N/A</v>
      </c>
      <c r="R306" s="38" t="str">
        <f t="shared" si="6"/>
        <v>#N/A</v>
      </c>
      <c r="S306" s="13">
        <f>VLOOKUP(A306,'14.03.24'!$A$2:$M$426,9,0)</f>
        <v>1789390</v>
      </c>
      <c r="T306" s="39" t="str">
        <f>VLOOKUP(A306,'Actual scan'!$A$2:$M$419,9,0)</f>
        <v>#N/A</v>
      </c>
      <c r="U306" s="38" t="str">
        <f t="shared" si="7"/>
        <v>#N/A</v>
      </c>
      <c r="V306" s="13">
        <f>VLOOKUP(A306,'14.03.24'!$A$2:$M$426,8,0)</f>
        <v>18316717</v>
      </c>
      <c r="W306" s="39" t="str">
        <f>VLOOKUP(A306,'Actual scan'!$A$2:$M$419,8,0)</f>
        <v>#N/A</v>
      </c>
      <c r="X306" s="38" t="str">
        <f t="shared" si="8"/>
        <v>#N/A</v>
      </c>
      <c r="Y306" s="13">
        <f>VLOOKUP(A306,'14.03.24'!$A$2:$M$426,11,0)</f>
        <v>318719833</v>
      </c>
      <c r="Z306" s="39" t="str">
        <f>VLOOKUP(A306,'Actual scan'!$A$2:$M$419,11,0)</f>
        <v>#N/A</v>
      </c>
      <c r="AA306" s="38" t="str">
        <f t="shared" si="9"/>
        <v>#N/A</v>
      </c>
      <c r="AB306" s="40" t="str">
        <f t="shared" si="10"/>
        <v>#N/A</v>
      </c>
      <c r="AC306" s="40" t="str">
        <f t="shared" si="11"/>
        <v>#N/A</v>
      </c>
      <c r="AD306" s="40">
        <f t="shared" si="12"/>
        <v>0</v>
      </c>
      <c r="AE306" s="40">
        <f t="shared" si="13"/>
        <v>0</v>
      </c>
      <c r="AF306" s="41" t="str">
        <f t="shared" si="14"/>
        <v>#N/A</v>
      </c>
      <c r="AG306" s="40">
        <f>IFERROR(__xludf.DUMMYFUNCTION("IFNA(VLOOKUP(A306,IMPORTRANGE(""https://docs.google.com/spreadsheets/d/13sIiIFxtnWDUMYwzYXOCUL9Pdssb8PBqcbIkNBBCaZM/edit?resourcekey#gid=2083474367"",""Responses!$B$2:$N$500""),10,0),0)"),0.0)</f>
        <v>0</v>
      </c>
      <c r="AH306" s="40">
        <f>IFERROR(__xludf.DUMMYFUNCTION("IFNA(VLOOKUP(A306,IMPORTRANGE(""https://docs.google.com/spreadsheets/d/13sIiIFxtnWDUMYwzYXOCUL9Pdssb8PBqcbIkNBBCaZM/edit?resourcekey#gid=2083474367"",""Responses!$B$2:$N$500""),9,0),0)"),0.0)</f>
        <v>0</v>
      </c>
      <c r="AI306" s="41">
        <f t="shared" si="15"/>
        <v>0</v>
      </c>
      <c r="AJ306" s="41">
        <f t="shared" si="16"/>
        <v>-7281799.5</v>
      </c>
      <c r="AK306" s="42">
        <f t="shared" si="17"/>
        <v>0</v>
      </c>
      <c r="AL306" s="42">
        <f t="shared" si="18"/>
        <v>0</v>
      </c>
    </row>
    <row r="307" ht="15.75" customHeight="1">
      <c r="A307" s="6">
        <v>1.10974123E8</v>
      </c>
      <c r="B307" s="7" t="s">
        <v>605</v>
      </c>
      <c r="C307" s="20">
        <f>VLOOKUP(A307,'14.03.24'!$A$2:$W$500,17,0)</f>
        <v>929299.14</v>
      </c>
      <c r="D307" s="33">
        <f t="shared" si="1"/>
        <v>0</v>
      </c>
      <c r="E307" s="20">
        <f>VLOOKUP(A307,'14.03.24'!$A$2:$W$500,18,0)</f>
        <v>6969743.55</v>
      </c>
      <c r="F307" s="33">
        <f t="shared" si="2"/>
        <v>0</v>
      </c>
      <c r="G307" s="13">
        <f>VLOOKUP(A307,'14.03.24'!$A$2:$C$426,3,0)</f>
        <v>46464957</v>
      </c>
      <c r="H307" s="34" t="str">
        <f>VLOOKUP(A307,'Actual scan'!$A$2:$C$419,3,0)</f>
        <v>#N/A</v>
      </c>
      <c r="I307" s="35" t="str">
        <f t="shared" si="3"/>
        <v>#N/A</v>
      </c>
      <c r="J307" s="20">
        <f>VLOOKUP(A307,'14.03.24'!$A$2:$M$426,13,0)</f>
        <v>101220750.2</v>
      </c>
      <c r="K307" s="36" t="str">
        <f>VLOOKUP(A307,'Actual scan'!$A$2:$M$419,13,0)</f>
        <v>#N/A</v>
      </c>
      <c r="L307" s="35" t="str">
        <f t="shared" si="4"/>
        <v>#N/A</v>
      </c>
      <c r="M307" s="13">
        <f>VLOOKUP(A307,'14.03.24'!$A$2:$M$426,4,0)</f>
        <v>9405695</v>
      </c>
      <c r="N307" s="34" t="str">
        <f>VLOOKUP(A307,'Actual scan'!$A$2:$M$419,4,0)</f>
        <v>#N/A</v>
      </c>
      <c r="O307" s="38" t="str">
        <f t="shared" si="5"/>
        <v>#N/A</v>
      </c>
      <c r="P307" s="13">
        <f>VLOOKUP(A307,'14.03.24'!$A$2:$M$426,10,0)</f>
        <v>4234488</v>
      </c>
      <c r="Q307" s="39" t="str">
        <f>VLOOKUP(A307,'Actual scan'!$A$2:$M$419,10,0)</f>
        <v>#N/A</v>
      </c>
      <c r="R307" s="38" t="str">
        <f t="shared" si="6"/>
        <v>#N/A</v>
      </c>
      <c r="S307" s="13">
        <f>VLOOKUP(A307,'14.03.24'!$A$2:$M$426,9,0)</f>
        <v>2593721</v>
      </c>
      <c r="T307" s="39" t="str">
        <f>VLOOKUP(A307,'Actual scan'!$A$2:$M$419,9,0)</f>
        <v>#N/A</v>
      </c>
      <c r="U307" s="38" t="str">
        <f t="shared" si="7"/>
        <v>#N/A</v>
      </c>
      <c r="V307" s="13">
        <f>VLOOKUP(A307,'14.03.24'!$A$2:$M$426,8,0)</f>
        <v>4157758</v>
      </c>
      <c r="W307" s="39" t="str">
        <f>VLOOKUP(A307,'Actual scan'!$A$2:$M$419,8,0)</f>
        <v>#N/A</v>
      </c>
      <c r="X307" s="38" t="str">
        <f t="shared" si="8"/>
        <v>#N/A</v>
      </c>
      <c r="Y307" s="13">
        <f>VLOOKUP(A307,'14.03.24'!$A$2:$M$426,11,0)</f>
        <v>125165716</v>
      </c>
      <c r="Z307" s="39" t="str">
        <f>VLOOKUP(A307,'Actual scan'!$A$2:$M$419,11,0)</f>
        <v>#N/A</v>
      </c>
      <c r="AA307" s="38" t="str">
        <f t="shared" si="9"/>
        <v>#N/A</v>
      </c>
      <c r="AB307" s="40" t="str">
        <f t="shared" si="10"/>
        <v>#N/A</v>
      </c>
      <c r="AC307" s="40" t="str">
        <f t="shared" si="11"/>
        <v>#N/A</v>
      </c>
      <c r="AD307" s="40">
        <f t="shared" si="12"/>
        <v>0</v>
      </c>
      <c r="AE307" s="40">
        <f t="shared" si="13"/>
        <v>0</v>
      </c>
      <c r="AF307" s="41" t="str">
        <f t="shared" si="14"/>
        <v>#N/A</v>
      </c>
      <c r="AG307" s="40">
        <f>IFERROR(__xludf.DUMMYFUNCTION("IFNA(VLOOKUP(A307,IMPORTRANGE(""https://docs.google.com/spreadsheets/d/13sIiIFxtnWDUMYwzYXOCUL9Pdssb8PBqcbIkNBBCaZM/edit?resourcekey#gid=2083474367"",""Responses!$B$2:$N$500""),10,0),0)"),0.0)</f>
        <v>0</v>
      </c>
      <c r="AH307" s="40">
        <f>IFERROR(__xludf.DUMMYFUNCTION("IFNA(VLOOKUP(A307,IMPORTRANGE(""https://docs.google.com/spreadsheets/d/13sIiIFxtnWDUMYwzYXOCUL9Pdssb8PBqcbIkNBBCaZM/edit?resourcekey#gid=2083474367"",""Responses!$B$2:$N$500""),9,0),0)"),0.0)</f>
        <v>0</v>
      </c>
      <c r="AI307" s="41">
        <f t="shared" si="15"/>
        <v>0</v>
      </c>
      <c r="AJ307" s="41">
        <f t="shared" si="16"/>
        <v>-6969743.55</v>
      </c>
      <c r="AK307" s="42">
        <f t="shared" si="17"/>
        <v>0</v>
      </c>
      <c r="AL307" s="42">
        <f t="shared" si="18"/>
        <v>0</v>
      </c>
    </row>
    <row r="308" ht="15.75" customHeight="1">
      <c r="A308" s="6">
        <v>1.12163293E8</v>
      </c>
      <c r="B308" s="7" t="s">
        <v>262</v>
      </c>
      <c r="C308" s="20">
        <f>VLOOKUP(A308,'14.03.24'!$A$2:$W$500,17,0)</f>
        <v>918087.26</v>
      </c>
      <c r="D308" s="33">
        <f t="shared" si="1"/>
        <v>1874960</v>
      </c>
      <c r="E308" s="20">
        <f>VLOOKUP(A308,'14.03.24'!$A$2:$W$500,18,0)</f>
        <v>6885654.45</v>
      </c>
      <c r="F308" s="33">
        <f t="shared" si="2"/>
        <v>6385994</v>
      </c>
      <c r="G308" s="13">
        <f>VLOOKUP(A308,'14.03.24'!$A$2:$C$426,3,0)</f>
        <v>45904363</v>
      </c>
      <c r="H308" s="34">
        <f>VLOOKUP(A308,'Actual scan'!$A$2:$C$419,3,0)</f>
        <v>48540320</v>
      </c>
      <c r="I308" s="35">
        <f t="shared" si="3"/>
        <v>2635957</v>
      </c>
      <c r="J308" s="20">
        <f>VLOOKUP(A308,'14.03.24'!$A$2:$M$426,13,0)</f>
        <v>190507521.4</v>
      </c>
      <c r="K308" s="36">
        <f>VLOOKUP(A308,'Actual scan'!$A$2:$M$419,13,0)</f>
        <v>221770603.6</v>
      </c>
      <c r="L308" s="37">
        <f t="shared" si="4"/>
        <v>31263082.2</v>
      </c>
      <c r="M308" s="13">
        <f>VLOOKUP(A308,'14.03.24'!$A$2:$M$426,4,0)</f>
        <v>14156634</v>
      </c>
      <c r="N308" s="34">
        <f>VLOOKUP(A308,'Actual scan'!$A$2:$M$419,4,0)</f>
        <v>16065304</v>
      </c>
      <c r="O308" s="38">
        <f t="shared" si="5"/>
        <v>1908670</v>
      </c>
      <c r="P308" s="13">
        <f>VLOOKUP(A308,'14.03.24'!$A$2:$M$426,10,0)</f>
        <v>5927477</v>
      </c>
      <c r="Q308" s="39">
        <f>VLOOKUP(A308,'Actual scan'!$A$2:$M$419,10,0)</f>
        <v>6838452</v>
      </c>
      <c r="R308" s="38">
        <f t="shared" si="6"/>
        <v>910975</v>
      </c>
      <c r="S308" s="13">
        <f>VLOOKUP(A308,'14.03.24'!$A$2:$M$426,9,0)</f>
        <v>6579068</v>
      </c>
      <c r="T308" s="39">
        <f>VLOOKUP(A308,'Actual scan'!$A$2:$M$419,9,0)</f>
        <v>7826605</v>
      </c>
      <c r="U308" s="38">
        <f t="shared" si="7"/>
        <v>1247537</v>
      </c>
      <c r="V308" s="13">
        <f>VLOOKUP(A308,'14.03.24'!$A$2:$M$426,8,0)</f>
        <v>5427126</v>
      </c>
      <c r="W308" s="39">
        <f>VLOOKUP(A308,'Actual scan'!$A$2:$M$419,8,0)</f>
        <v>6054549</v>
      </c>
      <c r="X308" s="38">
        <f t="shared" si="8"/>
        <v>627423</v>
      </c>
      <c r="Y308" s="13">
        <f>VLOOKUP(A308,'14.03.24'!$A$2:$M$426,11,0)</f>
        <v>6991988093</v>
      </c>
      <c r="Z308" s="39">
        <f>VLOOKUP(A308,'Actual scan'!$A$2:$M$419,11,0)</f>
        <v>7226988093</v>
      </c>
      <c r="AA308" s="38">
        <f t="shared" si="9"/>
        <v>235000000</v>
      </c>
      <c r="AB308" s="40">
        <f t="shared" si="10"/>
        <v>1254846</v>
      </c>
      <c r="AC308" s="40">
        <f t="shared" si="11"/>
        <v>4990148</v>
      </c>
      <c r="AD308" s="40">
        <f t="shared" si="12"/>
        <v>0</v>
      </c>
      <c r="AE308" s="40">
        <f t="shared" si="13"/>
        <v>0</v>
      </c>
      <c r="AF308" s="41">
        <f t="shared" si="14"/>
        <v>141000</v>
      </c>
      <c r="AG308" s="40">
        <f>IFERROR(__xludf.DUMMYFUNCTION("IFNA(VLOOKUP(A308,IMPORTRANGE(""https://docs.google.com/spreadsheets/d/13sIiIFxtnWDUMYwzYXOCUL9Pdssb8PBqcbIkNBBCaZM/edit?resourcekey#gid=2083474367"",""Responses!$B$2:$N$500""),10,0),0)"),0.0)</f>
        <v>0</v>
      </c>
      <c r="AH308" s="40">
        <f>IFERROR(__xludf.DUMMYFUNCTION("IFNA(VLOOKUP(A308,IMPORTRANGE(""https://docs.google.com/spreadsheets/d/13sIiIFxtnWDUMYwzYXOCUL9Pdssb8PBqcbIkNBBCaZM/edit?resourcekey#gid=2083474367"",""Responses!$B$2:$N$500""),9,0),0)"),0.0)</f>
        <v>0</v>
      </c>
      <c r="AI308" s="41">
        <f t="shared" si="15"/>
        <v>6385994</v>
      </c>
      <c r="AJ308" s="41">
        <f t="shared" si="16"/>
        <v>-499660.45</v>
      </c>
      <c r="AK308" s="42">
        <f t="shared" si="17"/>
        <v>2.042245963</v>
      </c>
      <c r="AL308" s="42">
        <f t="shared" si="18"/>
        <v>0.9274345738</v>
      </c>
    </row>
    <row r="309" ht="15.75" customHeight="1">
      <c r="A309" s="6">
        <v>1.25012682E8</v>
      </c>
      <c r="B309" s="7" t="s">
        <v>608</v>
      </c>
      <c r="C309" s="20">
        <f>VLOOKUP(A309,'14.03.24'!$A$2:$W$500,17,0)</f>
        <v>911608.92</v>
      </c>
      <c r="D309" s="33">
        <f t="shared" si="1"/>
        <v>0</v>
      </c>
      <c r="E309" s="20">
        <f>VLOOKUP(A309,'14.03.24'!$A$2:$W$500,18,0)</f>
        <v>6837066.9</v>
      </c>
      <c r="F309" s="33">
        <f t="shared" si="2"/>
        <v>0</v>
      </c>
      <c r="G309" s="13">
        <f>VLOOKUP(A309,'14.03.24'!$A$2:$C$426,3,0)</f>
        <v>45580446</v>
      </c>
      <c r="H309" s="34" t="str">
        <f>VLOOKUP(A309,'Actual scan'!$A$2:$C$419,3,0)</f>
        <v>#N/A</v>
      </c>
      <c r="I309" s="35" t="str">
        <f t="shared" si="3"/>
        <v>#N/A</v>
      </c>
      <c r="J309" s="20">
        <f>VLOOKUP(A309,'14.03.24'!$A$2:$M$426,13,0)</f>
        <v>37435407.2</v>
      </c>
      <c r="K309" s="36" t="str">
        <f>VLOOKUP(A309,'Actual scan'!$A$2:$M$419,13,0)</f>
        <v>#N/A</v>
      </c>
      <c r="L309" s="35" t="str">
        <f t="shared" si="4"/>
        <v>#N/A</v>
      </c>
      <c r="M309" s="13">
        <f>VLOOKUP(A309,'14.03.24'!$A$2:$M$426,4,0)</f>
        <v>3931785</v>
      </c>
      <c r="N309" s="34" t="str">
        <f>VLOOKUP(A309,'Actual scan'!$A$2:$M$419,4,0)</f>
        <v>#N/A</v>
      </c>
      <c r="O309" s="38" t="str">
        <f t="shared" si="5"/>
        <v>#N/A</v>
      </c>
      <c r="P309" s="13">
        <f>VLOOKUP(A309,'14.03.24'!$A$2:$M$426,10,0)</f>
        <v>6203596</v>
      </c>
      <c r="Q309" s="39" t="str">
        <f>VLOOKUP(A309,'Actual scan'!$A$2:$M$419,10,0)</f>
        <v>#N/A</v>
      </c>
      <c r="R309" s="38" t="str">
        <f t="shared" si="6"/>
        <v>#N/A</v>
      </c>
      <c r="S309" s="13">
        <f>VLOOKUP(A309,'14.03.24'!$A$2:$M$426,9,0)</f>
        <v>960216</v>
      </c>
      <c r="T309" s="39" t="str">
        <f>VLOOKUP(A309,'Actual scan'!$A$2:$M$419,9,0)</f>
        <v>#N/A</v>
      </c>
      <c r="U309" s="38" t="str">
        <f t="shared" si="7"/>
        <v>#N/A</v>
      </c>
      <c r="V309" s="13">
        <f>VLOOKUP(A309,'14.03.24'!$A$2:$M$426,8,0)</f>
        <v>1417699</v>
      </c>
      <c r="W309" s="39" t="str">
        <f>VLOOKUP(A309,'Actual scan'!$A$2:$M$419,8,0)</f>
        <v>#N/A</v>
      </c>
      <c r="X309" s="38" t="str">
        <f t="shared" si="8"/>
        <v>#N/A</v>
      </c>
      <c r="Y309" s="13">
        <f>VLOOKUP(A309,'14.03.24'!$A$2:$M$426,11,0)</f>
        <v>148052351</v>
      </c>
      <c r="Z309" s="39" t="str">
        <f>VLOOKUP(A309,'Actual scan'!$A$2:$M$419,11,0)</f>
        <v>#N/A</v>
      </c>
      <c r="AA309" s="38" t="str">
        <f t="shared" si="9"/>
        <v>#N/A</v>
      </c>
      <c r="AB309" s="40" t="str">
        <f t="shared" si="10"/>
        <v>#N/A</v>
      </c>
      <c r="AC309" s="40" t="str">
        <f t="shared" si="11"/>
        <v>#N/A</v>
      </c>
      <c r="AD309" s="40">
        <f t="shared" si="12"/>
        <v>0</v>
      </c>
      <c r="AE309" s="40">
        <f t="shared" si="13"/>
        <v>0</v>
      </c>
      <c r="AF309" s="41" t="str">
        <f t="shared" si="14"/>
        <v>#N/A</v>
      </c>
      <c r="AG309" s="40">
        <f>IFERROR(__xludf.DUMMYFUNCTION("IFNA(VLOOKUP(A309,IMPORTRANGE(""https://docs.google.com/spreadsheets/d/13sIiIFxtnWDUMYwzYXOCUL9Pdssb8PBqcbIkNBBCaZM/edit?resourcekey#gid=2083474367"",""Responses!$B$2:$N$500""),10,0),0)"),0.0)</f>
        <v>0</v>
      </c>
      <c r="AH309" s="40">
        <f>IFERROR(__xludf.DUMMYFUNCTION("IFNA(VLOOKUP(A309,IMPORTRANGE(""https://docs.google.com/spreadsheets/d/13sIiIFxtnWDUMYwzYXOCUL9Pdssb8PBqcbIkNBBCaZM/edit?resourcekey#gid=2083474367"",""Responses!$B$2:$N$500""),9,0),0)"),0.0)</f>
        <v>0</v>
      </c>
      <c r="AI309" s="41">
        <f t="shared" si="15"/>
        <v>0</v>
      </c>
      <c r="AJ309" s="41">
        <f t="shared" si="16"/>
        <v>-6837066.9</v>
      </c>
      <c r="AK309" s="42">
        <f t="shared" si="17"/>
        <v>0</v>
      </c>
      <c r="AL309" s="42">
        <f t="shared" si="18"/>
        <v>0</v>
      </c>
    </row>
    <row r="310" ht="15.75" customHeight="1">
      <c r="A310" s="6">
        <v>1.12115398E8</v>
      </c>
      <c r="B310" s="7" t="s">
        <v>607</v>
      </c>
      <c r="C310" s="20">
        <f>VLOOKUP(A310,'14.03.24'!$A$2:$W$500,17,0)</f>
        <v>923475.68</v>
      </c>
      <c r="D310" s="33">
        <f t="shared" si="1"/>
        <v>0</v>
      </c>
      <c r="E310" s="20">
        <f>VLOOKUP(A310,'14.03.24'!$A$2:$W$500,18,0)</f>
        <v>6926067.6</v>
      </c>
      <c r="F310" s="33">
        <f t="shared" si="2"/>
        <v>0</v>
      </c>
      <c r="G310" s="13">
        <f>VLOOKUP(A310,'14.03.24'!$A$2:$C$426,3,0)</f>
        <v>46173784</v>
      </c>
      <c r="H310" s="34" t="str">
        <f>VLOOKUP(A310,'Actual scan'!$A$2:$C$419,3,0)</f>
        <v>#N/A</v>
      </c>
      <c r="I310" s="35" t="str">
        <f t="shared" si="3"/>
        <v>#N/A</v>
      </c>
      <c r="J310" s="20">
        <f>VLOOKUP(A310,'14.03.24'!$A$2:$M$426,13,0)</f>
        <v>30547931.6</v>
      </c>
      <c r="K310" s="36" t="str">
        <f>VLOOKUP(A310,'Actual scan'!$A$2:$M$419,13,0)</f>
        <v>#N/A</v>
      </c>
      <c r="L310" s="35" t="str">
        <f t="shared" si="4"/>
        <v>#N/A</v>
      </c>
      <c r="M310" s="13">
        <f>VLOOKUP(A310,'14.03.24'!$A$2:$M$426,4,0)</f>
        <v>2649805</v>
      </c>
      <c r="N310" s="34" t="str">
        <f>VLOOKUP(A310,'Actual scan'!$A$2:$M$419,4,0)</f>
        <v>#N/A</v>
      </c>
      <c r="O310" s="38" t="str">
        <f t="shared" si="5"/>
        <v>#N/A</v>
      </c>
      <c r="P310" s="13">
        <f>VLOOKUP(A310,'14.03.24'!$A$2:$M$426,10,0)</f>
        <v>1397668</v>
      </c>
      <c r="Q310" s="39" t="str">
        <f>VLOOKUP(A310,'Actual scan'!$A$2:$M$419,10,0)</f>
        <v>#N/A</v>
      </c>
      <c r="R310" s="38" t="str">
        <f t="shared" si="6"/>
        <v>#N/A</v>
      </c>
      <c r="S310" s="13">
        <f>VLOOKUP(A310,'14.03.24'!$A$2:$M$426,9,0)</f>
        <v>877220</v>
      </c>
      <c r="T310" s="39" t="str">
        <f>VLOOKUP(A310,'Actual scan'!$A$2:$M$419,9,0)</f>
        <v>#N/A</v>
      </c>
      <c r="U310" s="38" t="str">
        <f t="shared" si="7"/>
        <v>#N/A</v>
      </c>
      <c r="V310" s="13">
        <f>VLOOKUP(A310,'14.03.24'!$A$2:$M$426,8,0)</f>
        <v>1150288</v>
      </c>
      <c r="W310" s="39" t="str">
        <f>VLOOKUP(A310,'Actual scan'!$A$2:$M$419,8,0)</f>
        <v>#N/A</v>
      </c>
      <c r="X310" s="38" t="str">
        <f t="shared" si="8"/>
        <v>#N/A</v>
      </c>
      <c r="Y310" s="13">
        <f>VLOOKUP(A310,'14.03.24'!$A$2:$M$426,11,0)</f>
        <v>445951652</v>
      </c>
      <c r="Z310" s="39" t="str">
        <f>VLOOKUP(A310,'Actual scan'!$A$2:$M$419,11,0)</f>
        <v>#N/A</v>
      </c>
      <c r="AA310" s="38" t="str">
        <f t="shared" si="9"/>
        <v>#N/A</v>
      </c>
      <c r="AB310" s="40" t="str">
        <f t="shared" si="10"/>
        <v>#N/A</v>
      </c>
      <c r="AC310" s="40" t="str">
        <f t="shared" si="11"/>
        <v>#N/A</v>
      </c>
      <c r="AD310" s="40">
        <f t="shared" si="12"/>
        <v>0</v>
      </c>
      <c r="AE310" s="40">
        <f t="shared" si="13"/>
        <v>0</v>
      </c>
      <c r="AF310" s="41" t="str">
        <f t="shared" si="14"/>
        <v>#N/A</v>
      </c>
      <c r="AG310" s="40">
        <f>IFERROR(__xludf.DUMMYFUNCTION("IFNA(VLOOKUP(A310,IMPORTRANGE(""https://docs.google.com/spreadsheets/d/13sIiIFxtnWDUMYwzYXOCUL9Pdssb8PBqcbIkNBBCaZM/edit?resourcekey#gid=2083474367"",""Responses!$B$2:$N$500""),10,0),0)"),0.0)</f>
        <v>0</v>
      </c>
      <c r="AH310" s="40">
        <f>IFERROR(__xludf.DUMMYFUNCTION("IFNA(VLOOKUP(A310,IMPORTRANGE(""https://docs.google.com/spreadsheets/d/13sIiIFxtnWDUMYwzYXOCUL9Pdssb8PBqcbIkNBBCaZM/edit?resourcekey#gid=2083474367"",""Responses!$B$2:$N$500""),9,0),0)"),0.0)</f>
        <v>0</v>
      </c>
      <c r="AI310" s="41">
        <f t="shared" si="15"/>
        <v>0</v>
      </c>
      <c r="AJ310" s="41">
        <f t="shared" si="16"/>
        <v>-6926067.6</v>
      </c>
      <c r="AK310" s="42">
        <f t="shared" si="17"/>
        <v>0</v>
      </c>
      <c r="AL310" s="42">
        <f t="shared" si="18"/>
        <v>0</v>
      </c>
    </row>
    <row r="311" ht="15.75" customHeight="1">
      <c r="A311" s="6">
        <v>1.10368207E8</v>
      </c>
      <c r="B311" s="7" t="s">
        <v>609</v>
      </c>
      <c r="C311" s="20">
        <f>VLOOKUP(A311,'14.03.24'!$A$2:$W$500,17,0)</f>
        <v>911104.82</v>
      </c>
      <c r="D311" s="33">
        <f t="shared" si="1"/>
        <v>0</v>
      </c>
      <c r="E311" s="20">
        <f>VLOOKUP(A311,'14.03.24'!$A$2:$W$500,18,0)</f>
        <v>6833286.15</v>
      </c>
      <c r="F311" s="33">
        <f t="shared" si="2"/>
        <v>0</v>
      </c>
      <c r="G311" s="13">
        <f>VLOOKUP(A311,'14.03.24'!$A$2:$C$426,3,0)</f>
        <v>45555241</v>
      </c>
      <c r="H311" s="34" t="str">
        <f>VLOOKUP(A311,'Actual scan'!$A$2:$C$419,3,0)</f>
        <v>#N/A</v>
      </c>
      <c r="I311" s="35" t="str">
        <f t="shared" si="3"/>
        <v>#N/A</v>
      </c>
      <c r="J311" s="20">
        <f>VLOOKUP(A311,'14.03.24'!$A$2:$M$426,13,0)</f>
        <v>74453348</v>
      </c>
      <c r="K311" s="36" t="str">
        <f>VLOOKUP(A311,'Actual scan'!$A$2:$M$419,13,0)</f>
        <v>#N/A</v>
      </c>
      <c r="L311" s="35" t="str">
        <f t="shared" si="4"/>
        <v>#N/A</v>
      </c>
      <c r="M311" s="13">
        <f>VLOOKUP(A311,'14.03.24'!$A$2:$M$426,4,0)</f>
        <v>16558865</v>
      </c>
      <c r="N311" s="34" t="str">
        <f>VLOOKUP(A311,'Actual scan'!$A$2:$M$419,4,0)</f>
        <v>#N/A</v>
      </c>
      <c r="O311" s="38" t="str">
        <f t="shared" si="5"/>
        <v>#N/A</v>
      </c>
      <c r="P311" s="13">
        <f>VLOOKUP(A311,'14.03.24'!$A$2:$M$426,10,0)</f>
        <v>2551442</v>
      </c>
      <c r="Q311" s="39" t="str">
        <f>VLOOKUP(A311,'Actual scan'!$A$2:$M$419,10,0)</f>
        <v>#N/A</v>
      </c>
      <c r="R311" s="38" t="str">
        <f t="shared" si="6"/>
        <v>#N/A</v>
      </c>
      <c r="S311" s="13">
        <f>VLOOKUP(A311,'14.03.24'!$A$2:$M$426,9,0)</f>
        <v>156572</v>
      </c>
      <c r="T311" s="39" t="str">
        <f>VLOOKUP(A311,'Actual scan'!$A$2:$M$419,9,0)</f>
        <v>#N/A</v>
      </c>
      <c r="U311" s="38" t="str">
        <f t="shared" si="7"/>
        <v>#N/A</v>
      </c>
      <c r="V311" s="13">
        <f>VLOOKUP(A311,'14.03.24'!$A$2:$M$426,8,0)</f>
        <v>4141573</v>
      </c>
      <c r="W311" s="39" t="str">
        <f>VLOOKUP(A311,'Actual scan'!$A$2:$M$419,8,0)</f>
        <v>#N/A</v>
      </c>
      <c r="X311" s="38" t="str">
        <f t="shared" si="8"/>
        <v>#N/A</v>
      </c>
      <c r="Y311" s="13">
        <f>VLOOKUP(A311,'14.03.24'!$A$2:$M$426,11,0)</f>
        <v>560441721</v>
      </c>
      <c r="Z311" s="39" t="str">
        <f>VLOOKUP(A311,'Actual scan'!$A$2:$M$419,11,0)</f>
        <v>#N/A</v>
      </c>
      <c r="AA311" s="38" t="str">
        <f t="shared" si="9"/>
        <v>#N/A</v>
      </c>
      <c r="AB311" s="40" t="str">
        <f t="shared" si="10"/>
        <v>#N/A</v>
      </c>
      <c r="AC311" s="40" t="str">
        <f t="shared" si="11"/>
        <v>#N/A</v>
      </c>
      <c r="AD311" s="40">
        <f t="shared" si="12"/>
        <v>0</v>
      </c>
      <c r="AE311" s="40">
        <f t="shared" si="13"/>
        <v>0</v>
      </c>
      <c r="AF311" s="41" t="str">
        <f t="shared" si="14"/>
        <v>#N/A</v>
      </c>
      <c r="AG311" s="40">
        <f>IFERROR(__xludf.DUMMYFUNCTION("IFNA(VLOOKUP(A311,IMPORTRANGE(""https://docs.google.com/spreadsheets/d/13sIiIFxtnWDUMYwzYXOCUL9Pdssb8PBqcbIkNBBCaZM/edit?resourcekey#gid=2083474367"",""Responses!$B$2:$N$500""),10,0),0)"),0.0)</f>
        <v>0</v>
      </c>
      <c r="AH311" s="40">
        <f>IFERROR(__xludf.DUMMYFUNCTION("IFNA(VLOOKUP(A311,IMPORTRANGE(""https://docs.google.com/spreadsheets/d/13sIiIFxtnWDUMYwzYXOCUL9Pdssb8PBqcbIkNBBCaZM/edit?resourcekey#gid=2083474367"",""Responses!$B$2:$N$500""),9,0),0)"),0.0)</f>
        <v>0</v>
      </c>
      <c r="AI311" s="41">
        <f t="shared" si="15"/>
        <v>0</v>
      </c>
      <c r="AJ311" s="41">
        <f t="shared" si="16"/>
        <v>-6833286.15</v>
      </c>
      <c r="AK311" s="42">
        <f t="shared" si="17"/>
        <v>0</v>
      </c>
      <c r="AL311" s="42">
        <f t="shared" si="18"/>
        <v>0</v>
      </c>
    </row>
    <row r="312" ht="15.75" customHeight="1">
      <c r="A312" s="6">
        <v>1.10821258E8</v>
      </c>
      <c r="B312" s="7" t="s">
        <v>263</v>
      </c>
      <c r="C312" s="20">
        <f>VLOOKUP(A312,'14.03.24'!$A$2:$W$500,17,0)</f>
        <v>909010</v>
      </c>
      <c r="D312" s="33">
        <f t="shared" si="1"/>
        <v>3601417</v>
      </c>
      <c r="E312" s="20">
        <f>VLOOKUP(A312,'14.03.24'!$A$2:$W$500,18,0)</f>
        <v>6817575</v>
      </c>
      <c r="F312" s="33">
        <f t="shared" si="2"/>
        <v>12538638</v>
      </c>
      <c r="G312" s="13">
        <f>VLOOKUP(A312,'14.03.24'!$A$2:$C$426,3,0)</f>
        <v>45450500</v>
      </c>
      <c r="H312" s="34">
        <f>VLOOKUP(A312,'Actual scan'!$A$2:$C$419,3,0)</f>
        <v>48387116</v>
      </c>
      <c r="I312" s="35">
        <f t="shared" si="3"/>
        <v>2936616</v>
      </c>
      <c r="J312" s="20">
        <f>VLOOKUP(A312,'14.03.24'!$A$2:$M$426,13,0)</f>
        <v>118648955.2</v>
      </c>
      <c r="K312" s="36">
        <f>VLOOKUP(A312,'Actual scan'!$A$2:$M$419,13,0)</f>
        <v>180867046.6</v>
      </c>
      <c r="L312" s="37">
        <f t="shared" si="4"/>
        <v>62218091.4</v>
      </c>
      <c r="M312" s="13">
        <f>VLOOKUP(A312,'14.03.24'!$A$2:$M$426,4,0)</f>
        <v>8943998</v>
      </c>
      <c r="N312" s="34">
        <f>VLOOKUP(A312,'Actual scan'!$A$2:$M$419,4,0)</f>
        <v>12551572</v>
      </c>
      <c r="O312" s="38">
        <f t="shared" si="5"/>
        <v>3607574</v>
      </c>
      <c r="P312" s="13">
        <f>VLOOKUP(A312,'14.03.24'!$A$2:$M$426,10,0)</f>
        <v>3318748</v>
      </c>
      <c r="Q312" s="39">
        <f>VLOOKUP(A312,'Actual scan'!$A$2:$M$419,10,0)</f>
        <v>4159670</v>
      </c>
      <c r="R312" s="38">
        <f t="shared" si="6"/>
        <v>840922</v>
      </c>
      <c r="S312" s="13">
        <f>VLOOKUP(A312,'14.03.24'!$A$2:$M$426,9,0)</f>
        <v>3404628</v>
      </c>
      <c r="T312" s="39">
        <f>VLOOKUP(A312,'Actual scan'!$A$2:$M$419,9,0)</f>
        <v>6024530</v>
      </c>
      <c r="U312" s="38">
        <f t="shared" si="7"/>
        <v>2619902</v>
      </c>
      <c r="V312" s="13">
        <f>VLOOKUP(A312,'14.03.24'!$A$2:$M$426,8,0)</f>
        <v>4982630</v>
      </c>
      <c r="W312" s="39">
        <f>VLOOKUP(A312,'Actual scan'!$A$2:$M$419,8,0)</f>
        <v>5964145</v>
      </c>
      <c r="X312" s="38">
        <f t="shared" si="8"/>
        <v>981515</v>
      </c>
      <c r="Y312" s="13">
        <f>VLOOKUP(A312,'14.03.24'!$A$2:$M$426,11,0)</f>
        <v>485465989</v>
      </c>
      <c r="Z312" s="39">
        <f>VLOOKUP(A312,'Actual scan'!$A$2:$M$419,11,0)</f>
        <v>645465989</v>
      </c>
      <c r="AA312" s="38">
        <f t="shared" si="9"/>
        <v>160000000</v>
      </c>
      <c r="AB312" s="40">
        <f t="shared" si="10"/>
        <v>1963030</v>
      </c>
      <c r="AC312" s="40">
        <f t="shared" si="11"/>
        <v>10479608</v>
      </c>
      <c r="AD312" s="40">
        <f t="shared" si="12"/>
        <v>0</v>
      </c>
      <c r="AE312" s="40">
        <f t="shared" si="13"/>
        <v>0</v>
      </c>
      <c r="AF312" s="41">
        <f t="shared" si="14"/>
        <v>96000</v>
      </c>
      <c r="AG312" s="40">
        <f>IFERROR(__xludf.DUMMYFUNCTION("IFNA(VLOOKUP(A312,IMPORTRANGE(""https://docs.google.com/spreadsheets/d/13sIiIFxtnWDUMYwzYXOCUL9Pdssb8PBqcbIkNBBCaZM/edit?resourcekey#gid=2083474367"",""Responses!$B$2:$N$500""),10,0),0)"),0.0)</f>
        <v>0</v>
      </c>
      <c r="AH312" s="40">
        <f>IFERROR(__xludf.DUMMYFUNCTION("IFNA(VLOOKUP(A312,IMPORTRANGE(""https://docs.google.com/spreadsheets/d/13sIiIFxtnWDUMYwzYXOCUL9Pdssb8PBqcbIkNBBCaZM/edit?resourcekey#gid=2083474367"",""Responses!$B$2:$N$500""),9,0),0)"),0.0)</f>
        <v>0</v>
      </c>
      <c r="AI312" s="41">
        <f t="shared" si="15"/>
        <v>12538638</v>
      </c>
      <c r="AJ312" s="41">
        <f t="shared" si="16"/>
        <v>5721063</v>
      </c>
      <c r="AK312" s="42">
        <f t="shared" si="17"/>
        <v>3.96191131</v>
      </c>
      <c r="AL312" s="42">
        <f t="shared" si="18"/>
        <v>1.839163926</v>
      </c>
    </row>
    <row r="313" ht="15.75" customHeight="1">
      <c r="A313" s="6">
        <v>1.24321833E8</v>
      </c>
      <c r="B313" s="7" t="s">
        <v>610</v>
      </c>
      <c r="C313" s="20">
        <f>VLOOKUP(A313,'14.03.24'!$A$2:$W$500,17,0)</f>
        <v>900168.38</v>
      </c>
      <c r="D313" s="33">
        <f t="shared" si="1"/>
        <v>0</v>
      </c>
      <c r="E313" s="20">
        <f>VLOOKUP(A313,'14.03.24'!$A$2:$W$500,18,0)</f>
        <v>6751262.85</v>
      </c>
      <c r="F313" s="33">
        <f t="shared" si="2"/>
        <v>0</v>
      </c>
      <c r="G313" s="13">
        <f>VLOOKUP(A313,'14.03.24'!$A$2:$C$426,3,0)</f>
        <v>45008419</v>
      </c>
      <c r="H313" s="34" t="str">
        <f>VLOOKUP(A313,'Actual scan'!$A$2:$C$419,3,0)</f>
        <v>#N/A</v>
      </c>
      <c r="I313" s="35" t="str">
        <f t="shared" si="3"/>
        <v>#N/A</v>
      </c>
      <c r="J313" s="20">
        <f>VLOOKUP(A313,'14.03.24'!$A$2:$M$426,13,0)</f>
        <v>20006059.8</v>
      </c>
      <c r="K313" s="36" t="str">
        <f>VLOOKUP(A313,'Actual scan'!$A$2:$M$419,13,0)</f>
        <v>#N/A</v>
      </c>
      <c r="L313" s="35" t="str">
        <f t="shared" si="4"/>
        <v>#N/A</v>
      </c>
      <c r="M313" s="13">
        <f>VLOOKUP(A313,'14.03.24'!$A$2:$M$426,4,0)</f>
        <v>2605455</v>
      </c>
      <c r="N313" s="34" t="str">
        <f>VLOOKUP(A313,'Actual scan'!$A$2:$M$419,4,0)</f>
        <v>#N/A</v>
      </c>
      <c r="O313" s="38" t="str">
        <f t="shared" si="5"/>
        <v>#N/A</v>
      </c>
      <c r="P313" s="13">
        <f>VLOOKUP(A313,'14.03.24'!$A$2:$M$426,10,0)</f>
        <v>4194957</v>
      </c>
      <c r="Q313" s="39" t="str">
        <f>VLOOKUP(A313,'Actual scan'!$A$2:$M$419,10,0)</f>
        <v>#N/A</v>
      </c>
      <c r="R313" s="38" t="str">
        <f t="shared" si="6"/>
        <v>#N/A</v>
      </c>
      <c r="S313" s="13">
        <f>VLOOKUP(A313,'14.03.24'!$A$2:$M$426,9,0)</f>
        <v>348199</v>
      </c>
      <c r="T313" s="39" t="str">
        <f>VLOOKUP(A313,'Actual scan'!$A$2:$M$419,9,0)</f>
        <v>#N/A</v>
      </c>
      <c r="U313" s="38" t="str">
        <f t="shared" si="7"/>
        <v>#N/A</v>
      </c>
      <c r="V313" s="13">
        <f>VLOOKUP(A313,'14.03.24'!$A$2:$M$426,8,0)</f>
        <v>1092817</v>
      </c>
      <c r="W313" s="39" t="str">
        <f>VLOOKUP(A313,'Actual scan'!$A$2:$M$419,8,0)</f>
        <v>#N/A</v>
      </c>
      <c r="X313" s="38" t="str">
        <f t="shared" si="8"/>
        <v>#N/A</v>
      </c>
      <c r="Y313" s="13">
        <f>VLOOKUP(A313,'14.03.24'!$A$2:$M$426,11,0)</f>
        <v>16700000</v>
      </c>
      <c r="Z313" s="39" t="str">
        <f>VLOOKUP(A313,'Actual scan'!$A$2:$M$419,11,0)</f>
        <v>#N/A</v>
      </c>
      <c r="AA313" s="38" t="str">
        <f t="shared" si="9"/>
        <v>#N/A</v>
      </c>
      <c r="AB313" s="40" t="str">
        <f t="shared" si="10"/>
        <v>#N/A</v>
      </c>
      <c r="AC313" s="40" t="str">
        <f t="shared" si="11"/>
        <v>#N/A</v>
      </c>
      <c r="AD313" s="40">
        <f t="shared" si="12"/>
        <v>0</v>
      </c>
      <c r="AE313" s="40">
        <f t="shared" si="13"/>
        <v>0</v>
      </c>
      <c r="AF313" s="41" t="str">
        <f t="shared" si="14"/>
        <v>#N/A</v>
      </c>
      <c r="AG313" s="40">
        <f>IFERROR(__xludf.DUMMYFUNCTION("IFNA(VLOOKUP(A313,IMPORTRANGE(""https://docs.google.com/spreadsheets/d/13sIiIFxtnWDUMYwzYXOCUL9Pdssb8PBqcbIkNBBCaZM/edit?resourcekey#gid=2083474367"",""Responses!$B$2:$N$500""),10,0),0)"),0.0)</f>
        <v>0</v>
      </c>
      <c r="AH313" s="40">
        <f>IFERROR(__xludf.DUMMYFUNCTION("IFNA(VLOOKUP(A313,IMPORTRANGE(""https://docs.google.com/spreadsheets/d/13sIiIFxtnWDUMYwzYXOCUL9Pdssb8PBqcbIkNBBCaZM/edit?resourcekey#gid=2083474367"",""Responses!$B$2:$N$500""),9,0),0)"),0.0)</f>
        <v>0</v>
      </c>
      <c r="AI313" s="41">
        <f t="shared" si="15"/>
        <v>0</v>
      </c>
      <c r="AJ313" s="41">
        <f t="shared" si="16"/>
        <v>-6751262.85</v>
      </c>
      <c r="AK313" s="42">
        <f t="shared" si="17"/>
        <v>0</v>
      </c>
      <c r="AL313" s="42">
        <f t="shared" si="18"/>
        <v>0</v>
      </c>
    </row>
    <row r="314" ht="15.75" customHeight="1">
      <c r="A314" s="6">
        <v>1.30843898E8</v>
      </c>
      <c r="B314" s="7" t="s">
        <v>260</v>
      </c>
      <c r="C314" s="20">
        <f>VLOOKUP(A314,'14.03.24'!$A$2:$W$500,17,0)</f>
        <v>917011.48</v>
      </c>
      <c r="D314" s="33">
        <f t="shared" si="1"/>
        <v>3482267</v>
      </c>
      <c r="E314" s="20">
        <f>VLOOKUP(A314,'14.03.24'!$A$2:$W$500,18,0)</f>
        <v>6877586.1</v>
      </c>
      <c r="F314" s="33">
        <f t="shared" si="2"/>
        <v>15063188</v>
      </c>
      <c r="G314" s="13">
        <f>VLOOKUP(A314,'14.03.24'!$A$2:$C$426,3,0)</f>
        <v>45850574</v>
      </c>
      <c r="H314" s="34">
        <f>VLOOKUP(A314,'Actual scan'!$A$2:$C$419,3,0)</f>
        <v>48874082</v>
      </c>
      <c r="I314" s="35">
        <f t="shared" si="3"/>
        <v>3023508</v>
      </c>
      <c r="J314" s="20">
        <f>VLOOKUP(A314,'14.03.24'!$A$2:$M$426,13,0)</f>
        <v>100954277.2</v>
      </c>
      <c r="K314" s="36">
        <f>VLOOKUP(A314,'Actual scan'!$A$2:$M$419,13,0)</f>
        <v>163518668.4</v>
      </c>
      <c r="L314" s="37">
        <f t="shared" si="4"/>
        <v>62564391.2</v>
      </c>
      <c r="M314" s="13">
        <f>VLOOKUP(A314,'14.03.24'!$A$2:$M$426,4,0)</f>
        <v>8156272</v>
      </c>
      <c r="N314" s="34">
        <f>VLOOKUP(A314,'Actual scan'!$A$2:$M$419,4,0)</f>
        <v>11669070</v>
      </c>
      <c r="O314" s="38">
        <f t="shared" si="5"/>
        <v>3512798</v>
      </c>
      <c r="P314" s="13">
        <f>VLOOKUP(A314,'14.03.24'!$A$2:$M$426,10,0)</f>
        <v>3673338</v>
      </c>
      <c r="Q314" s="39">
        <f>VLOOKUP(A314,'Actual scan'!$A$2:$M$419,10,0)</f>
        <v>4717586</v>
      </c>
      <c r="R314" s="38">
        <f t="shared" si="6"/>
        <v>1044248</v>
      </c>
      <c r="S314" s="13">
        <f>VLOOKUP(A314,'14.03.24'!$A$2:$M$426,9,0)</f>
        <v>2877678</v>
      </c>
      <c r="T314" s="39">
        <f>VLOOKUP(A314,'Actual scan'!$A$2:$M$419,9,0)</f>
        <v>5650505</v>
      </c>
      <c r="U314" s="38">
        <f t="shared" si="7"/>
        <v>2772827</v>
      </c>
      <c r="V314" s="13">
        <f>VLOOKUP(A314,'14.03.24'!$A$2:$M$426,8,0)</f>
        <v>3935229</v>
      </c>
      <c r="W314" s="39">
        <f>VLOOKUP(A314,'Actual scan'!$A$2:$M$419,8,0)</f>
        <v>4644669</v>
      </c>
      <c r="X314" s="38">
        <f t="shared" si="8"/>
        <v>709440</v>
      </c>
      <c r="Y314" s="13">
        <f>VLOOKUP(A314,'14.03.24'!$A$2:$M$426,11,0)</f>
        <v>3107234577</v>
      </c>
      <c r="Z314" s="39">
        <f>VLOOKUP(A314,'Actual scan'!$A$2:$M$419,11,0)</f>
        <v>7362234577</v>
      </c>
      <c r="AA314" s="38">
        <f t="shared" si="9"/>
        <v>4255000000</v>
      </c>
      <c r="AB314" s="40">
        <f t="shared" si="10"/>
        <v>1418880</v>
      </c>
      <c r="AC314" s="40">
        <f t="shared" si="11"/>
        <v>11091308</v>
      </c>
      <c r="AD314" s="40">
        <f t="shared" si="12"/>
        <v>0</v>
      </c>
      <c r="AE314" s="40">
        <f t="shared" si="13"/>
        <v>0</v>
      </c>
      <c r="AF314" s="41">
        <f t="shared" si="14"/>
        <v>2553000</v>
      </c>
      <c r="AG314" s="40">
        <f>IFERROR(__xludf.DUMMYFUNCTION("IFNA(VLOOKUP(A314,IMPORTRANGE(""https://docs.google.com/spreadsheets/d/13sIiIFxtnWDUMYwzYXOCUL9Pdssb8PBqcbIkNBBCaZM/edit?resourcekey#gid=2083474367"",""Responses!$B$2:$N$500""),10,0),0)"),0.0)</f>
        <v>0</v>
      </c>
      <c r="AH314" s="40">
        <f>IFERROR(__xludf.DUMMYFUNCTION("IFNA(VLOOKUP(A314,IMPORTRANGE(""https://docs.google.com/spreadsheets/d/13sIiIFxtnWDUMYwzYXOCUL9Pdssb8PBqcbIkNBBCaZM/edit?resourcekey#gid=2083474367"",""Responses!$B$2:$N$500""),9,0),0)"),0.0)</f>
        <v>0</v>
      </c>
      <c r="AI314" s="41">
        <f t="shared" si="15"/>
        <v>15063188</v>
      </c>
      <c r="AJ314" s="41">
        <f t="shared" si="16"/>
        <v>8185601.9</v>
      </c>
      <c r="AK314" s="42">
        <f t="shared" si="17"/>
        <v>3.797408294</v>
      </c>
      <c r="AL314" s="42">
        <f t="shared" si="18"/>
        <v>2.190185304</v>
      </c>
    </row>
    <row r="315" ht="15.75" customHeight="1">
      <c r="A315" s="6">
        <v>1.10857593E8</v>
      </c>
      <c r="B315" s="7" t="s">
        <v>611</v>
      </c>
      <c r="C315" s="20">
        <f>VLOOKUP(A315,'14.03.24'!$A$2:$W$500,17,0)</f>
        <v>896507.7</v>
      </c>
      <c r="D315" s="33">
        <f t="shared" si="1"/>
        <v>0</v>
      </c>
      <c r="E315" s="20">
        <f>VLOOKUP(A315,'14.03.24'!$A$2:$W$500,18,0)</f>
        <v>6723807.75</v>
      </c>
      <c r="F315" s="33">
        <f t="shared" si="2"/>
        <v>0</v>
      </c>
      <c r="G315" s="13">
        <f>VLOOKUP(A315,'14.03.24'!$A$2:$C$426,3,0)</f>
        <v>44825385</v>
      </c>
      <c r="H315" s="34" t="str">
        <f>VLOOKUP(A315,'Actual scan'!$A$2:$C$419,3,0)</f>
        <v>#N/A</v>
      </c>
      <c r="I315" s="35" t="str">
        <f t="shared" si="3"/>
        <v>#N/A</v>
      </c>
      <c r="J315" s="20">
        <f>VLOOKUP(A315,'14.03.24'!$A$2:$M$426,13,0)</f>
        <v>99900912.4</v>
      </c>
      <c r="K315" s="36" t="str">
        <f>VLOOKUP(A315,'Actual scan'!$A$2:$M$419,13,0)</f>
        <v>#N/A</v>
      </c>
      <c r="L315" s="35" t="str">
        <f t="shared" si="4"/>
        <v>#N/A</v>
      </c>
      <c r="M315" s="13">
        <f>VLOOKUP(A315,'14.03.24'!$A$2:$M$426,4,0)</f>
        <v>9627327</v>
      </c>
      <c r="N315" s="34" t="str">
        <f>VLOOKUP(A315,'Actual scan'!$A$2:$M$419,4,0)</f>
        <v>#N/A</v>
      </c>
      <c r="O315" s="38" t="str">
        <f t="shared" si="5"/>
        <v>#N/A</v>
      </c>
      <c r="P315" s="13">
        <f>VLOOKUP(A315,'14.03.24'!$A$2:$M$426,10,0)</f>
        <v>4750416</v>
      </c>
      <c r="Q315" s="39" t="str">
        <f>VLOOKUP(A315,'Actual scan'!$A$2:$M$419,10,0)</f>
        <v>#N/A</v>
      </c>
      <c r="R315" s="38" t="str">
        <f t="shared" si="6"/>
        <v>#N/A</v>
      </c>
      <c r="S315" s="13">
        <f>VLOOKUP(A315,'14.03.24'!$A$2:$M$426,9,0)</f>
        <v>2556286</v>
      </c>
      <c r="T315" s="39" t="str">
        <f>VLOOKUP(A315,'Actual scan'!$A$2:$M$419,9,0)</f>
        <v>#N/A</v>
      </c>
      <c r="U315" s="38" t="str">
        <f t="shared" si="7"/>
        <v>#N/A</v>
      </c>
      <c r="V315" s="13">
        <f>VLOOKUP(A315,'14.03.24'!$A$2:$M$426,8,0)</f>
        <v>4161567</v>
      </c>
      <c r="W315" s="39" t="str">
        <f>VLOOKUP(A315,'Actual scan'!$A$2:$M$419,8,0)</f>
        <v>#N/A</v>
      </c>
      <c r="X315" s="38" t="str">
        <f t="shared" si="8"/>
        <v>#N/A</v>
      </c>
      <c r="Y315" s="13">
        <f>VLOOKUP(A315,'14.03.24'!$A$2:$M$426,11,0)</f>
        <v>1042723827</v>
      </c>
      <c r="Z315" s="39" t="str">
        <f>VLOOKUP(A315,'Actual scan'!$A$2:$M$419,11,0)</f>
        <v>#N/A</v>
      </c>
      <c r="AA315" s="38" t="str">
        <f t="shared" si="9"/>
        <v>#N/A</v>
      </c>
      <c r="AB315" s="40" t="str">
        <f t="shared" si="10"/>
        <v>#N/A</v>
      </c>
      <c r="AC315" s="40" t="str">
        <f t="shared" si="11"/>
        <v>#N/A</v>
      </c>
      <c r="AD315" s="40">
        <f t="shared" si="12"/>
        <v>0</v>
      </c>
      <c r="AE315" s="40">
        <f t="shared" si="13"/>
        <v>0</v>
      </c>
      <c r="AF315" s="41" t="str">
        <f t="shared" si="14"/>
        <v>#N/A</v>
      </c>
      <c r="AG315" s="40">
        <f>IFERROR(__xludf.DUMMYFUNCTION("IFNA(VLOOKUP(A315,IMPORTRANGE(""https://docs.google.com/spreadsheets/d/13sIiIFxtnWDUMYwzYXOCUL9Pdssb8PBqcbIkNBBCaZM/edit?resourcekey#gid=2083474367"",""Responses!$B$2:$N$500""),10,0),0)"),0.0)</f>
        <v>0</v>
      </c>
      <c r="AH315" s="40">
        <f>IFERROR(__xludf.DUMMYFUNCTION("IFNA(VLOOKUP(A315,IMPORTRANGE(""https://docs.google.com/spreadsheets/d/13sIiIFxtnWDUMYwzYXOCUL9Pdssb8PBqcbIkNBBCaZM/edit?resourcekey#gid=2083474367"",""Responses!$B$2:$N$500""),9,0),0)"),0.0)</f>
        <v>0</v>
      </c>
      <c r="AI315" s="41">
        <f t="shared" si="15"/>
        <v>0</v>
      </c>
      <c r="AJ315" s="41">
        <f t="shared" si="16"/>
        <v>-6723807.75</v>
      </c>
      <c r="AK315" s="42">
        <f t="shared" si="17"/>
        <v>0</v>
      </c>
      <c r="AL315" s="42">
        <f t="shared" si="18"/>
        <v>0</v>
      </c>
    </row>
    <row r="316" ht="15.75" customHeight="1">
      <c r="A316" s="6">
        <v>1.6040558E7</v>
      </c>
      <c r="B316" s="7" t="s">
        <v>612</v>
      </c>
      <c r="C316" s="20">
        <f>VLOOKUP(A316,'14.03.24'!$A$2:$W$500,17,0)</f>
        <v>891849.78</v>
      </c>
      <c r="D316" s="33">
        <f t="shared" si="1"/>
        <v>0</v>
      </c>
      <c r="E316" s="20">
        <f>VLOOKUP(A316,'14.03.24'!$A$2:$W$500,18,0)</f>
        <v>6688873.35</v>
      </c>
      <c r="F316" s="33">
        <f t="shared" si="2"/>
        <v>0</v>
      </c>
      <c r="G316" s="13">
        <f>VLOOKUP(A316,'14.03.24'!$A$2:$C$426,3,0)</f>
        <v>44592489</v>
      </c>
      <c r="H316" s="34" t="str">
        <f>VLOOKUP(A316,'Actual scan'!$A$2:$C$419,3,0)</f>
        <v>#N/A</v>
      </c>
      <c r="I316" s="35" t="str">
        <f t="shared" si="3"/>
        <v>#N/A</v>
      </c>
      <c r="J316" s="20">
        <f>VLOOKUP(A316,'14.03.24'!$A$2:$M$426,13,0)</f>
        <v>156815031.6</v>
      </c>
      <c r="K316" s="36" t="str">
        <f>VLOOKUP(A316,'Actual scan'!$A$2:$M$419,13,0)</f>
        <v>#N/A</v>
      </c>
      <c r="L316" s="35" t="str">
        <f t="shared" si="4"/>
        <v>#N/A</v>
      </c>
      <c r="M316" s="13">
        <f>VLOOKUP(A316,'14.03.24'!$A$2:$M$426,4,0)</f>
        <v>15767945</v>
      </c>
      <c r="N316" s="34" t="str">
        <f>VLOOKUP(A316,'Actual scan'!$A$2:$M$419,4,0)</f>
        <v>#N/A</v>
      </c>
      <c r="O316" s="38" t="str">
        <f t="shared" si="5"/>
        <v>#N/A</v>
      </c>
      <c r="P316" s="13">
        <f>VLOOKUP(A316,'14.03.24'!$A$2:$M$426,10,0)</f>
        <v>8191023</v>
      </c>
      <c r="Q316" s="39" t="str">
        <f>VLOOKUP(A316,'Actual scan'!$A$2:$M$419,10,0)</f>
        <v>#N/A</v>
      </c>
      <c r="R316" s="38" t="str">
        <f t="shared" si="6"/>
        <v>#N/A</v>
      </c>
      <c r="S316" s="13">
        <f>VLOOKUP(A316,'14.03.24'!$A$2:$M$426,9,0)</f>
        <v>2523003</v>
      </c>
      <c r="T316" s="39" t="str">
        <f>VLOOKUP(A316,'Actual scan'!$A$2:$M$419,9,0)</f>
        <v>#N/A</v>
      </c>
      <c r="U316" s="38" t="str">
        <f t="shared" si="7"/>
        <v>#N/A</v>
      </c>
      <c r="V316" s="13">
        <f>VLOOKUP(A316,'14.03.24'!$A$2:$M$426,8,0)</f>
        <v>10097612</v>
      </c>
      <c r="W316" s="39" t="str">
        <f>VLOOKUP(A316,'Actual scan'!$A$2:$M$419,8,0)</f>
        <v>#N/A</v>
      </c>
      <c r="X316" s="38" t="str">
        <f t="shared" si="8"/>
        <v>#N/A</v>
      </c>
      <c r="Y316" s="13">
        <f>VLOOKUP(A316,'14.03.24'!$A$2:$M$426,11,0)</f>
        <v>13308772213</v>
      </c>
      <c r="Z316" s="39" t="str">
        <f>VLOOKUP(A316,'Actual scan'!$A$2:$M$419,11,0)</f>
        <v>#N/A</v>
      </c>
      <c r="AA316" s="38" t="str">
        <f t="shared" si="9"/>
        <v>#N/A</v>
      </c>
      <c r="AB316" s="40" t="str">
        <f t="shared" si="10"/>
        <v>#N/A</v>
      </c>
      <c r="AC316" s="40" t="str">
        <f t="shared" si="11"/>
        <v>#N/A</v>
      </c>
      <c r="AD316" s="40">
        <f t="shared" si="12"/>
        <v>0</v>
      </c>
      <c r="AE316" s="40">
        <f t="shared" si="13"/>
        <v>0</v>
      </c>
      <c r="AF316" s="41" t="str">
        <f t="shared" si="14"/>
        <v>#N/A</v>
      </c>
      <c r="AG316" s="40">
        <f>IFERROR(__xludf.DUMMYFUNCTION("IFNA(VLOOKUP(A316,IMPORTRANGE(""https://docs.google.com/spreadsheets/d/13sIiIFxtnWDUMYwzYXOCUL9Pdssb8PBqcbIkNBBCaZM/edit?resourcekey#gid=2083474367"",""Responses!$B$2:$N$500""),10,0),0)"),0.0)</f>
        <v>0</v>
      </c>
      <c r="AH316" s="40">
        <f>IFERROR(__xludf.DUMMYFUNCTION("IFNA(VLOOKUP(A316,IMPORTRANGE(""https://docs.google.com/spreadsheets/d/13sIiIFxtnWDUMYwzYXOCUL9Pdssb8PBqcbIkNBBCaZM/edit?resourcekey#gid=2083474367"",""Responses!$B$2:$N$500""),9,0),0)"),0.0)</f>
        <v>0</v>
      </c>
      <c r="AI316" s="41">
        <f t="shared" si="15"/>
        <v>0</v>
      </c>
      <c r="AJ316" s="41">
        <f t="shared" si="16"/>
        <v>-6688873.35</v>
      </c>
      <c r="AK316" s="42">
        <f t="shared" si="17"/>
        <v>0</v>
      </c>
      <c r="AL316" s="42">
        <f t="shared" si="18"/>
        <v>0</v>
      </c>
    </row>
    <row r="317" ht="15.75" customHeight="1">
      <c r="A317" s="6">
        <v>1.17915344E8</v>
      </c>
      <c r="B317" s="7" t="s">
        <v>270</v>
      </c>
      <c r="C317" s="20">
        <f>VLOOKUP(A317,'14.03.24'!$A$2:$W$500,17,0)</f>
        <v>901532.96</v>
      </c>
      <c r="D317" s="33">
        <f t="shared" si="1"/>
        <v>495425</v>
      </c>
      <c r="E317" s="20">
        <f>VLOOKUP(A317,'14.03.24'!$A$2:$W$500,18,0)</f>
        <v>6761497.2</v>
      </c>
      <c r="F317" s="33">
        <f t="shared" si="2"/>
        <v>1722968</v>
      </c>
      <c r="G317" s="13">
        <f>VLOOKUP(A317,'14.03.24'!$A$2:$C$426,3,0)</f>
        <v>45076648</v>
      </c>
      <c r="H317" s="34">
        <f>VLOOKUP(A317,'Actual scan'!$A$2:$C$419,3,0)</f>
        <v>46499605</v>
      </c>
      <c r="I317" s="35">
        <f t="shared" si="3"/>
        <v>1422957</v>
      </c>
      <c r="J317" s="20">
        <f>VLOOKUP(A317,'14.03.24'!$A$2:$M$426,13,0)</f>
        <v>33207716.4</v>
      </c>
      <c r="K317" s="36">
        <f>VLOOKUP(A317,'Actual scan'!$A$2:$M$419,13,0)</f>
        <v>41826106.2</v>
      </c>
      <c r="L317" s="37">
        <f t="shared" si="4"/>
        <v>8618389.8</v>
      </c>
      <c r="M317" s="13">
        <f>VLOOKUP(A317,'14.03.24'!$A$2:$M$426,4,0)</f>
        <v>2887399</v>
      </c>
      <c r="N317" s="34">
        <f>VLOOKUP(A317,'Actual scan'!$A$2:$M$419,4,0)</f>
        <v>3390041</v>
      </c>
      <c r="O317" s="38">
        <f t="shared" si="5"/>
        <v>502642</v>
      </c>
      <c r="P317" s="13">
        <f>VLOOKUP(A317,'14.03.24'!$A$2:$M$426,10,0)</f>
        <v>1324678</v>
      </c>
      <c r="Q317" s="39">
        <f>VLOOKUP(A317,'Actual scan'!$A$2:$M$419,10,0)</f>
        <v>3428296</v>
      </c>
      <c r="R317" s="38">
        <f t="shared" si="6"/>
        <v>2103618</v>
      </c>
      <c r="S317" s="13">
        <f>VLOOKUP(A317,'14.03.24'!$A$2:$M$426,9,0)</f>
        <v>967323</v>
      </c>
      <c r="T317" s="39">
        <f>VLOOKUP(A317,'Actual scan'!$A$2:$M$419,9,0)</f>
        <v>1333382</v>
      </c>
      <c r="U317" s="38">
        <f t="shared" si="7"/>
        <v>366059</v>
      </c>
      <c r="V317" s="13">
        <f>VLOOKUP(A317,'14.03.24'!$A$2:$M$426,8,0)</f>
        <v>1299231</v>
      </c>
      <c r="W317" s="39">
        <f>VLOOKUP(A317,'Actual scan'!$A$2:$M$419,8,0)</f>
        <v>1428597</v>
      </c>
      <c r="X317" s="38">
        <f t="shared" si="8"/>
        <v>129366</v>
      </c>
      <c r="Y317" s="13">
        <f>VLOOKUP(A317,'14.03.24'!$A$2:$M$426,11,0)</f>
        <v>116445100</v>
      </c>
      <c r="Z317" s="39">
        <f>VLOOKUP(A317,'Actual scan'!$A$2:$M$419,11,0)</f>
        <v>116445100</v>
      </c>
      <c r="AA317" s="38">
        <f t="shared" si="9"/>
        <v>0</v>
      </c>
      <c r="AB317" s="40">
        <f t="shared" si="10"/>
        <v>258732</v>
      </c>
      <c r="AC317" s="40">
        <f t="shared" si="11"/>
        <v>1464236</v>
      </c>
      <c r="AD317" s="40">
        <f t="shared" si="12"/>
        <v>0</v>
      </c>
      <c r="AE317" s="40">
        <f t="shared" si="13"/>
        <v>0</v>
      </c>
      <c r="AF317" s="41">
        <f t="shared" si="14"/>
        <v>0</v>
      </c>
      <c r="AG317" s="40">
        <f>IFERROR(__xludf.DUMMYFUNCTION("IFNA(VLOOKUP(A317,IMPORTRANGE(""https://docs.google.com/spreadsheets/d/13sIiIFxtnWDUMYwzYXOCUL9Pdssb8PBqcbIkNBBCaZM/edit?resourcekey#gid=2083474367"",""Responses!$B$2:$N$500""),10,0),0)"),0.0)</f>
        <v>0</v>
      </c>
      <c r="AH317" s="40">
        <f>IFERROR(__xludf.DUMMYFUNCTION("IFNA(VLOOKUP(A317,IMPORTRANGE(""https://docs.google.com/spreadsheets/d/13sIiIFxtnWDUMYwzYXOCUL9Pdssb8PBqcbIkNBBCaZM/edit?resourcekey#gid=2083474367"",""Responses!$B$2:$N$500""),9,0),0)"),0.0)</f>
        <v>0</v>
      </c>
      <c r="AI317" s="41">
        <f t="shared" si="15"/>
        <v>1722968</v>
      </c>
      <c r="AJ317" s="41">
        <f t="shared" si="16"/>
        <v>-5038529.2</v>
      </c>
      <c r="AK317" s="42">
        <f t="shared" si="17"/>
        <v>0.5495362033</v>
      </c>
      <c r="AL317" s="42">
        <f t="shared" si="18"/>
        <v>0.2548204856</v>
      </c>
    </row>
    <row r="318" ht="15.75" customHeight="1">
      <c r="A318" s="6">
        <v>1.38953038E8</v>
      </c>
      <c r="B318" s="7" t="s">
        <v>248</v>
      </c>
      <c r="C318" s="20">
        <f>VLOOKUP(A318,'14.03.24'!$A$2:$W$500,17,0)</f>
        <v>897530.96</v>
      </c>
      <c r="D318" s="33">
        <f t="shared" si="1"/>
        <v>1923973</v>
      </c>
      <c r="E318" s="20">
        <f>VLOOKUP(A318,'14.03.24'!$A$2:$W$500,18,0)</f>
        <v>6731482.2</v>
      </c>
      <c r="F318" s="33">
        <f t="shared" si="2"/>
        <v>6027102</v>
      </c>
      <c r="G318" s="13">
        <f>VLOOKUP(A318,'14.03.24'!$A$2:$C$426,3,0)</f>
        <v>44876548</v>
      </c>
      <c r="H318" s="34">
        <f>VLOOKUP(A318,'Actual scan'!$A$2:$C$419,3,0)</f>
        <v>50004180</v>
      </c>
      <c r="I318" s="35">
        <f t="shared" si="3"/>
        <v>5127632</v>
      </c>
      <c r="J318" s="20">
        <f>VLOOKUP(A318,'14.03.24'!$A$2:$M$426,13,0)</f>
        <v>20519059.2</v>
      </c>
      <c r="K318" s="36">
        <f>VLOOKUP(A318,'Actual scan'!$A$2:$M$419,13,0)</f>
        <v>50829938.6</v>
      </c>
      <c r="L318" s="37">
        <f t="shared" si="4"/>
        <v>30310879.4</v>
      </c>
      <c r="M318" s="13">
        <f>VLOOKUP(A318,'14.03.24'!$A$2:$M$426,4,0)</f>
        <v>1481676</v>
      </c>
      <c r="N318" s="34">
        <f>VLOOKUP(A318,'Actual scan'!$A$2:$M$419,4,0)</f>
        <v>3468139</v>
      </c>
      <c r="O318" s="38">
        <f t="shared" si="5"/>
        <v>1986463</v>
      </c>
      <c r="P318" s="13">
        <f>VLOOKUP(A318,'14.03.24'!$A$2:$M$426,10,0)</f>
        <v>2099654</v>
      </c>
      <c r="Q318" s="39">
        <f>VLOOKUP(A318,'Actual scan'!$A$2:$M$419,10,0)</f>
        <v>3622207</v>
      </c>
      <c r="R318" s="38">
        <f t="shared" si="6"/>
        <v>1522553</v>
      </c>
      <c r="S318" s="13">
        <f>VLOOKUP(A318,'14.03.24'!$A$2:$M$426,9,0)</f>
        <v>593999</v>
      </c>
      <c r="T318" s="39">
        <f>VLOOKUP(A318,'Actual scan'!$A$2:$M$419,9,0)</f>
        <v>1679077</v>
      </c>
      <c r="U318" s="38">
        <f t="shared" si="7"/>
        <v>1085078</v>
      </c>
      <c r="V318" s="13">
        <f>VLOOKUP(A318,'14.03.24'!$A$2:$M$426,8,0)</f>
        <v>857105</v>
      </c>
      <c r="W318" s="39">
        <f>VLOOKUP(A318,'Actual scan'!$A$2:$M$419,8,0)</f>
        <v>1696000</v>
      </c>
      <c r="X318" s="38">
        <f t="shared" si="8"/>
        <v>838895</v>
      </c>
      <c r="Y318" s="13">
        <f>VLOOKUP(A318,'14.03.24'!$A$2:$M$426,11,0)</f>
        <v>38853662</v>
      </c>
      <c r="Z318" s="39">
        <f>VLOOKUP(A318,'Actual scan'!$A$2:$M$419,11,0)</f>
        <v>53853662</v>
      </c>
      <c r="AA318" s="38">
        <f t="shared" si="9"/>
        <v>15000000</v>
      </c>
      <c r="AB318" s="40">
        <f t="shared" si="10"/>
        <v>1677790</v>
      </c>
      <c r="AC318" s="40">
        <f t="shared" si="11"/>
        <v>4340312</v>
      </c>
      <c r="AD318" s="40">
        <f t="shared" si="12"/>
        <v>0</v>
      </c>
      <c r="AE318" s="40">
        <f t="shared" si="13"/>
        <v>0</v>
      </c>
      <c r="AF318" s="41">
        <f t="shared" si="14"/>
        <v>9000</v>
      </c>
      <c r="AG318" s="40">
        <f>IFERROR(__xludf.DUMMYFUNCTION("IFNA(VLOOKUP(A318,IMPORTRANGE(""https://docs.google.com/spreadsheets/d/13sIiIFxtnWDUMYwzYXOCUL9Pdssb8PBqcbIkNBBCaZM/edit?resourcekey#gid=2083474367"",""Responses!$B$2:$N$500""),10,0),0)"),0.0)</f>
        <v>0</v>
      </c>
      <c r="AH318" s="40">
        <f>IFERROR(__xludf.DUMMYFUNCTION("IFNA(VLOOKUP(A318,IMPORTRANGE(""https://docs.google.com/spreadsheets/d/13sIiIFxtnWDUMYwzYXOCUL9Pdssb8PBqcbIkNBBCaZM/edit?resourcekey#gid=2083474367"",""Responses!$B$2:$N$500""),9,0),0)"),0.0)</f>
        <v>0</v>
      </c>
      <c r="AI318" s="41">
        <f t="shared" si="15"/>
        <v>6027102</v>
      </c>
      <c r="AJ318" s="41">
        <f t="shared" si="16"/>
        <v>-704380.2</v>
      </c>
      <c r="AK318" s="42">
        <f t="shared" si="17"/>
        <v>2.143628561</v>
      </c>
      <c r="AL318" s="42">
        <f t="shared" si="18"/>
        <v>0.8953603116</v>
      </c>
    </row>
    <row r="319" ht="15.75" customHeight="1">
      <c r="A319" s="6">
        <v>1.55153504E8</v>
      </c>
      <c r="B319" s="7" t="s">
        <v>239</v>
      </c>
      <c r="C319" s="20">
        <f>VLOOKUP(A319,'14.03.24'!$A$2:$W$500,17,0)</f>
        <v>906491.76</v>
      </c>
      <c r="D319" s="33">
        <f t="shared" si="1"/>
        <v>3931543</v>
      </c>
      <c r="E319" s="20">
        <f>VLOOKUP(A319,'14.03.24'!$A$2:$W$500,18,0)</f>
        <v>6798688.2</v>
      </c>
      <c r="F319" s="33">
        <f t="shared" si="2"/>
        <v>13962008.06</v>
      </c>
      <c r="G319" s="13">
        <f>VLOOKUP(A319,'14.03.24'!$A$2:$C$426,3,0)</f>
        <v>45324588</v>
      </c>
      <c r="H319" s="34">
        <f>VLOOKUP(A319,'Actual scan'!$A$2:$C$419,3,0)</f>
        <v>51533440</v>
      </c>
      <c r="I319" s="35">
        <f t="shared" si="3"/>
        <v>6208852</v>
      </c>
      <c r="J319" s="20">
        <f>VLOOKUP(A319,'14.03.24'!$A$2:$M$426,13,0)</f>
        <v>139915754.2</v>
      </c>
      <c r="K319" s="36">
        <f>VLOOKUP(A319,'Actual scan'!$A$2:$M$419,13,0)</f>
        <v>210495278.6</v>
      </c>
      <c r="L319" s="37">
        <f t="shared" si="4"/>
        <v>70579524.4</v>
      </c>
      <c r="M319" s="13">
        <f>VLOOKUP(A319,'14.03.24'!$A$2:$M$426,4,0)</f>
        <v>17724165</v>
      </c>
      <c r="N319" s="34">
        <f>VLOOKUP(A319,'Actual scan'!$A$2:$M$419,4,0)</f>
        <v>22166526</v>
      </c>
      <c r="O319" s="38">
        <f t="shared" si="5"/>
        <v>4442361</v>
      </c>
      <c r="P319" s="13">
        <f>VLOOKUP(A319,'14.03.24'!$A$2:$M$426,10,0)</f>
        <v>2601056</v>
      </c>
      <c r="Q319" s="39">
        <f>VLOOKUP(A319,'Actual scan'!$A$2:$M$419,10,0)</f>
        <v>3805467</v>
      </c>
      <c r="R319" s="38">
        <f t="shared" si="6"/>
        <v>1204411</v>
      </c>
      <c r="S319" s="13">
        <f>VLOOKUP(A319,'14.03.24'!$A$2:$M$426,9,0)</f>
        <v>1605618</v>
      </c>
      <c r="T319" s="39">
        <f>VLOOKUP(A319,'Actual scan'!$A$2:$M$419,9,0)</f>
        <v>4653579</v>
      </c>
      <c r="U319" s="38">
        <f t="shared" si="7"/>
        <v>3047961</v>
      </c>
      <c r="V319" s="13">
        <f>VLOOKUP(A319,'14.03.24'!$A$2:$M$426,8,0)</f>
        <v>9894865</v>
      </c>
      <c r="W319" s="39">
        <f>VLOOKUP(A319,'Actual scan'!$A$2:$M$419,8,0)</f>
        <v>10778447</v>
      </c>
      <c r="X319" s="38">
        <f t="shared" si="8"/>
        <v>883582</v>
      </c>
      <c r="Y319" s="13">
        <f>VLOOKUP(A319,'14.03.24'!$A$2:$M$426,11,0)</f>
        <v>80000000</v>
      </c>
      <c r="Z319" s="39">
        <f>VLOOKUP(A319,'Actual scan'!$A$2:$M$419,11,0)</f>
        <v>85000102</v>
      </c>
      <c r="AA319" s="38">
        <f t="shared" si="9"/>
        <v>5000102</v>
      </c>
      <c r="AB319" s="40">
        <f t="shared" si="10"/>
        <v>1767164</v>
      </c>
      <c r="AC319" s="40">
        <f t="shared" si="11"/>
        <v>12191844</v>
      </c>
      <c r="AD319" s="40">
        <f t="shared" si="12"/>
        <v>0</v>
      </c>
      <c r="AE319" s="40">
        <f t="shared" si="13"/>
        <v>0</v>
      </c>
      <c r="AF319" s="41">
        <f t="shared" si="14"/>
        <v>3000.0612</v>
      </c>
      <c r="AG319" s="40">
        <f>IFERROR(__xludf.DUMMYFUNCTION("IFNA(VLOOKUP(A319,IMPORTRANGE(""https://docs.google.com/spreadsheets/d/13sIiIFxtnWDUMYwzYXOCUL9Pdssb8PBqcbIkNBBCaZM/edit?resourcekey#gid=2083474367"",""Responses!$B$2:$N$500""),10,0),0)"),0.0)</f>
        <v>0</v>
      </c>
      <c r="AH319" s="40">
        <f>IFERROR(__xludf.DUMMYFUNCTION("IFNA(VLOOKUP(A319,IMPORTRANGE(""https://docs.google.com/spreadsheets/d/13sIiIFxtnWDUMYwzYXOCUL9Pdssb8PBqcbIkNBBCaZM/edit?resourcekey#gid=2083474367"",""Responses!$B$2:$N$500""),9,0),0)"),0.0)</f>
        <v>0</v>
      </c>
      <c r="AI319" s="41">
        <f t="shared" si="15"/>
        <v>13962008.06</v>
      </c>
      <c r="AJ319" s="41">
        <f t="shared" si="16"/>
        <v>7163319.861</v>
      </c>
      <c r="AK319" s="42">
        <f t="shared" si="17"/>
        <v>4.337097339</v>
      </c>
      <c r="AL319" s="42">
        <f t="shared" si="18"/>
        <v>2.053632649</v>
      </c>
    </row>
    <row r="320" ht="15.75" customHeight="1">
      <c r="A320" s="6">
        <v>1.24492446E8</v>
      </c>
      <c r="B320" s="7" t="s">
        <v>615</v>
      </c>
      <c r="C320" s="20">
        <f>VLOOKUP(A320,'14.03.24'!$A$2:$W$500,17,0)</f>
        <v>873667.9</v>
      </c>
      <c r="D320" s="33">
        <f t="shared" si="1"/>
        <v>0</v>
      </c>
      <c r="E320" s="20">
        <f>VLOOKUP(A320,'14.03.24'!$A$2:$W$500,18,0)</f>
        <v>6552509.25</v>
      </c>
      <c r="F320" s="33">
        <f t="shared" si="2"/>
        <v>0</v>
      </c>
      <c r="G320" s="13">
        <f>VLOOKUP(A320,'14.03.24'!$A$2:$C$426,3,0)</f>
        <v>43683395</v>
      </c>
      <c r="H320" s="34" t="str">
        <f>VLOOKUP(A320,'Actual scan'!$A$2:$C$419,3,0)</f>
        <v>#N/A</v>
      </c>
      <c r="I320" s="35" t="str">
        <f t="shared" si="3"/>
        <v>#N/A</v>
      </c>
      <c r="J320" s="20">
        <f>VLOOKUP(A320,'14.03.24'!$A$2:$M$426,13,0)</f>
        <v>12943252</v>
      </c>
      <c r="K320" s="36" t="str">
        <f>VLOOKUP(A320,'Actual scan'!$A$2:$M$419,13,0)</f>
        <v>#N/A</v>
      </c>
      <c r="L320" s="35" t="str">
        <f t="shared" si="4"/>
        <v>#N/A</v>
      </c>
      <c r="M320" s="13">
        <f>VLOOKUP(A320,'14.03.24'!$A$2:$M$426,4,0)</f>
        <v>2167087</v>
      </c>
      <c r="N320" s="34" t="str">
        <f>VLOOKUP(A320,'Actual scan'!$A$2:$M$419,4,0)</f>
        <v>#N/A</v>
      </c>
      <c r="O320" s="38" t="str">
        <f t="shared" si="5"/>
        <v>#N/A</v>
      </c>
      <c r="P320" s="13">
        <f>VLOOKUP(A320,'14.03.24'!$A$2:$M$426,10,0)</f>
        <v>3710794</v>
      </c>
      <c r="Q320" s="39" t="str">
        <f>VLOOKUP(A320,'Actual scan'!$A$2:$M$419,10,0)</f>
        <v>#N/A</v>
      </c>
      <c r="R320" s="38" t="str">
        <f t="shared" si="6"/>
        <v>#N/A</v>
      </c>
      <c r="S320" s="13">
        <f>VLOOKUP(A320,'14.03.24'!$A$2:$M$426,9,0)</f>
        <v>249293</v>
      </c>
      <c r="T320" s="39" t="str">
        <f>VLOOKUP(A320,'Actual scan'!$A$2:$M$419,9,0)</f>
        <v>#N/A</v>
      </c>
      <c r="U320" s="38" t="str">
        <f t="shared" si="7"/>
        <v>#N/A</v>
      </c>
      <c r="V320" s="13">
        <f>VLOOKUP(A320,'14.03.24'!$A$2:$M$426,8,0)</f>
        <v>564875</v>
      </c>
      <c r="W320" s="39" t="str">
        <f>VLOOKUP(A320,'Actual scan'!$A$2:$M$419,8,0)</f>
        <v>#N/A</v>
      </c>
      <c r="X320" s="38" t="str">
        <f t="shared" si="8"/>
        <v>#N/A</v>
      </c>
      <c r="Y320" s="13">
        <f>VLOOKUP(A320,'14.03.24'!$A$2:$M$426,11,0)</f>
        <v>0</v>
      </c>
      <c r="Z320" s="39" t="str">
        <f>VLOOKUP(A320,'Actual scan'!$A$2:$M$419,11,0)</f>
        <v>#N/A</v>
      </c>
      <c r="AA320" s="38" t="str">
        <f t="shared" si="9"/>
        <v>#N/A</v>
      </c>
      <c r="AB320" s="40" t="str">
        <f t="shared" si="10"/>
        <v>#N/A</v>
      </c>
      <c r="AC320" s="40" t="str">
        <f t="shared" si="11"/>
        <v>#N/A</v>
      </c>
      <c r="AD320" s="40">
        <f t="shared" si="12"/>
        <v>0</v>
      </c>
      <c r="AE320" s="40">
        <f t="shared" si="13"/>
        <v>0</v>
      </c>
      <c r="AF320" s="41" t="str">
        <f t="shared" si="14"/>
        <v>#N/A</v>
      </c>
      <c r="AG320" s="40">
        <f>IFERROR(__xludf.DUMMYFUNCTION("IFNA(VLOOKUP(A320,IMPORTRANGE(""https://docs.google.com/spreadsheets/d/13sIiIFxtnWDUMYwzYXOCUL9Pdssb8PBqcbIkNBBCaZM/edit?resourcekey#gid=2083474367"",""Responses!$B$2:$N$500""),10,0),0)"),0.0)</f>
        <v>0</v>
      </c>
      <c r="AH320" s="40">
        <f>IFERROR(__xludf.DUMMYFUNCTION("IFNA(VLOOKUP(A320,IMPORTRANGE(""https://docs.google.com/spreadsheets/d/13sIiIFxtnWDUMYwzYXOCUL9Pdssb8PBqcbIkNBBCaZM/edit?resourcekey#gid=2083474367"",""Responses!$B$2:$N$500""),9,0),0)"),0.0)</f>
        <v>0</v>
      </c>
      <c r="AI320" s="41">
        <f t="shared" si="15"/>
        <v>0</v>
      </c>
      <c r="AJ320" s="41">
        <f t="shared" si="16"/>
        <v>-6552509.25</v>
      </c>
      <c r="AK320" s="42">
        <f t="shared" si="17"/>
        <v>0</v>
      </c>
      <c r="AL320" s="42">
        <f t="shared" si="18"/>
        <v>0</v>
      </c>
    </row>
    <row r="321" ht="15.75" customHeight="1">
      <c r="A321" s="6">
        <v>1.15225308E8</v>
      </c>
      <c r="B321" s="7" t="s">
        <v>273</v>
      </c>
      <c r="C321" s="20">
        <f>VLOOKUP(A321,'14.03.24'!$A$2:$W$500,17,0)</f>
        <v>865305.66</v>
      </c>
      <c r="D321" s="33">
        <f t="shared" si="1"/>
        <v>0</v>
      </c>
      <c r="E321" s="20">
        <f>VLOOKUP(A321,'14.03.24'!$A$2:$W$500,18,0)</f>
        <v>6489792.45</v>
      </c>
      <c r="F321" s="33">
        <f t="shared" si="2"/>
        <v>0</v>
      </c>
      <c r="G321" s="13">
        <f>VLOOKUP(A321,'14.03.24'!$A$2:$C$426,3,0)</f>
        <v>43265283</v>
      </c>
      <c r="H321" s="34">
        <f>VLOOKUP(A321,'Actual scan'!$A$2:$C$419,3,0)</f>
        <v>45479125</v>
      </c>
      <c r="I321" s="35">
        <f t="shared" si="3"/>
        <v>2213842</v>
      </c>
      <c r="J321" s="20">
        <f>VLOOKUP(A321,'14.03.24'!$A$2:$M$426,13,0)</f>
        <v>114012735.4</v>
      </c>
      <c r="K321" s="36">
        <f>VLOOKUP(A321,'Actual scan'!$A$2:$M$419,13,0)</f>
        <v>114012735.4</v>
      </c>
      <c r="L321" s="37">
        <f t="shared" si="4"/>
        <v>0</v>
      </c>
      <c r="M321" s="13">
        <f>VLOOKUP(A321,'14.03.24'!$A$2:$M$426,4,0)</f>
        <v>26846149</v>
      </c>
      <c r="N321" s="34">
        <f>VLOOKUP(A321,'Actual scan'!$A$2:$M$419,4,0)</f>
        <v>26846149</v>
      </c>
      <c r="O321" s="38">
        <f t="shared" si="5"/>
        <v>0</v>
      </c>
      <c r="P321" s="13">
        <f>VLOOKUP(A321,'14.03.24'!$A$2:$M$426,10,0)</f>
        <v>5049549</v>
      </c>
      <c r="Q321" s="39">
        <f>VLOOKUP(A321,'Actual scan'!$A$2:$M$419,10,0)</f>
        <v>5049549</v>
      </c>
      <c r="R321" s="38">
        <f t="shared" si="6"/>
        <v>0</v>
      </c>
      <c r="S321" s="13">
        <f>VLOOKUP(A321,'14.03.24'!$A$2:$M$426,9,0)</f>
        <v>982745</v>
      </c>
      <c r="T321" s="39">
        <f>VLOOKUP(A321,'Actual scan'!$A$2:$M$419,9,0)</f>
        <v>982745</v>
      </c>
      <c r="U321" s="38">
        <f t="shared" si="7"/>
        <v>0</v>
      </c>
      <c r="V321" s="13">
        <f>VLOOKUP(A321,'14.03.24'!$A$2:$M$426,8,0)</f>
        <v>3879237</v>
      </c>
      <c r="W321" s="39">
        <f>VLOOKUP(A321,'Actual scan'!$A$2:$M$419,8,0)</f>
        <v>3879237</v>
      </c>
      <c r="X321" s="38">
        <f t="shared" si="8"/>
        <v>0</v>
      </c>
      <c r="Y321" s="13">
        <f>VLOOKUP(A321,'14.03.24'!$A$2:$M$426,11,0)</f>
        <v>364290355</v>
      </c>
      <c r="Z321" s="39">
        <f>VLOOKUP(A321,'Actual scan'!$A$2:$M$419,11,0)</f>
        <v>364290355</v>
      </c>
      <c r="AA321" s="38">
        <f t="shared" si="9"/>
        <v>0</v>
      </c>
      <c r="AB321" s="40">
        <f t="shared" si="10"/>
        <v>0</v>
      </c>
      <c r="AC321" s="40">
        <f t="shared" si="11"/>
        <v>0</v>
      </c>
      <c r="AD321" s="40">
        <f t="shared" si="12"/>
        <v>0</v>
      </c>
      <c r="AE321" s="40">
        <f t="shared" si="13"/>
        <v>0</v>
      </c>
      <c r="AF321" s="41">
        <f t="shared" si="14"/>
        <v>0</v>
      </c>
      <c r="AG321" s="40">
        <f>IFERROR(__xludf.DUMMYFUNCTION("IFNA(VLOOKUP(A321,IMPORTRANGE(""https://docs.google.com/spreadsheets/d/13sIiIFxtnWDUMYwzYXOCUL9Pdssb8PBqcbIkNBBCaZM/edit?resourcekey#gid=2083474367"",""Responses!$B$2:$N$500""),10,0),0)"),0.0)</f>
        <v>0</v>
      </c>
      <c r="AH321" s="40">
        <f>IFERROR(__xludf.DUMMYFUNCTION("IFNA(VLOOKUP(A321,IMPORTRANGE(""https://docs.google.com/spreadsheets/d/13sIiIFxtnWDUMYwzYXOCUL9Pdssb8PBqcbIkNBBCaZM/edit?resourcekey#gid=2083474367"",""Responses!$B$2:$N$500""),9,0),0)"),0.0)</f>
        <v>0</v>
      </c>
      <c r="AI321" s="41">
        <f t="shared" si="15"/>
        <v>0</v>
      </c>
      <c r="AJ321" s="41">
        <f t="shared" si="16"/>
        <v>-6489792.45</v>
      </c>
      <c r="AK321" s="42">
        <f t="shared" si="17"/>
        <v>0</v>
      </c>
      <c r="AL321" s="42">
        <f t="shared" si="18"/>
        <v>0</v>
      </c>
    </row>
    <row r="322" ht="15.75" customHeight="1">
      <c r="A322" s="6">
        <v>1.18546236E8</v>
      </c>
      <c r="B322" s="7" t="s">
        <v>613</v>
      </c>
      <c r="C322" s="20">
        <f>VLOOKUP(A322,'14.03.24'!$A$2:$W$500,17,0)</f>
        <v>884509.1</v>
      </c>
      <c r="D322" s="33">
        <f t="shared" si="1"/>
        <v>0</v>
      </c>
      <c r="E322" s="20">
        <f>VLOOKUP(A322,'14.03.24'!$A$2:$W$500,18,0)</f>
        <v>6633818.25</v>
      </c>
      <c r="F322" s="33">
        <f t="shared" si="2"/>
        <v>0</v>
      </c>
      <c r="G322" s="13">
        <f>VLOOKUP(A322,'14.03.24'!$A$2:$C$426,3,0)</f>
        <v>44225455</v>
      </c>
      <c r="H322" s="34" t="str">
        <f>VLOOKUP(A322,'Actual scan'!$A$2:$C$419,3,0)</f>
        <v>#N/A</v>
      </c>
      <c r="I322" s="35" t="str">
        <f t="shared" si="3"/>
        <v>#N/A</v>
      </c>
      <c r="J322" s="20">
        <f>VLOOKUP(A322,'14.03.24'!$A$2:$M$426,13,0)</f>
        <v>58904612</v>
      </c>
      <c r="K322" s="36" t="str">
        <f>VLOOKUP(A322,'Actual scan'!$A$2:$M$419,13,0)</f>
        <v>#N/A</v>
      </c>
      <c r="L322" s="35" t="str">
        <f t="shared" si="4"/>
        <v>#N/A</v>
      </c>
      <c r="M322" s="13">
        <f>VLOOKUP(A322,'14.03.24'!$A$2:$M$426,4,0)</f>
        <v>5204183</v>
      </c>
      <c r="N322" s="34" t="str">
        <f>VLOOKUP(A322,'Actual scan'!$A$2:$M$419,4,0)</f>
        <v>#N/A</v>
      </c>
      <c r="O322" s="38" t="str">
        <f t="shared" si="5"/>
        <v>#N/A</v>
      </c>
      <c r="P322" s="13">
        <f>VLOOKUP(A322,'14.03.24'!$A$2:$M$426,10,0)</f>
        <v>4020388</v>
      </c>
      <c r="Q322" s="39" t="str">
        <f>VLOOKUP(A322,'Actual scan'!$A$2:$M$419,10,0)</f>
        <v>#N/A</v>
      </c>
      <c r="R322" s="38" t="str">
        <f t="shared" si="6"/>
        <v>#N/A</v>
      </c>
      <c r="S322" s="13">
        <f>VLOOKUP(A322,'14.03.24'!$A$2:$M$426,9,0)</f>
        <v>919178</v>
      </c>
      <c r="T322" s="39" t="str">
        <f>VLOOKUP(A322,'Actual scan'!$A$2:$M$419,9,0)</f>
        <v>#N/A</v>
      </c>
      <c r="U322" s="38" t="str">
        <f t="shared" si="7"/>
        <v>#N/A</v>
      </c>
      <c r="V322" s="13">
        <f>VLOOKUP(A322,'14.03.24'!$A$2:$M$426,8,0)</f>
        <v>3996386</v>
      </c>
      <c r="W322" s="39" t="str">
        <f>VLOOKUP(A322,'Actual scan'!$A$2:$M$419,8,0)</f>
        <v>#N/A</v>
      </c>
      <c r="X322" s="38" t="str">
        <f t="shared" si="8"/>
        <v>#N/A</v>
      </c>
      <c r="Y322" s="13">
        <f>VLOOKUP(A322,'14.03.24'!$A$2:$M$426,11,0)</f>
        <v>1158190796</v>
      </c>
      <c r="Z322" s="39" t="str">
        <f>VLOOKUP(A322,'Actual scan'!$A$2:$M$419,11,0)</f>
        <v>#N/A</v>
      </c>
      <c r="AA322" s="38" t="str">
        <f t="shared" si="9"/>
        <v>#N/A</v>
      </c>
      <c r="AB322" s="40" t="str">
        <f t="shared" si="10"/>
        <v>#N/A</v>
      </c>
      <c r="AC322" s="40" t="str">
        <f t="shared" si="11"/>
        <v>#N/A</v>
      </c>
      <c r="AD322" s="40">
        <f t="shared" si="12"/>
        <v>0</v>
      </c>
      <c r="AE322" s="40">
        <f t="shared" si="13"/>
        <v>0</v>
      </c>
      <c r="AF322" s="41" t="str">
        <f t="shared" si="14"/>
        <v>#N/A</v>
      </c>
      <c r="AG322" s="40">
        <f>IFERROR(__xludf.DUMMYFUNCTION("IFNA(VLOOKUP(A322,IMPORTRANGE(""https://docs.google.com/spreadsheets/d/13sIiIFxtnWDUMYwzYXOCUL9Pdssb8PBqcbIkNBBCaZM/edit?resourcekey#gid=2083474367"",""Responses!$B$2:$N$500""),10,0),0)"),0.0)</f>
        <v>0</v>
      </c>
      <c r="AH322" s="40">
        <f>IFERROR(__xludf.DUMMYFUNCTION("IFNA(VLOOKUP(A322,IMPORTRANGE(""https://docs.google.com/spreadsheets/d/13sIiIFxtnWDUMYwzYXOCUL9Pdssb8PBqcbIkNBBCaZM/edit?resourcekey#gid=2083474367"",""Responses!$B$2:$N$500""),9,0),0)"),0.0)</f>
        <v>0</v>
      </c>
      <c r="AI322" s="41">
        <f t="shared" si="15"/>
        <v>0</v>
      </c>
      <c r="AJ322" s="41">
        <f t="shared" si="16"/>
        <v>-6633818.25</v>
      </c>
      <c r="AK322" s="42">
        <f t="shared" si="17"/>
        <v>0</v>
      </c>
      <c r="AL322" s="42">
        <f t="shared" si="18"/>
        <v>0</v>
      </c>
    </row>
    <row r="323" ht="15.75" customHeight="1">
      <c r="A323" s="6">
        <v>1.40476172E8</v>
      </c>
      <c r="B323" s="7" t="s">
        <v>251</v>
      </c>
      <c r="C323" s="20">
        <f>VLOOKUP(A323,'14.03.24'!$A$2:$W$500,17,0)</f>
        <v>860949.58</v>
      </c>
      <c r="D323" s="33">
        <f t="shared" si="1"/>
        <v>1011665</v>
      </c>
      <c r="E323" s="20">
        <f>VLOOKUP(A323,'14.03.24'!$A$2:$W$500,18,0)</f>
        <v>6457121.85</v>
      </c>
      <c r="F323" s="33">
        <f t="shared" si="2"/>
        <v>3699670</v>
      </c>
      <c r="G323" s="13">
        <f>VLOOKUP(A323,'14.03.24'!$A$2:$C$426,3,0)</f>
        <v>43047479</v>
      </c>
      <c r="H323" s="34">
        <f>VLOOKUP(A323,'Actual scan'!$A$2:$C$419,3,0)</f>
        <v>49872085</v>
      </c>
      <c r="I323" s="35">
        <f t="shared" si="3"/>
        <v>6824606</v>
      </c>
      <c r="J323" s="20">
        <f>VLOOKUP(A323,'14.03.24'!$A$2:$M$426,13,0)</f>
        <v>49876760.8</v>
      </c>
      <c r="K323" s="36">
        <f>VLOOKUP(A323,'Actual scan'!$A$2:$M$419,13,0)</f>
        <v>68375348.8</v>
      </c>
      <c r="L323" s="37">
        <f t="shared" si="4"/>
        <v>18498588</v>
      </c>
      <c r="M323" s="13">
        <f>VLOOKUP(A323,'14.03.24'!$A$2:$M$426,4,0)</f>
        <v>5424408</v>
      </c>
      <c r="N323" s="34">
        <f>VLOOKUP(A323,'Actual scan'!$A$2:$M$419,4,0)</f>
        <v>6436168</v>
      </c>
      <c r="O323" s="38">
        <f t="shared" si="5"/>
        <v>1011760</v>
      </c>
      <c r="P323" s="13">
        <f>VLOOKUP(A323,'14.03.24'!$A$2:$M$426,10,0)</f>
        <v>2396451</v>
      </c>
      <c r="Q323" s="39">
        <f>VLOOKUP(A323,'Actual scan'!$A$2:$M$419,10,0)</f>
        <v>3342861</v>
      </c>
      <c r="R323" s="38">
        <f t="shared" si="6"/>
        <v>946410</v>
      </c>
      <c r="S323" s="13">
        <f>VLOOKUP(A323,'14.03.24'!$A$2:$M$426,9,0)</f>
        <v>877293</v>
      </c>
      <c r="T323" s="39">
        <f>VLOOKUP(A323,'Actual scan'!$A$2:$M$419,9,0)</f>
        <v>1715463</v>
      </c>
      <c r="U323" s="38">
        <f t="shared" si="7"/>
        <v>838170</v>
      </c>
      <c r="V323" s="13">
        <f>VLOOKUP(A323,'14.03.24'!$A$2:$M$426,8,0)</f>
        <v>3002209</v>
      </c>
      <c r="W323" s="39">
        <f>VLOOKUP(A323,'Actual scan'!$A$2:$M$419,8,0)</f>
        <v>3175704</v>
      </c>
      <c r="X323" s="38">
        <f t="shared" si="8"/>
        <v>173495</v>
      </c>
      <c r="Y323" s="13">
        <f>VLOOKUP(A323,'14.03.24'!$A$2:$M$426,11,0)</f>
        <v>295155160</v>
      </c>
      <c r="Z323" s="39">
        <f>VLOOKUP(A323,'Actual scan'!$A$2:$M$419,11,0)</f>
        <v>295155160</v>
      </c>
      <c r="AA323" s="38">
        <f t="shared" si="9"/>
        <v>0</v>
      </c>
      <c r="AB323" s="40">
        <f t="shared" si="10"/>
        <v>346990</v>
      </c>
      <c r="AC323" s="40">
        <f t="shared" si="11"/>
        <v>3352680</v>
      </c>
      <c r="AD323" s="40">
        <f t="shared" si="12"/>
        <v>0</v>
      </c>
      <c r="AE323" s="40">
        <f t="shared" si="13"/>
        <v>0</v>
      </c>
      <c r="AF323" s="41">
        <f t="shared" si="14"/>
        <v>0</v>
      </c>
      <c r="AG323" s="40">
        <f>IFERROR(__xludf.DUMMYFUNCTION("IFNA(VLOOKUP(A323,IMPORTRANGE(""https://docs.google.com/spreadsheets/d/13sIiIFxtnWDUMYwzYXOCUL9Pdssb8PBqcbIkNBBCaZM/edit?resourcekey#gid=2083474367"",""Responses!$B$2:$N$500""),10,0),0)"),0.0)</f>
        <v>0</v>
      </c>
      <c r="AH323" s="40">
        <f>IFERROR(__xludf.DUMMYFUNCTION("IFNA(VLOOKUP(A323,IMPORTRANGE(""https://docs.google.com/spreadsheets/d/13sIiIFxtnWDUMYwzYXOCUL9Pdssb8PBqcbIkNBBCaZM/edit?resourcekey#gid=2083474367"",""Responses!$B$2:$N$500""),9,0),0)"),0.0)</f>
        <v>0</v>
      </c>
      <c r="AI323" s="41">
        <f t="shared" si="15"/>
        <v>3699670</v>
      </c>
      <c r="AJ323" s="41">
        <f t="shared" si="16"/>
        <v>-2757451.85</v>
      </c>
      <c r="AK323" s="42">
        <f t="shared" si="17"/>
        <v>1.175057197</v>
      </c>
      <c r="AL323" s="42">
        <f t="shared" si="18"/>
        <v>0.5729596074</v>
      </c>
    </row>
    <row r="324" ht="15.75" customHeight="1">
      <c r="A324" s="6">
        <v>9.0021346E7</v>
      </c>
      <c r="B324" s="7" t="s">
        <v>616</v>
      </c>
      <c r="C324" s="20">
        <f>VLOOKUP(A324,'14.03.24'!$A$2:$W$500,17,0)</f>
        <v>869905.34</v>
      </c>
      <c r="D324" s="33">
        <f t="shared" si="1"/>
        <v>0</v>
      </c>
      <c r="E324" s="20">
        <f>VLOOKUP(A324,'14.03.24'!$A$2:$W$500,18,0)</f>
        <v>6524290.05</v>
      </c>
      <c r="F324" s="33">
        <f t="shared" si="2"/>
        <v>0</v>
      </c>
      <c r="G324" s="13">
        <f>VLOOKUP(A324,'14.03.24'!$A$2:$C$426,3,0)</f>
        <v>43495267</v>
      </c>
      <c r="H324" s="34" t="str">
        <f>VLOOKUP(A324,'Actual scan'!$A$2:$C$419,3,0)</f>
        <v>#N/A</v>
      </c>
      <c r="I324" s="35" t="str">
        <f t="shared" si="3"/>
        <v>#N/A</v>
      </c>
      <c r="J324" s="20">
        <f>VLOOKUP(A324,'14.03.24'!$A$2:$M$426,13,0)</f>
        <v>561193300</v>
      </c>
      <c r="K324" s="36" t="str">
        <f>VLOOKUP(A324,'Actual scan'!$A$2:$M$419,13,0)</f>
        <v>#N/A</v>
      </c>
      <c r="L324" s="35" t="str">
        <f t="shared" si="4"/>
        <v>#N/A</v>
      </c>
      <c r="M324" s="13">
        <f>VLOOKUP(A324,'14.03.24'!$A$2:$M$426,4,0)</f>
        <v>37999978</v>
      </c>
      <c r="N324" s="34" t="str">
        <f>VLOOKUP(A324,'Actual scan'!$A$2:$M$419,4,0)</f>
        <v>#N/A</v>
      </c>
      <c r="O324" s="38" t="str">
        <f t="shared" si="5"/>
        <v>#N/A</v>
      </c>
      <c r="P324" s="13">
        <f>VLOOKUP(A324,'14.03.24'!$A$2:$M$426,10,0)</f>
        <v>5423594</v>
      </c>
      <c r="Q324" s="39" t="str">
        <f>VLOOKUP(A324,'Actual scan'!$A$2:$M$419,10,0)</f>
        <v>#N/A</v>
      </c>
      <c r="R324" s="38" t="str">
        <f t="shared" si="6"/>
        <v>#N/A</v>
      </c>
      <c r="S324" s="13">
        <f>VLOOKUP(A324,'14.03.24'!$A$2:$M$426,9,0)</f>
        <v>19634141</v>
      </c>
      <c r="T324" s="39" t="str">
        <f>VLOOKUP(A324,'Actual scan'!$A$2:$M$419,9,0)</f>
        <v>#N/A</v>
      </c>
      <c r="U324" s="38" t="str">
        <f t="shared" si="7"/>
        <v>#N/A</v>
      </c>
      <c r="V324" s="13">
        <f>VLOOKUP(A324,'14.03.24'!$A$2:$M$426,8,0)</f>
        <v>16100134</v>
      </c>
      <c r="W324" s="39" t="str">
        <f>VLOOKUP(A324,'Actual scan'!$A$2:$M$419,8,0)</f>
        <v>#N/A</v>
      </c>
      <c r="X324" s="38" t="str">
        <f t="shared" si="8"/>
        <v>#N/A</v>
      </c>
      <c r="Y324" s="13">
        <f>VLOOKUP(A324,'14.03.24'!$A$2:$M$426,11,0)</f>
        <v>20356356982</v>
      </c>
      <c r="Z324" s="39" t="str">
        <f>VLOOKUP(A324,'Actual scan'!$A$2:$M$419,11,0)</f>
        <v>#N/A</v>
      </c>
      <c r="AA324" s="38" t="str">
        <f t="shared" si="9"/>
        <v>#N/A</v>
      </c>
      <c r="AB324" s="40" t="str">
        <f t="shared" si="10"/>
        <v>#N/A</v>
      </c>
      <c r="AC324" s="40" t="str">
        <f t="shared" si="11"/>
        <v>#N/A</v>
      </c>
      <c r="AD324" s="40">
        <f t="shared" si="12"/>
        <v>0</v>
      </c>
      <c r="AE324" s="40">
        <f t="shared" si="13"/>
        <v>0</v>
      </c>
      <c r="AF324" s="41" t="str">
        <f t="shared" si="14"/>
        <v>#N/A</v>
      </c>
      <c r="AG324" s="40">
        <f>IFERROR(__xludf.DUMMYFUNCTION("IFNA(VLOOKUP(A324,IMPORTRANGE(""https://docs.google.com/spreadsheets/d/13sIiIFxtnWDUMYwzYXOCUL9Pdssb8PBqcbIkNBBCaZM/edit?resourcekey#gid=2083474367"",""Responses!$B$2:$N$500""),10,0),0)"),0.0)</f>
        <v>0</v>
      </c>
      <c r="AH324" s="40">
        <f>IFERROR(__xludf.DUMMYFUNCTION("IFNA(VLOOKUP(A324,IMPORTRANGE(""https://docs.google.com/spreadsheets/d/13sIiIFxtnWDUMYwzYXOCUL9Pdssb8PBqcbIkNBBCaZM/edit?resourcekey#gid=2083474367"",""Responses!$B$2:$N$500""),9,0),0)"),0.0)</f>
        <v>0</v>
      </c>
      <c r="AI324" s="41">
        <f t="shared" si="15"/>
        <v>0</v>
      </c>
      <c r="AJ324" s="41">
        <f t="shared" si="16"/>
        <v>-6524290.05</v>
      </c>
      <c r="AK324" s="42">
        <f t="shared" si="17"/>
        <v>0</v>
      </c>
      <c r="AL324" s="42">
        <f t="shared" si="18"/>
        <v>0</v>
      </c>
    </row>
    <row r="325" ht="15.75" customHeight="1">
      <c r="A325" s="6">
        <v>1.25552408E8</v>
      </c>
      <c r="B325" s="7" t="s">
        <v>271</v>
      </c>
      <c r="C325" s="20">
        <f>VLOOKUP(A325,'14.03.24'!$A$2:$W$500,17,0)</f>
        <v>857139.72</v>
      </c>
      <c r="D325" s="33">
        <f t="shared" si="1"/>
        <v>992397</v>
      </c>
      <c r="E325" s="20">
        <f>VLOOKUP(A325,'14.03.24'!$A$2:$W$500,18,0)</f>
        <v>6428547.9</v>
      </c>
      <c r="F325" s="33">
        <f t="shared" si="2"/>
        <v>3390562</v>
      </c>
      <c r="G325" s="13">
        <f>VLOOKUP(A325,'14.03.24'!$A$2:$C$426,3,0)</f>
        <v>42856986</v>
      </c>
      <c r="H325" s="34">
        <f>VLOOKUP(A325,'Actual scan'!$A$2:$C$419,3,0)</f>
        <v>46200302</v>
      </c>
      <c r="I325" s="35">
        <f t="shared" si="3"/>
        <v>3343316</v>
      </c>
      <c r="J325" s="20">
        <f>VLOOKUP(A325,'14.03.24'!$A$2:$M$426,13,0)</f>
        <v>110160666.2</v>
      </c>
      <c r="K325" s="36">
        <f>VLOOKUP(A325,'Actual scan'!$A$2:$M$419,13,0)</f>
        <v>127083513</v>
      </c>
      <c r="L325" s="37">
        <f t="shared" si="4"/>
        <v>16922846.8</v>
      </c>
      <c r="M325" s="13">
        <f>VLOOKUP(A325,'14.03.24'!$A$2:$M$426,4,0)</f>
        <v>12610436</v>
      </c>
      <c r="N325" s="34">
        <f>VLOOKUP(A325,'Actual scan'!$A$2:$M$419,4,0)</f>
        <v>13602972</v>
      </c>
      <c r="O325" s="38">
        <f t="shared" si="5"/>
        <v>992536</v>
      </c>
      <c r="P325" s="13">
        <f>VLOOKUP(A325,'14.03.24'!$A$2:$M$426,10,0)</f>
        <v>5811482</v>
      </c>
      <c r="Q325" s="39">
        <f>VLOOKUP(A325,'Actual scan'!$A$2:$M$419,10,0)</f>
        <v>6674109</v>
      </c>
      <c r="R325" s="38">
        <f t="shared" si="6"/>
        <v>862627</v>
      </c>
      <c r="S325" s="13">
        <f>VLOOKUP(A325,'14.03.24'!$A$2:$M$426,9,0)</f>
        <v>2294269</v>
      </c>
      <c r="T325" s="39">
        <f>VLOOKUP(A325,'Actual scan'!$A$2:$M$419,9,0)</f>
        <v>2994153</v>
      </c>
      <c r="U325" s="38">
        <f t="shared" si="7"/>
        <v>699884</v>
      </c>
      <c r="V325" s="13">
        <f>VLOOKUP(A325,'14.03.24'!$A$2:$M$426,8,0)</f>
        <v>5529052</v>
      </c>
      <c r="W325" s="39">
        <f>VLOOKUP(A325,'Actual scan'!$A$2:$M$419,8,0)</f>
        <v>5821565</v>
      </c>
      <c r="X325" s="38">
        <f t="shared" si="8"/>
        <v>292513</v>
      </c>
      <c r="Y325" s="13">
        <f>VLOOKUP(A325,'14.03.24'!$A$2:$M$426,11,0)</f>
        <v>1004619989</v>
      </c>
      <c r="Z325" s="39">
        <f>VLOOKUP(A325,'Actual scan'!$A$2:$M$419,11,0)</f>
        <v>1014619989</v>
      </c>
      <c r="AA325" s="38">
        <f t="shared" si="9"/>
        <v>10000000</v>
      </c>
      <c r="AB325" s="40">
        <f t="shared" si="10"/>
        <v>585026</v>
      </c>
      <c r="AC325" s="40">
        <f t="shared" si="11"/>
        <v>2799536</v>
      </c>
      <c r="AD325" s="40">
        <f t="shared" si="12"/>
        <v>0</v>
      </c>
      <c r="AE325" s="40">
        <f t="shared" si="13"/>
        <v>0</v>
      </c>
      <c r="AF325" s="41">
        <f t="shared" si="14"/>
        <v>6000</v>
      </c>
      <c r="AG325" s="40">
        <f>IFERROR(__xludf.DUMMYFUNCTION("IFNA(VLOOKUP(A325,IMPORTRANGE(""https://docs.google.com/spreadsheets/d/13sIiIFxtnWDUMYwzYXOCUL9Pdssb8PBqcbIkNBBCaZM/edit?resourcekey#gid=2083474367"",""Responses!$B$2:$N$500""),10,0),0)"),0.0)</f>
        <v>0</v>
      </c>
      <c r="AH325" s="40">
        <f>IFERROR(__xludf.DUMMYFUNCTION("IFNA(VLOOKUP(A325,IMPORTRANGE(""https://docs.google.com/spreadsheets/d/13sIiIFxtnWDUMYwzYXOCUL9Pdssb8PBqcbIkNBBCaZM/edit?resourcekey#gid=2083474367"",""Responses!$B$2:$N$500""),9,0),0)"),0.0)</f>
        <v>0</v>
      </c>
      <c r="AI325" s="41">
        <f t="shared" si="15"/>
        <v>3390562</v>
      </c>
      <c r="AJ325" s="41">
        <f t="shared" si="16"/>
        <v>-3037985.9</v>
      </c>
      <c r="AK325" s="42">
        <f t="shared" si="17"/>
        <v>1.157800738</v>
      </c>
      <c r="AL325" s="42">
        <f t="shared" si="18"/>
        <v>0.5274226859</v>
      </c>
    </row>
    <row r="326" ht="15.75" customHeight="1">
      <c r="A326" s="6">
        <v>1.24371888E8</v>
      </c>
      <c r="B326" s="7" t="s">
        <v>618</v>
      </c>
      <c r="C326" s="20">
        <f>VLOOKUP(A326,'14.03.24'!$A$2:$W$500,17,0)</f>
        <v>863994.24</v>
      </c>
      <c r="D326" s="33">
        <f t="shared" si="1"/>
        <v>0</v>
      </c>
      <c r="E326" s="20">
        <f>VLOOKUP(A326,'14.03.24'!$A$2:$W$500,18,0)</f>
        <v>6479956.8</v>
      </c>
      <c r="F326" s="33">
        <f t="shared" si="2"/>
        <v>0</v>
      </c>
      <c r="G326" s="13">
        <f>VLOOKUP(A326,'14.03.24'!$A$2:$C$426,3,0)</f>
        <v>43199712</v>
      </c>
      <c r="H326" s="34" t="str">
        <f>VLOOKUP(A326,'Actual scan'!$A$2:$C$419,3,0)</f>
        <v>#N/A</v>
      </c>
      <c r="I326" s="35" t="str">
        <f t="shared" si="3"/>
        <v>#N/A</v>
      </c>
      <c r="J326" s="20">
        <f>VLOOKUP(A326,'14.03.24'!$A$2:$M$426,13,0)</f>
        <v>13392783.2</v>
      </c>
      <c r="K326" s="36" t="str">
        <f>VLOOKUP(A326,'Actual scan'!$A$2:$M$419,13,0)</f>
        <v>#N/A</v>
      </c>
      <c r="L326" s="35" t="str">
        <f t="shared" si="4"/>
        <v>#N/A</v>
      </c>
      <c r="M326" s="13">
        <f>VLOOKUP(A326,'14.03.24'!$A$2:$M$426,4,0)</f>
        <v>2238206</v>
      </c>
      <c r="N326" s="34" t="str">
        <f>VLOOKUP(A326,'Actual scan'!$A$2:$M$419,4,0)</f>
        <v>#N/A</v>
      </c>
      <c r="O326" s="38" t="str">
        <f t="shared" si="5"/>
        <v>#N/A</v>
      </c>
      <c r="P326" s="13">
        <f>VLOOKUP(A326,'14.03.24'!$A$2:$M$426,10,0)</f>
        <v>2619666</v>
      </c>
      <c r="Q326" s="39" t="str">
        <f>VLOOKUP(A326,'Actual scan'!$A$2:$M$419,10,0)</f>
        <v>#N/A</v>
      </c>
      <c r="R326" s="38" t="str">
        <f t="shared" si="6"/>
        <v>#N/A</v>
      </c>
      <c r="S326" s="13">
        <f>VLOOKUP(A326,'14.03.24'!$A$2:$M$426,9,0)</f>
        <v>270281</v>
      </c>
      <c r="T326" s="39" t="str">
        <f>VLOOKUP(A326,'Actual scan'!$A$2:$M$419,9,0)</f>
        <v>#N/A</v>
      </c>
      <c r="U326" s="38" t="str">
        <f t="shared" si="7"/>
        <v>#N/A</v>
      </c>
      <c r="V326" s="13">
        <f>VLOOKUP(A326,'14.03.24'!$A$2:$M$426,8,0)</f>
        <v>408960</v>
      </c>
      <c r="W326" s="39" t="str">
        <f>VLOOKUP(A326,'Actual scan'!$A$2:$M$419,8,0)</f>
        <v>#N/A</v>
      </c>
      <c r="X326" s="38" t="str">
        <f t="shared" si="8"/>
        <v>#N/A</v>
      </c>
      <c r="Y326" s="13">
        <f>VLOOKUP(A326,'14.03.24'!$A$2:$M$426,11,0)</f>
        <v>204397743</v>
      </c>
      <c r="Z326" s="39" t="str">
        <f>VLOOKUP(A326,'Actual scan'!$A$2:$M$419,11,0)</f>
        <v>#N/A</v>
      </c>
      <c r="AA326" s="38" t="str">
        <f t="shared" si="9"/>
        <v>#N/A</v>
      </c>
      <c r="AB326" s="40" t="str">
        <f t="shared" si="10"/>
        <v>#N/A</v>
      </c>
      <c r="AC326" s="40" t="str">
        <f t="shared" si="11"/>
        <v>#N/A</v>
      </c>
      <c r="AD326" s="40">
        <f t="shared" si="12"/>
        <v>0</v>
      </c>
      <c r="AE326" s="40">
        <f t="shared" si="13"/>
        <v>0</v>
      </c>
      <c r="AF326" s="41" t="str">
        <f t="shared" si="14"/>
        <v>#N/A</v>
      </c>
      <c r="AG326" s="40">
        <f>IFERROR(__xludf.DUMMYFUNCTION("IFNA(VLOOKUP(A326,IMPORTRANGE(""https://docs.google.com/spreadsheets/d/13sIiIFxtnWDUMYwzYXOCUL9Pdssb8PBqcbIkNBBCaZM/edit?resourcekey#gid=2083474367"",""Responses!$B$2:$N$500""),10,0),0)"),0.0)</f>
        <v>0</v>
      </c>
      <c r="AH326" s="40">
        <f>IFERROR(__xludf.DUMMYFUNCTION("IFNA(VLOOKUP(A326,IMPORTRANGE(""https://docs.google.com/spreadsheets/d/13sIiIFxtnWDUMYwzYXOCUL9Pdssb8PBqcbIkNBBCaZM/edit?resourcekey#gid=2083474367"",""Responses!$B$2:$N$500""),9,0),0)"),0.0)</f>
        <v>0</v>
      </c>
      <c r="AI326" s="41">
        <f t="shared" si="15"/>
        <v>0</v>
      </c>
      <c r="AJ326" s="41">
        <f t="shared" si="16"/>
        <v>-6479956.8</v>
      </c>
      <c r="AK326" s="42">
        <f t="shared" si="17"/>
        <v>0</v>
      </c>
      <c r="AL326" s="42">
        <f t="shared" si="18"/>
        <v>0</v>
      </c>
    </row>
    <row r="327" ht="15.75" customHeight="1">
      <c r="A327" s="6">
        <v>1.12070147E8</v>
      </c>
      <c r="B327" s="7" t="s">
        <v>319</v>
      </c>
      <c r="C327" s="20">
        <f>VLOOKUP(A327,'14.03.24'!$A$2:$W$500,17,0)</f>
        <v>852677.48</v>
      </c>
      <c r="D327" s="33">
        <f t="shared" si="1"/>
        <v>494972</v>
      </c>
      <c r="E327" s="20">
        <f>VLOOKUP(A327,'14.03.24'!$A$2:$W$500,18,0)</f>
        <v>6395081.1</v>
      </c>
      <c r="F327" s="33">
        <f t="shared" si="2"/>
        <v>1613682</v>
      </c>
      <c r="G327" s="13">
        <f>VLOOKUP(A327,'14.03.24'!$A$2:$C$426,3,0)</f>
        <v>42633874</v>
      </c>
      <c r="H327" s="34">
        <f>VLOOKUP(A327,'Actual scan'!$A$2:$C$419,3,0)</f>
        <v>35843684</v>
      </c>
      <c r="I327" s="35">
        <f t="shared" si="3"/>
        <v>-6790190</v>
      </c>
      <c r="J327" s="20">
        <f>VLOOKUP(A327,'14.03.24'!$A$2:$M$426,13,0)</f>
        <v>60625463.4</v>
      </c>
      <c r="K327" s="36">
        <f>VLOOKUP(A327,'Actual scan'!$A$2:$M$419,13,0)</f>
        <v>68730523</v>
      </c>
      <c r="L327" s="37">
        <f t="shared" si="4"/>
        <v>8105059.6</v>
      </c>
      <c r="M327" s="13">
        <f>VLOOKUP(A327,'14.03.24'!$A$2:$M$426,4,0)</f>
        <v>8675545</v>
      </c>
      <c r="N327" s="34">
        <f>VLOOKUP(A327,'Actual scan'!$A$2:$M$419,4,0)</f>
        <v>9275816</v>
      </c>
      <c r="O327" s="38">
        <f t="shared" si="5"/>
        <v>600271</v>
      </c>
      <c r="P327" s="13">
        <f>VLOOKUP(A327,'14.03.24'!$A$2:$M$426,10,0)</f>
        <v>5859957</v>
      </c>
      <c r="Q327" s="39">
        <f>VLOOKUP(A327,'Actual scan'!$A$2:$M$419,10,0)</f>
        <v>8945068</v>
      </c>
      <c r="R327" s="38">
        <f t="shared" si="6"/>
        <v>3085111</v>
      </c>
      <c r="S327" s="13">
        <f>VLOOKUP(A327,'14.03.24'!$A$2:$M$426,9,0)</f>
        <v>1623130</v>
      </c>
      <c r="T327" s="39">
        <f>VLOOKUP(A327,'Actual scan'!$A$2:$M$419,9,0)</f>
        <v>1934999</v>
      </c>
      <c r="U327" s="38">
        <f t="shared" si="7"/>
        <v>311869</v>
      </c>
      <c r="V327" s="13">
        <f>VLOOKUP(A327,'14.03.24'!$A$2:$M$426,8,0)</f>
        <v>1440923</v>
      </c>
      <c r="W327" s="39">
        <f>VLOOKUP(A327,'Actual scan'!$A$2:$M$419,8,0)</f>
        <v>1624026</v>
      </c>
      <c r="X327" s="38">
        <f t="shared" si="8"/>
        <v>183103</v>
      </c>
      <c r="Y327" s="13">
        <f>VLOOKUP(A327,'14.03.24'!$A$2:$M$426,11,0)</f>
        <v>482986717</v>
      </c>
      <c r="Z327" s="39">
        <f>VLOOKUP(A327,'Actual scan'!$A$2:$M$419,11,0)</f>
        <v>482986717</v>
      </c>
      <c r="AA327" s="38">
        <f t="shared" si="9"/>
        <v>0</v>
      </c>
      <c r="AB327" s="40">
        <f t="shared" si="10"/>
        <v>366206</v>
      </c>
      <c r="AC327" s="40">
        <f t="shared" si="11"/>
        <v>1247476</v>
      </c>
      <c r="AD327" s="40">
        <f t="shared" si="12"/>
        <v>0</v>
      </c>
      <c r="AE327" s="40">
        <f t="shared" si="13"/>
        <v>0</v>
      </c>
      <c r="AF327" s="41">
        <f t="shared" si="14"/>
        <v>0</v>
      </c>
      <c r="AG327" s="40">
        <f>IFERROR(__xludf.DUMMYFUNCTION("IFNA(VLOOKUP(A327,IMPORTRANGE(""https://docs.google.com/spreadsheets/d/13sIiIFxtnWDUMYwzYXOCUL9Pdssb8PBqcbIkNBBCaZM/edit?resourcekey#gid=2083474367"",""Responses!$B$2:$N$500""),10,0),0)"),0.0)</f>
        <v>0</v>
      </c>
      <c r="AH327" s="40">
        <f>IFERROR(__xludf.DUMMYFUNCTION("IFNA(VLOOKUP(A327,IMPORTRANGE(""https://docs.google.com/spreadsheets/d/13sIiIFxtnWDUMYwzYXOCUL9Pdssb8PBqcbIkNBBCaZM/edit?resourcekey#gid=2083474367"",""Responses!$B$2:$N$500""),9,0),0)"),0.0)</f>
        <v>0</v>
      </c>
      <c r="AI327" s="41">
        <f t="shared" si="15"/>
        <v>1613682</v>
      </c>
      <c r="AJ327" s="41">
        <f t="shared" si="16"/>
        <v>-4781399.1</v>
      </c>
      <c r="AK327" s="42">
        <f t="shared" si="17"/>
        <v>0.5804914655</v>
      </c>
      <c r="AL327" s="42">
        <f t="shared" si="18"/>
        <v>0.2523317492</v>
      </c>
    </row>
    <row r="328" ht="15.75" customHeight="1">
      <c r="A328" s="6">
        <v>1.09217587E8</v>
      </c>
      <c r="B328" s="7" t="s">
        <v>670</v>
      </c>
      <c r="C328" s="13" t="str">
        <f>VLOOKUP(A328,'14.03.24'!$A$2:$W$500,17,0)</f>
        <v>#N/A</v>
      </c>
      <c r="D328" s="33">
        <f t="shared" si="1"/>
        <v>0</v>
      </c>
      <c r="E328" s="13" t="str">
        <f>VLOOKUP(A328,'14.03.24'!$A$2:$W$500,18,0)</f>
        <v>#N/A</v>
      </c>
      <c r="F328" s="33">
        <f t="shared" si="2"/>
        <v>0</v>
      </c>
      <c r="G328" s="13" t="str">
        <f>VLOOKUP(A328,'14.03.24'!$A$2:$C$426,3,0)</f>
        <v>#N/A</v>
      </c>
      <c r="H328" s="34" t="str">
        <f>VLOOKUP(A328,'Actual scan'!$A$2:$C$419,3,0)</f>
        <v>#N/A</v>
      </c>
      <c r="I328" s="35" t="str">
        <f t="shared" si="3"/>
        <v>#N/A</v>
      </c>
      <c r="J328" s="13" t="str">
        <f>VLOOKUP(A328,'14.03.24'!$A$2:$M$426,13,0)</f>
        <v>#N/A</v>
      </c>
      <c r="K328" s="36" t="str">
        <f>VLOOKUP(A328,'Actual scan'!$A$2:$M$419,13,0)</f>
        <v>#N/A</v>
      </c>
      <c r="L328" s="35" t="str">
        <f t="shared" si="4"/>
        <v>#N/A</v>
      </c>
      <c r="M328" s="13" t="str">
        <f>VLOOKUP(A328,'14.03.24'!$A$2:$M$426,4,0)</f>
        <v>#N/A</v>
      </c>
      <c r="N328" s="34" t="str">
        <f>VLOOKUP(A328,'Actual scan'!$A$2:$M$419,4,0)</f>
        <v>#N/A</v>
      </c>
      <c r="O328" s="38" t="str">
        <f t="shared" si="5"/>
        <v>#N/A</v>
      </c>
      <c r="P328" s="13" t="str">
        <f>VLOOKUP(A328,'14.03.24'!$A$2:$M$426,10,0)</f>
        <v>#N/A</v>
      </c>
      <c r="Q328" s="39" t="str">
        <f>VLOOKUP(A328,'Actual scan'!$A$2:$M$419,10,0)</f>
        <v>#N/A</v>
      </c>
      <c r="R328" s="38" t="str">
        <f t="shared" si="6"/>
        <v>#N/A</v>
      </c>
      <c r="S328" s="13" t="str">
        <f>VLOOKUP(A328,'14.03.24'!$A$2:$M$426,9,0)</f>
        <v>#N/A</v>
      </c>
      <c r="T328" s="39" t="str">
        <f>VLOOKUP(A328,'Actual scan'!$A$2:$M$419,9,0)</f>
        <v>#N/A</v>
      </c>
      <c r="U328" s="38" t="str">
        <f t="shared" si="7"/>
        <v>#N/A</v>
      </c>
      <c r="V328" s="13" t="str">
        <f>VLOOKUP(A328,'14.03.24'!$A$2:$M$426,8,0)</f>
        <v>#N/A</v>
      </c>
      <c r="W328" s="39" t="str">
        <f>VLOOKUP(A328,'Actual scan'!$A$2:$M$419,8,0)</f>
        <v>#N/A</v>
      </c>
      <c r="X328" s="38" t="str">
        <f t="shared" si="8"/>
        <v>#N/A</v>
      </c>
      <c r="Y328" s="13" t="str">
        <f>VLOOKUP(A328,'14.03.24'!$A$2:$M$426,11,0)</f>
        <v>#N/A</v>
      </c>
      <c r="Z328" s="39" t="str">
        <f>VLOOKUP(A328,'Actual scan'!$A$2:$M$419,11,0)</f>
        <v>#N/A</v>
      </c>
      <c r="AA328" s="38" t="str">
        <f t="shared" si="9"/>
        <v>#N/A</v>
      </c>
      <c r="AB328" s="40" t="str">
        <f t="shared" si="10"/>
        <v>#N/A</v>
      </c>
      <c r="AC328" s="40" t="str">
        <f t="shared" si="11"/>
        <v>#N/A</v>
      </c>
      <c r="AD328" s="40">
        <f t="shared" si="12"/>
        <v>0</v>
      </c>
      <c r="AE328" s="40">
        <f t="shared" si="13"/>
        <v>0</v>
      </c>
      <c r="AF328" s="41" t="str">
        <f t="shared" si="14"/>
        <v>#N/A</v>
      </c>
      <c r="AG328" s="40">
        <f>IFERROR(__xludf.DUMMYFUNCTION("IFNA(VLOOKUP(A328,IMPORTRANGE(""https://docs.google.com/spreadsheets/d/13sIiIFxtnWDUMYwzYXOCUL9Pdssb8PBqcbIkNBBCaZM/edit?resourcekey#gid=2083474367"",""Responses!$B$2:$N$500""),10,0),0)"),0.0)</f>
        <v>0</v>
      </c>
      <c r="AH328" s="40">
        <f>IFERROR(__xludf.DUMMYFUNCTION("IFNA(VLOOKUP(A328,IMPORTRANGE(""https://docs.google.com/spreadsheets/d/13sIiIFxtnWDUMYwzYXOCUL9Pdssb8PBqcbIkNBBCaZM/edit?resourcekey#gid=2083474367"",""Responses!$B$2:$N$500""),9,0),0)"),0.0)</f>
        <v>0</v>
      </c>
      <c r="AI328" s="41">
        <f t="shared" si="15"/>
        <v>0</v>
      </c>
      <c r="AJ328" s="41">
        <f t="shared" si="16"/>
        <v>0</v>
      </c>
      <c r="AK328" s="42">
        <f t="shared" si="17"/>
        <v>0</v>
      </c>
      <c r="AL328" s="42">
        <f t="shared" si="18"/>
        <v>0</v>
      </c>
    </row>
    <row r="329" ht="15.75" customHeight="1">
      <c r="A329" s="6">
        <v>1.15654857E8</v>
      </c>
      <c r="B329" s="7" t="s">
        <v>619</v>
      </c>
      <c r="C329" s="20">
        <f>VLOOKUP(A329,'14.03.24'!$A$2:$W$500,17,0)</f>
        <v>850510.66</v>
      </c>
      <c r="D329" s="33">
        <f t="shared" si="1"/>
        <v>0</v>
      </c>
      <c r="E329" s="20">
        <f>VLOOKUP(A329,'14.03.24'!$A$2:$W$500,18,0)</f>
        <v>6378829.95</v>
      </c>
      <c r="F329" s="33">
        <f t="shared" si="2"/>
        <v>0</v>
      </c>
      <c r="G329" s="13">
        <f>VLOOKUP(A329,'14.03.24'!$A$2:$C$426,3,0)</f>
        <v>42525533</v>
      </c>
      <c r="H329" s="34" t="str">
        <f>VLOOKUP(A329,'Actual scan'!$A$2:$C$419,3,0)</f>
        <v>#N/A</v>
      </c>
      <c r="I329" s="35" t="str">
        <f t="shared" si="3"/>
        <v>#N/A</v>
      </c>
      <c r="J329" s="20">
        <f>VLOOKUP(A329,'14.03.24'!$A$2:$M$426,13,0)</f>
        <v>9759238.2</v>
      </c>
      <c r="K329" s="36" t="str">
        <f>VLOOKUP(A329,'Actual scan'!$A$2:$M$419,13,0)</f>
        <v>#N/A</v>
      </c>
      <c r="L329" s="35" t="str">
        <f t="shared" si="4"/>
        <v>#N/A</v>
      </c>
      <c r="M329" s="13">
        <f>VLOOKUP(A329,'14.03.24'!$A$2:$M$426,4,0)</f>
        <v>1393550</v>
      </c>
      <c r="N329" s="34" t="str">
        <f>VLOOKUP(A329,'Actual scan'!$A$2:$M$419,4,0)</f>
        <v>#N/A</v>
      </c>
      <c r="O329" s="38" t="str">
        <f t="shared" si="5"/>
        <v>#N/A</v>
      </c>
      <c r="P329" s="13">
        <f>VLOOKUP(A329,'14.03.24'!$A$2:$M$426,10,0)</f>
        <v>883729</v>
      </c>
      <c r="Q329" s="39" t="str">
        <f>VLOOKUP(A329,'Actual scan'!$A$2:$M$419,10,0)</f>
        <v>#N/A</v>
      </c>
      <c r="R329" s="38" t="str">
        <f t="shared" si="6"/>
        <v>#N/A</v>
      </c>
      <c r="S329" s="13">
        <f>VLOOKUP(A329,'14.03.24'!$A$2:$M$426,9,0)</f>
        <v>253074</v>
      </c>
      <c r="T329" s="39" t="str">
        <f>VLOOKUP(A329,'Actual scan'!$A$2:$M$419,9,0)</f>
        <v>#N/A</v>
      </c>
      <c r="U329" s="38" t="str">
        <f t="shared" si="7"/>
        <v>#N/A</v>
      </c>
      <c r="V329" s="13">
        <f>VLOOKUP(A329,'14.03.24'!$A$2:$M$426,8,0)</f>
        <v>442429</v>
      </c>
      <c r="W329" s="39" t="str">
        <f>VLOOKUP(A329,'Actual scan'!$A$2:$M$419,8,0)</f>
        <v>#N/A</v>
      </c>
      <c r="X329" s="38" t="str">
        <f t="shared" si="8"/>
        <v>#N/A</v>
      </c>
      <c r="Y329" s="13">
        <f>VLOOKUP(A329,'14.03.24'!$A$2:$M$426,11,0)</f>
        <v>773678510</v>
      </c>
      <c r="Z329" s="39" t="str">
        <f>VLOOKUP(A329,'Actual scan'!$A$2:$M$419,11,0)</f>
        <v>#N/A</v>
      </c>
      <c r="AA329" s="38" t="str">
        <f t="shared" si="9"/>
        <v>#N/A</v>
      </c>
      <c r="AB329" s="40" t="str">
        <f t="shared" si="10"/>
        <v>#N/A</v>
      </c>
      <c r="AC329" s="40" t="str">
        <f t="shared" si="11"/>
        <v>#N/A</v>
      </c>
      <c r="AD329" s="40">
        <f t="shared" si="12"/>
        <v>0</v>
      </c>
      <c r="AE329" s="40">
        <f t="shared" si="13"/>
        <v>0</v>
      </c>
      <c r="AF329" s="41" t="str">
        <f t="shared" si="14"/>
        <v>#N/A</v>
      </c>
      <c r="AG329" s="40">
        <f>IFERROR(__xludf.DUMMYFUNCTION("IFNA(VLOOKUP(A329,IMPORTRANGE(""https://docs.google.com/spreadsheets/d/13sIiIFxtnWDUMYwzYXOCUL9Pdssb8PBqcbIkNBBCaZM/edit?resourcekey#gid=2083474367"",""Responses!$B$2:$N$500""),10,0),0)"),0.0)</f>
        <v>0</v>
      </c>
      <c r="AH329" s="40">
        <f>IFERROR(__xludf.DUMMYFUNCTION("IFNA(VLOOKUP(A329,IMPORTRANGE(""https://docs.google.com/spreadsheets/d/13sIiIFxtnWDUMYwzYXOCUL9Pdssb8PBqcbIkNBBCaZM/edit?resourcekey#gid=2083474367"",""Responses!$B$2:$N$500""),9,0),0)"),0.0)</f>
        <v>0</v>
      </c>
      <c r="AI329" s="41">
        <f t="shared" si="15"/>
        <v>0</v>
      </c>
      <c r="AJ329" s="41">
        <f t="shared" si="16"/>
        <v>-6378829.95</v>
      </c>
      <c r="AK329" s="42">
        <f t="shared" si="17"/>
        <v>0</v>
      </c>
      <c r="AL329" s="42">
        <f t="shared" si="18"/>
        <v>0</v>
      </c>
    </row>
    <row r="330" ht="15.75" customHeight="1">
      <c r="A330" s="6">
        <v>1.23573821E8</v>
      </c>
      <c r="B330" s="7" t="s">
        <v>614</v>
      </c>
      <c r="C330" s="20">
        <f>VLOOKUP(A330,'14.03.24'!$A$2:$W$500,17,0)</f>
        <v>874887.74</v>
      </c>
      <c r="D330" s="33">
        <f t="shared" si="1"/>
        <v>2939296</v>
      </c>
      <c r="E330" s="20">
        <f>VLOOKUP(A330,'14.03.24'!$A$2:$W$500,18,0)</f>
        <v>6561658.05</v>
      </c>
      <c r="F330" s="33">
        <f t="shared" si="2"/>
        <v>9437692</v>
      </c>
      <c r="G330" s="13">
        <f>VLOOKUP(A330,'14.03.24'!$A$2:$C$426,3,0)</f>
        <v>43744387</v>
      </c>
      <c r="H330" s="34">
        <f>VLOOKUP(A330,'Actual scan'!$A$2:$C$419,3,0)</f>
        <v>46688519</v>
      </c>
      <c r="I330" s="35">
        <f t="shared" si="3"/>
        <v>2944132</v>
      </c>
      <c r="J330" s="20">
        <f>VLOOKUP(A330,'14.03.24'!$A$2:$M$426,13,0)</f>
        <v>114499226.8</v>
      </c>
      <c r="K330" s="36">
        <f>VLOOKUP(A330,'Actual scan'!$A$2:$M$419,13,0)</f>
        <v>161828087.8</v>
      </c>
      <c r="L330" s="37">
        <f t="shared" si="4"/>
        <v>47328861</v>
      </c>
      <c r="M330" s="13">
        <f>VLOOKUP(A330,'14.03.24'!$A$2:$M$426,4,0)</f>
        <v>9479770</v>
      </c>
      <c r="N330" s="34">
        <f>VLOOKUP(A330,'Actual scan'!$A$2:$M$419,4,0)</f>
        <v>12915360</v>
      </c>
      <c r="O330" s="38">
        <f t="shared" si="5"/>
        <v>3435590</v>
      </c>
      <c r="P330" s="13">
        <f>VLOOKUP(A330,'14.03.24'!$A$2:$M$426,10,0)</f>
        <v>6318228</v>
      </c>
      <c r="Q330" s="39">
        <f>VLOOKUP(A330,'Actual scan'!$A$2:$M$419,10,0)</f>
        <v>7464465</v>
      </c>
      <c r="R330" s="38">
        <f t="shared" si="6"/>
        <v>1146237</v>
      </c>
      <c r="S330" s="13">
        <f>VLOOKUP(A330,'14.03.24'!$A$2:$M$426,9,0)</f>
        <v>3282692</v>
      </c>
      <c r="T330" s="39">
        <f>VLOOKUP(A330,'Actual scan'!$A$2:$M$419,9,0)</f>
        <v>5045742</v>
      </c>
      <c r="U330" s="38">
        <f t="shared" si="7"/>
        <v>1763050</v>
      </c>
      <c r="V330" s="13">
        <f>VLOOKUP(A330,'14.03.24'!$A$2:$M$426,8,0)</f>
        <v>4773319</v>
      </c>
      <c r="W330" s="39">
        <f>VLOOKUP(A330,'Actual scan'!$A$2:$M$419,8,0)</f>
        <v>5949565</v>
      </c>
      <c r="X330" s="38">
        <f t="shared" si="8"/>
        <v>1176246</v>
      </c>
      <c r="Y330" s="13">
        <f>VLOOKUP(A330,'14.03.24'!$A$2:$M$426,11,0)</f>
        <v>279493108</v>
      </c>
      <c r="Z330" s="39">
        <f>VLOOKUP(A330,'Actual scan'!$A$2:$M$419,11,0)</f>
        <v>334493108</v>
      </c>
      <c r="AA330" s="38">
        <f t="shared" si="9"/>
        <v>55000000</v>
      </c>
      <c r="AB330" s="40">
        <f t="shared" si="10"/>
        <v>2352492</v>
      </c>
      <c r="AC330" s="40">
        <f t="shared" si="11"/>
        <v>7052200</v>
      </c>
      <c r="AD330" s="40">
        <f t="shared" si="12"/>
        <v>0</v>
      </c>
      <c r="AE330" s="40">
        <f t="shared" si="13"/>
        <v>0</v>
      </c>
      <c r="AF330" s="41">
        <f t="shared" si="14"/>
        <v>33000</v>
      </c>
      <c r="AG330" s="40">
        <f>IFERROR(__xludf.DUMMYFUNCTION("IFNA(VLOOKUP(A330,IMPORTRANGE(""https://docs.google.com/spreadsheets/d/13sIiIFxtnWDUMYwzYXOCUL9Pdssb8PBqcbIkNBBCaZM/edit?resourcekey#gid=2083474367"",""Responses!$B$2:$N$500""),10,0),0)"),0.0)</f>
        <v>0</v>
      </c>
      <c r="AH330" s="40">
        <f>IFERROR(__xludf.DUMMYFUNCTION("IFNA(VLOOKUP(A330,IMPORTRANGE(""https://docs.google.com/spreadsheets/d/13sIiIFxtnWDUMYwzYXOCUL9Pdssb8PBqcbIkNBBCaZM/edit?resourcekey#gid=2083474367"",""Responses!$B$2:$N$500""),9,0),0)"),0.0)</f>
        <v>0</v>
      </c>
      <c r="AI330" s="41">
        <f t="shared" si="15"/>
        <v>9437692</v>
      </c>
      <c r="AJ330" s="41">
        <f t="shared" si="16"/>
        <v>2876033.95</v>
      </c>
      <c r="AK330" s="42">
        <f t="shared" si="17"/>
        <v>3.359626459</v>
      </c>
      <c r="AL330" s="42">
        <f t="shared" si="18"/>
        <v>1.438309026</v>
      </c>
    </row>
    <row r="331" ht="15.75" customHeight="1">
      <c r="A331" s="6">
        <v>1.24971441E8</v>
      </c>
      <c r="B331" s="7" t="s">
        <v>617</v>
      </c>
      <c r="C331" s="20">
        <f>VLOOKUP(A331,'14.03.24'!$A$2:$W$500,17,0)</f>
        <v>866591.1</v>
      </c>
      <c r="D331" s="33">
        <f t="shared" si="1"/>
        <v>155498</v>
      </c>
      <c r="E331" s="20">
        <f>VLOOKUP(A331,'14.03.24'!$A$2:$W$500,18,0)</f>
        <v>6499433.25</v>
      </c>
      <c r="F331" s="33">
        <f t="shared" si="2"/>
        <v>617158</v>
      </c>
      <c r="G331" s="13">
        <f>VLOOKUP(A331,'14.03.24'!$A$2:$C$426,3,0)</f>
        <v>43329555</v>
      </c>
      <c r="H331" s="34">
        <f>VLOOKUP(A331,'Actual scan'!$A$2:$C$419,3,0)</f>
        <v>37712866</v>
      </c>
      <c r="I331" s="35">
        <f t="shared" si="3"/>
        <v>-5616689</v>
      </c>
      <c r="J331" s="20">
        <f>VLOOKUP(A331,'14.03.24'!$A$2:$M$426,13,0)</f>
        <v>21667854.4</v>
      </c>
      <c r="K331" s="36">
        <f>VLOOKUP(A331,'Actual scan'!$A$2:$M$419,13,0)</f>
        <v>24852079</v>
      </c>
      <c r="L331" s="37">
        <f t="shared" si="4"/>
        <v>3184224.6</v>
      </c>
      <c r="M331" s="13">
        <f>VLOOKUP(A331,'14.03.24'!$A$2:$M$426,4,0)</f>
        <v>3462067</v>
      </c>
      <c r="N331" s="34">
        <f>VLOOKUP(A331,'Actual scan'!$A$2:$M$419,4,0)</f>
        <v>3856506</v>
      </c>
      <c r="O331" s="38">
        <f t="shared" si="5"/>
        <v>394439</v>
      </c>
      <c r="P331" s="13">
        <f>VLOOKUP(A331,'14.03.24'!$A$2:$M$426,10,0)</f>
        <v>1943258</v>
      </c>
      <c r="Q331" s="39">
        <f>VLOOKUP(A331,'Actual scan'!$A$2:$M$419,10,0)</f>
        <v>4920544</v>
      </c>
      <c r="R331" s="38">
        <f t="shared" si="6"/>
        <v>2977286</v>
      </c>
      <c r="S331" s="13">
        <f>VLOOKUP(A331,'14.03.24'!$A$2:$M$426,9,0)</f>
        <v>193633</v>
      </c>
      <c r="T331" s="39">
        <f>VLOOKUP(A331,'Actual scan'!$A$2:$M$419,9,0)</f>
        <v>346714</v>
      </c>
      <c r="U331" s="38">
        <f t="shared" si="7"/>
        <v>153081</v>
      </c>
      <c r="V331" s="13">
        <f>VLOOKUP(A331,'14.03.24'!$A$2:$M$426,8,0)</f>
        <v>1371383</v>
      </c>
      <c r="W331" s="39">
        <f>VLOOKUP(A331,'Actual scan'!$A$2:$M$419,8,0)</f>
        <v>1373800</v>
      </c>
      <c r="X331" s="38">
        <f t="shared" si="8"/>
        <v>2417</v>
      </c>
      <c r="Y331" s="13">
        <f>VLOOKUP(A331,'14.03.24'!$A$2:$M$426,11,0)</f>
        <v>7030007582</v>
      </c>
      <c r="Z331" s="39">
        <f>VLOOKUP(A331,'Actual scan'!$A$2:$M$419,11,0)</f>
        <v>7030007582</v>
      </c>
      <c r="AA331" s="38">
        <f t="shared" si="9"/>
        <v>0</v>
      </c>
      <c r="AB331" s="40">
        <f t="shared" si="10"/>
        <v>4834</v>
      </c>
      <c r="AC331" s="40">
        <f t="shared" si="11"/>
        <v>612324</v>
      </c>
      <c r="AD331" s="40">
        <f t="shared" si="12"/>
        <v>0</v>
      </c>
      <c r="AE331" s="40">
        <f t="shared" si="13"/>
        <v>0</v>
      </c>
      <c r="AF331" s="41">
        <f t="shared" si="14"/>
        <v>0</v>
      </c>
      <c r="AG331" s="40">
        <f>IFERROR(__xludf.DUMMYFUNCTION("IFNA(VLOOKUP(A331,IMPORTRANGE(""https://docs.google.com/spreadsheets/d/13sIiIFxtnWDUMYwzYXOCUL9Pdssb8PBqcbIkNBBCaZM/edit?resourcekey#gid=2083474367"",""Responses!$B$2:$N$500""),10,0),0)"),0.0)</f>
        <v>0</v>
      </c>
      <c r="AH331" s="40">
        <f>IFERROR(__xludf.DUMMYFUNCTION("IFNA(VLOOKUP(A331,IMPORTRANGE(""https://docs.google.com/spreadsheets/d/13sIiIFxtnWDUMYwzYXOCUL9Pdssb8PBqcbIkNBBCaZM/edit?resourcekey#gid=2083474367"",""Responses!$B$2:$N$500""),9,0),0)"),0.0)</f>
        <v>0</v>
      </c>
      <c r="AI331" s="41">
        <f t="shared" si="15"/>
        <v>617158</v>
      </c>
      <c r="AJ331" s="41">
        <f t="shared" si="16"/>
        <v>-5882275.25</v>
      </c>
      <c r="AK331" s="42">
        <f t="shared" si="17"/>
        <v>0.1794364147</v>
      </c>
      <c r="AL331" s="42">
        <f t="shared" si="18"/>
        <v>0.09495566402</v>
      </c>
    </row>
    <row r="332" ht="15.75" customHeight="1">
      <c r="A332" s="6">
        <v>1.25415921E8</v>
      </c>
      <c r="B332" s="7" t="s">
        <v>277</v>
      </c>
      <c r="C332" s="20">
        <f>VLOOKUP(A332,'14.03.24'!$A$2:$W$500,17,0)</f>
        <v>850294.54</v>
      </c>
      <c r="D332" s="33">
        <f t="shared" si="1"/>
        <v>1089672</v>
      </c>
      <c r="E332" s="20">
        <f>VLOOKUP(A332,'14.03.24'!$A$2:$W$500,18,0)</f>
        <v>6377209.05</v>
      </c>
      <c r="F332" s="33">
        <f t="shared" si="2"/>
        <v>3602632</v>
      </c>
      <c r="G332" s="13">
        <f>VLOOKUP(A332,'14.03.24'!$A$2:$C$426,3,0)</f>
        <v>42514727</v>
      </c>
      <c r="H332" s="34">
        <f>VLOOKUP(A332,'Actual scan'!$A$2:$C$419,3,0)</f>
        <v>44176429</v>
      </c>
      <c r="I332" s="35">
        <f t="shared" si="3"/>
        <v>1661702</v>
      </c>
      <c r="J332" s="20">
        <f>VLOOKUP(A332,'14.03.24'!$A$2:$M$426,13,0)</f>
        <v>157547879.8</v>
      </c>
      <c r="K332" s="36">
        <f>VLOOKUP(A332,'Actual scan'!$A$2:$M$419,13,0)</f>
        <v>174767347</v>
      </c>
      <c r="L332" s="37">
        <f t="shared" si="4"/>
        <v>17219467.2</v>
      </c>
      <c r="M332" s="13">
        <f>VLOOKUP(A332,'14.03.24'!$A$2:$M$426,4,0)</f>
        <v>22586607</v>
      </c>
      <c r="N332" s="34">
        <f>VLOOKUP(A332,'Actual scan'!$A$2:$M$419,4,0)</f>
        <v>24049016</v>
      </c>
      <c r="O332" s="38">
        <f t="shared" si="5"/>
        <v>1462409</v>
      </c>
      <c r="P332" s="13">
        <f>VLOOKUP(A332,'14.03.24'!$A$2:$M$426,10,0)</f>
        <v>7828441</v>
      </c>
      <c r="Q332" s="39">
        <f>VLOOKUP(A332,'Actual scan'!$A$2:$M$419,10,0)</f>
        <v>8777350</v>
      </c>
      <c r="R332" s="38">
        <f t="shared" si="6"/>
        <v>948909</v>
      </c>
      <c r="S332" s="13">
        <f>VLOOKUP(A332,'14.03.24'!$A$2:$M$426,9,0)</f>
        <v>2556770</v>
      </c>
      <c r="T332" s="39">
        <f>VLOOKUP(A332,'Actual scan'!$A$2:$M$419,9,0)</f>
        <v>3179914</v>
      </c>
      <c r="U332" s="38">
        <f t="shared" si="7"/>
        <v>623144</v>
      </c>
      <c r="V332" s="13">
        <f>VLOOKUP(A332,'14.03.24'!$A$2:$M$426,8,0)</f>
        <v>8169506</v>
      </c>
      <c r="W332" s="39">
        <f>VLOOKUP(A332,'Actual scan'!$A$2:$M$419,8,0)</f>
        <v>8636034</v>
      </c>
      <c r="X332" s="38">
        <f t="shared" si="8"/>
        <v>466528</v>
      </c>
      <c r="Y332" s="13">
        <f>VLOOKUP(A332,'14.03.24'!$A$2:$M$426,11,0)</f>
        <v>1777676754</v>
      </c>
      <c r="Z332" s="39">
        <f>VLOOKUP(A332,'Actual scan'!$A$2:$M$419,11,0)</f>
        <v>2072676754</v>
      </c>
      <c r="AA332" s="38">
        <f t="shared" si="9"/>
        <v>295000000</v>
      </c>
      <c r="AB332" s="40">
        <f t="shared" si="10"/>
        <v>933056</v>
      </c>
      <c r="AC332" s="40">
        <f t="shared" si="11"/>
        <v>2492576</v>
      </c>
      <c r="AD332" s="40">
        <f t="shared" si="12"/>
        <v>0</v>
      </c>
      <c r="AE332" s="40">
        <f t="shared" si="13"/>
        <v>0</v>
      </c>
      <c r="AF332" s="41">
        <f t="shared" si="14"/>
        <v>177000</v>
      </c>
      <c r="AG332" s="40">
        <f>IFERROR(__xludf.DUMMYFUNCTION("IFNA(VLOOKUP(A332,IMPORTRANGE(""https://docs.google.com/spreadsheets/d/13sIiIFxtnWDUMYwzYXOCUL9Pdssb8PBqcbIkNBBCaZM/edit?resourcekey#gid=2083474367"",""Responses!$B$2:$N$500""),10,0),0)"),0.0)</f>
        <v>0</v>
      </c>
      <c r="AH332" s="40">
        <f>IFERROR(__xludf.DUMMYFUNCTION("IFNA(VLOOKUP(A332,IMPORTRANGE(""https://docs.google.com/spreadsheets/d/13sIiIFxtnWDUMYwzYXOCUL9Pdssb8PBqcbIkNBBCaZM/edit?resourcekey#gid=2083474367"",""Responses!$B$2:$N$500""),9,0),0)"),0.0)</f>
        <v>0</v>
      </c>
      <c r="AI332" s="41">
        <f t="shared" si="15"/>
        <v>3602632</v>
      </c>
      <c r="AJ332" s="41">
        <f t="shared" si="16"/>
        <v>-2774577.05</v>
      </c>
      <c r="AK332" s="42">
        <f t="shared" si="17"/>
        <v>1.281522988</v>
      </c>
      <c r="AL332" s="42">
        <f t="shared" si="18"/>
        <v>0.5649229893</v>
      </c>
    </row>
    <row r="333" ht="15.75" customHeight="1">
      <c r="A333" s="6">
        <v>9.8640668E7</v>
      </c>
      <c r="B333" s="7" t="s">
        <v>671</v>
      </c>
      <c r="C333" s="20">
        <f>VLOOKUP(A333,'14.03.24'!$A$2:$W$500,17,0)</f>
        <v>842537.36</v>
      </c>
      <c r="D333" s="33">
        <f t="shared" si="1"/>
        <v>107845</v>
      </c>
      <c r="E333" s="20">
        <f>VLOOKUP(A333,'14.03.24'!$A$2:$W$500,18,0)</f>
        <v>6319030.2</v>
      </c>
      <c r="F333" s="33">
        <f t="shared" si="2"/>
        <v>1075226.908</v>
      </c>
      <c r="G333" s="13">
        <f>VLOOKUP(A333,'14.03.24'!$A$2:$C$426,3,0)</f>
        <v>42126868</v>
      </c>
      <c r="H333" s="34">
        <f>VLOOKUP(A333,'Actual scan'!$A$2:$C$419,3,0)</f>
        <v>39334294</v>
      </c>
      <c r="I333" s="35">
        <f t="shared" si="3"/>
        <v>-2792574</v>
      </c>
      <c r="J333" s="20">
        <f>VLOOKUP(A333,'14.03.24'!$A$2:$M$426,13,0)</f>
        <v>34429722.6</v>
      </c>
      <c r="K333" s="36">
        <f>VLOOKUP(A333,'Actual scan'!$A$2:$M$419,13,0)</f>
        <v>36258867.8</v>
      </c>
      <c r="L333" s="37">
        <f t="shared" si="4"/>
        <v>1829145.2</v>
      </c>
      <c r="M333" s="13">
        <f>VLOOKUP(A333,'14.03.24'!$A$2:$M$426,4,0)</f>
        <v>3095085</v>
      </c>
      <c r="N333" s="34">
        <f>VLOOKUP(A333,'Actual scan'!$A$2:$M$419,4,0)</f>
        <v>3213729</v>
      </c>
      <c r="O333" s="38">
        <f t="shared" si="5"/>
        <v>118644</v>
      </c>
      <c r="P333" s="13">
        <f>VLOOKUP(A333,'14.03.24'!$A$2:$M$426,10,0)</f>
        <v>3953844</v>
      </c>
      <c r="Q333" s="39">
        <f>VLOOKUP(A333,'Actual scan'!$A$2:$M$419,10,0)</f>
        <v>4496741</v>
      </c>
      <c r="R333" s="38">
        <f t="shared" si="6"/>
        <v>542897</v>
      </c>
      <c r="S333" s="13">
        <f>VLOOKUP(A333,'14.03.24'!$A$2:$M$426,9,0)</f>
        <v>1083015</v>
      </c>
      <c r="T333" s="39">
        <f>VLOOKUP(A333,'Actual scan'!$A$2:$M$419,9,0)</f>
        <v>1156960</v>
      </c>
      <c r="U333" s="38">
        <f t="shared" si="7"/>
        <v>73945</v>
      </c>
      <c r="V333" s="13">
        <f>VLOOKUP(A333,'14.03.24'!$A$2:$M$426,8,0)</f>
        <v>1100670</v>
      </c>
      <c r="W333" s="39">
        <f>VLOOKUP(A333,'Actual scan'!$A$2:$M$419,8,0)</f>
        <v>1134570</v>
      </c>
      <c r="X333" s="38">
        <f t="shared" si="8"/>
        <v>33900</v>
      </c>
      <c r="Y333" s="13">
        <f>VLOOKUP(A333,'14.03.24'!$A$2:$M$426,11,0)</f>
        <v>9410867146</v>
      </c>
      <c r="Z333" s="39">
        <f>VLOOKUP(A333,'Actual scan'!$A$2:$M$419,11,0)</f>
        <v>10596945326</v>
      </c>
      <c r="AA333" s="38">
        <f t="shared" si="9"/>
        <v>1186078180</v>
      </c>
      <c r="AB333" s="40">
        <f t="shared" si="10"/>
        <v>67800</v>
      </c>
      <c r="AC333" s="40">
        <f t="shared" si="11"/>
        <v>295780</v>
      </c>
      <c r="AD333" s="40">
        <f t="shared" si="12"/>
        <v>0</v>
      </c>
      <c r="AE333" s="40">
        <f t="shared" si="13"/>
        <v>0</v>
      </c>
      <c r="AF333" s="41">
        <f t="shared" si="14"/>
        <v>711646.908</v>
      </c>
      <c r="AG333" s="40">
        <f>IFERROR(__xludf.DUMMYFUNCTION("IFNA(VLOOKUP(A333,IMPORTRANGE(""https://docs.google.com/spreadsheets/d/13sIiIFxtnWDUMYwzYXOCUL9Pdssb8PBqcbIkNBBCaZM/edit?resourcekey#gid=2083474367"",""Responses!$B$2:$N$500""),10,0),0)"),0.0)</f>
        <v>0</v>
      </c>
      <c r="AH333" s="40">
        <f>IFERROR(__xludf.DUMMYFUNCTION("IFNA(VLOOKUP(A333,IMPORTRANGE(""https://docs.google.com/spreadsheets/d/13sIiIFxtnWDUMYwzYXOCUL9Pdssb8PBqcbIkNBBCaZM/edit?resourcekey#gid=2083474367"",""Responses!$B$2:$N$500""),9,0),0)"),0.0)</f>
        <v>0</v>
      </c>
      <c r="AI333" s="41">
        <f t="shared" si="15"/>
        <v>1075226.908</v>
      </c>
      <c r="AJ333" s="41">
        <f t="shared" si="16"/>
        <v>-5243803.292</v>
      </c>
      <c r="AK333" s="42">
        <f t="shared" si="17"/>
        <v>0.1280002586</v>
      </c>
      <c r="AL333" s="42">
        <f t="shared" si="18"/>
        <v>0.1701569503</v>
      </c>
    </row>
    <row r="334" ht="15.75" customHeight="1">
      <c r="A334" s="6">
        <v>9.1071226E7</v>
      </c>
      <c r="B334" s="7" t="s">
        <v>590</v>
      </c>
      <c r="C334" s="20">
        <f>VLOOKUP(A334,'14.03.24'!$A$2:$W$500,17,0)</f>
        <v>2520748.45</v>
      </c>
      <c r="D334" s="33">
        <f t="shared" si="1"/>
        <v>4113013</v>
      </c>
      <c r="E334" s="20">
        <f>VLOOKUP(A334,'14.03.24'!$A$2:$W$500,18,0)</f>
        <v>12603742.25</v>
      </c>
      <c r="F334" s="33">
        <f t="shared" si="2"/>
        <v>15022494</v>
      </c>
      <c r="G334" s="13">
        <f>VLOOKUP(A334,'14.03.24'!$A$2:$C$426,3,0)</f>
        <v>50414969</v>
      </c>
      <c r="H334" s="34">
        <f>VLOOKUP(A334,'Actual scan'!$A$2:$C$419,3,0)</f>
        <v>54911187</v>
      </c>
      <c r="I334" s="35">
        <f t="shared" si="3"/>
        <v>4496218</v>
      </c>
      <c r="J334" s="20">
        <f>VLOOKUP(A334,'14.03.24'!$A$2:$M$426,13,0)</f>
        <v>162217560</v>
      </c>
      <c r="K334" s="36">
        <f>VLOOKUP(A334,'Actual scan'!$A$2:$M$419,13,0)</f>
        <v>237742085.6</v>
      </c>
      <c r="L334" s="37">
        <f t="shared" si="4"/>
        <v>75524525.6</v>
      </c>
      <c r="M334" s="13">
        <f>VLOOKUP(A334,'14.03.24'!$A$2:$M$426,4,0)</f>
        <v>10433200</v>
      </c>
      <c r="N334" s="34">
        <f>VLOOKUP(A334,'Actual scan'!$A$2:$M$419,4,0)</f>
        <v>16052331</v>
      </c>
      <c r="O334" s="38">
        <f t="shared" si="5"/>
        <v>5619131</v>
      </c>
      <c r="P334" s="13">
        <f>VLOOKUP(A334,'14.03.24'!$A$2:$M$426,10,0)</f>
        <v>4325462</v>
      </c>
      <c r="Q334" s="39">
        <f>VLOOKUP(A334,'Actual scan'!$A$2:$M$419,10,0)</f>
        <v>5351207</v>
      </c>
      <c r="R334" s="38">
        <f t="shared" si="6"/>
        <v>1025745</v>
      </c>
      <c r="S334" s="13">
        <f>VLOOKUP(A334,'14.03.24'!$A$2:$M$426,9,0)</f>
        <v>6135198</v>
      </c>
      <c r="T334" s="39">
        <f>VLOOKUP(A334,'Actual scan'!$A$2:$M$419,9,0)</f>
        <v>9533432</v>
      </c>
      <c r="U334" s="38">
        <f t="shared" si="7"/>
        <v>3398234</v>
      </c>
      <c r="V334" s="13">
        <f>VLOOKUP(A334,'14.03.24'!$A$2:$M$426,8,0)</f>
        <v>3909088</v>
      </c>
      <c r="W334" s="39">
        <f>VLOOKUP(A334,'Actual scan'!$A$2:$M$419,8,0)</f>
        <v>4623867</v>
      </c>
      <c r="X334" s="38">
        <f t="shared" si="8"/>
        <v>714779</v>
      </c>
      <c r="Y334" s="13">
        <f>VLOOKUP(A334,'14.03.24'!$A$2:$M$426,11,0)</f>
        <v>75143377</v>
      </c>
      <c r="Z334" s="39">
        <f>VLOOKUP(A334,'Actual scan'!$A$2:$M$419,11,0)</f>
        <v>75143377</v>
      </c>
      <c r="AA334" s="38">
        <f t="shared" si="9"/>
        <v>0</v>
      </c>
      <c r="AB334" s="40">
        <f t="shared" si="10"/>
        <v>1429558</v>
      </c>
      <c r="AC334" s="40">
        <f t="shared" si="11"/>
        <v>13592936</v>
      </c>
      <c r="AD334" s="40">
        <f t="shared" si="12"/>
        <v>0</v>
      </c>
      <c r="AE334" s="40">
        <f t="shared" si="13"/>
        <v>0</v>
      </c>
      <c r="AF334" s="41">
        <f t="shared" si="14"/>
        <v>0</v>
      </c>
      <c r="AG334" s="40">
        <f>IFERROR(__xludf.DUMMYFUNCTION("IFNA(VLOOKUP(A334,IMPORTRANGE(""https://docs.google.com/spreadsheets/d/13sIiIFxtnWDUMYwzYXOCUL9Pdssb8PBqcbIkNBBCaZM/edit?resourcekey#gid=2083474367"",""Responses!$B$2:$N$500""),10,0),0)"),0.0)</f>
        <v>0</v>
      </c>
      <c r="AH334" s="40">
        <f>IFERROR(__xludf.DUMMYFUNCTION("IFNA(VLOOKUP(A334,IMPORTRANGE(""https://docs.google.com/spreadsheets/d/13sIiIFxtnWDUMYwzYXOCUL9Pdssb8PBqcbIkNBBCaZM/edit?resourcekey#gid=2083474367"",""Responses!$B$2:$N$500""),9,0),0)"),0.0)</f>
        <v>0</v>
      </c>
      <c r="AI334" s="41">
        <f t="shared" si="15"/>
        <v>15022494</v>
      </c>
      <c r="AJ334" s="41">
        <f t="shared" si="16"/>
        <v>2418751.75</v>
      </c>
      <c r="AK334" s="42">
        <f t="shared" si="17"/>
        <v>1.631663405</v>
      </c>
      <c r="AL334" s="42">
        <f t="shared" si="18"/>
        <v>1.191907427</v>
      </c>
    </row>
    <row r="335" ht="15.75" customHeight="1">
      <c r="A335" s="6">
        <v>9.3732311E7</v>
      </c>
      <c r="B335" s="7" t="s">
        <v>290</v>
      </c>
      <c r="C335" s="20">
        <f>VLOOKUP(A335,'14.03.24'!$A$2:$W$500,17,0)</f>
        <v>839726.5</v>
      </c>
      <c r="D335" s="33">
        <f t="shared" si="1"/>
        <v>857413</v>
      </c>
      <c r="E335" s="20">
        <f>VLOOKUP(A335,'14.03.24'!$A$2:$W$500,18,0)</f>
        <v>6297948.75</v>
      </c>
      <c r="F335" s="33">
        <f t="shared" si="2"/>
        <v>4076598</v>
      </c>
      <c r="G335" s="13">
        <f>VLOOKUP(A335,'14.03.24'!$A$2:$C$426,3,0)</f>
        <v>41986325</v>
      </c>
      <c r="H335" s="34">
        <f>VLOOKUP(A335,'Actual scan'!$A$2:$C$419,3,0)</f>
        <v>40504140</v>
      </c>
      <c r="I335" s="35">
        <f t="shared" si="3"/>
        <v>-1482185</v>
      </c>
      <c r="J335" s="20">
        <f>VLOOKUP(A335,'14.03.24'!$A$2:$M$426,13,0)</f>
        <v>80901280.8</v>
      </c>
      <c r="K335" s="36">
        <f>VLOOKUP(A335,'Actual scan'!$A$2:$M$419,13,0)</f>
        <v>96002419.2</v>
      </c>
      <c r="L335" s="37">
        <f t="shared" si="4"/>
        <v>15101138.4</v>
      </c>
      <c r="M335" s="13">
        <f>VLOOKUP(A335,'14.03.24'!$A$2:$M$426,4,0)</f>
        <v>5849900</v>
      </c>
      <c r="N335" s="34">
        <f>VLOOKUP(A335,'Actual scan'!$A$2:$M$419,4,0)</f>
        <v>6733487</v>
      </c>
      <c r="O335" s="38">
        <f t="shared" si="5"/>
        <v>883587</v>
      </c>
      <c r="P335" s="13">
        <f>VLOOKUP(A335,'14.03.24'!$A$2:$M$426,10,0)</f>
        <v>6456385</v>
      </c>
      <c r="Q335" s="39">
        <f>VLOOKUP(A335,'Actual scan'!$A$2:$M$419,10,0)</f>
        <v>8101948</v>
      </c>
      <c r="R335" s="38">
        <f t="shared" si="6"/>
        <v>1645563</v>
      </c>
      <c r="S335" s="13">
        <f>VLOOKUP(A335,'14.03.24'!$A$2:$M$426,9,0)</f>
        <v>2935655</v>
      </c>
      <c r="T335" s="39">
        <f>VLOOKUP(A335,'Actual scan'!$A$2:$M$419,9,0)</f>
        <v>3587041</v>
      </c>
      <c r="U335" s="38">
        <f t="shared" si="7"/>
        <v>651386</v>
      </c>
      <c r="V335" s="13">
        <f>VLOOKUP(A335,'14.03.24'!$A$2:$M$426,8,0)</f>
        <v>2097172</v>
      </c>
      <c r="W335" s="39">
        <f>VLOOKUP(A335,'Actual scan'!$A$2:$M$419,8,0)</f>
        <v>2303199</v>
      </c>
      <c r="X335" s="38">
        <f t="shared" si="8"/>
        <v>206027</v>
      </c>
      <c r="Y335" s="13">
        <f>VLOOKUP(A335,'14.03.24'!$A$2:$M$426,11,0)</f>
        <v>22264617010</v>
      </c>
      <c r="Z335" s="39">
        <f>VLOOKUP(A335,'Actual scan'!$A$2:$M$419,11,0)</f>
        <v>24029617010</v>
      </c>
      <c r="AA335" s="38">
        <f t="shared" si="9"/>
        <v>1765000000</v>
      </c>
      <c r="AB335" s="40">
        <f t="shared" si="10"/>
        <v>412054</v>
      </c>
      <c r="AC335" s="40">
        <f t="shared" si="11"/>
        <v>2605544</v>
      </c>
      <c r="AD335" s="40">
        <f t="shared" si="12"/>
        <v>0</v>
      </c>
      <c r="AE335" s="40">
        <f t="shared" si="13"/>
        <v>0</v>
      </c>
      <c r="AF335" s="41">
        <f t="shared" si="14"/>
        <v>1059000</v>
      </c>
      <c r="AG335" s="40">
        <f>IFERROR(__xludf.DUMMYFUNCTION("IFNA(VLOOKUP(A335,IMPORTRANGE(""https://docs.google.com/spreadsheets/d/13sIiIFxtnWDUMYwzYXOCUL9Pdssb8PBqcbIkNBBCaZM/edit?resourcekey#gid=2083474367"",""Responses!$B$2:$N$500""),10,0),0)"),0.0)</f>
        <v>0</v>
      </c>
      <c r="AH335" s="40">
        <f>IFERROR(__xludf.DUMMYFUNCTION("IFNA(VLOOKUP(A335,IMPORTRANGE(""https://docs.google.com/spreadsheets/d/13sIiIFxtnWDUMYwzYXOCUL9Pdssb8PBqcbIkNBBCaZM/edit?resourcekey#gid=2083474367"",""Responses!$B$2:$N$500""),9,0),0)"),0.0)</f>
        <v>0</v>
      </c>
      <c r="AI335" s="41">
        <f t="shared" si="15"/>
        <v>4076598</v>
      </c>
      <c r="AJ335" s="41">
        <f t="shared" si="16"/>
        <v>-2221350.75</v>
      </c>
      <c r="AK335" s="42">
        <f t="shared" si="17"/>
        <v>1.021062215</v>
      </c>
      <c r="AL335" s="42">
        <f t="shared" si="18"/>
        <v>0.6472898021</v>
      </c>
    </row>
    <row r="336" ht="15.75" customHeight="1">
      <c r="A336" s="6">
        <v>1.210993E8</v>
      </c>
      <c r="B336" s="7" t="s">
        <v>325</v>
      </c>
      <c r="C336" s="20">
        <f>VLOOKUP(A336,'14.03.24'!$A$2:$W$500,17,0)</f>
        <v>843888.26</v>
      </c>
      <c r="D336" s="33">
        <f t="shared" si="1"/>
        <v>1038878</v>
      </c>
      <c r="E336" s="20">
        <f>VLOOKUP(A336,'14.03.24'!$A$2:$W$500,18,0)</f>
        <v>6329161.95</v>
      </c>
      <c r="F336" s="33">
        <f t="shared" si="2"/>
        <v>7343550</v>
      </c>
      <c r="G336" s="13">
        <f>VLOOKUP(A336,'14.03.24'!$A$2:$C$426,3,0)</f>
        <v>42194413</v>
      </c>
      <c r="H336" s="34">
        <f>VLOOKUP(A336,'Actual scan'!$A$2:$C$419,3,0)</f>
        <v>35217108</v>
      </c>
      <c r="I336" s="35">
        <f t="shared" si="3"/>
        <v>-6977305</v>
      </c>
      <c r="J336" s="20">
        <f>VLOOKUP(A336,'14.03.24'!$A$2:$M$426,13,0)</f>
        <v>35113677</v>
      </c>
      <c r="K336" s="36">
        <f>VLOOKUP(A336,'Actual scan'!$A$2:$M$419,13,0)</f>
        <v>53653490.2</v>
      </c>
      <c r="L336" s="37">
        <f t="shared" si="4"/>
        <v>18539813.2</v>
      </c>
      <c r="M336" s="13">
        <f>VLOOKUP(A336,'14.03.24'!$A$2:$M$426,4,0)</f>
        <v>3477813</v>
      </c>
      <c r="N336" s="34">
        <f>VLOOKUP(A336,'Actual scan'!$A$2:$M$419,4,0)</f>
        <v>11650873</v>
      </c>
      <c r="O336" s="38">
        <f t="shared" si="5"/>
        <v>8173060</v>
      </c>
      <c r="P336" s="13">
        <f>VLOOKUP(A336,'14.03.24'!$A$2:$M$426,10,0)</f>
        <v>2400913</v>
      </c>
      <c r="Q336" s="39">
        <f>VLOOKUP(A336,'Actual scan'!$A$2:$M$419,10,0)</f>
        <v>3907995</v>
      </c>
      <c r="R336" s="38">
        <f t="shared" si="6"/>
        <v>1507082</v>
      </c>
      <c r="S336" s="13">
        <f>VLOOKUP(A336,'14.03.24'!$A$2:$M$426,9,0)</f>
        <v>550131</v>
      </c>
      <c r="T336" s="39">
        <f>VLOOKUP(A336,'Actual scan'!$A$2:$M$419,9,0)</f>
        <v>1222528</v>
      </c>
      <c r="U336" s="38">
        <f t="shared" si="7"/>
        <v>672397</v>
      </c>
      <c r="V336" s="13">
        <f>VLOOKUP(A336,'14.03.24'!$A$2:$M$426,8,0)</f>
        <v>2276294</v>
      </c>
      <c r="W336" s="39">
        <f>VLOOKUP(A336,'Actual scan'!$A$2:$M$419,8,0)</f>
        <v>2642775</v>
      </c>
      <c r="X336" s="38">
        <f t="shared" si="8"/>
        <v>366481</v>
      </c>
      <c r="Y336" s="13">
        <f>VLOOKUP(A336,'14.03.24'!$A$2:$M$426,11,0)</f>
        <v>4825222720</v>
      </c>
      <c r="Z336" s="39">
        <f>VLOOKUP(A336,'Actual scan'!$A$2:$M$419,11,0)</f>
        <v>11360222720</v>
      </c>
      <c r="AA336" s="38">
        <f t="shared" si="9"/>
        <v>6535000000</v>
      </c>
      <c r="AB336" s="40">
        <f t="shared" si="10"/>
        <v>732962</v>
      </c>
      <c r="AC336" s="40">
        <f t="shared" si="11"/>
        <v>2689588</v>
      </c>
      <c r="AD336" s="40">
        <f t="shared" si="12"/>
        <v>0</v>
      </c>
      <c r="AE336" s="40">
        <f t="shared" si="13"/>
        <v>0</v>
      </c>
      <c r="AF336" s="41">
        <f t="shared" si="14"/>
        <v>3921000</v>
      </c>
      <c r="AG336" s="40">
        <f>IFERROR(__xludf.DUMMYFUNCTION("IFNA(VLOOKUP(A336,IMPORTRANGE(""https://docs.google.com/spreadsheets/d/13sIiIFxtnWDUMYwzYXOCUL9Pdssb8PBqcbIkNBBCaZM/edit?resourcekey#gid=2083474367"",""Responses!$B$2:$N$500""),10,0),0)"),0.0)</f>
        <v>0</v>
      </c>
      <c r="AH336" s="40">
        <f>IFERROR(__xludf.DUMMYFUNCTION("IFNA(VLOOKUP(A336,IMPORTRANGE(""https://docs.google.com/spreadsheets/d/13sIiIFxtnWDUMYwzYXOCUL9Pdssb8PBqcbIkNBBCaZM/edit?resourcekey#gid=2083474367"",""Responses!$B$2:$N$500""),9,0),0)"),0.0)</f>
        <v>0</v>
      </c>
      <c r="AI336" s="41">
        <f t="shared" si="15"/>
        <v>7343550</v>
      </c>
      <c r="AJ336" s="41">
        <f t="shared" si="16"/>
        <v>1014388.05</v>
      </c>
      <c r="AK336" s="42">
        <f t="shared" si="17"/>
        <v>1.231061089</v>
      </c>
      <c r="AL336" s="42">
        <f t="shared" si="18"/>
        <v>1.160272096</v>
      </c>
    </row>
    <row r="337" ht="15.75" customHeight="1">
      <c r="A337" s="6">
        <v>1.54036725E8</v>
      </c>
      <c r="B337" s="7" t="s">
        <v>274</v>
      </c>
      <c r="C337" s="20">
        <f>VLOOKUP(A337,'14.03.24'!$A$2:$W$500,17,0)</f>
        <v>854065.24</v>
      </c>
      <c r="D337" s="33">
        <f t="shared" si="1"/>
        <v>2776534</v>
      </c>
      <c r="E337" s="20">
        <f>VLOOKUP(A337,'14.03.24'!$A$2:$W$500,18,0)</f>
        <v>6405489.3</v>
      </c>
      <c r="F337" s="33">
        <f t="shared" si="2"/>
        <v>9854390</v>
      </c>
      <c r="G337" s="13">
        <f>VLOOKUP(A337,'14.03.24'!$A$2:$C$426,3,0)</f>
        <v>42703262</v>
      </c>
      <c r="H337" s="34">
        <f>VLOOKUP(A337,'Actual scan'!$A$2:$C$419,3,0)</f>
        <v>45164248</v>
      </c>
      <c r="I337" s="35">
        <f t="shared" si="3"/>
        <v>2460986</v>
      </c>
      <c r="J337" s="20">
        <f>VLOOKUP(A337,'14.03.24'!$A$2:$M$426,13,0)</f>
        <v>201139752</v>
      </c>
      <c r="K337" s="36">
        <f>VLOOKUP(A337,'Actual scan'!$A$2:$M$419,13,0)</f>
        <v>254066076.2</v>
      </c>
      <c r="L337" s="37">
        <f t="shared" si="4"/>
        <v>52926324.2</v>
      </c>
      <c r="M337" s="13">
        <f>VLOOKUP(A337,'14.03.24'!$A$2:$M$426,4,0)</f>
        <v>19377090</v>
      </c>
      <c r="N337" s="34">
        <f>VLOOKUP(A337,'Actual scan'!$A$2:$M$419,4,0)</f>
        <v>24792390</v>
      </c>
      <c r="O337" s="38">
        <f t="shared" si="5"/>
        <v>5415300</v>
      </c>
      <c r="P337" s="13">
        <f>VLOOKUP(A337,'14.03.24'!$A$2:$M$426,10,0)</f>
        <v>1815556</v>
      </c>
      <c r="Q337" s="39">
        <f>VLOOKUP(A337,'Actual scan'!$A$2:$M$419,10,0)</f>
        <v>2828246</v>
      </c>
      <c r="R337" s="38">
        <f t="shared" si="6"/>
        <v>1012690</v>
      </c>
      <c r="S337" s="13">
        <f>VLOOKUP(A337,'14.03.24'!$A$2:$M$426,9,0)</f>
        <v>3531259</v>
      </c>
      <c r="T337" s="39">
        <f>VLOOKUP(A337,'Actual scan'!$A$2:$M$419,9,0)</f>
        <v>5681920</v>
      </c>
      <c r="U337" s="38">
        <f t="shared" si="7"/>
        <v>2150661</v>
      </c>
      <c r="V337" s="13">
        <f>VLOOKUP(A337,'14.03.24'!$A$2:$M$426,8,0)</f>
        <v>12233088</v>
      </c>
      <c r="W337" s="39">
        <f>VLOOKUP(A337,'Actual scan'!$A$2:$M$419,8,0)</f>
        <v>12858961</v>
      </c>
      <c r="X337" s="38">
        <f t="shared" si="8"/>
        <v>625873</v>
      </c>
      <c r="Y337" s="13">
        <f>VLOOKUP(A337,'14.03.24'!$A$2:$M$426,11,0)</f>
        <v>329445575</v>
      </c>
      <c r="Z337" s="39">
        <f>VLOOKUP(A337,'Actual scan'!$A$2:$M$419,11,0)</f>
        <v>329445575</v>
      </c>
      <c r="AA337" s="38">
        <f t="shared" si="9"/>
        <v>0</v>
      </c>
      <c r="AB337" s="40">
        <f t="shared" si="10"/>
        <v>1251746</v>
      </c>
      <c r="AC337" s="40">
        <f t="shared" si="11"/>
        <v>8602644</v>
      </c>
      <c r="AD337" s="40">
        <f t="shared" si="12"/>
        <v>0</v>
      </c>
      <c r="AE337" s="40">
        <f t="shared" si="13"/>
        <v>0</v>
      </c>
      <c r="AF337" s="41">
        <f t="shared" si="14"/>
        <v>0</v>
      </c>
      <c r="AG337" s="40">
        <f>IFERROR(__xludf.DUMMYFUNCTION("IFNA(VLOOKUP(A337,IMPORTRANGE(""https://docs.google.com/spreadsheets/d/13sIiIFxtnWDUMYwzYXOCUL9Pdssb8PBqcbIkNBBCaZM/edit?resourcekey#gid=2083474367"",""Responses!$B$2:$N$500""),10,0),0)"),0.0)</f>
        <v>0</v>
      </c>
      <c r="AH337" s="40">
        <f>IFERROR(__xludf.DUMMYFUNCTION("IFNA(VLOOKUP(A337,IMPORTRANGE(""https://docs.google.com/spreadsheets/d/13sIiIFxtnWDUMYwzYXOCUL9Pdssb8PBqcbIkNBBCaZM/edit?resourcekey#gid=2083474367"",""Responses!$B$2:$N$500""),9,0),0)"),0.0)</f>
        <v>0</v>
      </c>
      <c r="AI337" s="41">
        <f t="shared" si="15"/>
        <v>9854390</v>
      </c>
      <c r="AJ337" s="41">
        <f t="shared" si="16"/>
        <v>3448900.7</v>
      </c>
      <c r="AK337" s="42">
        <f t="shared" si="17"/>
        <v>3.250962421</v>
      </c>
      <c r="AL337" s="42">
        <f t="shared" si="18"/>
        <v>1.538428922</v>
      </c>
    </row>
    <row r="338" ht="15.75" customHeight="1">
      <c r="A338" s="6">
        <v>1.27930445E8</v>
      </c>
      <c r="B338" s="7" t="s">
        <v>623</v>
      </c>
      <c r="C338" s="20">
        <f>VLOOKUP(A338,'14.03.24'!$A$2:$W$500,17,0)</f>
        <v>835634.84</v>
      </c>
      <c r="D338" s="33">
        <f t="shared" si="1"/>
        <v>0</v>
      </c>
      <c r="E338" s="20">
        <f>VLOOKUP(A338,'14.03.24'!$A$2:$W$500,18,0)</f>
        <v>6267261.3</v>
      </c>
      <c r="F338" s="33">
        <f t="shared" si="2"/>
        <v>0</v>
      </c>
      <c r="G338" s="13">
        <f>VLOOKUP(A338,'14.03.24'!$A$2:$C$426,3,0)</f>
        <v>41781742</v>
      </c>
      <c r="H338" s="34" t="str">
        <f>VLOOKUP(A338,'Actual scan'!$A$2:$C$419,3,0)</f>
        <v>#N/A</v>
      </c>
      <c r="I338" s="35" t="str">
        <f t="shared" si="3"/>
        <v>#N/A</v>
      </c>
      <c r="J338" s="20">
        <f>VLOOKUP(A338,'14.03.24'!$A$2:$M$426,13,0)</f>
        <v>6562417.8</v>
      </c>
      <c r="K338" s="36" t="str">
        <f>VLOOKUP(A338,'Actual scan'!$A$2:$M$419,13,0)</f>
        <v>#N/A</v>
      </c>
      <c r="L338" s="35" t="str">
        <f t="shared" si="4"/>
        <v>#N/A</v>
      </c>
      <c r="M338" s="13">
        <f>VLOOKUP(A338,'14.03.24'!$A$2:$M$426,4,0)</f>
        <v>831176</v>
      </c>
      <c r="N338" s="34" t="str">
        <f>VLOOKUP(A338,'Actual scan'!$A$2:$M$419,4,0)</f>
        <v>#N/A</v>
      </c>
      <c r="O338" s="38" t="str">
        <f t="shared" si="5"/>
        <v>#N/A</v>
      </c>
      <c r="P338" s="13">
        <f>VLOOKUP(A338,'14.03.24'!$A$2:$M$426,10,0)</f>
        <v>1833610</v>
      </c>
      <c r="Q338" s="39" t="str">
        <f>VLOOKUP(A338,'Actual scan'!$A$2:$M$419,10,0)</f>
        <v>#N/A</v>
      </c>
      <c r="R338" s="38" t="str">
        <f t="shared" si="6"/>
        <v>#N/A</v>
      </c>
      <c r="S338" s="13">
        <f>VLOOKUP(A338,'14.03.24'!$A$2:$M$426,9,0)</f>
        <v>176820</v>
      </c>
      <c r="T338" s="39" t="str">
        <f>VLOOKUP(A338,'Actual scan'!$A$2:$M$419,9,0)</f>
        <v>#N/A</v>
      </c>
      <c r="U338" s="38" t="str">
        <f t="shared" si="7"/>
        <v>#N/A</v>
      </c>
      <c r="V338" s="13">
        <f>VLOOKUP(A338,'14.03.24'!$A$2:$M$426,8,0)</f>
        <v>230291</v>
      </c>
      <c r="W338" s="39" t="str">
        <f>VLOOKUP(A338,'Actual scan'!$A$2:$M$419,8,0)</f>
        <v>#N/A</v>
      </c>
      <c r="X338" s="38" t="str">
        <f t="shared" si="8"/>
        <v>#N/A</v>
      </c>
      <c r="Y338" s="13">
        <f>VLOOKUP(A338,'14.03.24'!$A$2:$M$426,11,0)</f>
        <v>64000209</v>
      </c>
      <c r="Z338" s="39" t="str">
        <f>VLOOKUP(A338,'Actual scan'!$A$2:$M$419,11,0)</f>
        <v>#N/A</v>
      </c>
      <c r="AA338" s="38" t="str">
        <f t="shared" si="9"/>
        <v>#N/A</v>
      </c>
      <c r="AB338" s="40" t="str">
        <f t="shared" si="10"/>
        <v>#N/A</v>
      </c>
      <c r="AC338" s="40" t="str">
        <f t="shared" si="11"/>
        <v>#N/A</v>
      </c>
      <c r="AD338" s="40">
        <f t="shared" si="12"/>
        <v>0</v>
      </c>
      <c r="AE338" s="40">
        <f t="shared" si="13"/>
        <v>0</v>
      </c>
      <c r="AF338" s="41" t="str">
        <f t="shared" si="14"/>
        <v>#N/A</v>
      </c>
      <c r="AG338" s="40">
        <f>IFERROR(__xludf.DUMMYFUNCTION("IFNA(VLOOKUP(A338,IMPORTRANGE(""https://docs.google.com/spreadsheets/d/13sIiIFxtnWDUMYwzYXOCUL9Pdssb8PBqcbIkNBBCaZM/edit?resourcekey#gid=2083474367"",""Responses!$B$2:$N$500""),10,0),0)"),0.0)</f>
        <v>0</v>
      </c>
      <c r="AH338" s="40">
        <f>IFERROR(__xludf.DUMMYFUNCTION("IFNA(VLOOKUP(A338,IMPORTRANGE(""https://docs.google.com/spreadsheets/d/13sIiIFxtnWDUMYwzYXOCUL9Pdssb8PBqcbIkNBBCaZM/edit?resourcekey#gid=2083474367"",""Responses!$B$2:$N$500""),9,0),0)"),0.0)</f>
        <v>0</v>
      </c>
      <c r="AI338" s="41">
        <f t="shared" si="15"/>
        <v>0</v>
      </c>
      <c r="AJ338" s="41">
        <f t="shared" si="16"/>
        <v>-6267261.3</v>
      </c>
      <c r="AK338" s="42">
        <f t="shared" si="17"/>
        <v>0</v>
      </c>
      <c r="AL338" s="42">
        <f t="shared" si="18"/>
        <v>0</v>
      </c>
    </row>
    <row r="339" ht="15.75" customHeight="1">
      <c r="A339" s="6">
        <v>1.24648117E8</v>
      </c>
      <c r="B339" s="7" t="s">
        <v>621</v>
      </c>
      <c r="C339" s="20">
        <f>VLOOKUP(A339,'14.03.24'!$A$2:$W$500,17,0)</f>
        <v>843444.7</v>
      </c>
      <c r="D339" s="33">
        <f t="shared" si="1"/>
        <v>0</v>
      </c>
      <c r="E339" s="20">
        <f>VLOOKUP(A339,'14.03.24'!$A$2:$W$500,18,0)</f>
        <v>6325835.25</v>
      </c>
      <c r="F339" s="33">
        <f t="shared" si="2"/>
        <v>0</v>
      </c>
      <c r="G339" s="13">
        <f>VLOOKUP(A339,'14.03.24'!$A$2:$C$426,3,0)</f>
        <v>42172235</v>
      </c>
      <c r="H339" s="34" t="str">
        <f>VLOOKUP(A339,'Actual scan'!$A$2:$C$419,3,0)</f>
        <v>#N/A</v>
      </c>
      <c r="I339" s="35" t="str">
        <f t="shared" si="3"/>
        <v>#N/A</v>
      </c>
      <c r="J339" s="20">
        <f>VLOOKUP(A339,'14.03.24'!$A$2:$M$426,13,0)</f>
        <v>49559405.4</v>
      </c>
      <c r="K339" s="36" t="str">
        <f>VLOOKUP(A339,'Actual scan'!$A$2:$M$419,13,0)</f>
        <v>#N/A</v>
      </c>
      <c r="L339" s="35" t="str">
        <f t="shared" si="4"/>
        <v>#N/A</v>
      </c>
      <c r="M339" s="13">
        <f>VLOOKUP(A339,'14.03.24'!$A$2:$M$426,4,0)</f>
        <v>9989506</v>
      </c>
      <c r="N339" s="34" t="str">
        <f>VLOOKUP(A339,'Actual scan'!$A$2:$M$419,4,0)</f>
        <v>#N/A</v>
      </c>
      <c r="O339" s="38" t="str">
        <f t="shared" si="5"/>
        <v>#N/A</v>
      </c>
      <c r="P339" s="13">
        <f>VLOOKUP(A339,'14.03.24'!$A$2:$M$426,10,0)</f>
        <v>3486587</v>
      </c>
      <c r="Q339" s="39" t="str">
        <f>VLOOKUP(A339,'Actual scan'!$A$2:$M$419,10,0)</f>
        <v>#N/A</v>
      </c>
      <c r="R339" s="38" t="str">
        <f t="shared" si="6"/>
        <v>#N/A</v>
      </c>
      <c r="S339" s="13">
        <f>VLOOKUP(A339,'14.03.24'!$A$2:$M$426,9,0)</f>
        <v>964317</v>
      </c>
      <c r="T339" s="39" t="str">
        <f>VLOOKUP(A339,'Actual scan'!$A$2:$M$419,9,0)</f>
        <v>#N/A</v>
      </c>
      <c r="U339" s="38" t="str">
        <f t="shared" si="7"/>
        <v>#N/A</v>
      </c>
      <c r="V339" s="13">
        <f>VLOOKUP(A339,'14.03.24'!$A$2:$M$426,8,0)</f>
        <v>2600358</v>
      </c>
      <c r="W339" s="39" t="str">
        <f>VLOOKUP(A339,'Actual scan'!$A$2:$M$419,8,0)</f>
        <v>#N/A</v>
      </c>
      <c r="X339" s="38" t="str">
        <f t="shared" si="8"/>
        <v>#N/A</v>
      </c>
      <c r="Y339" s="13">
        <f>VLOOKUP(A339,'14.03.24'!$A$2:$M$426,11,0)</f>
        <v>1636823178</v>
      </c>
      <c r="Z339" s="39" t="str">
        <f>VLOOKUP(A339,'Actual scan'!$A$2:$M$419,11,0)</f>
        <v>#N/A</v>
      </c>
      <c r="AA339" s="38" t="str">
        <f t="shared" si="9"/>
        <v>#N/A</v>
      </c>
      <c r="AB339" s="40" t="str">
        <f t="shared" si="10"/>
        <v>#N/A</v>
      </c>
      <c r="AC339" s="40" t="str">
        <f t="shared" si="11"/>
        <v>#N/A</v>
      </c>
      <c r="AD339" s="40">
        <f t="shared" si="12"/>
        <v>0</v>
      </c>
      <c r="AE339" s="40">
        <f t="shared" si="13"/>
        <v>0</v>
      </c>
      <c r="AF339" s="41" t="str">
        <f t="shared" si="14"/>
        <v>#N/A</v>
      </c>
      <c r="AG339" s="40">
        <f>IFERROR(__xludf.DUMMYFUNCTION("IFNA(VLOOKUP(A339,IMPORTRANGE(""https://docs.google.com/spreadsheets/d/13sIiIFxtnWDUMYwzYXOCUL9Pdssb8PBqcbIkNBBCaZM/edit?resourcekey#gid=2083474367"",""Responses!$B$2:$N$500""),10,0),0)"),0.0)</f>
        <v>0</v>
      </c>
      <c r="AH339" s="40">
        <f>IFERROR(__xludf.DUMMYFUNCTION("IFNA(VLOOKUP(A339,IMPORTRANGE(""https://docs.google.com/spreadsheets/d/13sIiIFxtnWDUMYwzYXOCUL9Pdssb8PBqcbIkNBBCaZM/edit?resourcekey#gid=2083474367"",""Responses!$B$2:$N$500""),9,0),0)"),0.0)</f>
        <v>0</v>
      </c>
      <c r="AI339" s="41">
        <f t="shared" si="15"/>
        <v>0</v>
      </c>
      <c r="AJ339" s="41">
        <f t="shared" si="16"/>
        <v>-6325835.25</v>
      </c>
      <c r="AK339" s="42">
        <f t="shared" si="17"/>
        <v>0</v>
      </c>
      <c r="AL339" s="42">
        <f t="shared" si="18"/>
        <v>0</v>
      </c>
    </row>
    <row r="340" ht="15.75" customHeight="1">
      <c r="A340" s="6">
        <v>1.19433322E8</v>
      </c>
      <c r="B340" s="7" t="s">
        <v>625</v>
      </c>
      <c r="C340" s="20">
        <f>VLOOKUP(A340,'14.03.24'!$A$2:$W$500,17,0)</f>
        <v>830543.36</v>
      </c>
      <c r="D340" s="33">
        <f t="shared" si="1"/>
        <v>0</v>
      </c>
      <c r="E340" s="20">
        <f>VLOOKUP(A340,'14.03.24'!$A$2:$W$500,18,0)</f>
        <v>6229075.2</v>
      </c>
      <c r="F340" s="33">
        <f t="shared" si="2"/>
        <v>0</v>
      </c>
      <c r="G340" s="13">
        <f>VLOOKUP(A340,'14.03.24'!$A$2:$C$426,3,0)</f>
        <v>41527168</v>
      </c>
      <c r="H340" s="34" t="str">
        <f>VLOOKUP(A340,'Actual scan'!$A$2:$C$419,3,0)</f>
        <v>#N/A</v>
      </c>
      <c r="I340" s="35" t="str">
        <f t="shared" si="3"/>
        <v>#N/A</v>
      </c>
      <c r="J340" s="20">
        <f>VLOOKUP(A340,'14.03.24'!$A$2:$M$426,13,0)</f>
        <v>60529427.2</v>
      </c>
      <c r="K340" s="36" t="str">
        <f>VLOOKUP(A340,'Actual scan'!$A$2:$M$419,13,0)</f>
        <v>#N/A</v>
      </c>
      <c r="L340" s="35" t="str">
        <f t="shared" si="4"/>
        <v>#N/A</v>
      </c>
      <c r="M340" s="13">
        <f>VLOOKUP(A340,'14.03.24'!$A$2:$M$426,4,0)</f>
        <v>3966067</v>
      </c>
      <c r="N340" s="34" t="str">
        <f>VLOOKUP(A340,'Actual scan'!$A$2:$M$419,4,0)</f>
        <v>#N/A</v>
      </c>
      <c r="O340" s="38" t="str">
        <f t="shared" si="5"/>
        <v>#N/A</v>
      </c>
      <c r="P340" s="13">
        <f>VLOOKUP(A340,'14.03.24'!$A$2:$M$426,10,0)</f>
        <v>1912709</v>
      </c>
      <c r="Q340" s="39" t="str">
        <f>VLOOKUP(A340,'Actual scan'!$A$2:$M$419,10,0)</f>
        <v>#N/A</v>
      </c>
      <c r="R340" s="38" t="str">
        <f t="shared" si="6"/>
        <v>#N/A</v>
      </c>
      <c r="S340" s="13">
        <f>VLOOKUP(A340,'14.03.24'!$A$2:$M$426,9,0)</f>
        <v>2408611</v>
      </c>
      <c r="T340" s="39" t="str">
        <f>VLOOKUP(A340,'Actual scan'!$A$2:$M$419,9,0)</f>
        <v>#N/A</v>
      </c>
      <c r="U340" s="38" t="str">
        <f t="shared" si="7"/>
        <v>#N/A</v>
      </c>
      <c r="V340" s="13">
        <f>VLOOKUP(A340,'14.03.24'!$A$2:$M$426,8,0)</f>
        <v>1175278</v>
      </c>
      <c r="W340" s="39" t="str">
        <f>VLOOKUP(A340,'Actual scan'!$A$2:$M$419,8,0)</f>
        <v>#N/A</v>
      </c>
      <c r="X340" s="38" t="str">
        <f t="shared" si="8"/>
        <v>#N/A</v>
      </c>
      <c r="Y340" s="13">
        <f>VLOOKUP(A340,'14.03.24'!$A$2:$M$426,11,0)</f>
        <v>68448146</v>
      </c>
      <c r="Z340" s="39" t="str">
        <f>VLOOKUP(A340,'Actual scan'!$A$2:$M$419,11,0)</f>
        <v>#N/A</v>
      </c>
      <c r="AA340" s="38" t="str">
        <f t="shared" si="9"/>
        <v>#N/A</v>
      </c>
      <c r="AB340" s="40" t="str">
        <f t="shared" si="10"/>
        <v>#N/A</v>
      </c>
      <c r="AC340" s="40" t="str">
        <f t="shared" si="11"/>
        <v>#N/A</v>
      </c>
      <c r="AD340" s="40">
        <f t="shared" si="12"/>
        <v>0</v>
      </c>
      <c r="AE340" s="40">
        <f t="shared" si="13"/>
        <v>0</v>
      </c>
      <c r="AF340" s="41" t="str">
        <f t="shared" si="14"/>
        <v>#N/A</v>
      </c>
      <c r="AG340" s="40">
        <f>IFERROR(__xludf.DUMMYFUNCTION("IFNA(VLOOKUP(A340,IMPORTRANGE(""https://docs.google.com/spreadsheets/d/13sIiIFxtnWDUMYwzYXOCUL9Pdssb8PBqcbIkNBBCaZM/edit?resourcekey#gid=2083474367"",""Responses!$B$2:$N$500""),10,0),0)"),0.0)</f>
        <v>0</v>
      </c>
      <c r="AH340" s="40">
        <f>IFERROR(__xludf.DUMMYFUNCTION("IFNA(VLOOKUP(A340,IMPORTRANGE(""https://docs.google.com/spreadsheets/d/13sIiIFxtnWDUMYwzYXOCUL9Pdssb8PBqcbIkNBBCaZM/edit?resourcekey#gid=2083474367"",""Responses!$B$2:$N$500""),9,0),0)"),0.0)</f>
        <v>0</v>
      </c>
      <c r="AI340" s="41">
        <f t="shared" si="15"/>
        <v>0</v>
      </c>
      <c r="AJ340" s="41">
        <f t="shared" si="16"/>
        <v>-6229075.2</v>
      </c>
      <c r="AK340" s="42">
        <f t="shared" si="17"/>
        <v>0</v>
      </c>
      <c r="AL340" s="42">
        <f t="shared" si="18"/>
        <v>0</v>
      </c>
    </row>
    <row r="341" ht="15.75" customHeight="1">
      <c r="A341" s="6">
        <v>1.34895663E8</v>
      </c>
      <c r="B341" s="7" t="s">
        <v>624</v>
      </c>
      <c r="C341" s="20">
        <f>VLOOKUP(A341,'14.03.24'!$A$2:$W$500,17,0)</f>
        <v>832015.08</v>
      </c>
      <c r="D341" s="33">
        <f t="shared" si="1"/>
        <v>0</v>
      </c>
      <c r="E341" s="20">
        <f>VLOOKUP(A341,'14.03.24'!$A$2:$W$500,18,0)</f>
        <v>6240113.1</v>
      </c>
      <c r="F341" s="33">
        <f t="shared" si="2"/>
        <v>0</v>
      </c>
      <c r="G341" s="13">
        <f>VLOOKUP(A341,'14.03.24'!$A$2:$C$426,3,0)</f>
        <v>41600754</v>
      </c>
      <c r="H341" s="34" t="str">
        <f>VLOOKUP(A341,'Actual scan'!$A$2:$C$419,3,0)</f>
        <v>#N/A</v>
      </c>
      <c r="I341" s="35" t="str">
        <f t="shared" si="3"/>
        <v>#N/A</v>
      </c>
      <c r="J341" s="20">
        <f>VLOOKUP(A341,'14.03.24'!$A$2:$M$426,13,0)</f>
        <v>11784074.6</v>
      </c>
      <c r="K341" s="36" t="str">
        <f>VLOOKUP(A341,'Actual scan'!$A$2:$M$419,13,0)</f>
        <v>#N/A</v>
      </c>
      <c r="L341" s="35" t="str">
        <f t="shared" si="4"/>
        <v>#N/A</v>
      </c>
      <c r="M341" s="13">
        <f>VLOOKUP(A341,'14.03.24'!$A$2:$M$426,4,0)</f>
        <v>1780076</v>
      </c>
      <c r="N341" s="34" t="str">
        <f>VLOOKUP(A341,'Actual scan'!$A$2:$M$419,4,0)</f>
        <v>#N/A</v>
      </c>
      <c r="O341" s="38" t="str">
        <f t="shared" si="5"/>
        <v>#N/A</v>
      </c>
      <c r="P341" s="13">
        <f>VLOOKUP(A341,'14.03.24'!$A$2:$M$426,10,0)</f>
        <v>636302</v>
      </c>
      <c r="Q341" s="39" t="str">
        <f>VLOOKUP(A341,'Actual scan'!$A$2:$M$419,10,0)</f>
        <v>#N/A</v>
      </c>
      <c r="R341" s="38" t="str">
        <f t="shared" si="6"/>
        <v>#N/A</v>
      </c>
      <c r="S341" s="13">
        <f>VLOOKUP(A341,'14.03.24'!$A$2:$M$426,9,0)</f>
        <v>1093</v>
      </c>
      <c r="T341" s="39" t="str">
        <f>VLOOKUP(A341,'Actual scan'!$A$2:$M$419,9,0)</f>
        <v>#N/A</v>
      </c>
      <c r="U341" s="38" t="str">
        <f t="shared" si="7"/>
        <v>#N/A</v>
      </c>
      <c r="V341" s="13">
        <f>VLOOKUP(A341,'14.03.24'!$A$2:$M$426,8,0)</f>
        <v>866617</v>
      </c>
      <c r="W341" s="39" t="str">
        <f>VLOOKUP(A341,'Actual scan'!$A$2:$M$419,8,0)</f>
        <v>#N/A</v>
      </c>
      <c r="X341" s="38" t="str">
        <f t="shared" si="8"/>
        <v>#N/A</v>
      </c>
      <c r="Y341" s="13">
        <f>VLOOKUP(A341,'14.03.24'!$A$2:$M$426,11,0)</f>
        <v>77452027</v>
      </c>
      <c r="Z341" s="39" t="str">
        <f>VLOOKUP(A341,'Actual scan'!$A$2:$M$419,11,0)</f>
        <v>#N/A</v>
      </c>
      <c r="AA341" s="38" t="str">
        <f t="shared" si="9"/>
        <v>#N/A</v>
      </c>
      <c r="AB341" s="40" t="str">
        <f t="shared" si="10"/>
        <v>#N/A</v>
      </c>
      <c r="AC341" s="40" t="str">
        <f t="shared" si="11"/>
        <v>#N/A</v>
      </c>
      <c r="AD341" s="40">
        <f t="shared" si="12"/>
        <v>0</v>
      </c>
      <c r="AE341" s="40">
        <f t="shared" si="13"/>
        <v>0</v>
      </c>
      <c r="AF341" s="41" t="str">
        <f t="shared" si="14"/>
        <v>#N/A</v>
      </c>
      <c r="AG341" s="40">
        <f>IFERROR(__xludf.DUMMYFUNCTION("IFNA(VLOOKUP(A341,IMPORTRANGE(""https://docs.google.com/spreadsheets/d/13sIiIFxtnWDUMYwzYXOCUL9Pdssb8PBqcbIkNBBCaZM/edit?resourcekey#gid=2083474367"",""Responses!$B$2:$N$500""),10,0),0)"),0.0)</f>
        <v>0</v>
      </c>
      <c r="AH341" s="40">
        <f>IFERROR(__xludf.DUMMYFUNCTION("IFNA(VLOOKUP(A341,IMPORTRANGE(""https://docs.google.com/spreadsheets/d/13sIiIFxtnWDUMYwzYXOCUL9Pdssb8PBqcbIkNBBCaZM/edit?resourcekey#gid=2083474367"",""Responses!$B$2:$N$500""),9,0),0)"),0.0)</f>
        <v>0</v>
      </c>
      <c r="AI341" s="41">
        <f t="shared" si="15"/>
        <v>0</v>
      </c>
      <c r="AJ341" s="41">
        <f t="shared" si="16"/>
        <v>-6240113.1</v>
      </c>
      <c r="AK341" s="42">
        <f t="shared" si="17"/>
        <v>0</v>
      </c>
      <c r="AL341" s="42">
        <f t="shared" si="18"/>
        <v>0</v>
      </c>
    </row>
    <row r="342" ht="15.75" customHeight="1">
      <c r="A342" s="6">
        <v>1.24384369E8</v>
      </c>
      <c r="B342" s="7" t="s">
        <v>353</v>
      </c>
      <c r="C342" s="20">
        <f>VLOOKUP(A342,'14.03.24'!$A$2:$W$500,17,0)</f>
        <v>822934.64</v>
      </c>
      <c r="D342" s="33">
        <f t="shared" si="1"/>
        <v>125374</v>
      </c>
      <c r="E342" s="20">
        <f>VLOOKUP(A342,'14.03.24'!$A$2:$W$500,18,0)</f>
        <v>6172009.8</v>
      </c>
      <c r="F342" s="33">
        <f t="shared" si="2"/>
        <v>338268</v>
      </c>
      <c r="G342" s="13">
        <f>VLOOKUP(A342,'14.03.24'!$A$2:$C$426,3,0)</f>
        <v>41146732</v>
      </c>
      <c r="H342" s="34">
        <f>VLOOKUP(A342,'Actual scan'!$A$2:$C$419,3,0)</f>
        <v>32245274</v>
      </c>
      <c r="I342" s="35">
        <f t="shared" si="3"/>
        <v>-8901458</v>
      </c>
      <c r="J342" s="20">
        <f>VLOOKUP(A342,'14.03.24'!$A$2:$M$426,13,0)</f>
        <v>26152565.4</v>
      </c>
      <c r="K342" s="36">
        <f>VLOOKUP(A342,'Actual scan'!$A$2:$M$419,13,0)</f>
        <v>27843905.4</v>
      </c>
      <c r="L342" s="37">
        <f t="shared" si="4"/>
        <v>1691340</v>
      </c>
      <c r="M342" s="13">
        <f>VLOOKUP(A342,'14.03.24'!$A$2:$M$426,4,0)</f>
        <v>2786180</v>
      </c>
      <c r="N342" s="34">
        <f>VLOOKUP(A342,'Actual scan'!$A$2:$M$419,4,0)</f>
        <v>2911554</v>
      </c>
      <c r="O342" s="38">
        <f t="shared" si="5"/>
        <v>125374</v>
      </c>
      <c r="P342" s="13">
        <f>VLOOKUP(A342,'14.03.24'!$A$2:$M$426,10,0)</f>
        <v>3196427</v>
      </c>
      <c r="Q342" s="39">
        <f>VLOOKUP(A342,'Actual scan'!$A$2:$M$419,10,0)</f>
        <v>5682110</v>
      </c>
      <c r="R342" s="38">
        <f t="shared" si="6"/>
        <v>2485683</v>
      </c>
      <c r="S342" s="13">
        <f>VLOOKUP(A342,'14.03.24'!$A$2:$M$426,9,0)</f>
        <v>474194</v>
      </c>
      <c r="T342" s="39">
        <f>VLOOKUP(A342,'Actual scan'!$A$2:$M$419,9,0)</f>
        <v>517954</v>
      </c>
      <c r="U342" s="38">
        <f t="shared" si="7"/>
        <v>43760</v>
      </c>
      <c r="V342" s="13">
        <f>VLOOKUP(A342,'14.03.24'!$A$2:$M$426,8,0)</f>
        <v>1559483</v>
      </c>
      <c r="W342" s="39">
        <f>VLOOKUP(A342,'Actual scan'!$A$2:$M$419,8,0)</f>
        <v>1641097</v>
      </c>
      <c r="X342" s="38">
        <f t="shared" si="8"/>
        <v>81614</v>
      </c>
      <c r="Y342" s="13">
        <f>VLOOKUP(A342,'14.03.24'!$A$2:$M$426,11,0)</f>
        <v>60518718</v>
      </c>
      <c r="Z342" s="39">
        <f>VLOOKUP(A342,'Actual scan'!$A$2:$M$419,11,0)</f>
        <v>60518718</v>
      </c>
      <c r="AA342" s="38">
        <f t="shared" si="9"/>
        <v>0</v>
      </c>
      <c r="AB342" s="40">
        <f t="shared" si="10"/>
        <v>163228</v>
      </c>
      <c r="AC342" s="40">
        <f t="shared" si="11"/>
        <v>175040</v>
      </c>
      <c r="AD342" s="40">
        <f t="shared" si="12"/>
        <v>0</v>
      </c>
      <c r="AE342" s="40">
        <f t="shared" si="13"/>
        <v>0</v>
      </c>
      <c r="AF342" s="41">
        <f t="shared" si="14"/>
        <v>0</v>
      </c>
      <c r="AG342" s="40">
        <f>IFERROR(__xludf.DUMMYFUNCTION("IFNA(VLOOKUP(A342,IMPORTRANGE(""https://docs.google.com/spreadsheets/d/13sIiIFxtnWDUMYwzYXOCUL9Pdssb8PBqcbIkNBBCaZM/edit?resourcekey#gid=2083474367"",""Responses!$B$2:$N$500""),10,0),0)"),0.0)</f>
        <v>0</v>
      </c>
      <c r="AH342" s="40">
        <f>IFERROR(__xludf.DUMMYFUNCTION("IFNA(VLOOKUP(A342,IMPORTRANGE(""https://docs.google.com/spreadsheets/d/13sIiIFxtnWDUMYwzYXOCUL9Pdssb8PBqcbIkNBBCaZM/edit?resourcekey#gid=2083474367"",""Responses!$B$2:$N$500""),9,0),0)"),0.0)</f>
        <v>0</v>
      </c>
      <c r="AI342" s="41">
        <f t="shared" si="15"/>
        <v>338268</v>
      </c>
      <c r="AJ342" s="41">
        <f t="shared" si="16"/>
        <v>-5833741.8</v>
      </c>
      <c r="AK342" s="42">
        <f t="shared" si="17"/>
        <v>0.1523498877</v>
      </c>
      <c r="AL342" s="42">
        <f t="shared" si="18"/>
        <v>0.05480678271</v>
      </c>
    </row>
    <row r="343" ht="15.75" customHeight="1">
      <c r="A343" s="6">
        <v>1.23750052E8</v>
      </c>
      <c r="B343" s="7" t="s">
        <v>368</v>
      </c>
      <c r="C343" s="20">
        <f>VLOOKUP(A343,'14.03.24'!$A$2:$W$500,17,0)</f>
        <v>825320.66</v>
      </c>
      <c r="D343" s="33">
        <f t="shared" si="1"/>
        <v>361542</v>
      </c>
      <c r="E343" s="20">
        <f>VLOOKUP(A343,'14.03.24'!$A$2:$W$500,18,0)</f>
        <v>6189904.95</v>
      </c>
      <c r="F343" s="33">
        <f t="shared" si="2"/>
        <v>2319193.278</v>
      </c>
      <c r="G343" s="13">
        <f>VLOOKUP(A343,'14.03.24'!$A$2:$C$426,3,0)</f>
        <v>41266033</v>
      </c>
      <c r="H343" s="34">
        <f>VLOOKUP(A343,'Actual scan'!$A$2:$C$419,3,0)</f>
        <v>30940381</v>
      </c>
      <c r="I343" s="35">
        <f t="shared" si="3"/>
        <v>-10325652</v>
      </c>
      <c r="J343" s="20">
        <f>VLOOKUP(A343,'14.03.24'!$A$2:$M$426,13,0)</f>
        <v>20745003.2</v>
      </c>
      <c r="K343" s="36">
        <f>VLOOKUP(A343,'Actual scan'!$A$2:$M$419,13,0)</f>
        <v>27909683.2</v>
      </c>
      <c r="L343" s="37">
        <f t="shared" si="4"/>
        <v>7164680</v>
      </c>
      <c r="M343" s="13">
        <f>VLOOKUP(A343,'14.03.24'!$A$2:$M$426,4,0)</f>
        <v>2742197</v>
      </c>
      <c r="N343" s="34">
        <f>VLOOKUP(A343,'Actual scan'!$A$2:$M$419,4,0)</f>
        <v>3103739</v>
      </c>
      <c r="O343" s="38">
        <f t="shared" si="5"/>
        <v>361542</v>
      </c>
      <c r="P343" s="13">
        <f>VLOOKUP(A343,'14.03.24'!$A$2:$M$426,10,0)</f>
        <v>1858323</v>
      </c>
      <c r="Q343" s="39">
        <f>VLOOKUP(A343,'Actual scan'!$A$2:$M$419,10,0)</f>
        <v>6312701</v>
      </c>
      <c r="R343" s="38">
        <f t="shared" si="6"/>
        <v>4454378</v>
      </c>
      <c r="S343" s="13">
        <f>VLOOKUP(A343,'14.03.24'!$A$2:$M$426,9,0)</f>
        <v>531003</v>
      </c>
      <c r="T343" s="39">
        <f>VLOOKUP(A343,'Actual scan'!$A$2:$M$419,9,0)</f>
        <v>885929</v>
      </c>
      <c r="U343" s="38">
        <f t="shared" si="7"/>
        <v>354926</v>
      </c>
      <c r="V343" s="13">
        <f>VLOOKUP(A343,'14.03.24'!$A$2:$M$426,8,0)</f>
        <v>864295</v>
      </c>
      <c r="W343" s="39">
        <f>VLOOKUP(A343,'Actual scan'!$A$2:$M$419,8,0)</f>
        <v>870911</v>
      </c>
      <c r="X343" s="38">
        <f t="shared" si="8"/>
        <v>6616</v>
      </c>
      <c r="Y343" s="13">
        <f>VLOOKUP(A343,'14.03.24'!$A$2:$M$426,11,0)</f>
        <v>9874708771</v>
      </c>
      <c r="Z343" s="39">
        <f>VLOOKUP(A343,'Actual scan'!$A$2:$M$419,11,0)</f>
        <v>11351804235</v>
      </c>
      <c r="AA343" s="38">
        <f t="shared" si="9"/>
        <v>1477095464</v>
      </c>
      <c r="AB343" s="40">
        <f t="shared" si="10"/>
        <v>13232</v>
      </c>
      <c r="AC343" s="40">
        <f t="shared" si="11"/>
        <v>1419704</v>
      </c>
      <c r="AD343" s="40">
        <f t="shared" si="12"/>
        <v>0</v>
      </c>
      <c r="AE343" s="40">
        <f t="shared" si="13"/>
        <v>0</v>
      </c>
      <c r="AF343" s="41">
        <f t="shared" si="14"/>
        <v>886257.2784</v>
      </c>
      <c r="AG343" s="40">
        <f>IFERROR(__xludf.DUMMYFUNCTION("IFNA(VLOOKUP(A343,IMPORTRANGE(""https://docs.google.com/spreadsheets/d/13sIiIFxtnWDUMYwzYXOCUL9Pdssb8PBqcbIkNBBCaZM/edit?resourcekey#gid=2083474367"",""Responses!$B$2:$N$500""),10,0),0)"),0.0)</f>
        <v>0</v>
      </c>
      <c r="AH343" s="40">
        <f>IFERROR(__xludf.DUMMYFUNCTION("IFNA(VLOOKUP(A343,IMPORTRANGE(""https://docs.google.com/spreadsheets/d/13sIiIFxtnWDUMYwzYXOCUL9Pdssb8PBqcbIkNBBCaZM/edit?resourcekey#gid=2083474367"",""Responses!$B$2:$N$500""),9,0),0)"),0.0)</f>
        <v>0</v>
      </c>
      <c r="AI343" s="41">
        <f t="shared" si="15"/>
        <v>2319193.278</v>
      </c>
      <c r="AJ343" s="41">
        <f t="shared" si="16"/>
        <v>-3870711.672</v>
      </c>
      <c r="AK343" s="42">
        <f t="shared" si="17"/>
        <v>0.4380624617</v>
      </c>
      <c r="AL343" s="42">
        <f t="shared" si="18"/>
        <v>0.3746734881</v>
      </c>
    </row>
    <row r="344" ht="15.75" customHeight="1">
      <c r="A344" s="6">
        <v>1.0318379E7</v>
      </c>
      <c r="B344" s="7" t="s">
        <v>627</v>
      </c>
      <c r="C344" s="20">
        <f>VLOOKUP(A344,'14.03.24'!$A$2:$W$500,17,0)</f>
        <v>820947.32</v>
      </c>
      <c r="D344" s="33">
        <f t="shared" si="1"/>
        <v>0</v>
      </c>
      <c r="E344" s="20">
        <f>VLOOKUP(A344,'14.03.24'!$A$2:$W$500,18,0)</f>
        <v>6157104.9</v>
      </c>
      <c r="F344" s="33">
        <f t="shared" si="2"/>
        <v>0</v>
      </c>
      <c r="G344" s="13">
        <f>VLOOKUP(A344,'14.03.24'!$A$2:$C$426,3,0)</f>
        <v>41047366</v>
      </c>
      <c r="H344" s="34" t="str">
        <f>VLOOKUP(A344,'Actual scan'!$A$2:$C$419,3,0)</f>
        <v>#N/A</v>
      </c>
      <c r="I344" s="35" t="str">
        <f t="shared" si="3"/>
        <v>#N/A</v>
      </c>
      <c r="J344" s="20">
        <f>VLOOKUP(A344,'14.03.24'!$A$2:$M$426,13,0)</f>
        <v>34702458</v>
      </c>
      <c r="K344" s="36" t="str">
        <f>VLOOKUP(A344,'Actual scan'!$A$2:$M$419,13,0)</f>
        <v>#N/A</v>
      </c>
      <c r="L344" s="35" t="str">
        <f t="shared" si="4"/>
        <v>#N/A</v>
      </c>
      <c r="M344" s="13">
        <f>VLOOKUP(A344,'14.03.24'!$A$2:$M$426,4,0)</f>
        <v>2905813</v>
      </c>
      <c r="N344" s="34" t="str">
        <f>VLOOKUP(A344,'Actual scan'!$A$2:$M$419,4,0)</f>
        <v>#N/A</v>
      </c>
      <c r="O344" s="38" t="str">
        <f t="shared" si="5"/>
        <v>#N/A</v>
      </c>
      <c r="P344" s="13">
        <f>VLOOKUP(A344,'14.03.24'!$A$2:$M$426,10,0)</f>
        <v>6684094</v>
      </c>
      <c r="Q344" s="39" t="str">
        <f>VLOOKUP(A344,'Actual scan'!$A$2:$M$419,10,0)</f>
        <v>#N/A</v>
      </c>
      <c r="R344" s="38" t="str">
        <f t="shared" si="6"/>
        <v>#N/A</v>
      </c>
      <c r="S344" s="13">
        <f>VLOOKUP(A344,'14.03.24'!$A$2:$M$426,9,0)</f>
        <v>919042</v>
      </c>
      <c r="T344" s="39" t="str">
        <f>VLOOKUP(A344,'Actual scan'!$A$2:$M$419,9,0)</f>
        <v>#N/A</v>
      </c>
      <c r="U344" s="38" t="str">
        <f t="shared" si="7"/>
        <v>#N/A</v>
      </c>
      <c r="V344" s="13">
        <f>VLOOKUP(A344,'14.03.24'!$A$2:$M$426,8,0)</f>
        <v>1556668</v>
      </c>
      <c r="W344" s="39" t="str">
        <f>VLOOKUP(A344,'Actual scan'!$A$2:$M$419,8,0)</f>
        <v>#N/A</v>
      </c>
      <c r="X344" s="38" t="str">
        <f t="shared" si="8"/>
        <v>#N/A</v>
      </c>
      <c r="Y344" s="13">
        <f>VLOOKUP(A344,'14.03.24'!$A$2:$M$426,11,0)</f>
        <v>13258847747</v>
      </c>
      <c r="Z344" s="39" t="str">
        <f>VLOOKUP(A344,'Actual scan'!$A$2:$M$419,11,0)</f>
        <v>#N/A</v>
      </c>
      <c r="AA344" s="38" t="str">
        <f t="shared" si="9"/>
        <v>#N/A</v>
      </c>
      <c r="AB344" s="40" t="str">
        <f t="shared" si="10"/>
        <v>#N/A</v>
      </c>
      <c r="AC344" s="40" t="str">
        <f t="shared" si="11"/>
        <v>#N/A</v>
      </c>
      <c r="AD344" s="40">
        <f t="shared" si="12"/>
        <v>0</v>
      </c>
      <c r="AE344" s="40">
        <f t="shared" si="13"/>
        <v>0</v>
      </c>
      <c r="AF344" s="41" t="str">
        <f t="shared" si="14"/>
        <v>#N/A</v>
      </c>
      <c r="AG344" s="40">
        <f>IFERROR(__xludf.DUMMYFUNCTION("IFNA(VLOOKUP(A344,IMPORTRANGE(""https://docs.google.com/spreadsheets/d/13sIiIFxtnWDUMYwzYXOCUL9Pdssb8PBqcbIkNBBCaZM/edit?resourcekey#gid=2083474367"",""Responses!$B$2:$N$500""),10,0),0)"),0.0)</f>
        <v>0</v>
      </c>
      <c r="AH344" s="40">
        <f>IFERROR(__xludf.DUMMYFUNCTION("IFNA(VLOOKUP(A344,IMPORTRANGE(""https://docs.google.com/spreadsheets/d/13sIiIFxtnWDUMYwzYXOCUL9Pdssb8PBqcbIkNBBCaZM/edit?resourcekey#gid=2083474367"",""Responses!$B$2:$N$500""),9,0),0)"),0.0)</f>
        <v>0</v>
      </c>
      <c r="AI344" s="41">
        <f t="shared" si="15"/>
        <v>0</v>
      </c>
      <c r="AJ344" s="41">
        <f t="shared" si="16"/>
        <v>-6157104.9</v>
      </c>
      <c r="AK344" s="42">
        <f t="shared" si="17"/>
        <v>0</v>
      </c>
      <c r="AL344" s="42">
        <f t="shared" si="18"/>
        <v>0</v>
      </c>
    </row>
    <row r="345" ht="15.75" customHeight="1">
      <c r="A345" s="6">
        <v>2.7569371E7</v>
      </c>
      <c r="B345" s="7" t="s">
        <v>626</v>
      </c>
      <c r="C345" s="20">
        <f>VLOOKUP(A345,'14.03.24'!$A$2:$W$500,17,0)</f>
        <v>823332.54</v>
      </c>
      <c r="D345" s="33">
        <f t="shared" si="1"/>
        <v>0</v>
      </c>
      <c r="E345" s="20">
        <f>VLOOKUP(A345,'14.03.24'!$A$2:$W$500,18,0)</f>
        <v>6174994.05</v>
      </c>
      <c r="F345" s="33">
        <f t="shared" si="2"/>
        <v>0</v>
      </c>
      <c r="G345" s="13">
        <f>VLOOKUP(A345,'14.03.24'!$A$2:$C$426,3,0)</f>
        <v>41166627</v>
      </c>
      <c r="H345" s="34" t="str">
        <f>VLOOKUP(A345,'Actual scan'!$A$2:$C$419,3,0)</f>
        <v>#N/A</v>
      </c>
      <c r="I345" s="35" t="str">
        <f t="shared" si="3"/>
        <v>#N/A</v>
      </c>
      <c r="J345" s="20">
        <f>VLOOKUP(A345,'14.03.24'!$A$2:$M$426,13,0)</f>
        <v>54371729.6</v>
      </c>
      <c r="K345" s="36" t="str">
        <f>VLOOKUP(A345,'Actual scan'!$A$2:$M$419,13,0)</f>
        <v>#N/A</v>
      </c>
      <c r="L345" s="35" t="str">
        <f t="shared" si="4"/>
        <v>#N/A</v>
      </c>
      <c r="M345" s="13">
        <f>VLOOKUP(A345,'14.03.24'!$A$2:$M$426,4,0)</f>
        <v>4480246</v>
      </c>
      <c r="N345" s="34" t="str">
        <f>VLOOKUP(A345,'Actual scan'!$A$2:$M$419,4,0)</f>
        <v>#N/A</v>
      </c>
      <c r="O345" s="38" t="str">
        <f t="shared" si="5"/>
        <v>#N/A</v>
      </c>
      <c r="P345" s="13">
        <f>VLOOKUP(A345,'14.03.24'!$A$2:$M$426,10,0)</f>
        <v>7616460</v>
      </c>
      <c r="Q345" s="39" t="str">
        <f>VLOOKUP(A345,'Actual scan'!$A$2:$M$419,10,0)</f>
        <v>#N/A</v>
      </c>
      <c r="R345" s="38" t="str">
        <f t="shared" si="6"/>
        <v>#N/A</v>
      </c>
      <c r="S345" s="13">
        <f>VLOOKUP(A345,'14.03.24'!$A$2:$M$426,9,0)</f>
        <v>987895</v>
      </c>
      <c r="T345" s="39" t="str">
        <f>VLOOKUP(A345,'Actual scan'!$A$2:$M$419,9,0)</f>
        <v>#N/A</v>
      </c>
      <c r="U345" s="38" t="str">
        <f t="shared" si="7"/>
        <v>#N/A</v>
      </c>
      <c r="V345" s="13">
        <f>VLOOKUP(A345,'14.03.24'!$A$2:$M$426,8,0)</f>
        <v>3446394</v>
      </c>
      <c r="W345" s="39" t="str">
        <f>VLOOKUP(A345,'Actual scan'!$A$2:$M$419,8,0)</f>
        <v>#N/A</v>
      </c>
      <c r="X345" s="38" t="str">
        <f t="shared" si="8"/>
        <v>#N/A</v>
      </c>
      <c r="Y345" s="13">
        <f>VLOOKUP(A345,'14.03.24'!$A$2:$M$426,11,0)</f>
        <v>8361076188</v>
      </c>
      <c r="Z345" s="39" t="str">
        <f>VLOOKUP(A345,'Actual scan'!$A$2:$M$419,11,0)</f>
        <v>#N/A</v>
      </c>
      <c r="AA345" s="38" t="str">
        <f t="shared" si="9"/>
        <v>#N/A</v>
      </c>
      <c r="AB345" s="40" t="str">
        <f t="shared" si="10"/>
        <v>#N/A</v>
      </c>
      <c r="AC345" s="40" t="str">
        <f t="shared" si="11"/>
        <v>#N/A</v>
      </c>
      <c r="AD345" s="40">
        <f t="shared" si="12"/>
        <v>0</v>
      </c>
      <c r="AE345" s="40">
        <f t="shared" si="13"/>
        <v>0</v>
      </c>
      <c r="AF345" s="41" t="str">
        <f t="shared" si="14"/>
        <v>#N/A</v>
      </c>
      <c r="AG345" s="40">
        <f>IFERROR(__xludf.DUMMYFUNCTION("IFNA(VLOOKUP(A345,IMPORTRANGE(""https://docs.google.com/spreadsheets/d/13sIiIFxtnWDUMYwzYXOCUL9Pdssb8PBqcbIkNBBCaZM/edit?resourcekey#gid=2083474367"",""Responses!$B$2:$N$500""),10,0),0)"),0.0)</f>
        <v>0</v>
      </c>
      <c r="AH345" s="40">
        <f>IFERROR(__xludf.DUMMYFUNCTION("IFNA(VLOOKUP(A345,IMPORTRANGE(""https://docs.google.com/spreadsheets/d/13sIiIFxtnWDUMYwzYXOCUL9Pdssb8PBqcbIkNBBCaZM/edit?resourcekey#gid=2083474367"",""Responses!$B$2:$N$500""),9,0),0)"),0.0)</f>
        <v>0</v>
      </c>
      <c r="AI345" s="41">
        <f t="shared" si="15"/>
        <v>0</v>
      </c>
      <c r="AJ345" s="41">
        <f t="shared" si="16"/>
        <v>-6174994.05</v>
      </c>
      <c r="AK345" s="42">
        <f t="shared" si="17"/>
        <v>0</v>
      </c>
      <c r="AL345" s="42">
        <f t="shared" si="18"/>
        <v>0</v>
      </c>
    </row>
    <row r="346" ht="15.75" customHeight="1">
      <c r="A346" s="6">
        <v>1.10852784E8</v>
      </c>
      <c r="B346" s="7" t="s">
        <v>284</v>
      </c>
      <c r="C346" s="20">
        <f>VLOOKUP(A346,'14.03.24'!$A$2:$W$500,17,0)</f>
        <v>824886.88</v>
      </c>
      <c r="D346" s="33">
        <f t="shared" si="1"/>
        <v>803827</v>
      </c>
      <c r="E346" s="20">
        <f>VLOOKUP(A346,'14.03.24'!$A$2:$W$500,18,0)</f>
        <v>6186651.6</v>
      </c>
      <c r="F346" s="33">
        <f t="shared" si="2"/>
        <v>3615368</v>
      </c>
      <c r="G346" s="13">
        <f>VLOOKUP(A346,'14.03.24'!$A$2:$C$426,3,0)</f>
        <v>41244344</v>
      </c>
      <c r="H346" s="34">
        <f>VLOOKUP(A346,'Actual scan'!$A$2:$C$419,3,0)</f>
        <v>41439577</v>
      </c>
      <c r="I346" s="35">
        <f t="shared" si="3"/>
        <v>195233</v>
      </c>
      <c r="J346" s="20">
        <f>VLOOKUP(A346,'14.03.24'!$A$2:$M$426,13,0)</f>
        <v>47608883.6</v>
      </c>
      <c r="K346" s="36">
        <f>VLOOKUP(A346,'Actual scan'!$A$2:$M$419,13,0)</f>
        <v>62105717.8</v>
      </c>
      <c r="L346" s="37">
        <f t="shared" si="4"/>
        <v>14496834.2</v>
      </c>
      <c r="M346" s="13">
        <f>VLOOKUP(A346,'14.03.24'!$A$2:$M$426,4,0)</f>
        <v>4603157</v>
      </c>
      <c r="N346" s="34">
        <f>VLOOKUP(A346,'Actual scan'!$A$2:$M$419,4,0)</f>
        <v>5416964</v>
      </c>
      <c r="O346" s="38">
        <f t="shared" si="5"/>
        <v>813807</v>
      </c>
      <c r="P346" s="13">
        <f>VLOOKUP(A346,'14.03.24'!$A$2:$M$426,10,0)</f>
        <v>5053304</v>
      </c>
      <c r="Q346" s="39">
        <f>VLOOKUP(A346,'Actual scan'!$A$2:$M$419,10,0)</f>
        <v>6623893</v>
      </c>
      <c r="R346" s="38">
        <f t="shared" si="6"/>
        <v>1570589</v>
      </c>
      <c r="S346" s="13">
        <f>VLOOKUP(A346,'14.03.24'!$A$2:$M$426,9,0)</f>
        <v>922949</v>
      </c>
      <c r="T346" s="39">
        <f>VLOOKUP(A346,'Actual scan'!$A$2:$M$419,9,0)</f>
        <v>1568306</v>
      </c>
      <c r="U346" s="38">
        <f t="shared" si="7"/>
        <v>645357</v>
      </c>
      <c r="V346" s="13">
        <f>VLOOKUP(A346,'14.03.24'!$A$2:$M$426,8,0)</f>
        <v>2693205</v>
      </c>
      <c r="W346" s="39">
        <f>VLOOKUP(A346,'Actual scan'!$A$2:$M$419,8,0)</f>
        <v>2851675</v>
      </c>
      <c r="X346" s="38">
        <f t="shared" si="8"/>
        <v>158470</v>
      </c>
      <c r="Y346" s="13">
        <f>VLOOKUP(A346,'14.03.24'!$A$2:$M$426,11,0)</f>
        <v>573479741</v>
      </c>
      <c r="Z346" s="39">
        <f>VLOOKUP(A346,'Actual scan'!$A$2:$M$419,11,0)</f>
        <v>1768479741</v>
      </c>
      <c r="AA346" s="38">
        <f t="shared" si="9"/>
        <v>1195000000</v>
      </c>
      <c r="AB346" s="40">
        <f t="shared" si="10"/>
        <v>316940</v>
      </c>
      <c r="AC346" s="40">
        <f t="shared" si="11"/>
        <v>2581428</v>
      </c>
      <c r="AD346" s="40">
        <f t="shared" si="12"/>
        <v>0</v>
      </c>
      <c r="AE346" s="40">
        <f t="shared" si="13"/>
        <v>0</v>
      </c>
      <c r="AF346" s="41">
        <f t="shared" si="14"/>
        <v>717000</v>
      </c>
      <c r="AG346" s="40">
        <f>IFERROR(__xludf.DUMMYFUNCTION("IFNA(VLOOKUP(A346,IMPORTRANGE(""https://docs.google.com/spreadsheets/d/13sIiIFxtnWDUMYwzYXOCUL9Pdssb8PBqcbIkNBBCaZM/edit?resourcekey#gid=2083474367"",""Responses!$B$2:$N$500""),10,0),0)"),0.0)</f>
        <v>0</v>
      </c>
      <c r="AH346" s="40">
        <f>IFERROR(__xludf.DUMMYFUNCTION("IFNA(VLOOKUP(A346,IMPORTRANGE(""https://docs.google.com/spreadsheets/d/13sIiIFxtnWDUMYwzYXOCUL9Pdssb8PBqcbIkNBBCaZM/edit?resourcekey#gid=2083474367"",""Responses!$B$2:$N$500""),9,0),0)"),0.0)</f>
        <v>0</v>
      </c>
      <c r="AI346" s="41">
        <f t="shared" si="15"/>
        <v>3615368</v>
      </c>
      <c r="AJ346" s="41">
        <f t="shared" si="16"/>
        <v>-2571283.6</v>
      </c>
      <c r="AK346" s="42">
        <f t="shared" si="17"/>
        <v>0.9744693721</v>
      </c>
      <c r="AL346" s="42">
        <f t="shared" si="18"/>
        <v>0.5843820266</v>
      </c>
    </row>
    <row r="347" ht="15.75" customHeight="1">
      <c r="A347" s="6">
        <v>7.7783694E7</v>
      </c>
      <c r="B347" s="7" t="s">
        <v>628</v>
      </c>
      <c r="C347" s="20">
        <f>VLOOKUP(A347,'14.03.24'!$A$2:$W$500,17,0)</f>
        <v>818121.68</v>
      </c>
      <c r="D347" s="33">
        <f t="shared" si="1"/>
        <v>0</v>
      </c>
      <c r="E347" s="20">
        <f>VLOOKUP(A347,'14.03.24'!$A$2:$W$500,18,0)</f>
        <v>6135912.6</v>
      </c>
      <c r="F347" s="33">
        <f t="shared" si="2"/>
        <v>0</v>
      </c>
      <c r="G347" s="13">
        <f>VLOOKUP(A347,'14.03.24'!$A$2:$C$426,3,0)</f>
        <v>40906084</v>
      </c>
      <c r="H347" s="34" t="str">
        <f>VLOOKUP(A347,'Actual scan'!$A$2:$C$419,3,0)</f>
        <v>#N/A</v>
      </c>
      <c r="I347" s="35" t="str">
        <f t="shared" si="3"/>
        <v>#N/A</v>
      </c>
      <c r="J347" s="20">
        <f>VLOOKUP(A347,'14.03.24'!$A$2:$M$426,13,0)</f>
        <v>23327390.8</v>
      </c>
      <c r="K347" s="36" t="str">
        <f>VLOOKUP(A347,'Actual scan'!$A$2:$M$419,13,0)</f>
        <v>#N/A</v>
      </c>
      <c r="L347" s="35" t="str">
        <f t="shared" si="4"/>
        <v>#N/A</v>
      </c>
      <c r="M347" s="13">
        <f>VLOOKUP(A347,'14.03.24'!$A$2:$M$426,4,0)</f>
        <v>2521665</v>
      </c>
      <c r="N347" s="34" t="str">
        <f>VLOOKUP(A347,'Actual scan'!$A$2:$M$419,4,0)</f>
        <v>#N/A</v>
      </c>
      <c r="O347" s="38" t="str">
        <f t="shared" si="5"/>
        <v>#N/A</v>
      </c>
      <c r="P347" s="13">
        <f>VLOOKUP(A347,'14.03.24'!$A$2:$M$426,10,0)</f>
        <v>2297746</v>
      </c>
      <c r="Q347" s="39" t="str">
        <f>VLOOKUP(A347,'Actual scan'!$A$2:$M$419,10,0)</f>
        <v>#N/A</v>
      </c>
      <c r="R347" s="38" t="str">
        <f t="shared" si="6"/>
        <v>#N/A</v>
      </c>
      <c r="S347" s="13">
        <f>VLOOKUP(A347,'14.03.24'!$A$2:$M$426,9,0)</f>
        <v>523982</v>
      </c>
      <c r="T347" s="39" t="str">
        <f>VLOOKUP(A347,'Actual scan'!$A$2:$M$419,9,0)</f>
        <v>#N/A</v>
      </c>
      <c r="U347" s="38" t="str">
        <f t="shared" si="7"/>
        <v>#N/A</v>
      </c>
      <c r="V347" s="13">
        <f>VLOOKUP(A347,'14.03.24'!$A$2:$M$426,8,0)</f>
        <v>1165021</v>
      </c>
      <c r="W347" s="39" t="str">
        <f>VLOOKUP(A347,'Actual scan'!$A$2:$M$419,8,0)</f>
        <v>#N/A</v>
      </c>
      <c r="X347" s="38" t="str">
        <f t="shared" si="8"/>
        <v>#N/A</v>
      </c>
      <c r="Y347" s="13">
        <f>VLOOKUP(A347,'14.03.24'!$A$2:$M$426,11,0)</f>
        <v>3918900563</v>
      </c>
      <c r="Z347" s="39" t="str">
        <f>VLOOKUP(A347,'Actual scan'!$A$2:$M$419,11,0)</f>
        <v>#N/A</v>
      </c>
      <c r="AA347" s="38" t="str">
        <f t="shared" si="9"/>
        <v>#N/A</v>
      </c>
      <c r="AB347" s="40" t="str">
        <f t="shared" si="10"/>
        <v>#N/A</v>
      </c>
      <c r="AC347" s="40" t="str">
        <f t="shared" si="11"/>
        <v>#N/A</v>
      </c>
      <c r="AD347" s="40">
        <f t="shared" si="12"/>
        <v>0</v>
      </c>
      <c r="AE347" s="40">
        <f t="shared" si="13"/>
        <v>0</v>
      </c>
      <c r="AF347" s="41" t="str">
        <f t="shared" si="14"/>
        <v>#N/A</v>
      </c>
      <c r="AG347" s="40">
        <f>IFERROR(__xludf.DUMMYFUNCTION("IFNA(VLOOKUP(A347,IMPORTRANGE(""https://docs.google.com/spreadsheets/d/13sIiIFxtnWDUMYwzYXOCUL9Pdssb8PBqcbIkNBBCaZM/edit?resourcekey#gid=2083474367"",""Responses!$B$2:$N$500""),10,0),0)"),0.0)</f>
        <v>0</v>
      </c>
      <c r="AH347" s="40">
        <f>IFERROR(__xludf.DUMMYFUNCTION("IFNA(VLOOKUP(A347,IMPORTRANGE(""https://docs.google.com/spreadsheets/d/13sIiIFxtnWDUMYwzYXOCUL9Pdssb8PBqcbIkNBBCaZM/edit?resourcekey#gid=2083474367"",""Responses!$B$2:$N$500""),9,0),0)"),0.0)</f>
        <v>0</v>
      </c>
      <c r="AI347" s="41">
        <f t="shared" si="15"/>
        <v>0</v>
      </c>
      <c r="AJ347" s="41">
        <f t="shared" si="16"/>
        <v>-6135912.6</v>
      </c>
      <c r="AK347" s="42">
        <f t="shared" si="17"/>
        <v>0</v>
      </c>
      <c r="AL347" s="42">
        <f t="shared" si="18"/>
        <v>0</v>
      </c>
    </row>
    <row r="348" ht="15.75" customHeight="1">
      <c r="A348" s="6">
        <v>9.0415457E7</v>
      </c>
      <c r="B348" s="7" t="s">
        <v>288</v>
      </c>
      <c r="C348" s="20">
        <f>VLOOKUP(A348,'14.03.24'!$A$2:$W$500,17,0)</f>
        <v>825720.64</v>
      </c>
      <c r="D348" s="33">
        <f t="shared" si="1"/>
        <v>87593</v>
      </c>
      <c r="E348" s="20">
        <f>VLOOKUP(A348,'14.03.24'!$A$2:$W$500,18,0)</f>
        <v>6192904.8</v>
      </c>
      <c r="F348" s="33">
        <f t="shared" si="2"/>
        <v>1345680.714</v>
      </c>
      <c r="G348" s="13">
        <f>VLOOKUP(A348,'14.03.24'!$A$2:$C$426,3,0)</f>
        <v>41286032</v>
      </c>
      <c r="H348" s="34">
        <f>VLOOKUP(A348,'Actual scan'!$A$2:$C$419,3,0)</f>
        <v>40984913</v>
      </c>
      <c r="I348" s="35">
        <f t="shared" si="3"/>
        <v>-301119</v>
      </c>
      <c r="J348" s="20">
        <f>VLOOKUP(A348,'14.03.24'!$A$2:$M$426,13,0)</f>
        <v>12598518</v>
      </c>
      <c r="K348" s="36">
        <f>VLOOKUP(A348,'Actual scan'!$A$2:$M$419,13,0)</f>
        <v>13994387.6</v>
      </c>
      <c r="L348" s="37">
        <f t="shared" si="4"/>
        <v>1395869.6</v>
      </c>
      <c r="M348" s="13">
        <f>VLOOKUP(A348,'14.03.24'!$A$2:$M$426,4,0)</f>
        <v>1500564</v>
      </c>
      <c r="N348" s="34">
        <f>VLOOKUP(A348,'Actual scan'!$A$2:$M$419,4,0)</f>
        <v>1600209</v>
      </c>
      <c r="O348" s="38">
        <f t="shared" si="5"/>
        <v>99645</v>
      </c>
      <c r="P348" s="13">
        <f>VLOOKUP(A348,'14.03.24'!$A$2:$M$426,10,0)</f>
        <v>2813789</v>
      </c>
      <c r="Q348" s="39">
        <f>VLOOKUP(A348,'Actual scan'!$A$2:$M$419,10,0)</f>
        <v>2949636</v>
      </c>
      <c r="R348" s="38">
        <f t="shared" si="6"/>
        <v>135847</v>
      </c>
      <c r="S348" s="13">
        <f>VLOOKUP(A348,'14.03.24'!$A$2:$M$426,9,0)</f>
        <v>170748</v>
      </c>
      <c r="T348" s="39">
        <f>VLOOKUP(A348,'Actual scan'!$A$2:$M$419,9,0)</f>
        <v>221819</v>
      </c>
      <c r="U348" s="38">
        <f t="shared" si="7"/>
        <v>51071</v>
      </c>
      <c r="V348" s="13">
        <f>VLOOKUP(A348,'14.03.24'!$A$2:$M$426,8,0)</f>
        <v>780298</v>
      </c>
      <c r="W348" s="39">
        <f>VLOOKUP(A348,'Actual scan'!$A$2:$M$419,8,0)</f>
        <v>816820</v>
      </c>
      <c r="X348" s="38">
        <f t="shared" si="8"/>
        <v>36522</v>
      </c>
      <c r="Y348" s="13">
        <f>VLOOKUP(A348,'14.03.24'!$A$2:$M$426,11,0)</f>
        <v>6372859132</v>
      </c>
      <c r="Z348" s="39">
        <f>VLOOKUP(A348,'Actual scan'!$A$2:$M$419,11,0)</f>
        <v>8153446989</v>
      </c>
      <c r="AA348" s="38">
        <f t="shared" si="9"/>
        <v>1780587857</v>
      </c>
      <c r="AB348" s="40">
        <f t="shared" si="10"/>
        <v>73044</v>
      </c>
      <c r="AC348" s="40">
        <f t="shared" si="11"/>
        <v>204284</v>
      </c>
      <c r="AD348" s="40">
        <f t="shared" si="12"/>
        <v>0</v>
      </c>
      <c r="AE348" s="40">
        <f t="shared" si="13"/>
        <v>0</v>
      </c>
      <c r="AF348" s="41">
        <f t="shared" si="14"/>
        <v>1068352.714</v>
      </c>
      <c r="AG348" s="40">
        <f>IFERROR(__xludf.DUMMYFUNCTION("IFNA(VLOOKUP(A348,IMPORTRANGE(""https://docs.google.com/spreadsheets/d/13sIiIFxtnWDUMYwzYXOCUL9Pdssb8PBqcbIkNBBCaZM/edit?resourcekey#gid=2083474367"",""Responses!$B$2:$N$500""),10,0),0)"),0.0)</f>
        <v>0</v>
      </c>
      <c r="AH348" s="40">
        <f>IFERROR(__xludf.DUMMYFUNCTION("IFNA(VLOOKUP(A348,IMPORTRANGE(""https://docs.google.com/spreadsheets/d/13sIiIFxtnWDUMYwzYXOCUL9Pdssb8PBqcbIkNBBCaZM/edit?resourcekey#gid=2083474367"",""Responses!$B$2:$N$500""),9,0),0)"),0.0)</f>
        <v>0</v>
      </c>
      <c r="AI348" s="41">
        <f t="shared" si="15"/>
        <v>1345680.714</v>
      </c>
      <c r="AJ348" s="41">
        <f t="shared" si="16"/>
        <v>-4847224.086</v>
      </c>
      <c r="AK348" s="42">
        <f t="shared" si="17"/>
        <v>0.1060806715</v>
      </c>
      <c r="AL348" s="42">
        <f t="shared" si="18"/>
        <v>0.2172939449</v>
      </c>
    </row>
    <row r="349" ht="15.75" customHeight="1">
      <c r="A349" s="6">
        <v>1.06680234E8</v>
      </c>
      <c r="B349" s="7" t="s">
        <v>315</v>
      </c>
      <c r="C349" s="20">
        <f>VLOOKUP(A349,'14.03.24'!$A$2:$W$500,17,0)</f>
        <v>814010.42</v>
      </c>
      <c r="D349" s="33">
        <f t="shared" si="1"/>
        <v>205674</v>
      </c>
      <c r="E349" s="20">
        <f>VLOOKUP(A349,'14.03.24'!$A$2:$W$500,18,0)</f>
        <v>6105078.15</v>
      </c>
      <c r="F349" s="33">
        <f t="shared" si="2"/>
        <v>783976</v>
      </c>
      <c r="G349" s="13">
        <f>VLOOKUP(A349,'14.03.24'!$A$2:$C$426,3,0)</f>
        <v>40700521</v>
      </c>
      <c r="H349" s="34">
        <f>VLOOKUP(A349,'Actual scan'!$A$2:$C$419,3,0)</f>
        <v>36590298</v>
      </c>
      <c r="I349" s="35">
        <f t="shared" si="3"/>
        <v>-4110223</v>
      </c>
      <c r="J349" s="20">
        <f>VLOOKUP(A349,'14.03.24'!$A$2:$M$426,13,0)</f>
        <v>5872888.4</v>
      </c>
      <c r="K349" s="36">
        <f>VLOOKUP(A349,'Actual scan'!$A$2:$M$419,13,0)</f>
        <v>9796091.6</v>
      </c>
      <c r="L349" s="37">
        <f t="shared" si="4"/>
        <v>3923203.2</v>
      </c>
      <c r="M349" s="13">
        <f>VLOOKUP(A349,'14.03.24'!$A$2:$M$426,4,0)</f>
        <v>725632</v>
      </c>
      <c r="N349" s="34">
        <f>VLOOKUP(A349,'Actual scan'!$A$2:$M$419,4,0)</f>
        <v>935417</v>
      </c>
      <c r="O349" s="38">
        <f t="shared" si="5"/>
        <v>209785</v>
      </c>
      <c r="P349" s="13">
        <f>VLOOKUP(A349,'14.03.24'!$A$2:$M$426,10,0)</f>
        <v>1938528</v>
      </c>
      <c r="Q349" s="39">
        <f>VLOOKUP(A349,'Actual scan'!$A$2:$M$419,10,0)</f>
        <v>4770371</v>
      </c>
      <c r="R349" s="38">
        <f t="shared" si="6"/>
        <v>2831843</v>
      </c>
      <c r="S349" s="13">
        <f>VLOOKUP(A349,'14.03.24'!$A$2:$M$426,9,0)</f>
        <v>47463</v>
      </c>
      <c r="T349" s="39">
        <f>VLOOKUP(A349,'Actual scan'!$A$2:$M$419,9,0)</f>
        <v>233777</v>
      </c>
      <c r="U349" s="38">
        <f t="shared" si="7"/>
        <v>186314</v>
      </c>
      <c r="V349" s="13">
        <f>VLOOKUP(A349,'14.03.24'!$A$2:$M$426,8,0)</f>
        <v>484064</v>
      </c>
      <c r="W349" s="39">
        <f>VLOOKUP(A349,'Actual scan'!$A$2:$M$419,8,0)</f>
        <v>503424</v>
      </c>
      <c r="X349" s="38">
        <f t="shared" si="8"/>
        <v>19360</v>
      </c>
      <c r="Y349" s="13">
        <f>VLOOKUP(A349,'14.03.24'!$A$2:$M$426,11,0)</f>
        <v>61489847</v>
      </c>
      <c r="Z349" s="39">
        <f>VLOOKUP(A349,'Actual scan'!$A$2:$M$419,11,0)</f>
        <v>61489847</v>
      </c>
      <c r="AA349" s="38">
        <f t="shared" si="9"/>
        <v>0</v>
      </c>
      <c r="AB349" s="40">
        <f t="shared" si="10"/>
        <v>38720</v>
      </c>
      <c r="AC349" s="40">
        <f t="shared" si="11"/>
        <v>745256</v>
      </c>
      <c r="AD349" s="40">
        <f t="shared" si="12"/>
        <v>0</v>
      </c>
      <c r="AE349" s="40">
        <f t="shared" si="13"/>
        <v>0</v>
      </c>
      <c r="AF349" s="41">
        <f t="shared" si="14"/>
        <v>0</v>
      </c>
      <c r="AG349" s="40">
        <f>IFERROR(__xludf.DUMMYFUNCTION("IFNA(VLOOKUP(A349,IMPORTRANGE(""https://docs.google.com/spreadsheets/d/13sIiIFxtnWDUMYwzYXOCUL9Pdssb8PBqcbIkNBBCaZM/edit?resourcekey#gid=2083474367"",""Responses!$B$2:$N$500""),10,0),0)"),0.0)</f>
        <v>0</v>
      </c>
      <c r="AH349" s="40">
        <f>IFERROR(__xludf.DUMMYFUNCTION("IFNA(VLOOKUP(A349,IMPORTRANGE(""https://docs.google.com/spreadsheets/d/13sIiIFxtnWDUMYwzYXOCUL9Pdssb8PBqcbIkNBBCaZM/edit?resourcekey#gid=2083474367"",""Responses!$B$2:$N$500""),9,0),0)"),0.0)</f>
        <v>0</v>
      </c>
      <c r="AI349" s="41">
        <f t="shared" si="15"/>
        <v>783976</v>
      </c>
      <c r="AJ349" s="41">
        <f t="shared" si="16"/>
        <v>-5321102.15</v>
      </c>
      <c r="AK349" s="42">
        <f t="shared" si="17"/>
        <v>0.2526675273</v>
      </c>
      <c r="AL349" s="42">
        <f t="shared" si="18"/>
        <v>0.1284137534</v>
      </c>
    </row>
    <row r="350" ht="15.75" customHeight="1">
      <c r="A350" s="6">
        <v>1.40500641E8</v>
      </c>
      <c r="B350" s="7" t="s">
        <v>347</v>
      </c>
      <c r="C350" s="20">
        <f>VLOOKUP(A350,'14.03.24'!$A$2:$W$500,17,0)</f>
        <v>820495.74</v>
      </c>
      <c r="D350" s="33">
        <f t="shared" si="1"/>
        <v>229368</v>
      </c>
      <c r="E350" s="20">
        <f>VLOOKUP(A350,'14.03.24'!$A$2:$W$500,18,0)</f>
        <v>6153718.05</v>
      </c>
      <c r="F350" s="33">
        <f t="shared" si="2"/>
        <v>629012</v>
      </c>
      <c r="G350" s="13">
        <f>VLOOKUP(A350,'14.03.24'!$A$2:$C$426,3,0)</f>
        <v>41024787</v>
      </c>
      <c r="H350" s="34">
        <f>VLOOKUP(A350,'Actual scan'!$A$2:$C$419,3,0)</f>
        <v>32733557</v>
      </c>
      <c r="I350" s="35">
        <f t="shared" si="3"/>
        <v>-8291230</v>
      </c>
      <c r="J350" s="20">
        <f>VLOOKUP(A350,'14.03.24'!$A$2:$M$426,13,0)</f>
        <v>300253497.4</v>
      </c>
      <c r="K350" s="36">
        <f>VLOOKUP(A350,'Actual scan'!$A$2:$M$419,13,0)</f>
        <v>303399158.2</v>
      </c>
      <c r="L350" s="37">
        <f t="shared" si="4"/>
        <v>3145660.8</v>
      </c>
      <c r="M350" s="13">
        <f>VLOOKUP(A350,'14.03.24'!$A$2:$M$426,4,0)</f>
        <v>51825081</v>
      </c>
      <c r="N350" s="34">
        <f>VLOOKUP(A350,'Actual scan'!$A$2:$M$419,4,0)</f>
        <v>52055905</v>
      </c>
      <c r="O350" s="38">
        <f t="shared" si="5"/>
        <v>230824</v>
      </c>
      <c r="P350" s="13">
        <f>VLOOKUP(A350,'14.03.24'!$A$2:$M$426,10,0)</f>
        <v>3652940</v>
      </c>
      <c r="Q350" s="39">
        <f>VLOOKUP(A350,'Actual scan'!$A$2:$M$419,10,0)</f>
        <v>6021338</v>
      </c>
      <c r="R350" s="38">
        <f t="shared" si="6"/>
        <v>2368398</v>
      </c>
      <c r="S350" s="13">
        <f>VLOOKUP(A350,'14.03.24'!$A$2:$M$426,9,0)</f>
        <v>3166311</v>
      </c>
      <c r="T350" s="39">
        <f>VLOOKUP(A350,'Actual scan'!$A$2:$M$419,9,0)</f>
        <v>3251449</v>
      </c>
      <c r="U350" s="38">
        <f t="shared" si="7"/>
        <v>85138</v>
      </c>
      <c r="V350" s="13">
        <f>VLOOKUP(A350,'14.03.24'!$A$2:$M$426,8,0)</f>
        <v>21906456</v>
      </c>
      <c r="W350" s="39">
        <f>VLOOKUP(A350,'Actual scan'!$A$2:$M$419,8,0)</f>
        <v>22050686</v>
      </c>
      <c r="X350" s="38">
        <f t="shared" si="8"/>
        <v>144230</v>
      </c>
      <c r="Y350" s="13">
        <f>VLOOKUP(A350,'14.03.24'!$A$2:$M$426,11,0)</f>
        <v>2127623733</v>
      </c>
      <c r="Z350" s="39">
        <f>VLOOKUP(A350,'Actual scan'!$A$2:$M$419,11,0)</f>
        <v>2127623733</v>
      </c>
      <c r="AA350" s="38">
        <f t="shared" si="9"/>
        <v>0</v>
      </c>
      <c r="AB350" s="40">
        <f t="shared" si="10"/>
        <v>288460</v>
      </c>
      <c r="AC350" s="40">
        <f t="shared" si="11"/>
        <v>340552</v>
      </c>
      <c r="AD350" s="40">
        <f t="shared" si="12"/>
        <v>0</v>
      </c>
      <c r="AE350" s="40">
        <f t="shared" si="13"/>
        <v>0</v>
      </c>
      <c r="AF350" s="41">
        <f t="shared" si="14"/>
        <v>0</v>
      </c>
      <c r="AG350" s="40">
        <f>IFERROR(__xludf.DUMMYFUNCTION("IFNA(VLOOKUP(A350,IMPORTRANGE(""https://docs.google.com/spreadsheets/d/13sIiIFxtnWDUMYwzYXOCUL9Pdssb8PBqcbIkNBBCaZM/edit?resourcekey#gid=2083474367"",""Responses!$B$2:$N$500""),10,0),0)"),0.0)</f>
        <v>0</v>
      </c>
      <c r="AH350" s="40">
        <f>IFERROR(__xludf.DUMMYFUNCTION("IFNA(VLOOKUP(A350,IMPORTRANGE(""https://docs.google.com/spreadsheets/d/13sIiIFxtnWDUMYwzYXOCUL9Pdssb8PBqcbIkNBBCaZM/edit?resourcekey#gid=2083474367"",""Responses!$B$2:$N$500""),9,0),0)"),0.0)</f>
        <v>0</v>
      </c>
      <c r="AI350" s="41">
        <f t="shared" si="15"/>
        <v>629012</v>
      </c>
      <c r="AJ350" s="41">
        <f t="shared" si="16"/>
        <v>-5524706.05</v>
      </c>
      <c r="AK350" s="42">
        <f t="shared" si="17"/>
        <v>0.2795480693</v>
      </c>
      <c r="AL350" s="42">
        <f t="shared" si="18"/>
        <v>0.1022165778</v>
      </c>
    </row>
    <row r="351" ht="15.75" customHeight="1">
      <c r="A351" s="6">
        <v>8.9998243E7</v>
      </c>
      <c r="B351" s="7" t="s">
        <v>300</v>
      </c>
      <c r="C351" s="20">
        <f>VLOOKUP(A351,'14.03.24'!$A$2:$W$500,17,0)</f>
        <v>809840.84</v>
      </c>
      <c r="D351" s="33">
        <f t="shared" si="1"/>
        <v>850905</v>
      </c>
      <c r="E351" s="20">
        <f>VLOOKUP(A351,'14.03.24'!$A$2:$W$500,18,0)</f>
        <v>6073806.3</v>
      </c>
      <c r="F351" s="33">
        <f t="shared" si="2"/>
        <v>3696079.836</v>
      </c>
      <c r="G351" s="13">
        <f>VLOOKUP(A351,'14.03.24'!$A$2:$C$426,3,0)</f>
        <v>40492042</v>
      </c>
      <c r="H351" s="34">
        <f>VLOOKUP(A351,'Actual scan'!$A$2:$C$419,3,0)</f>
        <v>38529030</v>
      </c>
      <c r="I351" s="35">
        <f t="shared" si="3"/>
        <v>-1963012</v>
      </c>
      <c r="J351" s="20">
        <f>VLOOKUP(A351,'14.03.24'!$A$2:$M$426,13,0)</f>
        <v>71714201.2</v>
      </c>
      <c r="K351" s="36">
        <f>VLOOKUP(A351,'Actual scan'!$A$2:$M$419,13,0)</f>
        <v>86474152.8</v>
      </c>
      <c r="L351" s="37">
        <f t="shared" si="4"/>
        <v>14759951.6</v>
      </c>
      <c r="M351" s="13">
        <f>VLOOKUP(A351,'14.03.24'!$A$2:$M$426,4,0)</f>
        <v>7331910</v>
      </c>
      <c r="N351" s="34">
        <f>VLOOKUP(A351,'Actual scan'!$A$2:$M$419,4,0)</f>
        <v>8508806</v>
      </c>
      <c r="O351" s="38">
        <f t="shared" si="5"/>
        <v>1176896</v>
      </c>
      <c r="P351" s="13">
        <f>VLOOKUP(A351,'14.03.24'!$A$2:$M$426,10,0)</f>
        <v>4780602</v>
      </c>
      <c r="Q351" s="39">
        <f>VLOOKUP(A351,'Actual scan'!$A$2:$M$419,10,0)</f>
        <v>6575030</v>
      </c>
      <c r="R351" s="38">
        <f t="shared" si="6"/>
        <v>1794428</v>
      </c>
      <c r="S351" s="13">
        <f>VLOOKUP(A351,'14.03.24'!$A$2:$M$426,9,0)</f>
        <v>767385</v>
      </c>
      <c r="T351" s="39">
        <f>VLOOKUP(A351,'Actual scan'!$A$2:$M$419,9,0)</f>
        <v>1376837</v>
      </c>
      <c r="U351" s="38">
        <f t="shared" si="7"/>
        <v>609452</v>
      </c>
      <c r="V351" s="13">
        <f>VLOOKUP(A351,'14.03.24'!$A$2:$M$426,8,0)</f>
        <v>5494843</v>
      </c>
      <c r="W351" s="39">
        <f>VLOOKUP(A351,'Actual scan'!$A$2:$M$419,8,0)</f>
        <v>5736296</v>
      </c>
      <c r="X351" s="38">
        <f t="shared" si="8"/>
        <v>241453</v>
      </c>
      <c r="Y351" s="13">
        <f>VLOOKUP(A351,'14.03.24'!$A$2:$M$426,11,0)</f>
        <v>3351459213</v>
      </c>
      <c r="Z351" s="39">
        <f>VLOOKUP(A351,'Actual scan'!$A$2:$M$419,11,0)</f>
        <v>4643735606</v>
      </c>
      <c r="AA351" s="38">
        <f t="shared" si="9"/>
        <v>1292276393</v>
      </c>
      <c r="AB351" s="40">
        <f t="shared" si="10"/>
        <v>482906</v>
      </c>
      <c r="AC351" s="40">
        <f t="shared" si="11"/>
        <v>2437808</v>
      </c>
      <c r="AD351" s="40">
        <f t="shared" si="12"/>
        <v>0</v>
      </c>
      <c r="AE351" s="40">
        <f t="shared" si="13"/>
        <v>0</v>
      </c>
      <c r="AF351" s="41">
        <f t="shared" si="14"/>
        <v>775365.8358</v>
      </c>
      <c r="AG351" s="40">
        <f>IFERROR(__xludf.DUMMYFUNCTION("IFNA(VLOOKUP(A351,IMPORTRANGE(""https://docs.google.com/spreadsheets/d/13sIiIFxtnWDUMYwzYXOCUL9Pdssb8PBqcbIkNBBCaZM/edit?resourcekey#gid=2083474367"",""Responses!$B$2:$N$500""),10,0),0)"),0.0)</f>
        <v>0</v>
      </c>
      <c r="AH351" s="40">
        <f>IFERROR(__xludf.DUMMYFUNCTION("IFNA(VLOOKUP(A351,IMPORTRANGE(""https://docs.google.com/spreadsheets/d/13sIiIFxtnWDUMYwzYXOCUL9Pdssb8PBqcbIkNBBCaZM/edit?resourcekey#gid=2083474367"",""Responses!$B$2:$N$500""),9,0),0)"),0.0)</f>
        <v>0</v>
      </c>
      <c r="AI351" s="41">
        <f t="shared" si="15"/>
        <v>3696079.836</v>
      </c>
      <c r="AJ351" s="41">
        <f t="shared" si="16"/>
        <v>-2377726.464</v>
      </c>
      <c r="AK351" s="42">
        <f t="shared" si="17"/>
        <v>1.050706457</v>
      </c>
      <c r="AL351" s="42">
        <f t="shared" si="18"/>
        <v>0.6085277754</v>
      </c>
    </row>
    <row r="352" ht="15.75" customHeight="1">
      <c r="A352" s="6">
        <v>1.0699599E8</v>
      </c>
      <c r="B352" s="7" t="s">
        <v>634</v>
      </c>
      <c r="C352" s="20">
        <f>VLOOKUP(A352,'14.03.24'!$A$2:$W$500,17,0)</f>
        <v>804728.84</v>
      </c>
      <c r="D352" s="33">
        <f t="shared" si="1"/>
        <v>0</v>
      </c>
      <c r="E352" s="20">
        <f>VLOOKUP(A352,'14.03.24'!$A$2:$W$500,18,0)</f>
        <v>6035466.3</v>
      </c>
      <c r="F352" s="33">
        <f t="shared" si="2"/>
        <v>0</v>
      </c>
      <c r="G352" s="13">
        <f>VLOOKUP(A352,'14.03.24'!$A$2:$C$426,3,0)</f>
        <v>40236442</v>
      </c>
      <c r="H352" s="34" t="str">
        <f>VLOOKUP(A352,'Actual scan'!$A$2:$C$419,3,0)</f>
        <v>#N/A</v>
      </c>
      <c r="I352" s="35" t="str">
        <f t="shared" si="3"/>
        <v>#N/A</v>
      </c>
      <c r="J352" s="20">
        <f>VLOOKUP(A352,'14.03.24'!$A$2:$M$426,13,0)</f>
        <v>12783257.6</v>
      </c>
      <c r="K352" s="36" t="str">
        <f>VLOOKUP(A352,'Actual scan'!$A$2:$M$419,13,0)</f>
        <v>#N/A</v>
      </c>
      <c r="L352" s="35" t="str">
        <f t="shared" si="4"/>
        <v>#N/A</v>
      </c>
      <c r="M352" s="13">
        <f>VLOOKUP(A352,'14.03.24'!$A$2:$M$426,4,0)</f>
        <v>2001152</v>
      </c>
      <c r="N352" s="34" t="str">
        <f>VLOOKUP(A352,'Actual scan'!$A$2:$M$419,4,0)</f>
        <v>#N/A</v>
      </c>
      <c r="O352" s="38" t="str">
        <f t="shared" si="5"/>
        <v>#N/A</v>
      </c>
      <c r="P352" s="13">
        <f>VLOOKUP(A352,'14.03.24'!$A$2:$M$426,10,0)</f>
        <v>4551997</v>
      </c>
      <c r="Q352" s="39" t="str">
        <f>VLOOKUP(A352,'Actual scan'!$A$2:$M$419,10,0)</f>
        <v>#N/A</v>
      </c>
      <c r="R352" s="38" t="str">
        <f t="shared" si="6"/>
        <v>#N/A</v>
      </c>
      <c r="S352" s="13">
        <f>VLOOKUP(A352,'14.03.24'!$A$2:$M$426,9,0)</f>
        <v>283597</v>
      </c>
      <c r="T352" s="39" t="str">
        <f>VLOOKUP(A352,'Actual scan'!$A$2:$M$419,9,0)</f>
        <v>#N/A</v>
      </c>
      <c r="U352" s="38" t="str">
        <f t="shared" si="7"/>
        <v>#N/A</v>
      </c>
      <c r="V352" s="13">
        <f>VLOOKUP(A352,'14.03.24'!$A$2:$M$426,8,0)</f>
        <v>356650</v>
      </c>
      <c r="W352" s="39" t="str">
        <f>VLOOKUP(A352,'Actual scan'!$A$2:$M$419,8,0)</f>
        <v>#N/A</v>
      </c>
      <c r="X352" s="38" t="str">
        <f t="shared" si="8"/>
        <v>#N/A</v>
      </c>
      <c r="Y352" s="13">
        <f>VLOOKUP(A352,'14.03.24'!$A$2:$M$426,11,0)</f>
        <v>356466459</v>
      </c>
      <c r="Z352" s="39" t="str">
        <f>VLOOKUP(A352,'Actual scan'!$A$2:$M$419,11,0)</f>
        <v>#N/A</v>
      </c>
      <c r="AA352" s="38" t="str">
        <f t="shared" si="9"/>
        <v>#N/A</v>
      </c>
      <c r="AB352" s="40" t="str">
        <f t="shared" si="10"/>
        <v>#N/A</v>
      </c>
      <c r="AC352" s="40" t="str">
        <f t="shared" si="11"/>
        <v>#N/A</v>
      </c>
      <c r="AD352" s="40">
        <f t="shared" si="12"/>
        <v>0</v>
      </c>
      <c r="AE352" s="40">
        <f t="shared" si="13"/>
        <v>0</v>
      </c>
      <c r="AF352" s="41" t="str">
        <f t="shared" si="14"/>
        <v>#N/A</v>
      </c>
      <c r="AG352" s="40">
        <f>IFERROR(__xludf.DUMMYFUNCTION("IFNA(VLOOKUP(A352,IMPORTRANGE(""https://docs.google.com/spreadsheets/d/13sIiIFxtnWDUMYwzYXOCUL9Pdssb8PBqcbIkNBBCaZM/edit?resourcekey#gid=2083474367"",""Responses!$B$2:$N$500""),10,0),0)"),0.0)</f>
        <v>0</v>
      </c>
      <c r="AH352" s="40">
        <f>IFERROR(__xludf.DUMMYFUNCTION("IFNA(VLOOKUP(A352,IMPORTRANGE(""https://docs.google.com/spreadsheets/d/13sIiIFxtnWDUMYwzYXOCUL9Pdssb8PBqcbIkNBBCaZM/edit?resourcekey#gid=2083474367"",""Responses!$B$2:$N$500""),9,0),0)"),0.0)</f>
        <v>0</v>
      </c>
      <c r="AI352" s="41">
        <f t="shared" si="15"/>
        <v>0</v>
      </c>
      <c r="AJ352" s="41">
        <f t="shared" si="16"/>
        <v>-6035466.3</v>
      </c>
      <c r="AK352" s="42">
        <f t="shared" si="17"/>
        <v>0</v>
      </c>
      <c r="AL352" s="42">
        <f t="shared" si="18"/>
        <v>0</v>
      </c>
    </row>
    <row r="353" ht="15.75" customHeight="1">
      <c r="A353" s="6">
        <v>1.23827648E8</v>
      </c>
      <c r="B353" s="7" t="s">
        <v>631</v>
      </c>
      <c r="C353" s="20">
        <f>VLOOKUP(A353,'14.03.24'!$A$2:$W$500,17,0)</f>
        <v>810504.68</v>
      </c>
      <c r="D353" s="33">
        <f t="shared" si="1"/>
        <v>0</v>
      </c>
      <c r="E353" s="20">
        <f>VLOOKUP(A353,'14.03.24'!$A$2:$W$500,18,0)</f>
        <v>6078785.1</v>
      </c>
      <c r="F353" s="33">
        <f t="shared" si="2"/>
        <v>0</v>
      </c>
      <c r="G353" s="13">
        <f>VLOOKUP(A353,'14.03.24'!$A$2:$C$426,3,0)</f>
        <v>40525234</v>
      </c>
      <c r="H353" s="34" t="str">
        <f>VLOOKUP(A353,'Actual scan'!$A$2:$C$419,3,0)</f>
        <v>#N/A</v>
      </c>
      <c r="I353" s="35" t="str">
        <f t="shared" si="3"/>
        <v>#N/A</v>
      </c>
      <c r="J353" s="20">
        <f>VLOOKUP(A353,'14.03.24'!$A$2:$M$426,13,0)</f>
        <v>39422075</v>
      </c>
      <c r="K353" s="36" t="str">
        <f>VLOOKUP(A353,'Actual scan'!$A$2:$M$419,13,0)</f>
        <v>#N/A</v>
      </c>
      <c r="L353" s="35" t="str">
        <f t="shared" si="4"/>
        <v>#N/A</v>
      </c>
      <c r="M353" s="13">
        <f>VLOOKUP(A353,'14.03.24'!$A$2:$M$426,4,0)</f>
        <v>4198223</v>
      </c>
      <c r="N353" s="34" t="str">
        <f>VLOOKUP(A353,'Actual scan'!$A$2:$M$419,4,0)</f>
        <v>#N/A</v>
      </c>
      <c r="O353" s="38" t="str">
        <f t="shared" si="5"/>
        <v>#N/A</v>
      </c>
      <c r="P353" s="13">
        <f>VLOOKUP(A353,'14.03.24'!$A$2:$M$426,10,0)</f>
        <v>2763824</v>
      </c>
      <c r="Q353" s="39" t="str">
        <f>VLOOKUP(A353,'Actual scan'!$A$2:$M$419,10,0)</f>
        <v>#N/A</v>
      </c>
      <c r="R353" s="38" t="str">
        <f t="shared" si="6"/>
        <v>#N/A</v>
      </c>
      <c r="S353" s="13">
        <f>VLOOKUP(A353,'14.03.24'!$A$2:$M$426,9,0)</f>
        <v>459590</v>
      </c>
      <c r="T353" s="39" t="str">
        <f>VLOOKUP(A353,'Actual scan'!$A$2:$M$419,9,0)</f>
        <v>#N/A</v>
      </c>
      <c r="U353" s="38" t="str">
        <f t="shared" si="7"/>
        <v>#N/A</v>
      </c>
      <c r="V353" s="13">
        <f>VLOOKUP(A353,'14.03.24'!$A$2:$M$426,8,0)</f>
        <v>2754268</v>
      </c>
      <c r="W353" s="39" t="str">
        <f>VLOOKUP(A353,'Actual scan'!$A$2:$M$419,8,0)</f>
        <v>#N/A</v>
      </c>
      <c r="X353" s="38" t="str">
        <f t="shared" si="8"/>
        <v>#N/A</v>
      </c>
      <c r="Y353" s="13">
        <f>VLOOKUP(A353,'14.03.24'!$A$2:$M$426,11,0)</f>
        <v>57201279</v>
      </c>
      <c r="Z353" s="39" t="str">
        <f>VLOOKUP(A353,'Actual scan'!$A$2:$M$419,11,0)</f>
        <v>#N/A</v>
      </c>
      <c r="AA353" s="38" t="str">
        <f t="shared" si="9"/>
        <v>#N/A</v>
      </c>
      <c r="AB353" s="40" t="str">
        <f t="shared" si="10"/>
        <v>#N/A</v>
      </c>
      <c r="AC353" s="40" t="str">
        <f t="shared" si="11"/>
        <v>#N/A</v>
      </c>
      <c r="AD353" s="40">
        <f t="shared" si="12"/>
        <v>0</v>
      </c>
      <c r="AE353" s="40">
        <f t="shared" si="13"/>
        <v>0</v>
      </c>
      <c r="AF353" s="41" t="str">
        <f t="shared" si="14"/>
        <v>#N/A</v>
      </c>
      <c r="AG353" s="40">
        <f>IFERROR(__xludf.DUMMYFUNCTION("IFNA(VLOOKUP(A353,IMPORTRANGE(""https://docs.google.com/spreadsheets/d/13sIiIFxtnWDUMYwzYXOCUL9Pdssb8PBqcbIkNBBCaZM/edit?resourcekey#gid=2083474367"",""Responses!$B$2:$N$500""),10,0),0)"),0.0)</f>
        <v>0</v>
      </c>
      <c r="AH353" s="40">
        <f>IFERROR(__xludf.DUMMYFUNCTION("IFNA(VLOOKUP(A353,IMPORTRANGE(""https://docs.google.com/spreadsheets/d/13sIiIFxtnWDUMYwzYXOCUL9Pdssb8PBqcbIkNBBCaZM/edit?resourcekey#gid=2083474367"",""Responses!$B$2:$N$500""),9,0),0)"),0.0)</f>
        <v>0</v>
      </c>
      <c r="AI353" s="41">
        <f t="shared" si="15"/>
        <v>0</v>
      </c>
      <c r="AJ353" s="41">
        <f t="shared" si="16"/>
        <v>-6078785.1</v>
      </c>
      <c r="AK353" s="42">
        <f t="shared" si="17"/>
        <v>0</v>
      </c>
      <c r="AL353" s="42">
        <f t="shared" si="18"/>
        <v>0</v>
      </c>
    </row>
    <row r="354" ht="15.75" customHeight="1">
      <c r="A354" s="6">
        <v>1.24366462E8</v>
      </c>
      <c r="B354" s="7" t="s">
        <v>633</v>
      </c>
      <c r="C354" s="20">
        <f>VLOOKUP(A354,'14.03.24'!$A$2:$W$500,17,0)</f>
        <v>806891.72</v>
      </c>
      <c r="D354" s="33">
        <f t="shared" si="1"/>
        <v>1908915</v>
      </c>
      <c r="E354" s="20">
        <f>VLOOKUP(A354,'14.03.24'!$A$2:$W$500,18,0)</f>
        <v>6051687.9</v>
      </c>
      <c r="F354" s="33">
        <f t="shared" si="2"/>
        <v>4237172</v>
      </c>
      <c r="G354" s="13">
        <f>VLOOKUP(A354,'14.03.24'!$A$2:$C$426,3,0)</f>
        <v>40344586</v>
      </c>
      <c r="H354" s="34">
        <f>VLOOKUP(A354,'Actual scan'!$A$2:$C$419,3,0)</f>
        <v>31719846</v>
      </c>
      <c r="I354" s="35">
        <f t="shared" si="3"/>
        <v>-8624740</v>
      </c>
      <c r="J354" s="20">
        <f>VLOOKUP(A354,'14.03.24'!$A$2:$M$426,13,0)</f>
        <v>22273414.4</v>
      </c>
      <c r="K354" s="36">
        <f>VLOOKUP(A354,'Actual scan'!$A$2:$M$419,13,0)</f>
        <v>43860719.6</v>
      </c>
      <c r="L354" s="37">
        <f t="shared" si="4"/>
        <v>21587305.2</v>
      </c>
      <c r="M354" s="13">
        <f>VLOOKUP(A354,'14.03.24'!$A$2:$M$426,4,0)</f>
        <v>3270245</v>
      </c>
      <c r="N354" s="34">
        <f>VLOOKUP(A354,'Actual scan'!$A$2:$M$419,4,0)</f>
        <v>5432821</v>
      </c>
      <c r="O354" s="38">
        <f t="shared" si="5"/>
        <v>2162576</v>
      </c>
      <c r="P354" s="13">
        <f>VLOOKUP(A354,'14.03.24'!$A$2:$M$426,10,0)</f>
        <v>3439079</v>
      </c>
      <c r="Q354" s="39">
        <f>VLOOKUP(A354,'Actual scan'!$A$2:$M$419,10,0)</f>
        <v>6898921</v>
      </c>
      <c r="R354" s="38">
        <f t="shared" si="6"/>
        <v>3459842</v>
      </c>
      <c r="S354" s="13">
        <f>VLOOKUP(A354,'14.03.24'!$A$2:$M$426,9,0)</f>
        <v>249325</v>
      </c>
      <c r="T354" s="39">
        <f>VLOOKUP(A354,'Actual scan'!$A$2:$M$419,9,0)</f>
        <v>458996</v>
      </c>
      <c r="U354" s="38">
        <f t="shared" si="7"/>
        <v>209671</v>
      </c>
      <c r="V354" s="13">
        <f>VLOOKUP(A354,'14.03.24'!$A$2:$M$426,8,0)</f>
        <v>1399421</v>
      </c>
      <c r="W354" s="39">
        <f>VLOOKUP(A354,'Actual scan'!$A$2:$M$419,8,0)</f>
        <v>3098665</v>
      </c>
      <c r="X354" s="38">
        <f t="shared" si="8"/>
        <v>1699244</v>
      </c>
      <c r="Y354" s="13">
        <f>VLOOKUP(A354,'14.03.24'!$A$2:$M$426,11,0)</f>
        <v>6163595</v>
      </c>
      <c r="Z354" s="39">
        <f>VLOOKUP(A354,'Actual scan'!$A$2:$M$419,11,0)</f>
        <v>6163595</v>
      </c>
      <c r="AA354" s="38">
        <f t="shared" si="9"/>
        <v>0</v>
      </c>
      <c r="AB354" s="40">
        <f t="shared" si="10"/>
        <v>3398488</v>
      </c>
      <c r="AC354" s="40">
        <f t="shared" si="11"/>
        <v>838684</v>
      </c>
      <c r="AD354" s="40">
        <f t="shared" si="12"/>
        <v>0</v>
      </c>
      <c r="AE354" s="40">
        <f t="shared" si="13"/>
        <v>0</v>
      </c>
      <c r="AF354" s="41">
        <f t="shared" si="14"/>
        <v>0</v>
      </c>
      <c r="AG354" s="40">
        <f>IFERROR(__xludf.DUMMYFUNCTION("IFNA(VLOOKUP(A354,IMPORTRANGE(""https://docs.google.com/spreadsheets/d/13sIiIFxtnWDUMYwzYXOCUL9Pdssb8PBqcbIkNBBCaZM/edit?resourcekey#gid=2083474367"",""Responses!$B$2:$N$500""),10,0),0)"),0.0)</f>
        <v>0</v>
      </c>
      <c r="AH354" s="40">
        <f>IFERROR(__xludf.DUMMYFUNCTION("IFNA(VLOOKUP(A354,IMPORTRANGE(""https://docs.google.com/spreadsheets/d/13sIiIFxtnWDUMYwzYXOCUL9Pdssb8PBqcbIkNBBCaZM/edit?resourcekey#gid=2083474367"",""Responses!$B$2:$N$500""),9,0),0)"),0.0)</f>
        <v>0</v>
      </c>
      <c r="AI354" s="41">
        <f t="shared" si="15"/>
        <v>4237172</v>
      </c>
      <c r="AJ354" s="41">
        <f t="shared" si="16"/>
        <v>-1814515.9</v>
      </c>
      <c r="AK354" s="42">
        <f t="shared" si="17"/>
        <v>2.365763525</v>
      </c>
      <c r="AL354" s="42">
        <f t="shared" si="18"/>
        <v>0.7001636684</v>
      </c>
    </row>
    <row r="355" ht="15.75" customHeight="1">
      <c r="A355" s="6">
        <v>1.10848981E8</v>
      </c>
      <c r="B355" s="7" t="s">
        <v>630</v>
      </c>
      <c r="C355" s="20">
        <f>VLOOKUP(A355,'14.03.24'!$A$2:$W$500,17,0)</f>
        <v>811495.84</v>
      </c>
      <c r="D355" s="33">
        <f t="shared" si="1"/>
        <v>0</v>
      </c>
      <c r="E355" s="20">
        <f>VLOOKUP(A355,'14.03.24'!$A$2:$W$500,18,0)</f>
        <v>6086218.8</v>
      </c>
      <c r="F355" s="33">
        <f t="shared" si="2"/>
        <v>0</v>
      </c>
      <c r="G355" s="13">
        <f>VLOOKUP(A355,'14.03.24'!$A$2:$C$426,3,0)</f>
        <v>40574792</v>
      </c>
      <c r="H355" s="34" t="str">
        <f>VLOOKUP(A355,'Actual scan'!$A$2:$C$419,3,0)</f>
        <v>#N/A</v>
      </c>
      <c r="I355" s="35" t="str">
        <f t="shared" si="3"/>
        <v>#N/A</v>
      </c>
      <c r="J355" s="20">
        <f>VLOOKUP(A355,'14.03.24'!$A$2:$M$426,13,0)</f>
        <v>9372021.4</v>
      </c>
      <c r="K355" s="36" t="str">
        <f>VLOOKUP(A355,'Actual scan'!$A$2:$M$419,13,0)</f>
        <v>#N/A</v>
      </c>
      <c r="L355" s="35" t="str">
        <f t="shared" si="4"/>
        <v>#N/A</v>
      </c>
      <c r="M355" s="13">
        <f>VLOOKUP(A355,'14.03.24'!$A$2:$M$426,4,0)</f>
        <v>1398102</v>
      </c>
      <c r="N355" s="34" t="str">
        <f>VLOOKUP(A355,'Actual scan'!$A$2:$M$419,4,0)</f>
        <v>#N/A</v>
      </c>
      <c r="O355" s="38" t="str">
        <f t="shared" si="5"/>
        <v>#N/A</v>
      </c>
      <c r="P355" s="13">
        <f>VLOOKUP(A355,'14.03.24'!$A$2:$M$426,10,0)</f>
        <v>3661500</v>
      </c>
      <c r="Q355" s="39" t="str">
        <f>VLOOKUP(A355,'Actual scan'!$A$2:$M$419,10,0)</f>
        <v>#N/A</v>
      </c>
      <c r="R355" s="38" t="str">
        <f t="shared" si="6"/>
        <v>#N/A</v>
      </c>
      <c r="S355" s="13">
        <f>VLOOKUP(A355,'14.03.24'!$A$2:$M$426,9,0)</f>
        <v>226988</v>
      </c>
      <c r="T355" s="39" t="str">
        <f>VLOOKUP(A355,'Actual scan'!$A$2:$M$419,9,0)</f>
        <v>#N/A</v>
      </c>
      <c r="U355" s="38" t="str">
        <f t="shared" si="7"/>
        <v>#N/A</v>
      </c>
      <c r="V355" s="13">
        <f>VLOOKUP(A355,'14.03.24'!$A$2:$M$426,8,0)</f>
        <v>335811</v>
      </c>
      <c r="W355" s="39" t="str">
        <f>VLOOKUP(A355,'Actual scan'!$A$2:$M$419,8,0)</f>
        <v>#N/A</v>
      </c>
      <c r="X355" s="38" t="str">
        <f t="shared" si="8"/>
        <v>#N/A</v>
      </c>
      <c r="Y355" s="13">
        <f>VLOOKUP(A355,'14.03.24'!$A$2:$M$426,11,0)</f>
        <v>27650762</v>
      </c>
      <c r="Z355" s="39" t="str">
        <f>VLOOKUP(A355,'Actual scan'!$A$2:$M$419,11,0)</f>
        <v>#N/A</v>
      </c>
      <c r="AA355" s="38" t="str">
        <f t="shared" si="9"/>
        <v>#N/A</v>
      </c>
      <c r="AB355" s="40" t="str">
        <f t="shared" si="10"/>
        <v>#N/A</v>
      </c>
      <c r="AC355" s="40" t="str">
        <f t="shared" si="11"/>
        <v>#N/A</v>
      </c>
      <c r="AD355" s="40">
        <f t="shared" si="12"/>
        <v>0</v>
      </c>
      <c r="AE355" s="40">
        <f t="shared" si="13"/>
        <v>0</v>
      </c>
      <c r="AF355" s="41" t="str">
        <f t="shared" si="14"/>
        <v>#N/A</v>
      </c>
      <c r="AG355" s="40">
        <f>IFERROR(__xludf.DUMMYFUNCTION("IFNA(VLOOKUP(A355,IMPORTRANGE(""https://docs.google.com/spreadsheets/d/13sIiIFxtnWDUMYwzYXOCUL9Pdssb8PBqcbIkNBBCaZM/edit?resourcekey#gid=2083474367"",""Responses!$B$2:$N$500""),10,0),0)"),0.0)</f>
        <v>0</v>
      </c>
      <c r="AH355" s="40">
        <f>IFERROR(__xludf.DUMMYFUNCTION("IFNA(VLOOKUP(A355,IMPORTRANGE(""https://docs.google.com/spreadsheets/d/13sIiIFxtnWDUMYwzYXOCUL9Pdssb8PBqcbIkNBBCaZM/edit?resourcekey#gid=2083474367"",""Responses!$B$2:$N$500""),9,0),0)"),0.0)</f>
        <v>0</v>
      </c>
      <c r="AI355" s="41">
        <f t="shared" si="15"/>
        <v>0</v>
      </c>
      <c r="AJ355" s="41">
        <f t="shared" si="16"/>
        <v>-6086218.8</v>
      </c>
      <c r="AK355" s="42">
        <f t="shared" si="17"/>
        <v>0</v>
      </c>
      <c r="AL355" s="42">
        <f t="shared" si="18"/>
        <v>0</v>
      </c>
    </row>
    <row r="356" ht="15.75" customHeight="1">
      <c r="A356" s="6">
        <v>1.21322225E8</v>
      </c>
      <c r="B356" s="7" t="s">
        <v>629</v>
      </c>
      <c r="C356" s="20">
        <f>VLOOKUP(A356,'14.03.24'!$A$2:$W$500,17,0)</f>
        <v>811738.02</v>
      </c>
      <c r="D356" s="33">
        <f t="shared" si="1"/>
        <v>0</v>
      </c>
      <c r="E356" s="20">
        <f>VLOOKUP(A356,'14.03.24'!$A$2:$W$500,18,0)</f>
        <v>6088035.15</v>
      </c>
      <c r="F356" s="33">
        <f t="shared" si="2"/>
        <v>0</v>
      </c>
      <c r="G356" s="13">
        <f>VLOOKUP(A356,'14.03.24'!$A$2:$C$426,3,0)</f>
        <v>40586901</v>
      </c>
      <c r="H356" s="34" t="str">
        <f>VLOOKUP(A356,'Actual scan'!$A$2:$C$419,3,0)</f>
        <v>#N/A</v>
      </c>
      <c r="I356" s="35" t="str">
        <f t="shared" si="3"/>
        <v>#N/A</v>
      </c>
      <c r="J356" s="20">
        <f>VLOOKUP(A356,'14.03.24'!$A$2:$M$426,13,0)</f>
        <v>128102159</v>
      </c>
      <c r="K356" s="36" t="str">
        <f>VLOOKUP(A356,'Actual scan'!$A$2:$M$419,13,0)</f>
        <v>#N/A</v>
      </c>
      <c r="L356" s="35" t="str">
        <f t="shared" si="4"/>
        <v>#N/A</v>
      </c>
      <c r="M356" s="13">
        <f>VLOOKUP(A356,'14.03.24'!$A$2:$M$426,4,0)</f>
        <v>20430078</v>
      </c>
      <c r="N356" s="34" t="str">
        <f>VLOOKUP(A356,'Actual scan'!$A$2:$M$419,4,0)</f>
        <v>#N/A</v>
      </c>
      <c r="O356" s="38" t="str">
        <f t="shared" si="5"/>
        <v>#N/A</v>
      </c>
      <c r="P356" s="13">
        <f>VLOOKUP(A356,'14.03.24'!$A$2:$M$426,10,0)</f>
        <v>2733287</v>
      </c>
      <c r="Q356" s="39" t="str">
        <f>VLOOKUP(A356,'Actual scan'!$A$2:$M$419,10,0)</f>
        <v>#N/A</v>
      </c>
      <c r="R356" s="38" t="str">
        <f t="shared" si="6"/>
        <v>#N/A</v>
      </c>
      <c r="S356" s="13">
        <f>VLOOKUP(A356,'14.03.24'!$A$2:$M$426,9,0)</f>
        <v>1642105</v>
      </c>
      <c r="T356" s="39" t="str">
        <f>VLOOKUP(A356,'Actual scan'!$A$2:$M$419,9,0)</f>
        <v>#N/A</v>
      </c>
      <c r="U356" s="38" t="str">
        <f t="shared" si="7"/>
        <v>#N/A</v>
      </c>
      <c r="V356" s="13">
        <f>VLOOKUP(A356,'14.03.24'!$A$2:$M$426,8,0)</f>
        <v>8239394</v>
      </c>
      <c r="W356" s="39" t="str">
        <f>VLOOKUP(A356,'Actual scan'!$A$2:$M$419,8,0)</f>
        <v>#N/A</v>
      </c>
      <c r="X356" s="38" t="str">
        <f t="shared" si="8"/>
        <v>#N/A</v>
      </c>
      <c r="Y356" s="13">
        <f>VLOOKUP(A356,'14.03.24'!$A$2:$M$426,11,0)</f>
        <v>15168802150</v>
      </c>
      <c r="Z356" s="39" t="str">
        <f>VLOOKUP(A356,'Actual scan'!$A$2:$M$419,11,0)</f>
        <v>#N/A</v>
      </c>
      <c r="AA356" s="38" t="str">
        <f t="shared" si="9"/>
        <v>#N/A</v>
      </c>
      <c r="AB356" s="40" t="str">
        <f t="shared" si="10"/>
        <v>#N/A</v>
      </c>
      <c r="AC356" s="40" t="str">
        <f t="shared" si="11"/>
        <v>#N/A</v>
      </c>
      <c r="AD356" s="40">
        <f t="shared" si="12"/>
        <v>0</v>
      </c>
      <c r="AE356" s="40">
        <f t="shared" si="13"/>
        <v>0</v>
      </c>
      <c r="AF356" s="41" t="str">
        <f t="shared" si="14"/>
        <v>#N/A</v>
      </c>
      <c r="AG356" s="40">
        <f>IFERROR(__xludf.DUMMYFUNCTION("IFNA(VLOOKUP(A356,IMPORTRANGE(""https://docs.google.com/spreadsheets/d/13sIiIFxtnWDUMYwzYXOCUL9Pdssb8PBqcbIkNBBCaZM/edit?resourcekey#gid=2083474367"",""Responses!$B$2:$N$500""),10,0),0)"),0.0)</f>
        <v>0</v>
      </c>
      <c r="AH356" s="40">
        <f>IFERROR(__xludf.DUMMYFUNCTION("IFNA(VLOOKUP(A356,IMPORTRANGE(""https://docs.google.com/spreadsheets/d/13sIiIFxtnWDUMYwzYXOCUL9Pdssb8PBqcbIkNBBCaZM/edit?resourcekey#gid=2083474367"",""Responses!$B$2:$N$500""),9,0),0)"),0.0)</f>
        <v>0</v>
      </c>
      <c r="AI356" s="41">
        <f t="shared" si="15"/>
        <v>0</v>
      </c>
      <c r="AJ356" s="41">
        <f t="shared" si="16"/>
        <v>-6088035.15</v>
      </c>
      <c r="AK356" s="42">
        <f t="shared" si="17"/>
        <v>0</v>
      </c>
      <c r="AL356" s="42">
        <f t="shared" si="18"/>
        <v>0</v>
      </c>
    </row>
    <row r="357" ht="15.75" customHeight="1">
      <c r="A357" s="6">
        <v>1.11906643E8</v>
      </c>
      <c r="B357" s="7" t="s">
        <v>327</v>
      </c>
      <c r="C357" s="20">
        <f>VLOOKUP(A357,'14.03.24'!$A$2:$W$500,17,0)</f>
        <v>804405.04</v>
      </c>
      <c r="D357" s="33">
        <f t="shared" si="1"/>
        <v>108501</v>
      </c>
      <c r="E357" s="20">
        <f>VLOOKUP(A357,'14.03.24'!$A$2:$W$500,18,0)</f>
        <v>6033037.8</v>
      </c>
      <c r="F357" s="33">
        <f t="shared" si="2"/>
        <v>396800</v>
      </c>
      <c r="G357" s="13">
        <f>VLOOKUP(A357,'14.03.24'!$A$2:$C$426,3,0)</f>
        <v>40220252</v>
      </c>
      <c r="H357" s="34">
        <f>VLOOKUP(A357,'Actual scan'!$A$2:$C$419,3,0)</f>
        <v>35169622</v>
      </c>
      <c r="I357" s="35">
        <f t="shared" si="3"/>
        <v>-5050630</v>
      </c>
      <c r="J357" s="20">
        <f>VLOOKUP(A357,'14.03.24'!$A$2:$M$426,13,0)</f>
        <v>52118980.8</v>
      </c>
      <c r="K357" s="36">
        <f>VLOOKUP(A357,'Actual scan'!$A$2:$M$419,13,0)</f>
        <v>54103197.2</v>
      </c>
      <c r="L357" s="37">
        <f t="shared" si="4"/>
        <v>1984216.4</v>
      </c>
      <c r="M357" s="13">
        <f>VLOOKUP(A357,'14.03.24'!$A$2:$M$426,4,0)</f>
        <v>6362781</v>
      </c>
      <c r="N357" s="34">
        <f>VLOOKUP(A357,'Actual scan'!$A$2:$M$419,4,0)</f>
        <v>6471536</v>
      </c>
      <c r="O357" s="38">
        <f t="shared" si="5"/>
        <v>108755</v>
      </c>
      <c r="P357" s="13">
        <f>VLOOKUP(A357,'14.03.24'!$A$2:$M$426,10,0)</f>
        <v>4086392</v>
      </c>
      <c r="Q357" s="39">
        <f>VLOOKUP(A357,'Actual scan'!$A$2:$M$419,10,0)</f>
        <v>5682500</v>
      </c>
      <c r="R357" s="38">
        <f t="shared" si="6"/>
        <v>1596108</v>
      </c>
      <c r="S357" s="13">
        <f>VLOOKUP(A357,'14.03.24'!$A$2:$M$426,9,0)</f>
        <v>598683</v>
      </c>
      <c r="T357" s="39">
        <f>VLOOKUP(A357,'Actual scan'!$A$2:$M$419,9,0)</f>
        <v>688582</v>
      </c>
      <c r="U357" s="38">
        <f t="shared" si="7"/>
        <v>89899</v>
      </c>
      <c r="V357" s="13">
        <f>VLOOKUP(A357,'14.03.24'!$A$2:$M$426,8,0)</f>
        <v>3538844</v>
      </c>
      <c r="W357" s="39">
        <f>VLOOKUP(A357,'Actual scan'!$A$2:$M$419,8,0)</f>
        <v>3557446</v>
      </c>
      <c r="X357" s="38">
        <f t="shared" si="8"/>
        <v>18602</v>
      </c>
      <c r="Y357" s="13">
        <f>VLOOKUP(A357,'14.03.24'!$A$2:$M$426,11,0)</f>
        <v>1639135423</v>
      </c>
      <c r="Z357" s="39">
        <f>VLOOKUP(A357,'Actual scan'!$A$2:$M$419,11,0)</f>
        <v>1639135423</v>
      </c>
      <c r="AA357" s="38">
        <f t="shared" si="9"/>
        <v>0</v>
      </c>
      <c r="AB357" s="40">
        <f t="shared" si="10"/>
        <v>37204</v>
      </c>
      <c r="AC357" s="40">
        <f t="shared" si="11"/>
        <v>359596</v>
      </c>
      <c r="AD357" s="40">
        <f t="shared" si="12"/>
        <v>0</v>
      </c>
      <c r="AE357" s="40">
        <f t="shared" si="13"/>
        <v>0</v>
      </c>
      <c r="AF357" s="41">
        <f t="shared" si="14"/>
        <v>0</v>
      </c>
      <c r="AG357" s="40">
        <f>IFERROR(__xludf.DUMMYFUNCTION("IFNA(VLOOKUP(A357,IMPORTRANGE(""https://docs.google.com/spreadsheets/d/13sIiIFxtnWDUMYwzYXOCUL9Pdssb8PBqcbIkNBBCaZM/edit?resourcekey#gid=2083474367"",""Responses!$B$2:$N$500""),10,0),0)"),0.0)</f>
        <v>0</v>
      </c>
      <c r="AH357" s="40">
        <f>IFERROR(__xludf.DUMMYFUNCTION("IFNA(VLOOKUP(A357,IMPORTRANGE(""https://docs.google.com/spreadsheets/d/13sIiIFxtnWDUMYwzYXOCUL9Pdssb8PBqcbIkNBBCaZM/edit?resourcekey#gid=2083474367"",""Responses!$B$2:$N$500""),9,0),0)"),0.0)</f>
        <v>0</v>
      </c>
      <c r="AI357" s="41">
        <f t="shared" si="15"/>
        <v>396800</v>
      </c>
      <c r="AJ357" s="41">
        <f t="shared" si="16"/>
        <v>-5636237.8</v>
      </c>
      <c r="AK357" s="42">
        <f t="shared" si="17"/>
        <v>0.1348835408</v>
      </c>
      <c r="AL357" s="42">
        <f t="shared" si="18"/>
        <v>0.0657711775</v>
      </c>
    </row>
    <row r="358" ht="15.75" customHeight="1">
      <c r="A358" s="6">
        <v>1.23793239E8</v>
      </c>
      <c r="B358" s="7" t="s">
        <v>636</v>
      </c>
      <c r="C358" s="20">
        <f>VLOOKUP(A358,'14.03.24'!$A$2:$W$500,17,0)</f>
        <v>800610.16</v>
      </c>
      <c r="D358" s="33">
        <f t="shared" si="1"/>
        <v>0</v>
      </c>
      <c r="E358" s="20">
        <f>VLOOKUP(A358,'14.03.24'!$A$2:$W$500,18,0)</f>
        <v>6004576.2</v>
      </c>
      <c r="F358" s="33">
        <f t="shared" si="2"/>
        <v>0</v>
      </c>
      <c r="G358" s="13">
        <f>VLOOKUP(A358,'14.03.24'!$A$2:$C$426,3,0)</f>
        <v>40030508</v>
      </c>
      <c r="H358" s="34" t="str">
        <f>VLOOKUP(A358,'Actual scan'!$A$2:$C$419,3,0)</f>
        <v>#N/A</v>
      </c>
      <c r="I358" s="35" t="str">
        <f t="shared" si="3"/>
        <v>#N/A</v>
      </c>
      <c r="J358" s="20">
        <f>VLOOKUP(A358,'14.03.24'!$A$2:$M$426,13,0)</f>
        <v>46764834.4</v>
      </c>
      <c r="K358" s="36" t="str">
        <f>VLOOKUP(A358,'Actual scan'!$A$2:$M$419,13,0)</f>
        <v>#N/A</v>
      </c>
      <c r="L358" s="35" t="str">
        <f t="shared" si="4"/>
        <v>#N/A</v>
      </c>
      <c r="M358" s="13">
        <f>VLOOKUP(A358,'14.03.24'!$A$2:$M$426,4,0)</f>
        <v>5766953</v>
      </c>
      <c r="N358" s="34" t="str">
        <f>VLOOKUP(A358,'Actual scan'!$A$2:$M$419,4,0)</f>
        <v>#N/A</v>
      </c>
      <c r="O358" s="38" t="str">
        <f t="shared" si="5"/>
        <v>#N/A</v>
      </c>
      <c r="P358" s="13">
        <f>VLOOKUP(A358,'14.03.24'!$A$2:$M$426,10,0)</f>
        <v>1789149</v>
      </c>
      <c r="Q358" s="39" t="str">
        <f>VLOOKUP(A358,'Actual scan'!$A$2:$M$419,10,0)</f>
        <v>#N/A</v>
      </c>
      <c r="R358" s="38" t="str">
        <f t="shared" si="6"/>
        <v>#N/A</v>
      </c>
      <c r="S358" s="13">
        <f>VLOOKUP(A358,'14.03.24'!$A$2:$M$426,9,0)</f>
        <v>625659</v>
      </c>
      <c r="T358" s="39" t="str">
        <f>VLOOKUP(A358,'Actual scan'!$A$2:$M$419,9,0)</f>
        <v>#N/A</v>
      </c>
      <c r="U358" s="38" t="str">
        <f t="shared" si="7"/>
        <v>#N/A</v>
      </c>
      <c r="V358" s="13">
        <f>VLOOKUP(A358,'14.03.24'!$A$2:$M$426,8,0)</f>
        <v>2870719</v>
      </c>
      <c r="W358" s="39" t="str">
        <f>VLOOKUP(A358,'Actual scan'!$A$2:$M$419,8,0)</f>
        <v>#N/A</v>
      </c>
      <c r="X358" s="38" t="str">
        <f t="shared" si="8"/>
        <v>#N/A</v>
      </c>
      <c r="Y358" s="13">
        <f>VLOOKUP(A358,'14.03.24'!$A$2:$M$426,11,0)</f>
        <v>4929989755</v>
      </c>
      <c r="Z358" s="39" t="str">
        <f>VLOOKUP(A358,'Actual scan'!$A$2:$M$419,11,0)</f>
        <v>#N/A</v>
      </c>
      <c r="AA358" s="38" t="str">
        <f t="shared" si="9"/>
        <v>#N/A</v>
      </c>
      <c r="AB358" s="40" t="str">
        <f t="shared" si="10"/>
        <v>#N/A</v>
      </c>
      <c r="AC358" s="40" t="str">
        <f t="shared" si="11"/>
        <v>#N/A</v>
      </c>
      <c r="AD358" s="40">
        <f t="shared" si="12"/>
        <v>0</v>
      </c>
      <c r="AE358" s="40">
        <f t="shared" si="13"/>
        <v>0</v>
      </c>
      <c r="AF358" s="41" t="str">
        <f t="shared" si="14"/>
        <v>#N/A</v>
      </c>
      <c r="AG358" s="40">
        <f>IFERROR(__xludf.DUMMYFUNCTION("IFNA(VLOOKUP(A358,IMPORTRANGE(""https://docs.google.com/spreadsheets/d/13sIiIFxtnWDUMYwzYXOCUL9Pdssb8PBqcbIkNBBCaZM/edit?resourcekey#gid=2083474367"",""Responses!$B$2:$N$500""),10,0),0)"),0.0)</f>
        <v>0</v>
      </c>
      <c r="AH358" s="40">
        <f>IFERROR(__xludf.DUMMYFUNCTION("IFNA(VLOOKUP(A358,IMPORTRANGE(""https://docs.google.com/spreadsheets/d/13sIiIFxtnWDUMYwzYXOCUL9Pdssb8PBqcbIkNBBCaZM/edit?resourcekey#gid=2083474367"",""Responses!$B$2:$N$500""),9,0),0)"),0.0)</f>
        <v>0</v>
      </c>
      <c r="AI358" s="41">
        <f t="shared" si="15"/>
        <v>0</v>
      </c>
      <c r="AJ358" s="41">
        <f t="shared" si="16"/>
        <v>-6004576.2</v>
      </c>
      <c r="AK358" s="42">
        <f t="shared" si="17"/>
        <v>0</v>
      </c>
      <c r="AL358" s="42">
        <f t="shared" si="18"/>
        <v>0</v>
      </c>
    </row>
    <row r="359" ht="15.75" customHeight="1">
      <c r="A359" s="6">
        <v>1.39290479E8</v>
      </c>
      <c r="B359" s="7" t="s">
        <v>620</v>
      </c>
      <c r="C359" s="20">
        <f>VLOOKUP(A359,'14.03.24'!$A$2:$W$500,17,0)</f>
        <v>846399.98</v>
      </c>
      <c r="D359" s="33">
        <f t="shared" si="1"/>
        <v>4177490</v>
      </c>
      <c r="E359" s="20">
        <f>VLOOKUP(A359,'14.03.24'!$A$2:$W$500,18,0)</f>
        <v>6347999.85</v>
      </c>
      <c r="F359" s="33">
        <f t="shared" si="2"/>
        <v>14549826</v>
      </c>
      <c r="G359" s="13">
        <f>VLOOKUP(A359,'14.03.24'!$A$2:$C$426,3,0)</f>
        <v>42319999</v>
      </c>
      <c r="H359" s="34">
        <f>VLOOKUP(A359,'Actual scan'!$A$2:$C$419,3,0)</f>
        <v>44807294</v>
      </c>
      <c r="I359" s="35">
        <f t="shared" si="3"/>
        <v>2487295</v>
      </c>
      <c r="J359" s="20">
        <f>VLOOKUP(A359,'14.03.24'!$A$2:$M$426,13,0)</f>
        <v>227302704.8</v>
      </c>
      <c r="K359" s="36">
        <f>VLOOKUP(A359,'Actual scan'!$A$2:$M$419,13,0)</f>
        <v>300158036.2</v>
      </c>
      <c r="L359" s="37">
        <f t="shared" si="4"/>
        <v>72855331.4</v>
      </c>
      <c r="M359" s="13">
        <f>VLOOKUP(A359,'14.03.24'!$A$2:$M$426,4,0)</f>
        <v>24281558</v>
      </c>
      <c r="N359" s="34">
        <f>VLOOKUP(A359,'Actual scan'!$A$2:$M$419,4,0)</f>
        <v>28515118</v>
      </c>
      <c r="O359" s="38">
        <f t="shared" si="5"/>
        <v>4233560</v>
      </c>
      <c r="P359" s="13">
        <f>VLOOKUP(A359,'14.03.24'!$A$2:$M$426,10,0)</f>
        <v>3374977</v>
      </c>
      <c r="Q359" s="39">
        <f>VLOOKUP(A359,'Actual scan'!$A$2:$M$419,10,0)</f>
        <v>4323954</v>
      </c>
      <c r="R359" s="38">
        <f t="shared" si="6"/>
        <v>948977</v>
      </c>
      <c r="S359" s="13">
        <f>VLOOKUP(A359,'14.03.24'!$A$2:$M$426,9,0)</f>
        <v>3678341</v>
      </c>
      <c r="T359" s="39">
        <f>VLOOKUP(A359,'Actual scan'!$A$2:$M$419,9,0)</f>
        <v>6775764</v>
      </c>
      <c r="U359" s="38">
        <f t="shared" si="7"/>
        <v>3097423</v>
      </c>
      <c r="V359" s="13">
        <f>VLOOKUP(A359,'14.03.24'!$A$2:$M$426,8,0)</f>
        <v>13753486</v>
      </c>
      <c r="W359" s="39">
        <f>VLOOKUP(A359,'Actual scan'!$A$2:$M$419,8,0)</f>
        <v>14833553</v>
      </c>
      <c r="X359" s="38">
        <f t="shared" si="8"/>
        <v>1080067</v>
      </c>
      <c r="Y359" s="13">
        <f>VLOOKUP(A359,'14.03.24'!$A$2:$M$426,11,0)</f>
        <v>1729464300</v>
      </c>
      <c r="Z359" s="39">
        <f>VLOOKUP(A359,'Actual scan'!$A$2:$M$419,11,0)</f>
        <v>1729464300</v>
      </c>
      <c r="AA359" s="38">
        <f t="shared" si="9"/>
        <v>0</v>
      </c>
      <c r="AB359" s="40">
        <f t="shared" si="10"/>
        <v>2160134</v>
      </c>
      <c r="AC359" s="40">
        <f t="shared" si="11"/>
        <v>12389692</v>
      </c>
      <c r="AD359" s="40">
        <f t="shared" si="12"/>
        <v>0</v>
      </c>
      <c r="AE359" s="40">
        <f t="shared" si="13"/>
        <v>0</v>
      </c>
      <c r="AF359" s="41">
        <f t="shared" si="14"/>
        <v>0</v>
      </c>
      <c r="AG359" s="40">
        <f>IFERROR(__xludf.DUMMYFUNCTION("IFNA(VLOOKUP(A359,IMPORTRANGE(""https://docs.google.com/spreadsheets/d/13sIiIFxtnWDUMYwzYXOCUL9Pdssb8PBqcbIkNBBCaZM/edit?resourcekey#gid=2083474367"",""Responses!$B$2:$N$500""),10,0),0)"),0.0)</f>
        <v>0</v>
      </c>
      <c r="AH359" s="40">
        <f>IFERROR(__xludf.DUMMYFUNCTION("IFNA(VLOOKUP(A359,IMPORTRANGE(""https://docs.google.com/spreadsheets/d/13sIiIFxtnWDUMYwzYXOCUL9Pdssb8PBqcbIkNBBCaZM/edit?resourcekey#gid=2083474367"",""Responses!$B$2:$N$500""),9,0),0)"),0.0)</f>
        <v>0</v>
      </c>
      <c r="AI359" s="41">
        <f t="shared" si="15"/>
        <v>14549826</v>
      </c>
      <c r="AJ359" s="41">
        <f t="shared" si="16"/>
        <v>8201826.15</v>
      </c>
      <c r="AK359" s="42">
        <f t="shared" si="17"/>
        <v>4.935597943</v>
      </c>
      <c r="AL359" s="42">
        <f t="shared" si="18"/>
        <v>2.292033135</v>
      </c>
    </row>
    <row r="360" ht="15.75" customHeight="1">
      <c r="A360" s="6">
        <v>1.10987981E8</v>
      </c>
      <c r="B360" s="7" t="s">
        <v>281</v>
      </c>
      <c r="C360" s="20">
        <f>VLOOKUP(A360,'14.03.24'!$A$2:$W$500,17,0)</f>
        <v>816163.02</v>
      </c>
      <c r="D360" s="33">
        <f t="shared" si="1"/>
        <v>1695873</v>
      </c>
      <c r="E360" s="20">
        <f>VLOOKUP(A360,'14.03.24'!$A$2:$W$500,18,0)</f>
        <v>6121222.65</v>
      </c>
      <c r="F360" s="33">
        <f t="shared" si="2"/>
        <v>5999086</v>
      </c>
      <c r="G360" s="13">
        <f>VLOOKUP(A360,'14.03.24'!$A$2:$C$426,3,0)</f>
        <v>40808151</v>
      </c>
      <c r="H360" s="34">
        <f>VLOOKUP(A360,'Actual scan'!$A$2:$C$419,3,0)</f>
        <v>42655471</v>
      </c>
      <c r="I360" s="35">
        <f t="shared" si="3"/>
        <v>1847320</v>
      </c>
      <c r="J360" s="20">
        <f>VLOOKUP(A360,'14.03.24'!$A$2:$M$426,13,0)</f>
        <v>75362339.6</v>
      </c>
      <c r="K360" s="36">
        <f>VLOOKUP(A360,'Actual scan'!$A$2:$M$419,13,0)</f>
        <v>105319921.4</v>
      </c>
      <c r="L360" s="37">
        <f t="shared" si="4"/>
        <v>29957581.8</v>
      </c>
      <c r="M360" s="13">
        <f>VLOOKUP(A360,'14.03.24'!$A$2:$M$426,4,0)</f>
        <v>5927277</v>
      </c>
      <c r="N360" s="34">
        <f>VLOOKUP(A360,'Actual scan'!$A$2:$M$419,4,0)</f>
        <v>7643296</v>
      </c>
      <c r="O360" s="38">
        <f t="shared" si="5"/>
        <v>1716019</v>
      </c>
      <c r="P360" s="13">
        <f>VLOOKUP(A360,'14.03.24'!$A$2:$M$426,10,0)</f>
        <v>6549145</v>
      </c>
      <c r="Q360" s="39">
        <f>VLOOKUP(A360,'Actual scan'!$A$2:$M$419,10,0)</f>
        <v>8608602</v>
      </c>
      <c r="R360" s="38">
        <f t="shared" si="6"/>
        <v>2059457</v>
      </c>
      <c r="S360" s="13">
        <f>VLOOKUP(A360,'14.03.24'!$A$2:$M$426,9,0)</f>
        <v>2348164</v>
      </c>
      <c r="T360" s="39">
        <f>VLOOKUP(A360,'Actual scan'!$A$2:$M$419,9,0)</f>
        <v>3647334</v>
      </c>
      <c r="U360" s="38">
        <f t="shared" si="7"/>
        <v>1299170</v>
      </c>
      <c r="V360" s="13">
        <f>VLOOKUP(A360,'14.03.24'!$A$2:$M$426,8,0)</f>
        <v>2616092</v>
      </c>
      <c r="W360" s="39">
        <f>VLOOKUP(A360,'Actual scan'!$A$2:$M$419,8,0)</f>
        <v>3012795</v>
      </c>
      <c r="X360" s="38">
        <f t="shared" si="8"/>
        <v>396703</v>
      </c>
      <c r="Y360" s="13">
        <f>VLOOKUP(A360,'14.03.24'!$A$2:$M$426,11,0)</f>
        <v>341876797</v>
      </c>
      <c r="Z360" s="39">
        <f>VLOOKUP(A360,'Actual scan'!$A$2:$M$419,11,0)</f>
        <v>356876797</v>
      </c>
      <c r="AA360" s="38">
        <f t="shared" si="9"/>
        <v>15000000</v>
      </c>
      <c r="AB360" s="40">
        <f t="shared" si="10"/>
        <v>793406</v>
      </c>
      <c r="AC360" s="40">
        <f t="shared" si="11"/>
        <v>5196680</v>
      </c>
      <c r="AD360" s="40">
        <f t="shared" si="12"/>
        <v>0</v>
      </c>
      <c r="AE360" s="40">
        <f t="shared" si="13"/>
        <v>0</v>
      </c>
      <c r="AF360" s="41">
        <f t="shared" si="14"/>
        <v>9000</v>
      </c>
      <c r="AG360" s="40">
        <f>IFERROR(__xludf.DUMMYFUNCTION("IFNA(VLOOKUP(A360,IMPORTRANGE(""https://docs.google.com/spreadsheets/d/13sIiIFxtnWDUMYwzYXOCUL9Pdssb8PBqcbIkNBBCaZM/edit?resourcekey#gid=2083474367"",""Responses!$B$2:$N$500""),10,0),0)"),0.0)</f>
        <v>0</v>
      </c>
      <c r="AH360" s="40">
        <f>IFERROR(__xludf.DUMMYFUNCTION("IFNA(VLOOKUP(A360,IMPORTRANGE(""https://docs.google.com/spreadsheets/d/13sIiIFxtnWDUMYwzYXOCUL9Pdssb8PBqcbIkNBBCaZM/edit?resourcekey#gid=2083474367"",""Responses!$B$2:$N$500""),9,0),0)"),0.0)</f>
        <v>0</v>
      </c>
      <c r="AI360" s="41">
        <f t="shared" si="15"/>
        <v>5999086</v>
      </c>
      <c r="AJ360" s="41">
        <f t="shared" si="16"/>
        <v>-122136.65</v>
      </c>
      <c r="AK360" s="42">
        <f t="shared" si="17"/>
        <v>2.077860622</v>
      </c>
      <c r="AL360" s="42">
        <f t="shared" si="18"/>
        <v>0.9800470172</v>
      </c>
    </row>
    <row r="361" ht="15.75" customHeight="1">
      <c r="A361" s="6">
        <v>1.25536072E8</v>
      </c>
      <c r="B361" s="7" t="s">
        <v>637</v>
      </c>
      <c r="C361" s="20">
        <f>VLOOKUP(A361,'14.03.24'!$A$2:$W$500,17,0)</f>
        <v>798344.92</v>
      </c>
      <c r="D361" s="33">
        <f t="shared" si="1"/>
        <v>0</v>
      </c>
      <c r="E361" s="20">
        <f>VLOOKUP(A361,'14.03.24'!$A$2:$W$500,18,0)</f>
        <v>5987586.9</v>
      </c>
      <c r="F361" s="33">
        <f t="shared" si="2"/>
        <v>0</v>
      </c>
      <c r="G361" s="13">
        <f>VLOOKUP(A361,'14.03.24'!$A$2:$C$426,3,0)</f>
        <v>39917246</v>
      </c>
      <c r="H361" s="34" t="str">
        <f>VLOOKUP(A361,'Actual scan'!$A$2:$C$419,3,0)</f>
        <v>#N/A</v>
      </c>
      <c r="I361" s="35" t="str">
        <f t="shared" si="3"/>
        <v>#N/A</v>
      </c>
      <c r="J361" s="20">
        <f>VLOOKUP(A361,'14.03.24'!$A$2:$M$426,13,0)</f>
        <v>24729340.4</v>
      </c>
      <c r="K361" s="36" t="str">
        <f>VLOOKUP(A361,'Actual scan'!$A$2:$M$419,13,0)</f>
        <v>#N/A</v>
      </c>
      <c r="L361" s="35" t="str">
        <f t="shared" si="4"/>
        <v>#N/A</v>
      </c>
      <c r="M361" s="13">
        <f>VLOOKUP(A361,'14.03.24'!$A$2:$M$426,4,0)</f>
        <v>2509604</v>
      </c>
      <c r="N361" s="34" t="str">
        <f>VLOOKUP(A361,'Actual scan'!$A$2:$M$419,4,0)</f>
        <v>#N/A</v>
      </c>
      <c r="O361" s="38" t="str">
        <f t="shared" si="5"/>
        <v>#N/A</v>
      </c>
      <c r="P361" s="13">
        <f>VLOOKUP(A361,'14.03.24'!$A$2:$M$426,10,0)</f>
        <v>3105577</v>
      </c>
      <c r="Q361" s="39" t="str">
        <f>VLOOKUP(A361,'Actual scan'!$A$2:$M$419,10,0)</f>
        <v>#N/A</v>
      </c>
      <c r="R361" s="38" t="str">
        <f t="shared" si="6"/>
        <v>#N/A</v>
      </c>
      <c r="S361" s="13">
        <f>VLOOKUP(A361,'14.03.24'!$A$2:$M$426,9,0)</f>
        <v>590005</v>
      </c>
      <c r="T361" s="39" t="str">
        <f>VLOOKUP(A361,'Actual scan'!$A$2:$M$419,9,0)</f>
        <v>#N/A</v>
      </c>
      <c r="U361" s="38" t="str">
        <f t="shared" si="7"/>
        <v>#N/A</v>
      </c>
      <c r="V361" s="13">
        <f>VLOOKUP(A361,'14.03.24'!$A$2:$M$426,8,0)</f>
        <v>1240144</v>
      </c>
      <c r="W361" s="39" t="str">
        <f>VLOOKUP(A361,'Actual scan'!$A$2:$M$419,8,0)</f>
        <v>#N/A</v>
      </c>
      <c r="X361" s="38" t="str">
        <f t="shared" si="8"/>
        <v>#N/A</v>
      </c>
      <c r="Y361" s="13">
        <f>VLOOKUP(A361,'14.03.24'!$A$2:$M$426,11,0)</f>
        <v>2147686294</v>
      </c>
      <c r="Z361" s="39" t="str">
        <f>VLOOKUP(A361,'Actual scan'!$A$2:$M$419,11,0)</f>
        <v>#N/A</v>
      </c>
      <c r="AA361" s="38" t="str">
        <f t="shared" si="9"/>
        <v>#N/A</v>
      </c>
      <c r="AB361" s="40" t="str">
        <f t="shared" si="10"/>
        <v>#N/A</v>
      </c>
      <c r="AC361" s="40" t="str">
        <f t="shared" si="11"/>
        <v>#N/A</v>
      </c>
      <c r="AD361" s="40">
        <f t="shared" si="12"/>
        <v>0</v>
      </c>
      <c r="AE361" s="40">
        <f t="shared" si="13"/>
        <v>0</v>
      </c>
      <c r="AF361" s="41" t="str">
        <f t="shared" si="14"/>
        <v>#N/A</v>
      </c>
      <c r="AG361" s="40">
        <f>IFERROR(__xludf.DUMMYFUNCTION("IFNA(VLOOKUP(A361,IMPORTRANGE(""https://docs.google.com/spreadsheets/d/13sIiIFxtnWDUMYwzYXOCUL9Pdssb8PBqcbIkNBBCaZM/edit?resourcekey#gid=2083474367"",""Responses!$B$2:$N$500""),10,0),0)"),0.0)</f>
        <v>0</v>
      </c>
      <c r="AH361" s="40">
        <f>IFERROR(__xludf.DUMMYFUNCTION("IFNA(VLOOKUP(A361,IMPORTRANGE(""https://docs.google.com/spreadsheets/d/13sIiIFxtnWDUMYwzYXOCUL9Pdssb8PBqcbIkNBBCaZM/edit?resourcekey#gid=2083474367"",""Responses!$B$2:$N$500""),9,0),0)"),0.0)</f>
        <v>0</v>
      </c>
      <c r="AI361" s="41">
        <f t="shared" si="15"/>
        <v>0</v>
      </c>
      <c r="AJ361" s="41">
        <f t="shared" si="16"/>
        <v>-5987586.9</v>
      </c>
      <c r="AK361" s="42">
        <f t="shared" si="17"/>
        <v>0</v>
      </c>
      <c r="AL361" s="42">
        <f t="shared" si="18"/>
        <v>0</v>
      </c>
    </row>
    <row r="362" ht="15.75" customHeight="1">
      <c r="A362" s="6">
        <v>1.2331365E8</v>
      </c>
      <c r="B362" s="7" t="s">
        <v>312</v>
      </c>
      <c r="C362" s="20">
        <f>VLOOKUP(A362,'14.03.24'!$A$2:$W$500,17,0)</f>
        <v>796818.6</v>
      </c>
      <c r="D362" s="33">
        <f t="shared" si="1"/>
        <v>698010</v>
      </c>
      <c r="E362" s="20">
        <f>VLOOKUP(A362,'14.03.24'!$A$2:$W$500,18,0)</f>
        <v>5976139.5</v>
      </c>
      <c r="F362" s="33">
        <f t="shared" si="2"/>
        <v>1827120</v>
      </c>
      <c r="G362" s="13">
        <f>VLOOKUP(A362,'14.03.24'!$A$2:$C$426,3,0)</f>
        <v>39840930</v>
      </c>
      <c r="H362" s="34">
        <f>VLOOKUP(A362,'Actual scan'!$A$2:$C$419,3,0)</f>
        <v>36860403</v>
      </c>
      <c r="I362" s="35">
        <f t="shared" si="3"/>
        <v>-2980527</v>
      </c>
      <c r="J362" s="20">
        <f>VLOOKUP(A362,'14.03.24'!$A$2:$M$426,13,0)</f>
        <v>243688101.4</v>
      </c>
      <c r="K362" s="36">
        <f>VLOOKUP(A362,'Actual scan'!$A$2:$M$419,13,0)</f>
        <v>252825221.4</v>
      </c>
      <c r="L362" s="37">
        <f t="shared" si="4"/>
        <v>9137120</v>
      </c>
      <c r="M362" s="13">
        <f>VLOOKUP(A362,'14.03.24'!$A$2:$M$426,4,0)</f>
        <v>20358340</v>
      </c>
      <c r="N362" s="34">
        <f>VLOOKUP(A362,'Actual scan'!$A$2:$M$419,4,0)</f>
        <v>21056730</v>
      </c>
      <c r="O362" s="38">
        <f t="shared" si="5"/>
        <v>698390</v>
      </c>
      <c r="P362" s="13">
        <f>VLOOKUP(A362,'14.03.24'!$A$2:$M$426,10,0)</f>
        <v>5798771</v>
      </c>
      <c r="Q362" s="39">
        <f>VLOOKUP(A362,'Actual scan'!$A$2:$M$419,10,0)</f>
        <v>6441693</v>
      </c>
      <c r="R362" s="38">
        <f t="shared" si="6"/>
        <v>642922</v>
      </c>
      <c r="S362" s="13">
        <f>VLOOKUP(A362,'14.03.24'!$A$2:$M$426,9,0)</f>
        <v>5416588</v>
      </c>
      <c r="T362" s="39">
        <f>VLOOKUP(A362,'Actual scan'!$A$2:$M$419,9,0)</f>
        <v>5632138</v>
      </c>
      <c r="U362" s="38">
        <f t="shared" si="7"/>
        <v>215550</v>
      </c>
      <c r="V362" s="13">
        <f>VLOOKUP(A362,'14.03.24'!$A$2:$M$426,8,0)</f>
        <v>12882571</v>
      </c>
      <c r="W362" s="39">
        <f>VLOOKUP(A362,'Actual scan'!$A$2:$M$419,8,0)</f>
        <v>13365031</v>
      </c>
      <c r="X362" s="38">
        <f t="shared" si="8"/>
        <v>482460</v>
      </c>
      <c r="Y362" s="13">
        <f>VLOOKUP(A362,'14.03.24'!$A$2:$M$426,11,0)</f>
        <v>68000001</v>
      </c>
      <c r="Z362" s="39">
        <f>VLOOKUP(A362,'Actual scan'!$A$2:$M$419,11,0)</f>
        <v>68000001</v>
      </c>
      <c r="AA362" s="38">
        <f t="shared" si="9"/>
        <v>0</v>
      </c>
      <c r="AB362" s="40">
        <f t="shared" si="10"/>
        <v>964920</v>
      </c>
      <c r="AC362" s="40">
        <f t="shared" si="11"/>
        <v>862200</v>
      </c>
      <c r="AD362" s="40">
        <f t="shared" si="12"/>
        <v>0</v>
      </c>
      <c r="AE362" s="40">
        <f t="shared" si="13"/>
        <v>0</v>
      </c>
      <c r="AF362" s="41">
        <f t="shared" si="14"/>
        <v>0</v>
      </c>
      <c r="AG362" s="40">
        <f>IFERROR(__xludf.DUMMYFUNCTION("IFNA(VLOOKUP(A362,IMPORTRANGE(""https://docs.google.com/spreadsheets/d/13sIiIFxtnWDUMYwzYXOCUL9Pdssb8PBqcbIkNBBCaZM/edit?resourcekey#gid=2083474367"",""Responses!$B$2:$N$500""),10,0),0)"),0.0)</f>
        <v>0</v>
      </c>
      <c r="AH362" s="40">
        <f>IFERROR(__xludf.DUMMYFUNCTION("IFNA(VLOOKUP(A362,IMPORTRANGE(""https://docs.google.com/spreadsheets/d/13sIiIFxtnWDUMYwzYXOCUL9Pdssb8PBqcbIkNBBCaZM/edit?resourcekey#gid=2083474367"",""Responses!$B$2:$N$500""),9,0),0)"),0.0)</f>
        <v>0</v>
      </c>
      <c r="AI362" s="41">
        <f t="shared" si="15"/>
        <v>1827120</v>
      </c>
      <c r="AJ362" s="41">
        <f t="shared" si="16"/>
        <v>-4149019.5</v>
      </c>
      <c r="AK362" s="42">
        <f t="shared" si="17"/>
        <v>0.8759961176</v>
      </c>
      <c r="AL362" s="42">
        <f t="shared" si="18"/>
        <v>0.305735835</v>
      </c>
    </row>
    <row r="363" ht="15.75" customHeight="1">
      <c r="A363" s="6">
        <v>1.26761083E8</v>
      </c>
      <c r="B363" s="7" t="s">
        <v>286</v>
      </c>
      <c r="C363" s="20">
        <f>VLOOKUP(A363,'14.03.24'!$A$2:$W$500,17,0)</f>
        <v>800207.94</v>
      </c>
      <c r="D363" s="33">
        <f t="shared" si="1"/>
        <v>1309217</v>
      </c>
      <c r="E363" s="20">
        <f>VLOOKUP(A363,'14.03.24'!$A$2:$W$500,18,0)</f>
        <v>6001559.55</v>
      </c>
      <c r="F363" s="33">
        <f t="shared" si="2"/>
        <v>4843324</v>
      </c>
      <c r="G363" s="13">
        <f>VLOOKUP(A363,'14.03.24'!$A$2:$C$426,3,0)</f>
        <v>40010397</v>
      </c>
      <c r="H363" s="34">
        <f>VLOOKUP(A363,'Actual scan'!$A$2:$C$419,3,0)</f>
        <v>41233277</v>
      </c>
      <c r="I363" s="35">
        <f t="shared" si="3"/>
        <v>1222880</v>
      </c>
      <c r="J363" s="20">
        <f>VLOOKUP(A363,'14.03.24'!$A$2:$M$426,13,0)</f>
        <v>85067830.4</v>
      </c>
      <c r="K363" s="36">
        <f>VLOOKUP(A363,'Actual scan'!$A$2:$M$419,13,0)</f>
        <v>108986759.8</v>
      </c>
      <c r="L363" s="37">
        <f t="shared" si="4"/>
        <v>23918929.4</v>
      </c>
      <c r="M363" s="13">
        <f>VLOOKUP(A363,'14.03.24'!$A$2:$M$426,4,0)</f>
        <v>11062579</v>
      </c>
      <c r="N363" s="34">
        <f>VLOOKUP(A363,'Actual scan'!$A$2:$M$419,4,0)</f>
        <v>12380517</v>
      </c>
      <c r="O363" s="38">
        <f t="shared" si="5"/>
        <v>1317938</v>
      </c>
      <c r="P363" s="13">
        <f>VLOOKUP(A363,'14.03.24'!$A$2:$M$426,10,0)</f>
        <v>3789120</v>
      </c>
      <c r="Q363" s="39">
        <f>VLOOKUP(A363,'Actual scan'!$A$2:$M$419,10,0)</f>
        <v>4671850</v>
      </c>
      <c r="R363" s="38">
        <f t="shared" si="6"/>
        <v>882730</v>
      </c>
      <c r="S363" s="13">
        <f>VLOOKUP(A363,'14.03.24'!$A$2:$M$426,9,0)</f>
        <v>2099411</v>
      </c>
      <c r="T363" s="39">
        <f>VLOOKUP(A363,'Actual scan'!$A$2:$M$419,9,0)</f>
        <v>3181856</v>
      </c>
      <c r="U363" s="38">
        <f t="shared" si="7"/>
        <v>1082445</v>
      </c>
      <c r="V363" s="13">
        <f>VLOOKUP(A363,'14.03.24'!$A$2:$M$426,8,0)</f>
        <v>3994391</v>
      </c>
      <c r="W363" s="39">
        <f>VLOOKUP(A363,'Actual scan'!$A$2:$M$419,8,0)</f>
        <v>4221163</v>
      </c>
      <c r="X363" s="38">
        <f t="shared" si="8"/>
        <v>226772</v>
      </c>
      <c r="Y363" s="13">
        <f>VLOOKUP(A363,'14.03.24'!$A$2:$M$426,11,0)</f>
        <v>561802512</v>
      </c>
      <c r="Z363" s="39">
        <f>VLOOKUP(A363,'Actual scan'!$A$2:$M$419,11,0)</f>
        <v>661802512</v>
      </c>
      <c r="AA363" s="38">
        <f t="shared" si="9"/>
        <v>100000000</v>
      </c>
      <c r="AB363" s="40">
        <f t="shared" si="10"/>
        <v>453544</v>
      </c>
      <c r="AC363" s="40">
        <f t="shared" si="11"/>
        <v>4329780</v>
      </c>
      <c r="AD363" s="40">
        <f t="shared" si="12"/>
        <v>0</v>
      </c>
      <c r="AE363" s="40">
        <f t="shared" si="13"/>
        <v>0</v>
      </c>
      <c r="AF363" s="41">
        <f t="shared" si="14"/>
        <v>60000</v>
      </c>
      <c r="AG363" s="40">
        <f>IFERROR(__xludf.DUMMYFUNCTION("IFNA(VLOOKUP(A363,IMPORTRANGE(""https://docs.google.com/spreadsheets/d/13sIiIFxtnWDUMYwzYXOCUL9Pdssb8PBqcbIkNBBCaZM/edit?resourcekey#gid=2083474367"",""Responses!$B$2:$N$500""),10,0),0)"),0.0)</f>
        <v>0</v>
      </c>
      <c r="AH363" s="40">
        <f>IFERROR(__xludf.DUMMYFUNCTION("IFNA(VLOOKUP(A363,IMPORTRANGE(""https://docs.google.com/spreadsheets/d/13sIiIFxtnWDUMYwzYXOCUL9Pdssb8PBqcbIkNBBCaZM/edit?resourcekey#gid=2083474367"",""Responses!$B$2:$N$500""),9,0),0)"),0.0)</f>
        <v>0</v>
      </c>
      <c r="AI363" s="41">
        <f t="shared" si="15"/>
        <v>4843324</v>
      </c>
      <c r="AJ363" s="41">
        <f t="shared" si="16"/>
        <v>-1158235.55</v>
      </c>
      <c r="AK363" s="42">
        <f t="shared" si="17"/>
        <v>1.636095988</v>
      </c>
      <c r="AL363" s="42">
        <f t="shared" si="18"/>
        <v>0.8070109044</v>
      </c>
    </row>
    <row r="364" ht="15.75" customHeight="1">
      <c r="A364" s="6">
        <v>1.23795619E8</v>
      </c>
      <c r="B364" s="7" t="s">
        <v>673</v>
      </c>
      <c r="C364" s="13" t="str">
        <f>VLOOKUP(A364,'14.03.24'!$A$2:$W$500,17,0)</f>
        <v>#N/A</v>
      </c>
      <c r="D364" s="33">
        <f t="shared" si="1"/>
        <v>0</v>
      </c>
      <c r="E364" s="13" t="str">
        <f>VLOOKUP(A364,'14.03.24'!$A$2:$W$500,18,0)</f>
        <v>#N/A</v>
      </c>
      <c r="F364" s="33">
        <f t="shared" si="2"/>
        <v>0</v>
      </c>
      <c r="G364" s="13" t="str">
        <f>VLOOKUP(A364,'14.03.24'!$A$2:$C$426,3,0)</f>
        <v>#N/A</v>
      </c>
      <c r="H364" s="34" t="str">
        <f>VLOOKUP(A364,'Actual scan'!$A$2:$C$419,3,0)</f>
        <v>#N/A</v>
      </c>
      <c r="I364" s="35" t="str">
        <f t="shared" si="3"/>
        <v>#N/A</v>
      </c>
      <c r="J364" s="13" t="str">
        <f>VLOOKUP(A364,'14.03.24'!$A$2:$M$426,13,0)</f>
        <v>#N/A</v>
      </c>
      <c r="K364" s="36" t="str">
        <f>VLOOKUP(A364,'Actual scan'!$A$2:$M$419,13,0)</f>
        <v>#N/A</v>
      </c>
      <c r="L364" s="35" t="str">
        <f t="shared" si="4"/>
        <v>#N/A</v>
      </c>
      <c r="M364" s="13" t="str">
        <f>VLOOKUP(A364,'14.03.24'!$A$2:$M$426,4,0)</f>
        <v>#N/A</v>
      </c>
      <c r="N364" s="34" t="str">
        <f>VLOOKUP(A364,'Actual scan'!$A$2:$M$419,4,0)</f>
        <v>#N/A</v>
      </c>
      <c r="O364" s="38" t="str">
        <f t="shared" si="5"/>
        <v>#N/A</v>
      </c>
      <c r="P364" s="13" t="str">
        <f>VLOOKUP(A364,'14.03.24'!$A$2:$M$426,10,0)</f>
        <v>#N/A</v>
      </c>
      <c r="Q364" s="39" t="str">
        <f>VLOOKUP(A364,'Actual scan'!$A$2:$M$419,10,0)</f>
        <v>#N/A</v>
      </c>
      <c r="R364" s="38" t="str">
        <f t="shared" si="6"/>
        <v>#N/A</v>
      </c>
      <c r="S364" s="13" t="str">
        <f>VLOOKUP(A364,'14.03.24'!$A$2:$M$426,9,0)</f>
        <v>#N/A</v>
      </c>
      <c r="T364" s="39" t="str">
        <f>VLOOKUP(A364,'Actual scan'!$A$2:$M$419,9,0)</f>
        <v>#N/A</v>
      </c>
      <c r="U364" s="38" t="str">
        <f t="shared" si="7"/>
        <v>#N/A</v>
      </c>
      <c r="V364" s="13" t="str">
        <f>VLOOKUP(A364,'14.03.24'!$A$2:$M$426,8,0)</f>
        <v>#N/A</v>
      </c>
      <c r="W364" s="39" t="str">
        <f>VLOOKUP(A364,'Actual scan'!$A$2:$M$419,8,0)</f>
        <v>#N/A</v>
      </c>
      <c r="X364" s="38" t="str">
        <f t="shared" si="8"/>
        <v>#N/A</v>
      </c>
      <c r="Y364" s="13" t="str">
        <f>VLOOKUP(A364,'14.03.24'!$A$2:$M$426,11,0)</f>
        <v>#N/A</v>
      </c>
      <c r="Z364" s="39" t="str">
        <f>VLOOKUP(A364,'Actual scan'!$A$2:$M$419,11,0)</f>
        <v>#N/A</v>
      </c>
      <c r="AA364" s="38" t="str">
        <f t="shared" si="9"/>
        <v>#N/A</v>
      </c>
      <c r="AB364" s="40" t="str">
        <f t="shared" si="10"/>
        <v>#N/A</v>
      </c>
      <c r="AC364" s="40" t="str">
        <f t="shared" si="11"/>
        <v>#N/A</v>
      </c>
      <c r="AD364" s="40">
        <f t="shared" si="12"/>
        <v>0</v>
      </c>
      <c r="AE364" s="40">
        <f t="shared" si="13"/>
        <v>0</v>
      </c>
      <c r="AF364" s="41" t="str">
        <f t="shared" si="14"/>
        <v>#N/A</v>
      </c>
      <c r="AG364" s="40">
        <f>IFERROR(__xludf.DUMMYFUNCTION("IFNA(VLOOKUP(A364,IMPORTRANGE(""https://docs.google.com/spreadsheets/d/13sIiIFxtnWDUMYwzYXOCUL9Pdssb8PBqcbIkNBBCaZM/edit?resourcekey#gid=2083474367"",""Responses!$B$2:$N$500""),10,0),0)"),0.0)</f>
        <v>0</v>
      </c>
      <c r="AH364" s="40">
        <f>IFERROR(__xludf.DUMMYFUNCTION("IFNA(VLOOKUP(A364,IMPORTRANGE(""https://docs.google.com/spreadsheets/d/13sIiIFxtnWDUMYwzYXOCUL9Pdssb8PBqcbIkNBBCaZM/edit?resourcekey#gid=2083474367"",""Responses!$B$2:$N$500""),9,0),0)"),0.0)</f>
        <v>0</v>
      </c>
      <c r="AI364" s="41">
        <f t="shared" si="15"/>
        <v>0</v>
      </c>
      <c r="AJ364" s="41">
        <f t="shared" si="16"/>
        <v>0</v>
      </c>
      <c r="AK364" s="42">
        <f t="shared" si="17"/>
        <v>0</v>
      </c>
      <c r="AL364" s="42">
        <f t="shared" si="18"/>
        <v>0</v>
      </c>
    </row>
    <row r="365" ht="15.75" customHeight="1">
      <c r="A365" s="6">
        <v>1.23523397E8</v>
      </c>
      <c r="B365" s="7" t="s">
        <v>635</v>
      </c>
      <c r="C365" s="20">
        <f>VLOOKUP(A365,'14.03.24'!$A$2:$W$500,17,0)</f>
        <v>803168.18</v>
      </c>
      <c r="D365" s="33">
        <f t="shared" si="1"/>
        <v>0</v>
      </c>
      <c r="E365" s="20">
        <f>VLOOKUP(A365,'14.03.24'!$A$2:$W$500,18,0)</f>
        <v>6023761.35</v>
      </c>
      <c r="F365" s="33">
        <f t="shared" si="2"/>
        <v>0</v>
      </c>
      <c r="G365" s="13">
        <f>VLOOKUP(A365,'14.03.24'!$A$2:$C$426,3,0)</f>
        <v>40158409</v>
      </c>
      <c r="H365" s="34" t="str">
        <f>VLOOKUP(A365,'Actual scan'!$A$2:$C$419,3,0)</f>
        <v>#N/A</v>
      </c>
      <c r="I365" s="35" t="str">
        <f t="shared" si="3"/>
        <v>#N/A</v>
      </c>
      <c r="J365" s="20">
        <f>VLOOKUP(A365,'14.03.24'!$A$2:$M$426,13,0)</f>
        <v>30429235</v>
      </c>
      <c r="K365" s="36" t="str">
        <f>VLOOKUP(A365,'Actual scan'!$A$2:$M$419,13,0)</f>
        <v>#N/A</v>
      </c>
      <c r="L365" s="35" t="str">
        <f t="shared" si="4"/>
        <v>#N/A</v>
      </c>
      <c r="M365" s="13">
        <f>VLOOKUP(A365,'14.03.24'!$A$2:$M$426,4,0)</f>
        <v>2606130</v>
      </c>
      <c r="N365" s="34" t="str">
        <f>VLOOKUP(A365,'Actual scan'!$A$2:$M$419,4,0)</f>
        <v>#N/A</v>
      </c>
      <c r="O365" s="38" t="str">
        <f t="shared" si="5"/>
        <v>#N/A</v>
      </c>
      <c r="P365" s="13">
        <f>VLOOKUP(A365,'14.03.24'!$A$2:$M$426,10,0)</f>
        <v>2881710</v>
      </c>
      <c r="Q365" s="39" t="str">
        <f>VLOOKUP(A365,'Actual scan'!$A$2:$M$419,10,0)</f>
        <v>#N/A</v>
      </c>
      <c r="R365" s="38" t="str">
        <f t="shared" si="6"/>
        <v>#N/A</v>
      </c>
      <c r="S365" s="13">
        <f>VLOOKUP(A365,'14.03.24'!$A$2:$M$426,9,0)</f>
        <v>495518</v>
      </c>
      <c r="T365" s="39" t="str">
        <f>VLOOKUP(A365,'Actual scan'!$A$2:$M$419,9,0)</f>
        <v>#N/A</v>
      </c>
      <c r="U365" s="38" t="str">
        <f t="shared" si="7"/>
        <v>#N/A</v>
      </c>
      <c r="V365" s="13">
        <f>VLOOKUP(A365,'14.03.24'!$A$2:$M$426,8,0)</f>
        <v>2020229</v>
      </c>
      <c r="W365" s="39" t="str">
        <f>VLOOKUP(A365,'Actual scan'!$A$2:$M$419,8,0)</f>
        <v>#N/A</v>
      </c>
      <c r="X365" s="38" t="str">
        <f t="shared" si="8"/>
        <v>#N/A</v>
      </c>
      <c r="Y365" s="13">
        <f>VLOOKUP(A365,'14.03.24'!$A$2:$M$426,11,0)</f>
        <v>1474883474</v>
      </c>
      <c r="Z365" s="39" t="str">
        <f>VLOOKUP(A365,'Actual scan'!$A$2:$M$419,11,0)</f>
        <v>#N/A</v>
      </c>
      <c r="AA365" s="38" t="str">
        <f t="shared" si="9"/>
        <v>#N/A</v>
      </c>
      <c r="AB365" s="40" t="str">
        <f t="shared" si="10"/>
        <v>#N/A</v>
      </c>
      <c r="AC365" s="40" t="str">
        <f t="shared" si="11"/>
        <v>#N/A</v>
      </c>
      <c r="AD365" s="40">
        <f t="shared" si="12"/>
        <v>0</v>
      </c>
      <c r="AE365" s="40">
        <f t="shared" si="13"/>
        <v>0</v>
      </c>
      <c r="AF365" s="41" t="str">
        <f t="shared" si="14"/>
        <v>#N/A</v>
      </c>
      <c r="AG365" s="40">
        <f>IFERROR(__xludf.DUMMYFUNCTION("IFNA(VLOOKUP(A365,IMPORTRANGE(""https://docs.google.com/spreadsheets/d/13sIiIFxtnWDUMYwzYXOCUL9Pdssb8PBqcbIkNBBCaZM/edit?resourcekey#gid=2083474367"",""Responses!$B$2:$N$500""),10,0),0)"),0.0)</f>
        <v>0</v>
      </c>
      <c r="AH365" s="40">
        <f>IFERROR(__xludf.DUMMYFUNCTION("IFNA(VLOOKUP(A365,IMPORTRANGE(""https://docs.google.com/spreadsheets/d/13sIiIFxtnWDUMYwzYXOCUL9Pdssb8PBqcbIkNBBCaZM/edit?resourcekey#gid=2083474367"",""Responses!$B$2:$N$500""),9,0),0)"),0.0)</f>
        <v>0</v>
      </c>
      <c r="AI365" s="41">
        <f t="shared" si="15"/>
        <v>0</v>
      </c>
      <c r="AJ365" s="41">
        <f t="shared" si="16"/>
        <v>-6023761.35</v>
      </c>
      <c r="AK365" s="42">
        <f t="shared" si="17"/>
        <v>0</v>
      </c>
      <c r="AL365" s="42">
        <f t="shared" si="18"/>
        <v>0</v>
      </c>
    </row>
    <row r="366" ht="15.75" customHeight="1">
      <c r="A366" s="6">
        <v>1.47285056E8</v>
      </c>
      <c r="B366" s="7" t="s">
        <v>355</v>
      </c>
      <c r="C366" s="20">
        <f>VLOOKUP(A366,'14.03.24'!$A$2:$W$500,17,0)</f>
        <v>791985.98</v>
      </c>
      <c r="D366" s="33">
        <f t="shared" si="1"/>
        <v>1286768</v>
      </c>
      <c r="E366" s="20">
        <f>VLOOKUP(A366,'14.03.24'!$A$2:$W$500,18,0)</f>
        <v>5939894.85</v>
      </c>
      <c r="F366" s="33">
        <f t="shared" si="2"/>
        <v>4553302.904</v>
      </c>
      <c r="G366" s="13">
        <f>VLOOKUP(A366,'14.03.24'!$A$2:$C$426,3,0)</f>
        <v>39599299</v>
      </c>
      <c r="H366" s="34">
        <f>VLOOKUP(A366,'Actual scan'!$A$2:$C$419,3,0)</f>
        <v>31894150</v>
      </c>
      <c r="I366" s="35">
        <f t="shared" si="3"/>
        <v>-7705149</v>
      </c>
      <c r="J366" s="20">
        <f>VLOOKUP(A366,'14.03.24'!$A$2:$M$426,13,0)</f>
        <v>2896962.8</v>
      </c>
      <c r="K366" s="36">
        <f>VLOOKUP(A366,'Actual scan'!$A$2:$M$419,13,0)</f>
        <v>23491942</v>
      </c>
      <c r="L366" s="37">
        <f t="shared" si="4"/>
        <v>20594979.2</v>
      </c>
      <c r="M366" s="13">
        <f>VLOOKUP(A366,'14.03.24'!$A$2:$M$426,4,0)</f>
        <v>324097</v>
      </c>
      <c r="N366" s="34">
        <f>VLOOKUP(A366,'Actual scan'!$A$2:$M$419,4,0)</f>
        <v>1673646</v>
      </c>
      <c r="O366" s="38">
        <f t="shared" si="5"/>
        <v>1349549</v>
      </c>
      <c r="P366" s="13">
        <f>VLOOKUP(A366,'14.03.24'!$A$2:$M$426,10,0)</f>
        <v>84902</v>
      </c>
      <c r="Q366" s="39">
        <f>VLOOKUP(A366,'Actual scan'!$A$2:$M$419,10,0)</f>
        <v>5625134</v>
      </c>
      <c r="R366" s="38">
        <f t="shared" si="6"/>
        <v>5540232</v>
      </c>
      <c r="S366" s="13">
        <f>VLOOKUP(A366,'14.03.24'!$A$2:$M$426,9,0)</f>
        <v>0</v>
      </c>
      <c r="T366" s="39">
        <f>VLOOKUP(A366,'Actual scan'!$A$2:$M$419,9,0)</f>
        <v>766645</v>
      </c>
      <c r="U366" s="38">
        <f t="shared" si="7"/>
        <v>766645</v>
      </c>
      <c r="V366" s="13">
        <f>VLOOKUP(A366,'14.03.24'!$A$2:$M$426,8,0)</f>
        <v>269273</v>
      </c>
      <c r="W366" s="39">
        <f>VLOOKUP(A366,'Actual scan'!$A$2:$M$419,8,0)</f>
        <v>789396</v>
      </c>
      <c r="X366" s="38">
        <f t="shared" si="8"/>
        <v>520123</v>
      </c>
      <c r="Y366" s="13">
        <f>VLOOKUP(A366,'14.03.24'!$A$2:$M$426,11,0)</f>
        <v>2200000</v>
      </c>
      <c r="Z366" s="39">
        <f>VLOOKUP(A366,'Actual scan'!$A$2:$M$419,11,0)</f>
        <v>746328174</v>
      </c>
      <c r="AA366" s="38">
        <f t="shared" si="9"/>
        <v>744128174</v>
      </c>
      <c r="AB366" s="40">
        <f t="shared" si="10"/>
        <v>1040246</v>
      </c>
      <c r="AC366" s="40">
        <f t="shared" si="11"/>
        <v>3066580</v>
      </c>
      <c r="AD366" s="40">
        <f t="shared" si="12"/>
        <v>0</v>
      </c>
      <c r="AE366" s="40">
        <f t="shared" si="13"/>
        <v>0</v>
      </c>
      <c r="AF366" s="41">
        <f t="shared" si="14"/>
        <v>446476.9044</v>
      </c>
      <c r="AG366" s="40">
        <f>IFERROR(__xludf.DUMMYFUNCTION("IFNA(VLOOKUP(A366,IMPORTRANGE(""https://docs.google.com/spreadsheets/d/13sIiIFxtnWDUMYwzYXOCUL9Pdssb8PBqcbIkNBBCaZM/edit?resourcekey#gid=2083474367"",""Responses!$B$2:$N$500""),10,0),0)"),0.0)</f>
        <v>0</v>
      </c>
      <c r="AH366" s="40">
        <f>IFERROR(__xludf.DUMMYFUNCTION("IFNA(VLOOKUP(A366,IMPORTRANGE(""https://docs.google.com/spreadsheets/d/13sIiIFxtnWDUMYwzYXOCUL9Pdssb8PBqcbIkNBBCaZM/edit?resourcekey#gid=2083474367"",""Responses!$B$2:$N$500""),9,0),0)"),0.0)</f>
        <v>0</v>
      </c>
      <c r="AI366" s="41">
        <f t="shared" si="15"/>
        <v>4553302.904</v>
      </c>
      <c r="AJ366" s="41">
        <f t="shared" si="16"/>
        <v>-1386591.946</v>
      </c>
      <c r="AK366" s="42">
        <f t="shared" si="17"/>
        <v>1.624735832</v>
      </c>
      <c r="AL366" s="42">
        <f t="shared" si="18"/>
        <v>0.7665628802</v>
      </c>
    </row>
    <row r="367" ht="15.75" customHeight="1">
      <c r="A367" s="6">
        <v>1.5403624E8</v>
      </c>
      <c r="B367" s="7" t="s">
        <v>101</v>
      </c>
      <c r="C367" s="20">
        <f>VLOOKUP(A367,'14.03.24'!$A$2:$W$500,17,0)</f>
        <v>807312.16</v>
      </c>
      <c r="D367" s="33">
        <f t="shared" si="1"/>
        <v>6672292</v>
      </c>
      <c r="E367" s="20">
        <f>VLOOKUP(A367,'14.03.24'!$A$2:$W$500,18,0)</f>
        <v>6054841.2</v>
      </c>
      <c r="F367" s="33">
        <f t="shared" si="2"/>
        <v>20235239.39</v>
      </c>
      <c r="G367" s="13">
        <f>VLOOKUP(A367,'14.03.24'!$A$2:$C$426,3,0)</f>
        <v>40365608</v>
      </c>
      <c r="H367" s="34">
        <f>VLOOKUP(A367,'Actual scan'!$A$2:$C$419,3,0)</f>
        <v>42794602</v>
      </c>
      <c r="I367" s="35">
        <f t="shared" si="3"/>
        <v>2428994</v>
      </c>
      <c r="J367" s="20">
        <f>VLOOKUP(A367,'14.03.24'!$A$2:$M$426,13,0)</f>
        <v>178689816.2</v>
      </c>
      <c r="K367" s="36">
        <f>VLOOKUP(A367,'Actual scan'!$A$2:$M$419,13,0)</f>
        <v>280556805.2</v>
      </c>
      <c r="L367" s="37">
        <f t="shared" si="4"/>
        <v>101866989</v>
      </c>
      <c r="M367" s="13">
        <f>VLOOKUP(A367,'14.03.24'!$A$2:$M$426,4,0)</f>
        <v>23421138</v>
      </c>
      <c r="N367" s="34">
        <f>VLOOKUP(A367,'Actual scan'!$A$2:$M$419,4,0)</f>
        <v>31392718</v>
      </c>
      <c r="O367" s="38">
        <f t="shared" si="5"/>
        <v>7971580</v>
      </c>
      <c r="P367" s="13">
        <f>VLOOKUP(A367,'14.03.24'!$A$2:$M$426,10,0)</f>
        <v>1939533</v>
      </c>
      <c r="Q367" s="39">
        <f>VLOOKUP(A367,'Actual scan'!$A$2:$M$419,10,0)</f>
        <v>3616963</v>
      </c>
      <c r="R367" s="38">
        <f t="shared" si="6"/>
        <v>1677430</v>
      </c>
      <c r="S367" s="13">
        <f>VLOOKUP(A367,'14.03.24'!$A$2:$M$426,9,0)</f>
        <v>1850410</v>
      </c>
      <c r="T367" s="39">
        <f>VLOOKUP(A367,'Actual scan'!$A$2:$M$419,9,0)</f>
        <v>5200532</v>
      </c>
      <c r="U367" s="38">
        <f t="shared" si="7"/>
        <v>3350122</v>
      </c>
      <c r="V367" s="13">
        <f>VLOOKUP(A367,'14.03.24'!$A$2:$M$426,8,0)</f>
        <v>12371389</v>
      </c>
      <c r="W367" s="39">
        <f>VLOOKUP(A367,'Actual scan'!$A$2:$M$419,8,0)</f>
        <v>15693559</v>
      </c>
      <c r="X367" s="38">
        <f t="shared" si="8"/>
        <v>3322170</v>
      </c>
      <c r="Y367" s="13">
        <f>VLOOKUP(A367,'14.03.24'!$A$2:$M$426,11,0)</f>
        <v>232313236</v>
      </c>
      <c r="Z367" s="39">
        <f>VLOOKUP(A367,'Actual scan'!$A$2:$M$419,11,0)</f>
        <v>549665551</v>
      </c>
      <c r="AA367" s="38">
        <f t="shared" si="9"/>
        <v>317352315</v>
      </c>
      <c r="AB367" s="40">
        <f t="shared" si="10"/>
        <v>6644340</v>
      </c>
      <c r="AC367" s="40">
        <f t="shared" si="11"/>
        <v>13400488</v>
      </c>
      <c r="AD367" s="40">
        <f t="shared" si="12"/>
        <v>0</v>
      </c>
      <c r="AE367" s="40">
        <f t="shared" si="13"/>
        <v>0</v>
      </c>
      <c r="AF367" s="41">
        <f t="shared" si="14"/>
        <v>190411.389</v>
      </c>
      <c r="AG367" s="40">
        <f>IFERROR(__xludf.DUMMYFUNCTION("IFNA(VLOOKUP(A367,IMPORTRANGE(""https://docs.google.com/spreadsheets/d/13sIiIFxtnWDUMYwzYXOCUL9Pdssb8PBqcbIkNBBCaZM/edit?resourcekey#gid=2083474367"",""Responses!$B$2:$N$500""),10,0),0)"),0.0)</f>
        <v>0</v>
      </c>
      <c r="AH367" s="40">
        <f>IFERROR(__xludf.DUMMYFUNCTION("IFNA(VLOOKUP(A367,IMPORTRANGE(""https://docs.google.com/spreadsheets/d/13sIiIFxtnWDUMYwzYXOCUL9Pdssb8PBqcbIkNBBCaZM/edit?resourcekey#gid=2083474367"",""Responses!$B$2:$N$500""),9,0),0)"),0.0)</f>
        <v>0</v>
      </c>
      <c r="AI367" s="41">
        <f t="shared" si="15"/>
        <v>20235239.39</v>
      </c>
      <c r="AJ367" s="41">
        <f t="shared" si="16"/>
        <v>14180398.19</v>
      </c>
      <c r="AK367" s="42">
        <f t="shared" si="17"/>
        <v>8.264822866</v>
      </c>
      <c r="AL367" s="42">
        <f t="shared" si="18"/>
        <v>3.34199341</v>
      </c>
    </row>
    <row r="368" ht="15.75" customHeight="1">
      <c r="A368" s="6">
        <v>1.24394698E8</v>
      </c>
      <c r="B368" s="7" t="s">
        <v>318</v>
      </c>
      <c r="C368" s="20">
        <f>VLOOKUP(A368,'14.03.24'!$A$2:$W$500,17,0)</f>
        <v>794575.66</v>
      </c>
      <c r="D368" s="33">
        <f t="shared" si="1"/>
        <v>514585</v>
      </c>
      <c r="E368" s="20">
        <f>VLOOKUP(A368,'14.03.24'!$A$2:$W$500,18,0)</f>
        <v>5959317.45</v>
      </c>
      <c r="F368" s="33">
        <f t="shared" si="2"/>
        <v>1921977.408</v>
      </c>
      <c r="G368" s="13">
        <f>VLOOKUP(A368,'14.03.24'!$A$2:$C$426,3,0)</f>
        <v>39728783</v>
      </c>
      <c r="H368" s="34">
        <f>VLOOKUP(A368,'Actual scan'!$A$2:$C$419,3,0)</f>
        <v>36101958</v>
      </c>
      <c r="I368" s="35">
        <f t="shared" si="3"/>
        <v>-3626825</v>
      </c>
      <c r="J368" s="20">
        <f>VLOOKUP(A368,'14.03.24'!$A$2:$M$426,13,0)</f>
        <v>22450939.8</v>
      </c>
      <c r="K368" s="36">
        <f>VLOOKUP(A368,'Actual scan'!$A$2:$M$419,13,0)</f>
        <v>31179037.8</v>
      </c>
      <c r="L368" s="37">
        <f t="shared" si="4"/>
        <v>8728098</v>
      </c>
      <c r="M368" s="13">
        <f>VLOOKUP(A368,'14.03.24'!$A$2:$M$426,4,0)</f>
        <v>1720602</v>
      </c>
      <c r="N368" s="34">
        <f>VLOOKUP(A368,'Actual scan'!$A$2:$M$419,4,0)</f>
        <v>2262128</v>
      </c>
      <c r="O368" s="38">
        <f t="shared" si="5"/>
        <v>541526</v>
      </c>
      <c r="P368" s="13">
        <f>VLOOKUP(A368,'14.03.24'!$A$2:$M$426,10,0)</f>
        <v>6389580</v>
      </c>
      <c r="Q368" s="39">
        <f>VLOOKUP(A368,'Actual scan'!$A$2:$M$419,10,0)</f>
        <v>9091164</v>
      </c>
      <c r="R368" s="38">
        <f t="shared" si="6"/>
        <v>2701584</v>
      </c>
      <c r="S368" s="13">
        <f>VLOOKUP(A368,'14.03.24'!$A$2:$M$426,9,0)</f>
        <v>684377</v>
      </c>
      <c r="T368" s="39">
        <f>VLOOKUP(A368,'Actual scan'!$A$2:$M$419,9,0)</f>
        <v>1041375</v>
      </c>
      <c r="U368" s="38">
        <f t="shared" si="7"/>
        <v>356998</v>
      </c>
      <c r="V368" s="13">
        <f>VLOOKUP(A368,'14.03.24'!$A$2:$M$426,8,0)</f>
        <v>835418</v>
      </c>
      <c r="W368" s="39">
        <f>VLOOKUP(A368,'Actual scan'!$A$2:$M$419,8,0)</f>
        <v>993005</v>
      </c>
      <c r="X368" s="38">
        <f t="shared" si="8"/>
        <v>157587</v>
      </c>
      <c r="Y368" s="13">
        <f>VLOOKUP(A368,'14.03.24'!$A$2:$M$426,11,0)</f>
        <v>437751278</v>
      </c>
      <c r="Z368" s="39">
        <f>VLOOKUP(A368,'Actual scan'!$A$2:$M$419,11,0)</f>
        <v>735770291</v>
      </c>
      <c r="AA368" s="38">
        <f t="shared" si="9"/>
        <v>298019013</v>
      </c>
      <c r="AB368" s="40">
        <f t="shared" si="10"/>
        <v>315174</v>
      </c>
      <c r="AC368" s="40">
        <f t="shared" si="11"/>
        <v>1427992</v>
      </c>
      <c r="AD368" s="40">
        <f t="shared" si="12"/>
        <v>0</v>
      </c>
      <c r="AE368" s="40">
        <f t="shared" si="13"/>
        <v>0</v>
      </c>
      <c r="AF368" s="41">
        <f t="shared" si="14"/>
        <v>178811.4078</v>
      </c>
      <c r="AG368" s="40">
        <f>IFERROR(__xludf.DUMMYFUNCTION("IFNA(VLOOKUP(A368,IMPORTRANGE(""https://docs.google.com/spreadsheets/d/13sIiIFxtnWDUMYwzYXOCUL9Pdssb8PBqcbIkNBBCaZM/edit?resourcekey#gid=2083474367"",""Responses!$B$2:$N$500""),10,0),0)"),0.0)</f>
        <v>0</v>
      </c>
      <c r="AH368" s="40">
        <f>IFERROR(__xludf.DUMMYFUNCTION("IFNA(VLOOKUP(A368,IMPORTRANGE(""https://docs.google.com/spreadsheets/d/13sIiIFxtnWDUMYwzYXOCUL9Pdssb8PBqcbIkNBBCaZM/edit?resourcekey#gid=2083474367"",""Responses!$B$2:$N$500""),9,0),0)"),0.0)</f>
        <v>0</v>
      </c>
      <c r="AI368" s="41">
        <f t="shared" si="15"/>
        <v>1921977.408</v>
      </c>
      <c r="AJ368" s="41">
        <f t="shared" si="16"/>
        <v>-4037340.042</v>
      </c>
      <c r="AK368" s="42">
        <f t="shared" si="17"/>
        <v>0.6476224051</v>
      </c>
      <c r="AL368" s="42">
        <f t="shared" si="18"/>
        <v>0.322516366</v>
      </c>
    </row>
    <row r="369" ht="15.75" customHeight="1">
      <c r="A369" s="6">
        <v>1.28947629E8</v>
      </c>
      <c r="B369" s="7" t="s">
        <v>638</v>
      </c>
      <c r="C369" s="20">
        <f>VLOOKUP(A369,'14.03.24'!$A$2:$W$500,17,0)</f>
        <v>796288.52</v>
      </c>
      <c r="D369" s="33">
        <f t="shared" si="1"/>
        <v>0</v>
      </c>
      <c r="E369" s="20">
        <f>VLOOKUP(A369,'14.03.24'!$A$2:$W$500,18,0)</f>
        <v>5972163.9</v>
      </c>
      <c r="F369" s="33">
        <f t="shared" si="2"/>
        <v>0</v>
      </c>
      <c r="G369" s="13">
        <f>VLOOKUP(A369,'14.03.24'!$A$2:$C$426,3,0)</f>
        <v>39814426</v>
      </c>
      <c r="H369" s="34" t="str">
        <f>VLOOKUP(A369,'Actual scan'!$A$2:$C$419,3,0)</f>
        <v>#N/A</v>
      </c>
      <c r="I369" s="35" t="str">
        <f t="shared" si="3"/>
        <v>#N/A</v>
      </c>
      <c r="J369" s="20">
        <f>VLOOKUP(A369,'14.03.24'!$A$2:$M$426,13,0)</f>
        <v>32607235.2</v>
      </c>
      <c r="K369" s="36" t="str">
        <f>VLOOKUP(A369,'Actual scan'!$A$2:$M$419,13,0)</f>
        <v>#N/A</v>
      </c>
      <c r="L369" s="35" t="str">
        <f t="shared" si="4"/>
        <v>#N/A</v>
      </c>
      <c r="M369" s="13">
        <f>VLOOKUP(A369,'14.03.24'!$A$2:$M$426,4,0)</f>
        <v>4148349</v>
      </c>
      <c r="N369" s="34" t="str">
        <f>VLOOKUP(A369,'Actual scan'!$A$2:$M$419,4,0)</f>
        <v>#N/A</v>
      </c>
      <c r="O369" s="38" t="str">
        <f t="shared" si="5"/>
        <v>#N/A</v>
      </c>
      <c r="P369" s="13">
        <f>VLOOKUP(A369,'14.03.24'!$A$2:$M$426,10,0)</f>
        <v>7981150</v>
      </c>
      <c r="Q369" s="39" t="str">
        <f>VLOOKUP(A369,'Actual scan'!$A$2:$M$419,10,0)</f>
        <v>#N/A</v>
      </c>
      <c r="R369" s="38" t="str">
        <f t="shared" si="6"/>
        <v>#N/A</v>
      </c>
      <c r="S369" s="13">
        <f>VLOOKUP(A369,'14.03.24'!$A$2:$M$426,9,0)</f>
        <v>628277</v>
      </c>
      <c r="T369" s="39" t="str">
        <f>VLOOKUP(A369,'Actual scan'!$A$2:$M$419,9,0)</f>
        <v>#N/A</v>
      </c>
      <c r="U369" s="38" t="str">
        <f t="shared" si="7"/>
        <v>#N/A</v>
      </c>
      <c r="V369" s="13">
        <f>VLOOKUP(A369,'14.03.24'!$A$2:$M$426,8,0)</f>
        <v>1557833</v>
      </c>
      <c r="W369" s="39" t="str">
        <f>VLOOKUP(A369,'Actual scan'!$A$2:$M$419,8,0)</f>
        <v>#N/A</v>
      </c>
      <c r="X369" s="38" t="str">
        <f t="shared" si="8"/>
        <v>#N/A</v>
      </c>
      <c r="Y369" s="13">
        <f>VLOOKUP(A369,'14.03.24'!$A$2:$M$426,11,0)</f>
        <v>706015330</v>
      </c>
      <c r="Z369" s="39" t="str">
        <f>VLOOKUP(A369,'Actual scan'!$A$2:$M$419,11,0)</f>
        <v>#N/A</v>
      </c>
      <c r="AA369" s="38" t="str">
        <f t="shared" si="9"/>
        <v>#N/A</v>
      </c>
      <c r="AB369" s="40" t="str">
        <f t="shared" si="10"/>
        <v>#N/A</v>
      </c>
      <c r="AC369" s="40" t="str">
        <f t="shared" si="11"/>
        <v>#N/A</v>
      </c>
      <c r="AD369" s="40">
        <f t="shared" si="12"/>
        <v>0</v>
      </c>
      <c r="AE369" s="40">
        <f t="shared" si="13"/>
        <v>0</v>
      </c>
      <c r="AF369" s="41" t="str">
        <f t="shared" si="14"/>
        <v>#N/A</v>
      </c>
      <c r="AG369" s="40">
        <f>IFERROR(__xludf.DUMMYFUNCTION("IFNA(VLOOKUP(A369,IMPORTRANGE(""https://docs.google.com/spreadsheets/d/13sIiIFxtnWDUMYwzYXOCUL9Pdssb8PBqcbIkNBBCaZM/edit?resourcekey#gid=2083474367"",""Responses!$B$2:$N$500""),10,0),0)"),0.0)</f>
        <v>0</v>
      </c>
      <c r="AH369" s="40">
        <f>IFERROR(__xludf.DUMMYFUNCTION("IFNA(VLOOKUP(A369,IMPORTRANGE(""https://docs.google.com/spreadsheets/d/13sIiIFxtnWDUMYwzYXOCUL9Pdssb8PBqcbIkNBBCaZM/edit?resourcekey#gid=2083474367"",""Responses!$B$2:$N$500""),9,0),0)"),0.0)</f>
        <v>0</v>
      </c>
      <c r="AI369" s="41">
        <f t="shared" si="15"/>
        <v>0</v>
      </c>
      <c r="AJ369" s="41">
        <f t="shared" si="16"/>
        <v>-5972163.9</v>
      </c>
      <c r="AK369" s="42">
        <f t="shared" si="17"/>
        <v>0</v>
      </c>
      <c r="AL369" s="42">
        <f t="shared" si="18"/>
        <v>0</v>
      </c>
    </row>
    <row r="370" ht="15.75" customHeight="1">
      <c r="A370" s="6">
        <v>1.09444234E8</v>
      </c>
      <c r="B370" s="7" t="s">
        <v>640</v>
      </c>
      <c r="C370" s="20">
        <f>VLOOKUP(A370,'14.03.24'!$A$2:$W$500,17,0)</f>
        <v>777975.94</v>
      </c>
      <c r="D370" s="33">
        <f t="shared" si="1"/>
        <v>0</v>
      </c>
      <c r="E370" s="20">
        <f>VLOOKUP(A370,'14.03.24'!$A$2:$W$500,18,0)</f>
        <v>5834819.55</v>
      </c>
      <c r="F370" s="33">
        <f t="shared" si="2"/>
        <v>0</v>
      </c>
      <c r="G370" s="13">
        <f>VLOOKUP(A370,'14.03.24'!$A$2:$C$426,3,0)</f>
        <v>38898797</v>
      </c>
      <c r="H370" s="34" t="str">
        <f>VLOOKUP(A370,'Actual scan'!$A$2:$C$419,3,0)</f>
        <v>#N/A</v>
      </c>
      <c r="I370" s="35" t="str">
        <f t="shared" si="3"/>
        <v>#N/A</v>
      </c>
      <c r="J370" s="20">
        <f>VLOOKUP(A370,'14.03.24'!$A$2:$M$426,13,0)</f>
        <v>106210157.8</v>
      </c>
      <c r="K370" s="36" t="str">
        <f>VLOOKUP(A370,'Actual scan'!$A$2:$M$419,13,0)</f>
        <v>#N/A</v>
      </c>
      <c r="L370" s="35" t="str">
        <f t="shared" si="4"/>
        <v>#N/A</v>
      </c>
      <c r="M370" s="13">
        <f>VLOOKUP(A370,'14.03.24'!$A$2:$M$426,4,0)</f>
        <v>8077670</v>
      </c>
      <c r="N370" s="34" t="str">
        <f>VLOOKUP(A370,'Actual scan'!$A$2:$M$419,4,0)</f>
        <v>#N/A</v>
      </c>
      <c r="O370" s="38" t="str">
        <f t="shared" si="5"/>
        <v>#N/A</v>
      </c>
      <c r="P370" s="13">
        <f>VLOOKUP(A370,'14.03.24'!$A$2:$M$426,10,0)</f>
        <v>6005369</v>
      </c>
      <c r="Q370" s="39" t="str">
        <f>VLOOKUP(A370,'Actual scan'!$A$2:$M$419,10,0)</f>
        <v>#N/A</v>
      </c>
      <c r="R370" s="38" t="str">
        <f t="shared" si="6"/>
        <v>#N/A</v>
      </c>
      <c r="S370" s="13">
        <f>VLOOKUP(A370,'14.03.24'!$A$2:$M$426,9,0)</f>
        <v>3012938</v>
      </c>
      <c r="T370" s="39" t="str">
        <f>VLOOKUP(A370,'Actual scan'!$A$2:$M$419,9,0)</f>
        <v>#N/A</v>
      </c>
      <c r="U370" s="38" t="str">
        <f t="shared" si="7"/>
        <v>#N/A</v>
      </c>
      <c r="V370" s="13">
        <f>VLOOKUP(A370,'14.03.24'!$A$2:$M$426,8,0)</f>
        <v>4444790</v>
      </c>
      <c r="W370" s="39" t="str">
        <f>VLOOKUP(A370,'Actual scan'!$A$2:$M$419,8,0)</f>
        <v>#N/A</v>
      </c>
      <c r="X370" s="38" t="str">
        <f t="shared" si="8"/>
        <v>#N/A</v>
      </c>
      <c r="Y370" s="13">
        <f>VLOOKUP(A370,'14.03.24'!$A$2:$M$426,11,0)</f>
        <v>329211579</v>
      </c>
      <c r="Z370" s="39" t="str">
        <f>VLOOKUP(A370,'Actual scan'!$A$2:$M$419,11,0)</f>
        <v>#N/A</v>
      </c>
      <c r="AA370" s="38" t="str">
        <f t="shared" si="9"/>
        <v>#N/A</v>
      </c>
      <c r="AB370" s="40" t="str">
        <f t="shared" si="10"/>
        <v>#N/A</v>
      </c>
      <c r="AC370" s="40" t="str">
        <f t="shared" si="11"/>
        <v>#N/A</v>
      </c>
      <c r="AD370" s="40">
        <f t="shared" si="12"/>
        <v>0</v>
      </c>
      <c r="AE370" s="40">
        <f t="shared" si="13"/>
        <v>0</v>
      </c>
      <c r="AF370" s="41" t="str">
        <f t="shared" si="14"/>
        <v>#N/A</v>
      </c>
      <c r="AG370" s="40">
        <f>IFERROR(__xludf.DUMMYFUNCTION("IFNA(VLOOKUP(A370,IMPORTRANGE(""https://docs.google.com/spreadsheets/d/13sIiIFxtnWDUMYwzYXOCUL9Pdssb8PBqcbIkNBBCaZM/edit?resourcekey#gid=2083474367"",""Responses!$B$2:$N$500""),10,0),0)"),0.0)</f>
        <v>0</v>
      </c>
      <c r="AH370" s="40">
        <f>IFERROR(__xludf.DUMMYFUNCTION("IFNA(VLOOKUP(A370,IMPORTRANGE(""https://docs.google.com/spreadsheets/d/13sIiIFxtnWDUMYwzYXOCUL9Pdssb8PBqcbIkNBBCaZM/edit?resourcekey#gid=2083474367"",""Responses!$B$2:$N$500""),9,0),0)"),0.0)</f>
        <v>0</v>
      </c>
      <c r="AI370" s="41">
        <f t="shared" si="15"/>
        <v>0</v>
      </c>
      <c r="AJ370" s="41">
        <f t="shared" si="16"/>
        <v>-5834819.55</v>
      </c>
      <c r="AK370" s="42">
        <f t="shared" si="17"/>
        <v>0</v>
      </c>
      <c r="AL370" s="42">
        <f t="shared" si="18"/>
        <v>0</v>
      </c>
    </row>
    <row r="371" ht="15.75" customHeight="1">
      <c r="A371" s="6">
        <v>8.0890335E7</v>
      </c>
      <c r="B371" s="7" t="s">
        <v>639</v>
      </c>
      <c r="C371" s="20">
        <f>VLOOKUP(A371,'14.03.24'!$A$2:$W$500,17,0)</f>
        <v>785839.92</v>
      </c>
      <c r="D371" s="33">
        <f t="shared" si="1"/>
        <v>0</v>
      </c>
      <c r="E371" s="20">
        <f>VLOOKUP(A371,'14.03.24'!$A$2:$W$500,18,0)</f>
        <v>5893799.4</v>
      </c>
      <c r="F371" s="33">
        <f t="shared" si="2"/>
        <v>0</v>
      </c>
      <c r="G371" s="13">
        <f>VLOOKUP(A371,'14.03.24'!$A$2:$C$426,3,0)</f>
        <v>39291996</v>
      </c>
      <c r="H371" s="34" t="str">
        <f>VLOOKUP(A371,'Actual scan'!$A$2:$C$419,3,0)</f>
        <v>#N/A</v>
      </c>
      <c r="I371" s="35" t="str">
        <f t="shared" si="3"/>
        <v>#N/A</v>
      </c>
      <c r="J371" s="20">
        <f>VLOOKUP(A371,'14.03.24'!$A$2:$M$426,13,0)</f>
        <v>50769597.4</v>
      </c>
      <c r="K371" s="36" t="str">
        <f>VLOOKUP(A371,'Actual scan'!$A$2:$M$419,13,0)</f>
        <v>#N/A</v>
      </c>
      <c r="L371" s="35" t="str">
        <f t="shared" si="4"/>
        <v>#N/A</v>
      </c>
      <c r="M371" s="13">
        <f>VLOOKUP(A371,'14.03.24'!$A$2:$M$426,4,0)</f>
        <v>8551628</v>
      </c>
      <c r="N371" s="34" t="str">
        <f>VLOOKUP(A371,'Actual scan'!$A$2:$M$419,4,0)</f>
        <v>#N/A</v>
      </c>
      <c r="O371" s="38" t="str">
        <f t="shared" si="5"/>
        <v>#N/A</v>
      </c>
      <c r="P371" s="13">
        <f>VLOOKUP(A371,'14.03.24'!$A$2:$M$426,10,0)</f>
        <v>4178002</v>
      </c>
      <c r="Q371" s="39" t="str">
        <f>VLOOKUP(A371,'Actual scan'!$A$2:$M$419,10,0)</f>
        <v>#N/A</v>
      </c>
      <c r="R371" s="38" t="str">
        <f t="shared" si="6"/>
        <v>#N/A</v>
      </c>
      <c r="S371" s="13">
        <f>VLOOKUP(A371,'14.03.24'!$A$2:$M$426,9,0)</f>
        <v>251784</v>
      </c>
      <c r="T371" s="39" t="str">
        <f>VLOOKUP(A371,'Actual scan'!$A$2:$M$419,9,0)</f>
        <v>#N/A</v>
      </c>
      <c r="U371" s="38" t="str">
        <f t="shared" si="7"/>
        <v>#N/A</v>
      </c>
      <c r="V371" s="13">
        <f>VLOOKUP(A371,'14.03.24'!$A$2:$M$426,8,0)</f>
        <v>3057183</v>
      </c>
      <c r="W371" s="39" t="str">
        <f>VLOOKUP(A371,'Actual scan'!$A$2:$M$419,8,0)</f>
        <v>#N/A</v>
      </c>
      <c r="X371" s="38" t="str">
        <f t="shared" si="8"/>
        <v>#N/A</v>
      </c>
      <c r="Y371" s="13">
        <f>VLOOKUP(A371,'14.03.24'!$A$2:$M$426,11,0)</f>
        <v>95869853</v>
      </c>
      <c r="Z371" s="39" t="str">
        <f>VLOOKUP(A371,'Actual scan'!$A$2:$M$419,11,0)</f>
        <v>#N/A</v>
      </c>
      <c r="AA371" s="38" t="str">
        <f t="shared" si="9"/>
        <v>#N/A</v>
      </c>
      <c r="AB371" s="40" t="str">
        <f t="shared" si="10"/>
        <v>#N/A</v>
      </c>
      <c r="AC371" s="40" t="str">
        <f t="shared" si="11"/>
        <v>#N/A</v>
      </c>
      <c r="AD371" s="40">
        <f t="shared" si="12"/>
        <v>0</v>
      </c>
      <c r="AE371" s="40">
        <f t="shared" si="13"/>
        <v>0</v>
      </c>
      <c r="AF371" s="41" t="str">
        <f t="shared" si="14"/>
        <v>#N/A</v>
      </c>
      <c r="AG371" s="40">
        <f>IFERROR(__xludf.DUMMYFUNCTION("IFNA(VLOOKUP(A371,IMPORTRANGE(""https://docs.google.com/spreadsheets/d/13sIiIFxtnWDUMYwzYXOCUL9Pdssb8PBqcbIkNBBCaZM/edit?resourcekey#gid=2083474367"",""Responses!$B$2:$N$500""),10,0),0)"),0.0)</f>
        <v>0</v>
      </c>
      <c r="AH371" s="40">
        <f>IFERROR(__xludf.DUMMYFUNCTION("IFNA(VLOOKUP(A371,IMPORTRANGE(""https://docs.google.com/spreadsheets/d/13sIiIFxtnWDUMYwzYXOCUL9Pdssb8PBqcbIkNBBCaZM/edit?resourcekey#gid=2083474367"",""Responses!$B$2:$N$500""),9,0),0)"),0.0)</f>
        <v>0</v>
      </c>
      <c r="AI371" s="41">
        <f t="shared" si="15"/>
        <v>0</v>
      </c>
      <c r="AJ371" s="41">
        <f t="shared" si="16"/>
        <v>-5893799.4</v>
      </c>
      <c r="AK371" s="42">
        <f t="shared" si="17"/>
        <v>0</v>
      </c>
      <c r="AL371" s="42">
        <f t="shared" si="18"/>
        <v>0</v>
      </c>
    </row>
    <row r="372" ht="15.75" customHeight="1">
      <c r="A372" s="6">
        <v>1.30878583E8</v>
      </c>
      <c r="B372" s="7" t="s">
        <v>268</v>
      </c>
      <c r="C372" s="20">
        <f>VLOOKUP(A372,'14.03.24'!$A$2:$W$500,17,0)</f>
        <v>791905.8</v>
      </c>
      <c r="D372" s="33">
        <f t="shared" si="1"/>
        <v>1540705</v>
      </c>
      <c r="E372" s="20">
        <f>VLOOKUP(A372,'14.03.24'!$A$2:$W$500,18,0)</f>
        <v>5939293.5</v>
      </c>
      <c r="F372" s="33">
        <f t="shared" si="2"/>
        <v>5373396.56</v>
      </c>
      <c r="G372" s="13">
        <f>VLOOKUP(A372,'14.03.24'!$A$2:$C$426,3,0)</f>
        <v>39595290</v>
      </c>
      <c r="H372" s="34">
        <f>VLOOKUP(A372,'Actual scan'!$A$2:$C$419,3,0)</f>
        <v>46748363</v>
      </c>
      <c r="I372" s="35">
        <f t="shared" si="3"/>
        <v>7153073</v>
      </c>
      <c r="J372" s="20">
        <f>VLOOKUP(A372,'14.03.24'!$A$2:$M$426,13,0)</f>
        <v>279733561</v>
      </c>
      <c r="K372" s="36">
        <f>VLOOKUP(A372,'Actual scan'!$A$2:$M$419,13,0)</f>
        <v>302419517.4</v>
      </c>
      <c r="L372" s="37">
        <f t="shared" si="4"/>
        <v>22685956.4</v>
      </c>
      <c r="M372" s="13">
        <f>VLOOKUP(A372,'14.03.24'!$A$2:$M$426,4,0)</f>
        <v>23502147</v>
      </c>
      <c r="N372" s="34">
        <f>VLOOKUP(A372,'Actual scan'!$A$2:$M$419,4,0)</f>
        <v>27233469</v>
      </c>
      <c r="O372" s="38">
        <f t="shared" si="5"/>
        <v>3731322</v>
      </c>
      <c r="P372" s="13">
        <f>VLOOKUP(A372,'14.03.24'!$A$2:$M$426,10,0)</f>
        <v>5550682</v>
      </c>
      <c r="Q372" s="39">
        <f>VLOOKUP(A372,'Actual scan'!$A$2:$M$419,10,0)</f>
        <v>5671681</v>
      </c>
      <c r="R372" s="38">
        <f t="shared" si="6"/>
        <v>120999</v>
      </c>
      <c r="S372" s="13">
        <f>VLOOKUP(A372,'14.03.24'!$A$2:$M$426,9,0)</f>
        <v>5194276</v>
      </c>
      <c r="T372" s="39">
        <f>VLOOKUP(A372,'Actual scan'!$A$2:$M$419,9,0)</f>
        <v>5872018</v>
      </c>
      <c r="U372" s="38">
        <f t="shared" si="7"/>
        <v>677742</v>
      </c>
      <c r="V372" s="13">
        <f>VLOOKUP(A372,'14.03.24'!$A$2:$M$426,8,0)</f>
        <v>17374588</v>
      </c>
      <c r="W372" s="39">
        <f>VLOOKUP(A372,'Actual scan'!$A$2:$M$419,8,0)</f>
        <v>18237551</v>
      </c>
      <c r="X372" s="38">
        <f t="shared" si="8"/>
        <v>862963</v>
      </c>
      <c r="Y372" s="13">
        <f>VLOOKUP(A372,'14.03.24'!$A$2:$M$426,11,0)</f>
        <v>173426400</v>
      </c>
      <c r="Z372" s="39">
        <f>VLOOKUP(A372,'Actual scan'!$A$2:$M$419,11,0)</f>
        <v>1734264000</v>
      </c>
      <c r="AA372" s="38">
        <f t="shared" si="9"/>
        <v>1560837600</v>
      </c>
      <c r="AB372" s="40">
        <f t="shared" si="10"/>
        <v>1725926</v>
      </c>
      <c r="AC372" s="40">
        <f t="shared" si="11"/>
        <v>2710968</v>
      </c>
      <c r="AD372" s="40">
        <f t="shared" si="12"/>
        <v>0</v>
      </c>
      <c r="AE372" s="40">
        <f t="shared" si="13"/>
        <v>0</v>
      </c>
      <c r="AF372" s="41">
        <f t="shared" si="14"/>
        <v>936502.56</v>
      </c>
      <c r="AG372" s="40">
        <f>IFERROR(__xludf.DUMMYFUNCTION("IFNA(VLOOKUP(A372,IMPORTRANGE(""https://docs.google.com/spreadsheets/d/13sIiIFxtnWDUMYwzYXOCUL9Pdssb8PBqcbIkNBBCaZM/edit?resourcekey#gid=2083474367"",""Responses!$B$2:$N$500""),10,0),0)"),0.0)</f>
        <v>0</v>
      </c>
      <c r="AH372" s="40">
        <f>IFERROR(__xludf.DUMMYFUNCTION("IFNA(VLOOKUP(A372,IMPORTRANGE(""https://docs.google.com/spreadsheets/d/13sIiIFxtnWDUMYwzYXOCUL9Pdssb8PBqcbIkNBBCaZM/edit?resourcekey#gid=2083474367"",""Responses!$B$2:$N$500""),9,0),0)"),0.0)</f>
        <v>0</v>
      </c>
      <c r="AI372" s="41">
        <f t="shared" si="15"/>
        <v>5373396.56</v>
      </c>
      <c r="AJ372" s="41">
        <f t="shared" si="16"/>
        <v>-565896.94</v>
      </c>
      <c r="AK372" s="42">
        <f t="shared" si="17"/>
        <v>1.945566</v>
      </c>
      <c r="AL372" s="42">
        <f t="shared" si="18"/>
        <v>0.9047198223</v>
      </c>
    </row>
    <row r="373" ht="15.75" customHeight="1">
      <c r="A373" s="6">
        <v>1.42977255E8</v>
      </c>
      <c r="B373" s="7" t="s">
        <v>632</v>
      </c>
      <c r="C373" s="20">
        <f>VLOOKUP(A373,'14.03.24'!$A$2:$W$500,17,0)</f>
        <v>807481.44</v>
      </c>
      <c r="D373" s="33">
        <f t="shared" si="1"/>
        <v>11386236</v>
      </c>
      <c r="E373" s="20">
        <f>VLOOKUP(A373,'14.03.24'!$A$2:$W$500,18,0)</f>
        <v>6056110.8</v>
      </c>
      <c r="F373" s="33">
        <f t="shared" si="2"/>
        <v>39172360</v>
      </c>
      <c r="G373" s="13">
        <f>VLOOKUP(A373,'14.03.24'!$A$2:$C$426,3,0)</f>
        <v>40374072</v>
      </c>
      <c r="H373" s="34">
        <f>VLOOKUP(A373,'Actual scan'!$A$2:$C$419,3,0)</f>
        <v>44244654</v>
      </c>
      <c r="I373" s="35">
        <f t="shared" si="3"/>
        <v>3870582</v>
      </c>
      <c r="J373" s="20">
        <f>VLOOKUP(A373,'14.03.24'!$A$2:$M$426,13,0)</f>
        <v>331263511.4</v>
      </c>
      <c r="K373" s="36">
        <f>VLOOKUP(A373,'Actual scan'!$A$2:$M$419,13,0)</f>
        <v>527292864.2</v>
      </c>
      <c r="L373" s="37">
        <f t="shared" si="4"/>
        <v>196029352.8</v>
      </c>
      <c r="M373" s="13">
        <f>VLOOKUP(A373,'14.03.24'!$A$2:$M$426,4,0)</f>
        <v>27863143</v>
      </c>
      <c r="N373" s="34">
        <f>VLOOKUP(A373,'Actual scan'!$A$2:$M$419,4,0)</f>
        <v>39666283</v>
      </c>
      <c r="O373" s="38">
        <f t="shared" si="5"/>
        <v>11803140</v>
      </c>
      <c r="P373" s="13">
        <f>VLOOKUP(A373,'14.03.24'!$A$2:$M$426,10,0)</f>
        <v>3020938</v>
      </c>
      <c r="Q373" s="39">
        <f>VLOOKUP(A373,'Actual scan'!$A$2:$M$419,10,0)</f>
        <v>4614274</v>
      </c>
      <c r="R373" s="38">
        <f t="shared" si="6"/>
        <v>1593336</v>
      </c>
      <c r="S373" s="13">
        <f>VLOOKUP(A373,'14.03.24'!$A$2:$M$426,9,0)</f>
        <v>8359753</v>
      </c>
      <c r="T373" s="39">
        <f>VLOOKUP(A373,'Actual scan'!$A$2:$M$419,9,0)</f>
        <v>16522197</v>
      </c>
      <c r="U373" s="38">
        <f t="shared" si="7"/>
        <v>8162444</v>
      </c>
      <c r="V373" s="13">
        <f>VLOOKUP(A373,'14.03.24'!$A$2:$M$426,8,0)</f>
        <v>15882201</v>
      </c>
      <c r="W373" s="39">
        <f>VLOOKUP(A373,'Actual scan'!$A$2:$M$419,8,0)</f>
        <v>19105993</v>
      </c>
      <c r="X373" s="38">
        <f t="shared" si="8"/>
        <v>3223792</v>
      </c>
      <c r="Y373" s="13">
        <f>VLOOKUP(A373,'14.03.24'!$A$2:$M$426,11,0)</f>
        <v>76018957</v>
      </c>
      <c r="Z373" s="39">
        <f>VLOOKUP(A373,'Actual scan'!$A$2:$M$419,11,0)</f>
        <v>201018957</v>
      </c>
      <c r="AA373" s="38">
        <f t="shared" si="9"/>
        <v>125000000</v>
      </c>
      <c r="AB373" s="40">
        <f t="shared" si="10"/>
        <v>6447584</v>
      </c>
      <c r="AC373" s="40">
        <f t="shared" si="11"/>
        <v>32649776</v>
      </c>
      <c r="AD373" s="40">
        <f t="shared" si="12"/>
        <v>0</v>
      </c>
      <c r="AE373" s="40">
        <f t="shared" si="13"/>
        <v>0</v>
      </c>
      <c r="AF373" s="41">
        <f t="shared" si="14"/>
        <v>75000</v>
      </c>
      <c r="AG373" s="40">
        <f>IFERROR(__xludf.DUMMYFUNCTION("IFNA(VLOOKUP(A373,IMPORTRANGE(""https://docs.google.com/spreadsheets/d/13sIiIFxtnWDUMYwzYXOCUL9Pdssb8PBqcbIkNBBCaZM/edit?resourcekey#gid=2083474367"",""Responses!$B$2:$N$500""),10,0),0)"),0.0)</f>
        <v>0</v>
      </c>
      <c r="AH373" s="40">
        <f>IFERROR(__xludf.DUMMYFUNCTION("IFNA(VLOOKUP(A373,IMPORTRANGE(""https://docs.google.com/spreadsheets/d/13sIiIFxtnWDUMYwzYXOCUL9Pdssb8PBqcbIkNBBCaZM/edit?resourcekey#gid=2083474367"",""Responses!$B$2:$N$500""),9,0),0)"),0.0)</f>
        <v>0</v>
      </c>
      <c r="AI373" s="41">
        <f t="shared" si="15"/>
        <v>39172360</v>
      </c>
      <c r="AJ373" s="41">
        <f t="shared" si="16"/>
        <v>33116249.2</v>
      </c>
      <c r="AK373" s="42">
        <f t="shared" si="17"/>
        <v>14.10092596</v>
      </c>
      <c r="AL373" s="42">
        <f t="shared" si="18"/>
        <v>6.468237008</v>
      </c>
    </row>
    <row r="374" ht="15.75" customHeight="1">
      <c r="A374" s="6">
        <v>1.23782143E8</v>
      </c>
      <c r="B374" s="7" t="s">
        <v>641</v>
      </c>
      <c r="C374" s="20">
        <f>VLOOKUP(A374,'14.03.24'!$A$2:$W$500,17,0)</f>
        <v>769878.02</v>
      </c>
      <c r="D374" s="33">
        <f t="shared" si="1"/>
        <v>0</v>
      </c>
      <c r="E374" s="20">
        <f>VLOOKUP(A374,'14.03.24'!$A$2:$W$500,18,0)</f>
        <v>5774085.15</v>
      </c>
      <c r="F374" s="33">
        <f t="shared" si="2"/>
        <v>0</v>
      </c>
      <c r="G374" s="13">
        <f>VLOOKUP(A374,'14.03.24'!$A$2:$C$426,3,0)</f>
        <v>38493901</v>
      </c>
      <c r="H374" s="34" t="str">
        <f>VLOOKUP(A374,'Actual scan'!$A$2:$C$419,3,0)</f>
        <v>#N/A</v>
      </c>
      <c r="I374" s="35" t="str">
        <f t="shared" si="3"/>
        <v>#N/A</v>
      </c>
      <c r="J374" s="20">
        <f>VLOOKUP(A374,'14.03.24'!$A$2:$M$426,13,0)</f>
        <v>98368928.6</v>
      </c>
      <c r="K374" s="36" t="str">
        <f>VLOOKUP(A374,'Actual scan'!$A$2:$M$419,13,0)</f>
        <v>#N/A</v>
      </c>
      <c r="L374" s="35" t="str">
        <f t="shared" si="4"/>
        <v>#N/A</v>
      </c>
      <c r="M374" s="13">
        <f>VLOOKUP(A374,'14.03.24'!$A$2:$M$426,4,0)</f>
        <v>18496636</v>
      </c>
      <c r="N374" s="34" t="str">
        <f>VLOOKUP(A374,'Actual scan'!$A$2:$M$419,4,0)</f>
        <v>#N/A</v>
      </c>
      <c r="O374" s="38" t="str">
        <f t="shared" si="5"/>
        <v>#N/A</v>
      </c>
      <c r="P374" s="13">
        <f>VLOOKUP(A374,'14.03.24'!$A$2:$M$426,10,0)</f>
        <v>1714594</v>
      </c>
      <c r="Q374" s="39" t="str">
        <f>VLOOKUP(A374,'Actual scan'!$A$2:$M$419,10,0)</f>
        <v>#N/A</v>
      </c>
      <c r="R374" s="38" t="str">
        <f t="shared" si="6"/>
        <v>#N/A</v>
      </c>
      <c r="S374" s="13">
        <f>VLOOKUP(A374,'14.03.24'!$A$2:$M$426,9,0)</f>
        <v>596199</v>
      </c>
      <c r="T374" s="39" t="str">
        <f>VLOOKUP(A374,'Actual scan'!$A$2:$M$419,9,0)</f>
        <v>#N/A</v>
      </c>
      <c r="U374" s="38" t="str">
        <f t="shared" si="7"/>
        <v>#N/A</v>
      </c>
      <c r="V374" s="13">
        <f>VLOOKUP(A374,'14.03.24'!$A$2:$M$426,8,0)</f>
        <v>6107125</v>
      </c>
      <c r="W374" s="39" t="str">
        <f>VLOOKUP(A374,'Actual scan'!$A$2:$M$419,8,0)</f>
        <v>#N/A</v>
      </c>
      <c r="X374" s="38" t="str">
        <f t="shared" si="8"/>
        <v>#N/A</v>
      </c>
      <c r="Y374" s="13">
        <f>VLOOKUP(A374,'14.03.24'!$A$2:$M$426,11,0)</f>
        <v>516091646</v>
      </c>
      <c r="Z374" s="39" t="str">
        <f>VLOOKUP(A374,'Actual scan'!$A$2:$M$419,11,0)</f>
        <v>#N/A</v>
      </c>
      <c r="AA374" s="38" t="str">
        <f t="shared" si="9"/>
        <v>#N/A</v>
      </c>
      <c r="AB374" s="40" t="str">
        <f t="shared" si="10"/>
        <v>#N/A</v>
      </c>
      <c r="AC374" s="40" t="str">
        <f t="shared" si="11"/>
        <v>#N/A</v>
      </c>
      <c r="AD374" s="40">
        <f t="shared" si="12"/>
        <v>0</v>
      </c>
      <c r="AE374" s="40">
        <f t="shared" si="13"/>
        <v>0</v>
      </c>
      <c r="AF374" s="41" t="str">
        <f t="shared" si="14"/>
        <v>#N/A</v>
      </c>
      <c r="AG374" s="40">
        <f>IFERROR(__xludf.DUMMYFUNCTION("IFNA(VLOOKUP(A374,IMPORTRANGE(""https://docs.google.com/spreadsheets/d/13sIiIFxtnWDUMYwzYXOCUL9Pdssb8PBqcbIkNBBCaZM/edit?resourcekey#gid=2083474367"",""Responses!$B$2:$N$500""),10,0),0)"),0.0)</f>
        <v>0</v>
      </c>
      <c r="AH374" s="40">
        <f>IFERROR(__xludf.DUMMYFUNCTION("IFNA(VLOOKUP(A374,IMPORTRANGE(""https://docs.google.com/spreadsheets/d/13sIiIFxtnWDUMYwzYXOCUL9Pdssb8PBqcbIkNBBCaZM/edit?resourcekey#gid=2083474367"",""Responses!$B$2:$N$500""),9,0),0)"),0.0)</f>
        <v>0</v>
      </c>
      <c r="AI374" s="41">
        <f t="shared" si="15"/>
        <v>0</v>
      </c>
      <c r="AJ374" s="41">
        <f t="shared" si="16"/>
        <v>-5774085.15</v>
      </c>
      <c r="AK374" s="42">
        <f t="shared" si="17"/>
        <v>0</v>
      </c>
      <c r="AL374" s="42">
        <f t="shared" si="18"/>
        <v>0</v>
      </c>
    </row>
    <row r="375" ht="15.75" customHeight="1">
      <c r="A375" s="6">
        <v>1.24395846E8</v>
      </c>
      <c r="B375" s="7" t="s">
        <v>348</v>
      </c>
      <c r="C375" s="20">
        <f>VLOOKUP(A375,'14.03.24'!$A$2:$W$500,17,0)</f>
        <v>771201.12</v>
      </c>
      <c r="D375" s="33">
        <f t="shared" si="1"/>
        <v>454742</v>
      </c>
      <c r="E375" s="20">
        <f>VLOOKUP(A375,'14.03.24'!$A$2:$W$500,18,0)</f>
        <v>5784008.4</v>
      </c>
      <c r="F375" s="33">
        <f t="shared" si="2"/>
        <v>2165750</v>
      </c>
      <c r="G375" s="13">
        <f>VLOOKUP(A375,'14.03.24'!$A$2:$C$426,3,0)</f>
        <v>38560056</v>
      </c>
      <c r="H375" s="34">
        <f>VLOOKUP(A375,'Actual scan'!$A$2:$C$419,3,0)</f>
        <v>32562185</v>
      </c>
      <c r="I375" s="35">
        <f t="shared" si="3"/>
        <v>-5997871</v>
      </c>
      <c r="J375" s="20">
        <f>VLOOKUP(A375,'14.03.24'!$A$2:$M$426,13,0)</f>
        <v>24030644.6</v>
      </c>
      <c r="K375" s="36">
        <f>VLOOKUP(A375,'Actual scan'!$A$2:$M$419,13,0)</f>
        <v>31761149.2</v>
      </c>
      <c r="L375" s="37">
        <f t="shared" si="4"/>
        <v>7730504.6</v>
      </c>
      <c r="M375" s="13">
        <f>VLOOKUP(A375,'14.03.24'!$A$2:$M$426,4,0)</f>
        <v>2756936</v>
      </c>
      <c r="N375" s="34">
        <f>VLOOKUP(A375,'Actual scan'!$A$2:$M$419,4,0)</f>
        <v>3230764</v>
      </c>
      <c r="O375" s="38">
        <f t="shared" si="5"/>
        <v>473828</v>
      </c>
      <c r="P375" s="13">
        <f>VLOOKUP(A375,'14.03.24'!$A$2:$M$426,10,0)</f>
        <v>1360229</v>
      </c>
      <c r="Q375" s="39">
        <f>VLOOKUP(A375,'Actual scan'!$A$2:$M$419,10,0)</f>
        <v>5190429</v>
      </c>
      <c r="R375" s="38">
        <f t="shared" si="6"/>
        <v>3830200</v>
      </c>
      <c r="S375" s="13">
        <f>VLOOKUP(A375,'14.03.24'!$A$2:$M$426,9,0)</f>
        <v>257292</v>
      </c>
      <c r="T375" s="39">
        <f>VLOOKUP(A375,'Actual scan'!$A$2:$M$419,9,0)</f>
        <v>574925</v>
      </c>
      <c r="U375" s="38">
        <f t="shared" si="7"/>
        <v>317633</v>
      </c>
      <c r="V375" s="13">
        <f>VLOOKUP(A375,'14.03.24'!$A$2:$M$426,8,0)</f>
        <v>1720981</v>
      </c>
      <c r="W375" s="39">
        <f>VLOOKUP(A375,'Actual scan'!$A$2:$M$419,8,0)</f>
        <v>1858090</v>
      </c>
      <c r="X375" s="38">
        <f t="shared" si="8"/>
        <v>137109</v>
      </c>
      <c r="Y375" s="13">
        <f>VLOOKUP(A375,'14.03.24'!$A$2:$M$426,11,0)</f>
        <v>1431892980</v>
      </c>
      <c r="Z375" s="39">
        <f>VLOOKUP(A375,'Actual scan'!$A$2:$M$419,11,0)</f>
        <v>2466892980</v>
      </c>
      <c r="AA375" s="38">
        <f t="shared" si="9"/>
        <v>1035000000</v>
      </c>
      <c r="AB375" s="40">
        <f t="shared" si="10"/>
        <v>274218</v>
      </c>
      <c r="AC375" s="40">
        <f t="shared" si="11"/>
        <v>1270532</v>
      </c>
      <c r="AD375" s="40">
        <f t="shared" si="12"/>
        <v>0</v>
      </c>
      <c r="AE375" s="40">
        <f t="shared" si="13"/>
        <v>0</v>
      </c>
      <c r="AF375" s="41">
        <f t="shared" si="14"/>
        <v>621000</v>
      </c>
      <c r="AG375" s="40">
        <f>IFERROR(__xludf.DUMMYFUNCTION("IFNA(VLOOKUP(A375,IMPORTRANGE(""https://docs.google.com/spreadsheets/d/13sIiIFxtnWDUMYwzYXOCUL9Pdssb8PBqcbIkNBBCaZM/edit?resourcekey#gid=2083474367"",""Responses!$B$2:$N$500""),10,0),0)"),0.0)</f>
        <v>0</v>
      </c>
      <c r="AH375" s="40">
        <f>IFERROR(__xludf.DUMMYFUNCTION("IFNA(VLOOKUP(A375,IMPORTRANGE(""https://docs.google.com/spreadsheets/d/13sIiIFxtnWDUMYwzYXOCUL9Pdssb8PBqcbIkNBBCaZM/edit?resourcekey#gid=2083474367"",""Responses!$B$2:$N$500""),9,0),0)"),0.0)</f>
        <v>0</v>
      </c>
      <c r="AI375" s="41">
        <f t="shared" si="15"/>
        <v>2165750</v>
      </c>
      <c r="AJ375" s="41">
        <f t="shared" si="16"/>
        <v>-3618258.4</v>
      </c>
      <c r="AK375" s="42">
        <f t="shared" si="17"/>
        <v>0.5896542266</v>
      </c>
      <c r="AL375" s="42">
        <f t="shared" si="18"/>
        <v>0.3744375613</v>
      </c>
    </row>
    <row r="376" ht="15.75" customHeight="1">
      <c r="A376" s="6">
        <v>1.24460176E8</v>
      </c>
      <c r="B376" s="7" t="s">
        <v>285</v>
      </c>
      <c r="C376" s="20">
        <f>VLOOKUP(A376,'14.03.24'!$A$2:$W$500,17,0)</f>
        <v>768499.08</v>
      </c>
      <c r="D376" s="33">
        <f t="shared" si="1"/>
        <v>130271</v>
      </c>
      <c r="E376" s="20">
        <f>VLOOKUP(A376,'14.03.24'!$A$2:$W$500,18,0)</f>
        <v>5763743.1</v>
      </c>
      <c r="F376" s="33">
        <f t="shared" si="2"/>
        <v>396890</v>
      </c>
      <c r="G376" s="13">
        <f>VLOOKUP(A376,'14.03.24'!$A$2:$C$426,3,0)</f>
        <v>38424954</v>
      </c>
      <c r="H376" s="34">
        <f>VLOOKUP(A376,'Actual scan'!$A$2:$C$419,3,0)</f>
        <v>41437600</v>
      </c>
      <c r="I376" s="35">
        <f t="shared" si="3"/>
        <v>3012646</v>
      </c>
      <c r="J376" s="20">
        <f>VLOOKUP(A376,'14.03.24'!$A$2:$M$426,13,0)</f>
        <v>8489382</v>
      </c>
      <c r="K376" s="36">
        <f>VLOOKUP(A376,'Actual scan'!$A$2:$M$419,13,0)</f>
        <v>10483612</v>
      </c>
      <c r="L376" s="37">
        <f t="shared" si="4"/>
        <v>1994230</v>
      </c>
      <c r="M376" s="13">
        <f>VLOOKUP(A376,'14.03.24'!$A$2:$M$426,4,0)</f>
        <v>958226</v>
      </c>
      <c r="N376" s="34">
        <f>VLOOKUP(A376,'Actual scan'!$A$2:$M$419,4,0)</f>
        <v>1090942</v>
      </c>
      <c r="O376" s="38">
        <f t="shared" si="5"/>
        <v>132716</v>
      </c>
      <c r="P376" s="13">
        <f>VLOOKUP(A376,'14.03.24'!$A$2:$M$426,10,0)</f>
        <v>4126469</v>
      </c>
      <c r="Q376" s="39">
        <f>VLOOKUP(A376,'Actual scan'!$A$2:$M$419,10,0)</f>
        <v>4892991</v>
      </c>
      <c r="R376" s="38">
        <f t="shared" si="6"/>
        <v>766522</v>
      </c>
      <c r="S376" s="13">
        <f>VLOOKUP(A376,'14.03.24'!$A$2:$M$426,9,0)</f>
        <v>176937</v>
      </c>
      <c r="T376" s="39">
        <f>VLOOKUP(A376,'Actual scan'!$A$2:$M$419,9,0)</f>
        <v>245111</v>
      </c>
      <c r="U376" s="38">
        <f t="shared" si="7"/>
        <v>68174</v>
      </c>
      <c r="V376" s="13">
        <f>VLOOKUP(A376,'14.03.24'!$A$2:$M$426,8,0)</f>
        <v>437241</v>
      </c>
      <c r="W376" s="39">
        <f>VLOOKUP(A376,'Actual scan'!$A$2:$M$419,8,0)</f>
        <v>499338</v>
      </c>
      <c r="X376" s="38">
        <f t="shared" si="8"/>
        <v>62097</v>
      </c>
      <c r="Y376" s="13">
        <f>VLOOKUP(A376,'14.03.24'!$A$2:$M$426,11,0)</f>
        <v>170914897</v>
      </c>
      <c r="Z376" s="39">
        <f>VLOOKUP(A376,'Actual scan'!$A$2:$M$419,11,0)</f>
        <v>170914897</v>
      </c>
      <c r="AA376" s="38">
        <f t="shared" si="9"/>
        <v>0</v>
      </c>
      <c r="AB376" s="40">
        <f t="shared" si="10"/>
        <v>124194</v>
      </c>
      <c r="AC376" s="40">
        <f t="shared" si="11"/>
        <v>272696</v>
      </c>
      <c r="AD376" s="40">
        <f t="shared" si="12"/>
        <v>0</v>
      </c>
      <c r="AE376" s="40">
        <f t="shared" si="13"/>
        <v>0</v>
      </c>
      <c r="AF376" s="41">
        <f t="shared" si="14"/>
        <v>0</v>
      </c>
      <c r="AG376" s="40">
        <f>IFERROR(__xludf.DUMMYFUNCTION("IFNA(VLOOKUP(A376,IMPORTRANGE(""https://docs.google.com/spreadsheets/d/13sIiIFxtnWDUMYwzYXOCUL9Pdssb8PBqcbIkNBBCaZM/edit?resourcekey#gid=2083474367"",""Responses!$B$2:$N$500""),10,0),0)"),0.0)</f>
        <v>0</v>
      </c>
      <c r="AH376" s="40">
        <f>IFERROR(__xludf.DUMMYFUNCTION("IFNA(VLOOKUP(A376,IMPORTRANGE(""https://docs.google.com/spreadsheets/d/13sIiIFxtnWDUMYwzYXOCUL9Pdssb8PBqcbIkNBBCaZM/edit?resourcekey#gid=2083474367"",""Responses!$B$2:$N$500""),9,0),0)"),0.0)</f>
        <v>0</v>
      </c>
      <c r="AI376" s="41">
        <f t="shared" si="15"/>
        <v>396890</v>
      </c>
      <c r="AJ376" s="41">
        <f t="shared" si="16"/>
        <v>-5366853.1</v>
      </c>
      <c r="AK376" s="42">
        <f t="shared" si="17"/>
        <v>0.1695135406</v>
      </c>
      <c r="AL376" s="42">
        <f t="shared" si="18"/>
        <v>0.0688597658</v>
      </c>
    </row>
    <row r="377" ht="15.75" customHeight="1">
      <c r="A377" s="6">
        <v>1.10760745E8</v>
      </c>
      <c r="B377" s="7" t="s">
        <v>674</v>
      </c>
      <c r="C377" s="20">
        <f>VLOOKUP(A377,'14.03.24'!$A$2:$W$500,17,0)</f>
        <v>765998.4</v>
      </c>
      <c r="D377" s="33">
        <f t="shared" si="1"/>
        <v>0</v>
      </c>
      <c r="E377" s="20">
        <f>VLOOKUP(A377,'14.03.24'!$A$2:$W$500,18,0)</f>
        <v>5744988</v>
      </c>
      <c r="F377" s="33">
        <f t="shared" si="2"/>
        <v>0</v>
      </c>
      <c r="G377" s="13">
        <f>VLOOKUP(A377,'14.03.24'!$A$2:$C$426,3,0)</f>
        <v>38299920</v>
      </c>
      <c r="H377" s="34">
        <f>VLOOKUP(A377,'Actual scan'!$A$2:$C$419,3,0)</f>
        <v>39942038</v>
      </c>
      <c r="I377" s="35">
        <f t="shared" si="3"/>
        <v>1642118</v>
      </c>
      <c r="J377" s="20">
        <f>VLOOKUP(A377,'14.03.24'!$A$2:$M$426,13,0)</f>
        <v>27454897.8</v>
      </c>
      <c r="K377" s="36">
        <f>VLOOKUP(A377,'Actual scan'!$A$2:$M$419,13,0)</f>
        <v>27454897.8</v>
      </c>
      <c r="L377" s="37">
        <f t="shared" si="4"/>
        <v>0</v>
      </c>
      <c r="M377" s="13">
        <f>VLOOKUP(A377,'14.03.24'!$A$2:$M$426,4,0)</f>
        <v>2915287</v>
      </c>
      <c r="N377" s="34">
        <f>VLOOKUP(A377,'Actual scan'!$A$2:$M$419,4,0)</f>
        <v>2915287</v>
      </c>
      <c r="O377" s="38">
        <f t="shared" si="5"/>
        <v>0</v>
      </c>
      <c r="P377" s="13">
        <f>VLOOKUP(A377,'14.03.24'!$A$2:$M$426,10,0)</f>
        <v>4107787</v>
      </c>
      <c r="Q377" s="39">
        <f>VLOOKUP(A377,'Actual scan'!$A$2:$M$419,10,0)</f>
        <v>4107787</v>
      </c>
      <c r="R377" s="38">
        <f t="shared" si="6"/>
        <v>0</v>
      </c>
      <c r="S377" s="13">
        <f>VLOOKUP(A377,'14.03.24'!$A$2:$M$426,9,0)</f>
        <v>727761</v>
      </c>
      <c r="T377" s="39">
        <f>VLOOKUP(A377,'Actual scan'!$A$2:$M$419,9,0)</f>
        <v>727761</v>
      </c>
      <c r="U377" s="38">
        <f t="shared" si="7"/>
        <v>0</v>
      </c>
      <c r="V377" s="13">
        <f>VLOOKUP(A377,'14.03.24'!$A$2:$M$426,8,0)</f>
        <v>1081408</v>
      </c>
      <c r="W377" s="39">
        <f>VLOOKUP(A377,'Actual scan'!$A$2:$M$419,8,0)</f>
        <v>1081408</v>
      </c>
      <c r="X377" s="38">
        <f t="shared" si="8"/>
        <v>0</v>
      </c>
      <c r="Y377" s="13">
        <f>VLOOKUP(A377,'14.03.24'!$A$2:$M$426,11,0)</f>
        <v>2303219795</v>
      </c>
      <c r="Z377" s="39">
        <f>VLOOKUP(A377,'Actual scan'!$A$2:$M$419,11,0)</f>
        <v>2303219795</v>
      </c>
      <c r="AA377" s="38">
        <f t="shared" si="9"/>
        <v>0</v>
      </c>
      <c r="AB377" s="40">
        <f t="shared" si="10"/>
        <v>0</v>
      </c>
      <c r="AC377" s="40">
        <f t="shared" si="11"/>
        <v>0</v>
      </c>
      <c r="AD377" s="40">
        <f t="shared" si="12"/>
        <v>0</v>
      </c>
      <c r="AE377" s="40">
        <f t="shared" si="13"/>
        <v>0</v>
      </c>
      <c r="AF377" s="41">
        <f t="shared" si="14"/>
        <v>0</v>
      </c>
      <c r="AG377" s="40">
        <f>IFERROR(__xludf.DUMMYFUNCTION("IFNA(VLOOKUP(A377,IMPORTRANGE(""https://docs.google.com/spreadsheets/d/13sIiIFxtnWDUMYwzYXOCUL9Pdssb8PBqcbIkNBBCaZM/edit?resourcekey#gid=2083474367"",""Responses!$B$2:$N$500""),10,0),0)"),0.0)</f>
        <v>0</v>
      </c>
      <c r="AH377" s="40">
        <f>IFERROR(__xludf.DUMMYFUNCTION("IFNA(VLOOKUP(A377,IMPORTRANGE(""https://docs.google.com/spreadsheets/d/13sIiIFxtnWDUMYwzYXOCUL9Pdssb8PBqcbIkNBBCaZM/edit?resourcekey#gid=2083474367"",""Responses!$B$2:$N$500""),9,0),0)"),0.0)</f>
        <v>0</v>
      </c>
      <c r="AI377" s="41">
        <f t="shared" si="15"/>
        <v>0</v>
      </c>
      <c r="AJ377" s="41">
        <f t="shared" si="16"/>
        <v>-5744988</v>
      </c>
      <c r="AK377" s="42">
        <f t="shared" si="17"/>
        <v>0</v>
      </c>
      <c r="AL377" s="42">
        <f t="shared" si="18"/>
        <v>0</v>
      </c>
    </row>
    <row r="378" ht="15.75" customHeight="1">
      <c r="A378" s="6">
        <v>8.5037017E7</v>
      </c>
      <c r="B378" s="7" t="s">
        <v>296</v>
      </c>
      <c r="C378" s="20">
        <f>VLOOKUP(A378,'14.03.24'!$A$2:$W$500,17,0)</f>
        <v>766052.68</v>
      </c>
      <c r="D378" s="33">
        <f t="shared" si="1"/>
        <v>3806731</v>
      </c>
      <c r="E378" s="20">
        <f>VLOOKUP(A378,'14.03.24'!$A$2:$W$500,18,0)</f>
        <v>5745395.1</v>
      </c>
      <c r="F378" s="33">
        <f t="shared" si="2"/>
        <v>8617828</v>
      </c>
      <c r="G378" s="13">
        <f>VLOOKUP(A378,'14.03.24'!$A$2:$C$426,3,0)</f>
        <v>38302634</v>
      </c>
      <c r="H378" s="34">
        <f>VLOOKUP(A378,'Actual scan'!$A$2:$C$419,3,0)</f>
        <v>38937341</v>
      </c>
      <c r="I378" s="35">
        <f t="shared" si="3"/>
        <v>634707</v>
      </c>
      <c r="J378" s="20">
        <f>VLOOKUP(A378,'14.03.24'!$A$2:$M$426,13,0)</f>
        <v>292146728</v>
      </c>
      <c r="K378" s="36">
        <f>VLOOKUP(A378,'Actual scan'!$A$2:$M$419,13,0)</f>
        <v>335488967.2</v>
      </c>
      <c r="L378" s="37">
        <f t="shared" si="4"/>
        <v>43342239.2</v>
      </c>
      <c r="M378" s="13">
        <f>VLOOKUP(A378,'14.03.24'!$A$2:$M$426,4,0)</f>
        <v>26597960</v>
      </c>
      <c r="N378" s="34">
        <f>VLOOKUP(A378,'Actual scan'!$A$2:$M$419,4,0)</f>
        <v>31332367</v>
      </c>
      <c r="O378" s="38">
        <f t="shared" si="5"/>
        <v>4734407</v>
      </c>
      <c r="P378" s="13">
        <f>VLOOKUP(A378,'14.03.24'!$A$2:$M$426,10,0)</f>
        <v>4325443</v>
      </c>
      <c r="Q378" s="39">
        <f>VLOOKUP(A378,'Actual scan'!$A$2:$M$419,10,0)</f>
        <v>5087816</v>
      </c>
      <c r="R378" s="38">
        <f t="shared" si="6"/>
        <v>762373</v>
      </c>
      <c r="S378" s="13">
        <f>VLOOKUP(A378,'14.03.24'!$A$2:$M$426,9,0)</f>
        <v>5483147</v>
      </c>
      <c r="T378" s="39">
        <f>VLOOKUP(A378,'Actual scan'!$A$2:$M$419,9,0)</f>
        <v>5985330</v>
      </c>
      <c r="U378" s="38">
        <f t="shared" si="7"/>
        <v>502183</v>
      </c>
      <c r="V378" s="13">
        <f>VLOOKUP(A378,'14.03.24'!$A$2:$M$426,8,0)</f>
        <v>16988633</v>
      </c>
      <c r="W378" s="39">
        <f>VLOOKUP(A378,'Actual scan'!$A$2:$M$419,8,0)</f>
        <v>20293181</v>
      </c>
      <c r="X378" s="38">
        <f t="shared" si="8"/>
        <v>3304548</v>
      </c>
      <c r="Y378" s="13">
        <f>VLOOKUP(A378,'14.03.24'!$A$2:$M$426,11,0)</f>
        <v>3114131820</v>
      </c>
      <c r="Z378" s="39">
        <f>VLOOKUP(A378,'Actual scan'!$A$2:$M$419,11,0)</f>
        <v>3114131820</v>
      </c>
      <c r="AA378" s="38">
        <f t="shared" si="9"/>
        <v>0</v>
      </c>
      <c r="AB378" s="40">
        <f t="shared" si="10"/>
        <v>6609096</v>
      </c>
      <c r="AC378" s="40">
        <f t="shared" si="11"/>
        <v>2008732</v>
      </c>
      <c r="AD378" s="40">
        <f t="shared" si="12"/>
        <v>0</v>
      </c>
      <c r="AE378" s="40">
        <f t="shared" si="13"/>
        <v>0</v>
      </c>
      <c r="AF378" s="41">
        <f t="shared" si="14"/>
        <v>0</v>
      </c>
      <c r="AG378" s="40">
        <f>IFERROR(__xludf.DUMMYFUNCTION("IFNA(VLOOKUP(A378,IMPORTRANGE(""https://docs.google.com/spreadsheets/d/13sIiIFxtnWDUMYwzYXOCUL9Pdssb8PBqcbIkNBBCaZM/edit?resourcekey#gid=2083474367"",""Responses!$B$2:$N$500""),10,0),0)"),0.0)</f>
        <v>0</v>
      </c>
      <c r="AH378" s="40">
        <f>IFERROR(__xludf.DUMMYFUNCTION("IFNA(VLOOKUP(A378,IMPORTRANGE(""https://docs.google.com/spreadsheets/d/13sIiIFxtnWDUMYwzYXOCUL9Pdssb8PBqcbIkNBBCaZM/edit?resourcekey#gid=2083474367"",""Responses!$B$2:$N$500""),9,0),0)"),0.0)</f>
        <v>0</v>
      </c>
      <c r="AI378" s="41">
        <f t="shared" si="15"/>
        <v>8617828</v>
      </c>
      <c r="AJ378" s="41">
        <f t="shared" si="16"/>
        <v>2872432.9</v>
      </c>
      <c r="AK378" s="42">
        <f t="shared" si="17"/>
        <v>4.969280964</v>
      </c>
      <c r="AL378" s="42">
        <f t="shared" si="18"/>
        <v>1.499953937</v>
      </c>
    </row>
    <row r="379" ht="15.75" customHeight="1">
      <c r="A379" s="6">
        <v>1.24496065E8</v>
      </c>
      <c r="B379" s="7" t="s">
        <v>642</v>
      </c>
      <c r="C379" s="20">
        <f>VLOOKUP(A379,'14.03.24'!$A$2:$W$500,17,0)</f>
        <v>767755.58</v>
      </c>
      <c r="D379" s="33">
        <f t="shared" si="1"/>
        <v>0</v>
      </c>
      <c r="E379" s="20">
        <f>VLOOKUP(A379,'14.03.24'!$A$2:$W$500,18,0)</f>
        <v>5758166.85</v>
      </c>
      <c r="F379" s="33">
        <f t="shared" si="2"/>
        <v>0</v>
      </c>
      <c r="G379" s="13">
        <f>VLOOKUP(A379,'14.03.24'!$A$2:$C$426,3,0)</f>
        <v>38387779</v>
      </c>
      <c r="H379" s="34" t="str">
        <f>VLOOKUP(A379,'Actual scan'!$A$2:$C$419,3,0)</f>
        <v>#N/A</v>
      </c>
      <c r="I379" s="35" t="str">
        <f t="shared" si="3"/>
        <v>#N/A</v>
      </c>
      <c r="J379" s="20">
        <f>VLOOKUP(A379,'14.03.24'!$A$2:$M$426,13,0)</f>
        <v>66851071.4</v>
      </c>
      <c r="K379" s="36" t="str">
        <f>VLOOKUP(A379,'Actual scan'!$A$2:$M$419,13,0)</f>
        <v>#N/A</v>
      </c>
      <c r="L379" s="35" t="str">
        <f t="shared" si="4"/>
        <v>#N/A</v>
      </c>
      <c r="M379" s="13">
        <f>VLOOKUP(A379,'14.03.24'!$A$2:$M$426,4,0)</f>
        <v>5710698</v>
      </c>
      <c r="N379" s="34" t="str">
        <f>VLOOKUP(A379,'Actual scan'!$A$2:$M$419,4,0)</f>
        <v>#N/A</v>
      </c>
      <c r="O379" s="38" t="str">
        <f t="shared" si="5"/>
        <v>#N/A</v>
      </c>
      <c r="P379" s="13">
        <f>VLOOKUP(A379,'14.03.24'!$A$2:$M$426,10,0)</f>
        <v>3095655</v>
      </c>
      <c r="Q379" s="39" t="str">
        <f>VLOOKUP(A379,'Actual scan'!$A$2:$M$419,10,0)</f>
        <v>#N/A</v>
      </c>
      <c r="R379" s="38" t="str">
        <f t="shared" si="6"/>
        <v>#N/A</v>
      </c>
      <c r="S379" s="13">
        <f>VLOOKUP(A379,'14.03.24'!$A$2:$M$426,9,0)</f>
        <v>1728909</v>
      </c>
      <c r="T379" s="39" t="str">
        <f>VLOOKUP(A379,'Actual scan'!$A$2:$M$419,9,0)</f>
        <v>#N/A</v>
      </c>
      <c r="U379" s="38" t="str">
        <f t="shared" si="7"/>
        <v>#N/A</v>
      </c>
      <c r="V379" s="13">
        <f>VLOOKUP(A379,'14.03.24'!$A$2:$M$426,8,0)</f>
        <v>2976716</v>
      </c>
      <c r="W379" s="39" t="str">
        <f>VLOOKUP(A379,'Actual scan'!$A$2:$M$419,8,0)</f>
        <v>#N/A</v>
      </c>
      <c r="X379" s="38" t="str">
        <f t="shared" si="8"/>
        <v>#N/A</v>
      </c>
      <c r="Y379" s="13">
        <f>VLOOKUP(A379,'14.03.24'!$A$2:$M$426,11,0)</f>
        <v>680891768</v>
      </c>
      <c r="Z379" s="39" t="str">
        <f>VLOOKUP(A379,'Actual scan'!$A$2:$M$419,11,0)</f>
        <v>#N/A</v>
      </c>
      <c r="AA379" s="38" t="str">
        <f t="shared" si="9"/>
        <v>#N/A</v>
      </c>
      <c r="AB379" s="40" t="str">
        <f t="shared" si="10"/>
        <v>#N/A</v>
      </c>
      <c r="AC379" s="40" t="str">
        <f t="shared" si="11"/>
        <v>#N/A</v>
      </c>
      <c r="AD379" s="40">
        <f t="shared" si="12"/>
        <v>0</v>
      </c>
      <c r="AE379" s="40">
        <f t="shared" si="13"/>
        <v>0</v>
      </c>
      <c r="AF379" s="41" t="str">
        <f t="shared" si="14"/>
        <v>#N/A</v>
      </c>
      <c r="AG379" s="40">
        <f>IFERROR(__xludf.DUMMYFUNCTION("IFNA(VLOOKUP(A379,IMPORTRANGE(""https://docs.google.com/spreadsheets/d/13sIiIFxtnWDUMYwzYXOCUL9Pdssb8PBqcbIkNBBCaZM/edit?resourcekey#gid=2083474367"",""Responses!$B$2:$N$500""),10,0),0)"),0.0)</f>
        <v>0</v>
      </c>
      <c r="AH379" s="40">
        <f>IFERROR(__xludf.DUMMYFUNCTION("IFNA(VLOOKUP(A379,IMPORTRANGE(""https://docs.google.com/spreadsheets/d/13sIiIFxtnWDUMYwzYXOCUL9Pdssb8PBqcbIkNBBCaZM/edit?resourcekey#gid=2083474367"",""Responses!$B$2:$N$500""),9,0),0)"),0.0)</f>
        <v>0</v>
      </c>
      <c r="AI379" s="41">
        <f t="shared" si="15"/>
        <v>0</v>
      </c>
      <c r="AJ379" s="41">
        <f t="shared" si="16"/>
        <v>-5758166.85</v>
      </c>
      <c r="AK379" s="42">
        <f t="shared" si="17"/>
        <v>0</v>
      </c>
      <c r="AL379" s="42">
        <f t="shared" si="18"/>
        <v>0</v>
      </c>
    </row>
    <row r="380" ht="15.75" customHeight="1">
      <c r="A380" s="6">
        <v>1.21740448E8</v>
      </c>
      <c r="B380" s="7" t="s">
        <v>298</v>
      </c>
      <c r="C380" s="20">
        <f>VLOOKUP(A380,'14.03.24'!$A$2:$W$500,17,0)</f>
        <v>760659.72</v>
      </c>
      <c r="D380" s="33">
        <f t="shared" si="1"/>
        <v>403319</v>
      </c>
      <c r="E380" s="20">
        <f>VLOOKUP(A380,'14.03.24'!$A$2:$W$500,18,0)</f>
        <v>5704947.9</v>
      </c>
      <c r="F380" s="33">
        <f t="shared" si="2"/>
        <v>1442824.746</v>
      </c>
      <c r="G380" s="13">
        <f>VLOOKUP(A380,'14.03.24'!$A$2:$C$426,3,0)</f>
        <v>38032986</v>
      </c>
      <c r="H380" s="34">
        <f>VLOOKUP(A380,'Actual scan'!$A$2:$C$419,3,0)</f>
        <v>38617422</v>
      </c>
      <c r="I380" s="35">
        <f t="shared" si="3"/>
        <v>584436</v>
      </c>
      <c r="J380" s="20">
        <f>VLOOKUP(A380,'14.03.24'!$A$2:$M$426,13,0)</f>
        <v>189718132.4</v>
      </c>
      <c r="K380" s="36">
        <f>VLOOKUP(A380,'Actual scan'!$A$2:$M$419,13,0)</f>
        <v>194988373</v>
      </c>
      <c r="L380" s="37">
        <f t="shared" si="4"/>
        <v>5270240.6</v>
      </c>
      <c r="M380" s="13">
        <f>VLOOKUP(A380,'14.03.24'!$A$2:$M$426,4,0)</f>
        <v>23167392</v>
      </c>
      <c r="N380" s="34">
        <f>VLOOKUP(A380,'Actual scan'!$A$2:$M$419,4,0)</f>
        <v>23591547</v>
      </c>
      <c r="O380" s="38">
        <f t="shared" si="5"/>
        <v>424155</v>
      </c>
      <c r="P380" s="13">
        <f>VLOOKUP(A380,'14.03.24'!$A$2:$M$426,10,0)</f>
        <v>4510368</v>
      </c>
      <c r="Q380" s="39">
        <f>VLOOKUP(A380,'Actual scan'!$A$2:$M$419,10,0)</f>
        <v>4958274</v>
      </c>
      <c r="R380" s="38">
        <f t="shared" si="6"/>
        <v>447906</v>
      </c>
      <c r="S380" s="13">
        <f>VLOOKUP(A380,'14.03.24'!$A$2:$M$426,9,0)</f>
        <v>2821623</v>
      </c>
      <c r="T380" s="39">
        <f>VLOOKUP(A380,'Actual scan'!$A$2:$M$419,9,0)</f>
        <v>2943255</v>
      </c>
      <c r="U380" s="38">
        <f t="shared" si="7"/>
        <v>121632</v>
      </c>
      <c r="V380" s="13">
        <f>VLOOKUP(A380,'14.03.24'!$A$2:$M$426,8,0)</f>
        <v>11982595</v>
      </c>
      <c r="W380" s="39">
        <f>VLOOKUP(A380,'Actual scan'!$A$2:$M$419,8,0)</f>
        <v>12264282</v>
      </c>
      <c r="X380" s="38">
        <f t="shared" si="8"/>
        <v>281687</v>
      </c>
      <c r="Y380" s="13">
        <f>VLOOKUP(A380,'14.03.24'!$A$2:$M$426,11,0)</f>
        <v>2180723716</v>
      </c>
      <c r="Z380" s="39">
        <f>VLOOKUP(A380,'Actual scan'!$A$2:$M$419,11,0)</f>
        <v>2835594959</v>
      </c>
      <c r="AA380" s="38">
        <f t="shared" si="9"/>
        <v>654871243</v>
      </c>
      <c r="AB380" s="40">
        <f t="shared" si="10"/>
        <v>563374</v>
      </c>
      <c r="AC380" s="40">
        <f t="shared" si="11"/>
        <v>486528</v>
      </c>
      <c r="AD380" s="40">
        <f t="shared" si="12"/>
        <v>0</v>
      </c>
      <c r="AE380" s="40">
        <f t="shared" si="13"/>
        <v>0</v>
      </c>
      <c r="AF380" s="41">
        <f t="shared" si="14"/>
        <v>392922.7458</v>
      </c>
      <c r="AG380" s="40">
        <f>IFERROR(__xludf.DUMMYFUNCTION("IFNA(VLOOKUP(A380,IMPORTRANGE(""https://docs.google.com/spreadsheets/d/13sIiIFxtnWDUMYwzYXOCUL9Pdssb8PBqcbIkNBBCaZM/edit?resourcekey#gid=2083474367"",""Responses!$B$2:$N$500""),10,0),0)"),0.0)</f>
        <v>0</v>
      </c>
      <c r="AH380" s="40">
        <f>IFERROR(__xludf.DUMMYFUNCTION("IFNA(VLOOKUP(A380,IMPORTRANGE(""https://docs.google.com/spreadsheets/d/13sIiIFxtnWDUMYwzYXOCUL9Pdssb8PBqcbIkNBBCaZM/edit?resourcekey#gid=2083474367"",""Responses!$B$2:$N$500""),9,0),0)"),0.0)</f>
        <v>0</v>
      </c>
      <c r="AI380" s="41">
        <f t="shared" si="15"/>
        <v>1442824.746</v>
      </c>
      <c r="AJ380" s="41">
        <f t="shared" si="16"/>
        <v>-4262123.154</v>
      </c>
      <c r="AK380" s="42">
        <f t="shared" si="17"/>
        <v>0.5302226336</v>
      </c>
      <c r="AL380" s="42">
        <f t="shared" si="18"/>
        <v>0.2529076113</v>
      </c>
    </row>
    <row r="381" ht="15.75" customHeight="1">
      <c r="A381" s="6">
        <v>1.21343503E8</v>
      </c>
      <c r="B381" s="7" t="s">
        <v>643</v>
      </c>
      <c r="C381" s="20">
        <f>VLOOKUP(A381,'14.03.24'!$A$2:$W$500,17,0)</f>
        <v>765899.66</v>
      </c>
      <c r="D381" s="33">
        <f t="shared" si="1"/>
        <v>0</v>
      </c>
      <c r="E381" s="20">
        <f>VLOOKUP(A381,'14.03.24'!$A$2:$W$500,18,0)</f>
        <v>5744247.45</v>
      </c>
      <c r="F381" s="33">
        <f t="shared" si="2"/>
        <v>0</v>
      </c>
      <c r="G381" s="13">
        <f>VLOOKUP(A381,'14.03.24'!$A$2:$C$426,3,0)</f>
        <v>38294983</v>
      </c>
      <c r="H381" s="34" t="str">
        <f>VLOOKUP(A381,'Actual scan'!$A$2:$C$419,3,0)</f>
        <v>#N/A</v>
      </c>
      <c r="I381" s="35" t="str">
        <f t="shared" si="3"/>
        <v>#N/A</v>
      </c>
      <c r="J381" s="20">
        <f>VLOOKUP(A381,'14.03.24'!$A$2:$M$426,13,0)</f>
        <v>110390854.4</v>
      </c>
      <c r="K381" s="36" t="str">
        <f>VLOOKUP(A381,'Actual scan'!$A$2:$M$419,13,0)</f>
        <v>#N/A</v>
      </c>
      <c r="L381" s="35" t="str">
        <f t="shared" si="4"/>
        <v>#N/A</v>
      </c>
      <c r="M381" s="13">
        <f>VLOOKUP(A381,'14.03.24'!$A$2:$M$426,4,0)</f>
        <v>22692741</v>
      </c>
      <c r="N381" s="34" t="str">
        <f>VLOOKUP(A381,'Actual scan'!$A$2:$M$419,4,0)</f>
        <v>#N/A</v>
      </c>
      <c r="O381" s="38" t="str">
        <f t="shared" si="5"/>
        <v>#N/A</v>
      </c>
      <c r="P381" s="13">
        <f>VLOOKUP(A381,'14.03.24'!$A$2:$M$426,10,0)</f>
        <v>4736181</v>
      </c>
      <c r="Q381" s="39" t="str">
        <f>VLOOKUP(A381,'Actual scan'!$A$2:$M$419,10,0)</f>
        <v>#N/A</v>
      </c>
      <c r="R381" s="38" t="str">
        <f t="shared" si="6"/>
        <v>#N/A</v>
      </c>
      <c r="S381" s="13">
        <f>VLOOKUP(A381,'14.03.24'!$A$2:$M$426,9,0)</f>
        <v>1199040</v>
      </c>
      <c r="T381" s="39" t="str">
        <f>VLOOKUP(A381,'Actual scan'!$A$2:$M$419,9,0)</f>
        <v>#N/A</v>
      </c>
      <c r="U381" s="38" t="str">
        <f t="shared" si="7"/>
        <v>#N/A</v>
      </c>
      <c r="V381" s="13">
        <f>VLOOKUP(A381,'14.03.24'!$A$2:$M$426,8,0)</f>
        <v>6669999</v>
      </c>
      <c r="W381" s="39" t="str">
        <f>VLOOKUP(A381,'Actual scan'!$A$2:$M$419,8,0)</f>
        <v>#N/A</v>
      </c>
      <c r="X381" s="38" t="str">
        <f t="shared" si="8"/>
        <v>#N/A</v>
      </c>
      <c r="Y381" s="13">
        <f>VLOOKUP(A381,'14.03.24'!$A$2:$M$426,11,0)</f>
        <v>5572298354</v>
      </c>
      <c r="Z381" s="39" t="str">
        <f>VLOOKUP(A381,'Actual scan'!$A$2:$M$419,11,0)</f>
        <v>#N/A</v>
      </c>
      <c r="AA381" s="38" t="str">
        <f t="shared" si="9"/>
        <v>#N/A</v>
      </c>
      <c r="AB381" s="40" t="str">
        <f t="shared" si="10"/>
        <v>#N/A</v>
      </c>
      <c r="AC381" s="40" t="str">
        <f t="shared" si="11"/>
        <v>#N/A</v>
      </c>
      <c r="AD381" s="40">
        <f t="shared" si="12"/>
        <v>0</v>
      </c>
      <c r="AE381" s="40">
        <f t="shared" si="13"/>
        <v>0</v>
      </c>
      <c r="AF381" s="41" t="str">
        <f t="shared" si="14"/>
        <v>#N/A</v>
      </c>
      <c r="AG381" s="40">
        <f>IFERROR(__xludf.DUMMYFUNCTION("IFNA(VLOOKUP(A381,IMPORTRANGE(""https://docs.google.com/spreadsheets/d/13sIiIFxtnWDUMYwzYXOCUL9Pdssb8PBqcbIkNBBCaZM/edit?resourcekey#gid=2083474367"",""Responses!$B$2:$N$500""),10,0),0)"),0.0)</f>
        <v>0</v>
      </c>
      <c r="AH381" s="40">
        <f>IFERROR(__xludf.DUMMYFUNCTION("IFNA(VLOOKUP(A381,IMPORTRANGE(""https://docs.google.com/spreadsheets/d/13sIiIFxtnWDUMYwzYXOCUL9Pdssb8PBqcbIkNBBCaZM/edit?resourcekey#gid=2083474367"",""Responses!$B$2:$N$500""),9,0),0)"),0.0)</f>
        <v>0</v>
      </c>
      <c r="AI381" s="41">
        <f t="shared" si="15"/>
        <v>0</v>
      </c>
      <c r="AJ381" s="41">
        <f t="shared" si="16"/>
        <v>-5744247.45</v>
      </c>
      <c r="AK381" s="42">
        <f t="shared" si="17"/>
        <v>0</v>
      </c>
      <c r="AL381" s="42">
        <f t="shared" si="18"/>
        <v>0</v>
      </c>
    </row>
    <row r="382" ht="15.75" customHeight="1">
      <c r="A382" s="6">
        <v>1.20582392E8</v>
      </c>
      <c r="B382" s="7" t="s">
        <v>644</v>
      </c>
      <c r="C382" s="20">
        <f>VLOOKUP(A382,'14.03.24'!$A$2:$W$500,17,0)</f>
        <v>760607.58</v>
      </c>
      <c r="D382" s="33">
        <f t="shared" si="1"/>
        <v>803894</v>
      </c>
      <c r="E382" s="20">
        <f>VLOOKUP(A382,'14.03.24'!$A$2:$W$500,18,0)</f>
        <v>5704556.85</v>
      </c>
      <c r="F382" s="33">
        <f t="shared" si="2"/>
        <v>3545624.284</v>
      </c>
      <c r="G382" s="13">
        <f>VLOOKUP(A382,'14.03.24'!$A$2:$C$426,3,0)</f>
        <v>38030379</v>
      </c>
      <c r="H382" s="34">
        <f>VLOOKUP(A382,'Actual scan'!$A$2:$C$419,3,0)</f>
        <v>28402036</v>
      </c>
      <c r="I382" s="35">
        <f t="shared" si="3"/>
        <v>-9628343</v>
      </c>
      <c r="J382" s="20">
        <f>VLOOKUP(A382,'14.03.24'!$A$2:$M$426,13,0)</f>
        <v>11894803.6</v>
      </c>
      <c r="K382" s="36">
        <f>VLOOKUP(A382,'Actual scan'!$A$2:$M$419,13,0)</f>
        <v>21328250.6</v>
      </c>
      <c r="L382" s="37">
        <f t="shared" si="4"/>
        <v>9433447</v>
      </c>
      <c r="M382" s="13">
        <f>VLOOKUP(A382,'14.03.24'!$A$2:$M$426,4,0)</f>
        <v>1542642</v>
      </c>
      <c r="N382" s="34">
        <f>VLOOKUP(A382,'Actual scan'!$A$2:$M$419,4,0)</f>
        <v>2356638</v>
      </c>
      <c r="O382" s="38">
        <f t="shared" si="5"/>
        <v>813996</v>
      </c>
      <c r="P382" s="13">
        <f>VLOOKUP(A382,'14.03.24'!$A$2:$M$426,10,0)</f>
        <v>2910557</v>
      </c>
      <c r="Q382" s="39">
        <f>VLOOKUP(A382,'Actual scan'!$A$2:$M$419,10,0)</f>
        <v>5558119</v>
      </c>
      <c r="R382" s="38">
        <f t="shared" si="6"/>
        <v>2647562</v>
      </c>
      <c r="S382" s="13">
        <f>VLOOKUP(A382,'14.03.24'!$A$2:$M$426,9,0)</f>
        <v>207284</v>
      </c>
      <c r="T382" s="39">
        <f>VLOOKUP(A382,'Actual scan'!$A$2:$M$419,9,0)</f>
        <v>346434</v>
      </c>
      <c r="U382" s="38">
        <f t="shared" si="7"/>
        <v>139150</v>
      </c>
      <c r="V382" s="13">
        <f>VLOOKUP(A382,'14.03.24'!$A$2:$M$426,8,0)</f>
        <v>748243</v>
      </c>
      <c r="W382" s="39">
        <f>VLOOKUP(A382,'Actual scan'!$A$2:$M$419,8,0)</f>
        <v>1412987</v>
      </c>
      <c r="X382" s="38">
        <f t="shared" si="8"/>
        <v>664744</v>
      </c>
      <c r="Y382" s="13">
        <f>VLOOKUP(A382,'14.03.24'!$A$2:$M$426,11,0)</f>
        <v>9173273716</v>
      </c>
      <c r="Z382" s="39">
        <f>VLOOKUP(A382,'Actual scan'!$A$2:$M$419,11,0)</f>
        <v>11939167523</v>
      </c>
      <c r="AA382" s="38">
        <f t="shared" si="9"/>
        <v>2765893807</v>
      </c>
      <c r="AB382" s="40">
        <f t="shared" si="10"/>
        <v>1329488</v>
      </c>
      <c r="AC382" s="40">
        <f t="shared" si="11"/>
        <v>556600</v>
      </c>
      <c r="AD382" s="40">
        <f t="shared" si="12"/>
        <v>0</v>
      </c>
      <c r="AE382" s="40">
        <f t="shared" si="13"/>
        <v>0</v>
      </c>
      <c r="AF382" s="41">
        <f t="shared" si="14"/>
        <v>1659536.284</v>
      </c>
      <c r="AG382" s="40">
        <f>IFERROR(__xludf.DUMMYFUNCTION("IFNA(VLOOKUP(A382,IMPORTRANGE(""https://docs.google.com/spreadsheets/d/13sIiIFxtnWDUMYwzYXOCUL9Pdssb8PBqcbIkNBBCaZM/edit?resourcekey#gid=2083474367"",""Responses!$B$2:$N$500""),10,0),0)"),0.0)</f>
        <v>0</v>
      </c>
      <c r="AH382" s="40">
        <f>IFERROR(__xludf.DUMMYFUNCTION("IFNA(VLOOKUP(A382,IMPORTRANGE(""https://docs.google.com/spreadsheets/d/13sIiIFxtnWDUMYwzYXOCUL9Pdssb8PBqcbIkNBBCaZM/edit?resourcekey#gid=2083474367"",""Responses!$B$2:$N$500""),9,0),0)"),0.0)</f>
        <v>0</v>
      </c>
      <c r="AI382" s="41">
        <f t="shared" si="15"/>
        <v>3545624.284</v>
      </c>
      <c r="AJ382" s="41">
        <f t="shared" si="16"/>
        <v>-2158932.566</v>
      </c>
      <c r="AK382" s="42">
        <f t="shared" si="17"/>
        <v>1.056910319</v>
      </c>
      <c r="AL382" s="42">
        <f t="shared" si="18"/>
        <v>0.6215424576</v>
      </c>
    </row>
    <row r="383" ht="15.75" customHeight="1">
      <c r="A383" s="6">
        <v>1.10821697E8</v>
      </c>
      <c r="B383" s="7" t="s">
        <v>646</v>
      </c>
      <c r="C383" s="20">
        <f>VLOOKUP(A383,'14.03.24'!$A$2:$W$500,17,0)</f>
        <v>753396.86</v>
      </c>
      <c r="D383" s="33">
        <f t="shared" si="1"/>
        <v>0</v>
      </c>
      <c r="E383" s="20">
        <f>VLOOKUP(A383,'14.03.24'!$A$2:$W$500,18,0)</f>
        <v>5650476.45</v>
      </c>
      <c r="F383" s="33">
        <f t="shared" si="2"/>
        <v>0</v>
      </c>
      <c r="G383" s="13">
        <f>VLOOKUP(A383,'14.03.24'!$A$2:$C$426,3,0)</f>
        <v>37669843</v>
      </c>
      <c r="H383" s="34" t="str">
        <f>VLOOKUP(A383,'Actual scan'!$A$2:$C$419,3,0)</f>
        <v>#N/A</v>
      </c>
      <c r="I383" s="35" t="str">
        <f t="shared" si="3"/>
        <v>#N/A</v>
      </c>
      <c r="J383" s="20">
        <f>VLOOKUP(A383,'14.03.24'!$A$2:$M$426,13,0)</f>
        <v>60976965.8</v>
      </c>
      <c r="K383" s="36" t="str">
        <f>VLOOKUP(A383,'Actual scan'!$A$2:$M$419,13,0)</f>
        <v>#N/A</v>
      </c>
      <c r="L383" s="35" t="str">
        <f t="shared" si="4"/>
        <v>#N/A</v>
      </c>
      <c r="M383" s="13">
        <f>VLOOKUP(A383,'14.03.24'!$A$2:$M$426,4,0)</f>
        <v>4934047</v>
      </c>
      <c r="N383" s="34" t="str">
        <f>VLOOKUP(A383,'Actual scan'!$A$2:$M$419,4,0)</f>
        <v>#N/A</v>
      </c>
      <c r="O383" s="38" t="str">
        <f t="shared" si="5"/>
        <v>#N/A</v>
      </c>
      <c r="P383" s="13">
        <f>VLOOKUP(A383,'14.03.24'!$A$2:$M$426,10,0)</f>
        <v>3581993</v>
      </c>
      <c r="Q383" s="39" t="str">
        <f>VLOOKUP(A383,'Actual scan'!$A$2:$M$419,10,0)</f>
        <v>#N/A</v>
      </c>
      <c r="R383" s="38" t="str">
        <f t="shared" si="6"/>
        <v>#N/A</v>
      </c>
      <c r="S383" s="13">
        <f>VLOOKUP(A383,'14.03.24'!$A$2:$M$426,9,0)</f>
        <v>1442489</v>
      </c>
      <c r="T383" s="39" t="str">
        <f>VLOOKUP(A383,'Actual scan'!$A$2:$M$419,9,0)</f>
        <v>#N/A</v>
      </c>
      <c r="U383" s="38" t="str">
        <f t="shared" si="7"/>
        <v>#N/A</v>
      </c>
      <c r="V383" s="13">
        <f>VLOOKUP(A383,'14.03.24'!$A$2:$M$426,8,0)</f>
        <v>3138833</v>
      </c>
      <c r="W383" s="39" t="str">
        <f>VLOOKUP(A383,'Actual scan'!$A$2:$M$419,8,0)</f>
        <v>#N/A</v>
      </c>
      <c r="X383" s="38" t="str">
        <f t="shared" si="8"/>
        <v>#N/A</v>
      </c>
      <c r="Y383" s="13">
        <f>VLOOKUP(A383,'14.03.24'!$A$2:$M$426,11,0)</f>
        <v>4352843149</v>
      </c>
      <c r="Z383" s="39" t="str">
        <f>VLOOKUP(A383,'Actual scan'!$A$2:$M$419,11,0)</f>
        <v>#N/A</v>
      </c>
      <c r="AA383" s="38" t="str">
        <f t="shared" si="9"/>
        <v>#N/A</v>
      </c>
      <c r="AB383" s="40" t="str">
        <f t="shared" si="10"/>
        <v>#N/A</v>
      </c>
      <c r="AC383" s="40" t="str">
        <f t="shared" si="11"/>
        <v>#N/A</v>
      </c>
      <c r="AD383" s="40">
        <f t="shared" si="12"/>
        <v>0</v>
      </c>
      <c r="AE383" s="40">
        <f t="shared" si="13"/>
        <v>0</v>
      </c>
      <c r="AF383" s="41" t="str">
        <f t="shared" si="14"/>
        <v>#N/A</v>
      </c>
      <c r="AG383" s="40">
        <f>IFERROR(__xludf.DUMMYFUNCTION("IFNA(VLOOKUP(A383,IMPORTRANGE(""https://docs.google.com/spreadsheets/d/13sIiIFxtnWDUMYwzYXOCUL9Pdssb8PBqcbIkNBBCaZM/edit?resourcekey#gid=2083474367"",""Responses!$B$2:$N$500""),10,0),0)"),0.0)</f>
        <v>0</v>
      </c>
      <c r="AH383" s="40">
        <f>IFERROR(__xludf.DUMMYFUNCTION("IFNA(VLOOKUP(A383,IMPORTRANGE(""https://docs.google.com/spreadsheets/d/13sIiIFxtnWDUMYwzYXOCUL9Pdssb8PBqcbIkNBBCaZM/edit?resourcekey#gid=2083474367"",""Responses!$B$2:$N$500""),9,0),0)"),0.0)</f>
        <v>0</v>
      </c>
      <c r="AI383" s="41">
        <f t="shared" si="15"/>
        <v>0</v>
      </c>
      <c r="AJ383" s="41">
        <f t="shared" si="16"/>
        <v>-5650476.45</v>
      </c>
      <c r="AK383" s="42">
        <f t="shared" si="17"/>
        <v>0</v>
      </c>
      <c r="AL383" s="42">
        <f t="shared" si="18"/>
        <v>0</v>
      </c>
    </row>
    <row r="384" ht="15.75" customHeight="1">
      <c r="A384" s="6">
        <v>8.743247E7</v>
      </c>
      <c r="B384" s="7" t="s">
        <v>645</v>
      </c>
      <c r="C384" s="20">
        <f>VLOOKUP(A384,'14.03.24'!$A$2:$W$500,17,0)</f>
        <v>755176.18</v>
      </c>
      <c r="D384" s="33">
        <f t="shared" si="1"/>
        <v>0</v>
      </c>
      <c r="E384" s="20">
        <f>VLOOKUP(A384,'14.03.24'!$A$2:$W$500,18,0)</f>
        <v>5663821.35</v>
      </c>
      <c r="F384" s="33">
        <f t="shared" si="2"/>
        <v>0</v>
      </c>
      <c r="G384" s="13">
        <f>VLOOKUP(A384,'14.03.24'!$A$2:$C$426,3,0)</f>
        <v>37758809</v>
      </c>
      <c r="H384" s="34" t="str">
        <f>VLOOKUP(A384,'Actual scan'!$A$2:$C$419,3,0)</f>
        <v>#N/A</v>
      </c>
      <c r="I384" s="35" t="str">
        <f t="shared" si="3"/>
        <v>#N/A</v>
      </c>
      <c r="J384" s="20">
        <f>VLOOKUP(A384,'14.03.24'!$A$2:$M$426,13,0)</f>
        <v>18015701.2</v>
      </c>
      <c r="K384" s="36" t="str">
        <f>VLOOKUP(A384,'Actual scan'!$A$2:$M$419,13,0)</f>
        <v>#N/A</v>
      </c>
      <c r="L384" s="35" t="str">
        <f t="shared" si="4"/>
        <v>#N/A</v>
      </c>
      <c r="M384" s="13">
        <f>VLOOKUP(A384,'14.03.24'!$A$2:$M$426,4,0)</f>
        <v>2832079</v>
      </c>
      <c r="N384" s="34" t="str">
        <f>VLOOKUP(A384,'Actual scan'!$A$2:$M$419,4,0)</f>
        <v>#N/A</v>
      </c>
      <c r="O384" s="38" t="str">
        <f t="shared" si="5"/>
        <v>#N/A</v>
      </c>
      <c r="P384" s="13">
        <f>VLOOKUP(A384,'14.03.24'!$A$2:$M$426,10,0)</f>
        <v>1864321</v>
      </c>
      <c r="Q384" s="39" t="str">
        <f>VLOOKUP(A384,'Actual scan'!$A$2:$M$419,10,0)</f>
        <v>#N/A</v>
      </c>
      <c r="R384" s="38" t="str">
        <f t="shared" si="6"/>
        <v>#N/A</v>
      </c>
      <c r="S384" s="13">
        <f>VLOOKUP(A384,'14.03.24'!$A$2:$M$426,9,0)</f>
        <v>171128</v>
      </c>
      <c r="T384" s="39" t="str">
        <f>VLOOKUP(A384,'Actual scan'!$A$2:$M$419,9,0)</f>
        <v>#N/A</v>
      </c>
      <c r="U384" s="38" t="str">
        <f t="shared" si="7"/>
        <v>#N/A</v>
      </c>
      <c r="V384" s="13">
        <f>VLOOKUP(A384,'14.03.24'!$A$2:$M$426,8,0)</f>
        <v>1230906</v>
      </c>
      <c r="W384" s="39" t="str">
        <f>VLOOKUP(A384,'Actual scan'!$A$2:$M$419,8,0)</f>
        <v>#N/A</v>
      </c>
      <c r="X384" s="38" t="str">
        <f t="shared" si="8"/>
        <v>#N/A</v>
      </c>
      <c r="Y384" s="13">
        <f>VLOOKUP(A384,'14.03.24'!$A$2:$M$426,11,0)</f>
        <v>5776318547</v>
      </c>
      <c r="Z384" s="39" t="str">
        <f>VLOOKUP(A384,'Actual scan'!$A$2:$M$419,11,0)</f>
        <v>#N/A</v>
      </c>
      <c r="AA384" s="38" t="str">
        <f t="shared" si="9"/>
        <v>#N/A</v>
      </c>
      <c r="AB384" s="40" t="str">
        <f t="shared" si="10"/>
        <v>#N/A</v>
      </c>
      <c r="AC384" s="40" t="str">
        <f t="shared" si="11"/>
        <v>#N/A</v>
      </c>
      <c r="AD384" s="40">
        <f t="shared" si="12"/>
        <v>0</v>
      </c>
      <c r="AE384" s="40">
        <f t="shared" si="13"/>
        <v>0</v>
      </c>
      <c r="AF384" s="41" t="str">
        <f t="shared" si="14"/>
        <v>#N/A</v>
      </c>
      <c r="AG384" s="40">
        <f>IFERROR(__xludf.DUMMYFUNCTION("IFNA(VLOOKUP(A384,IMPORTRANGE(""https://docs.google.com/spreadsheets/d/13sIiIFxtnWDUMYwzYXOCUL9Pdssb8PBqcbIkNBBCaZM/edit?resourcekey#gid=2083474367"",""Responses!$B$2:$N$500""),10,0),0)"),0.0)</f>
        <v>0</v>
      </c>
      <c r="AH384" s="40">
        <f>IFERROR(__xludf.DUMMYFUNCTION("IFNA(VLOOKUP(A384,IMPORTRANGE(""https://docs.google.com/spreadsheets/d/13sIiIFxtnWDUMYwzYXOCUL9Pdssb8PBqcbIkNBBCaZM/edit?resourcekey#gid=2083474367"",""Responses!$B$2:$N$500""),9,0),0)"),0.0)</f>
        <v>0</v>
      </c>
      <c r="AI384" s="41">
        <f t="shared" si="15"/>
        <v>0</v>
      </c>
      <c r="AJ384" s="41">
        <f t="shared" si="16"/>
        <v>-5663821.35</v>
      </c>
      <c r="AK384" s="42">
        <f t="shared" si="17"/>
        <v>0</v>
      </c>
      <c r="AL384" s="42">
        <f t="shared" si="18"/>
        <v>0</v>
      </c>
    </row>
    <row r="385" ht="15.75" customHeight="1">
      <c r="A385" s="6">
        <v>1.24490301E8</v>
      </c>
      <c r="B385" s="7" t="s">
        <v>648</v>
      </c>
      <c r="C385" s="20">
        <f>VLOOKUP(A385,'14.03.24'!$A$2:$W$500,17,0)</f>
        <v>748841.88</v>
      </c>
      <c r="D385" s="33">
        <f t="shared" si="1"/>
        <v>0</v>
      </c>
      <c r="E385" s="20">
        <f>VLOOKUP(A385,'14.03.24'!$A$2:$W$500,18,0)</f>
        <v>5616314.1</v>
      </c>
      <c r="F385" s="33">
        <f t="shared" si="2"/>
        <v>0</v>
      </c>
      <c r="G385" s="13">
        <f>VLOOKUP(A385,'14.03.24'!$A$2:$C$426,3,0)</f>
        <v>37442094</v>
      </c>
      <c r="H385" s="34" t="str">
        <f>VLOOKUP(A385,'Actual scan'!$A$2:$C$419,3,0)</f>
        <v>#N/A</v>
      </c>
      <c r="I385" s="35" t="str">
        <f t="shared" si="3"/>
        <v>#N/A</v>
      </c>
      <c r="J385" s="20">
        <f>VLOOKUP(A385,'14.03.24'!$A$2:$M$426,13,0)</f>
        <v>64581076.2</v>
      </c>
      <c r="K385" s="36" t="str">
        <f>VLOOKUP(A385,'Actual scan'!$A$2:$M$419,13,0)</f>
        <v>#N/A</v>
      </c>
      <c r="L385" s="35" t="str">
        <f t="shared" si="4"/>
        <v>#N/A</v>
      </c>
      <c r="M385" s="13">
        <f>VLOOKUP(A385,'14.03.24'!$A$2:$M$426,4,0)</f>
        <v>8306585</v>
      </c>
      <c r="N385" s="34" t="str">
        <f>VLOOKUP(A385,'Actual scan'!$A$2:$M$419,4,0)</f>
        <v>#N/A</v>
      </c>
      <c r="O385" s="38" t="str">
        <f t="shared" si="5"/>
        <v>#N/A</v>
      </c>
      <c r="P385" s="13">
        <f>VLOOKUP(A385,'14.03.24'!$A$2:$M$426,10,0)</f>
        <v>2755186</v>
      </c>
      <c r="Q385" s="39" t="str">
        <f>VLOOKUP(A385,'Actual scan'!$A$2:$M$419,10,0)</f>
        <v>#N/A</v>
      </c>
      <c r="R385" s="38" t="str">
        <f t="shared" si="6"/>
        <v>#N/A</v>
      </c>
      <c r="S385" s="13">
        <f>VLOOKUP(A385,'14.03.24'!$A$2:$M$426,9,0)</f>
        <v>881853</v>
      </c>
      <c r="T385" s="39" t="str">
        <f>VLOOKUP(A385,'Actual scan'!$A$2:$M$419,9,0)</f>
        <v>#N/A</v>
      </c>
      <c r="U385" s="38" t="str">
        <f t="shared" si="7"/>
        <v>#N/A</v>
      </c>
      <c r="V385" s="13">
        <f>VLOOKUP(A385,'14.03.24'!$A$2:$M$426,8,0)</f>
        <v>4020092</v>
      </c>
      <c r="W385" s="39" t="str">
        <f>VLOOKUP(A385,'Actual scan'!$A$2:$M$419,8,0)</f>
        <v>#N/A</v>
      </c>
      <c r="X385" s="38" t="str">
        <f t="shared" si="8"/>
        <v>#N/A</v>
      </c>
      <c r="Y385" s="13">
        <f>VLOOKUP(A385,'14.03.24'!$A$2:$M$426,11,0)</f>
        <v>2778423830</v>
      </c>
      <c r="Z385" s="39" t="str">
        <f>VLOOKUP(A385,'Actual scan'!$A$2:$M$419,11,0)</f>
        <v>#N/A</v>
      </c>
      <c r="AA385" s="38" t="str">
        <f t="shared" si="9"/>
        <v>#N/A</v>
      </c>
      <c r="AB385" s="40" t="str">
        <f t="shared" si="10"/>
        <v>#N/A</v>
      </c>
      <c r="AC385" s="40" t="str">
        <f t="shared" si="11"/>
        <v>#N/A</v>
      </c>
      <c r="AD385" s="40">
        <f t="shared" si="12"/>
        <v>0</v>
      </c>
      <c r="AE385" s="40">
        <f t="shared" si="13"/>
        <v>0</v>
      </c>
      <c r="AF385" s="41" t="str">
        <f t="shared" si="14"/>
        <v>#N/A</v>
      </c>
      <c r="AG385" s="40">
        <f>IFERROR(__xludf.DUMMYFUNCTION("IFNA(VLOOKUP(A385,IMPORTRANGE(""https://docs.google.com/spreadsheets/d/13sIiIFxtnWDUMYwzYXOCUL9Pdssb8PBqcbIkNBBCaZM/edit?resourcekey#gid=2083474367"",""Responses!$B$2:$N$500""),10,0),0)"),0.0)</f>
        <v>0</v>
      </c>
      <c r="AH385" s="40">
        <f>IFERROR(__xludf.DUMMYFUNCTION("IFNA(VLOOKUP(A385,IMPORTRANGE(""https://docs.google.com/spreadsheets/d/13sIiIFxtnWDUMYwzYXOCUL9Pdssb8PBqcbIkNBBCaZM/edit?resourcekey#gid=2083474367"",""Responses!$B$2:$N$500""),9,0),0)"),0.0)</f>
        <v>0</v>
      </c>
      <c r="AI385" s="41">
        <f t="shared" si="15"/>
        <v>0</v>
      </c>
      <c r="AJ385" s="41">
        <f t="shared" si="16"/>
        <v>-5616314.1</v>
      </c>
      <c r="AK385" s="42">
        <f t="shared" si="17"/>
        <v>0</v>
      </c>
      <c r="AL385" s="42">
        <f t="shared" si="18"/>
        <v>0</v>
      </c>
    </row>
    <row r="386" ht="15.75" customHeight="1">
      <c r="A386" s="6">
        <v>1.23051542E8</v>
      </c>
      <c r="B386" s="7" t="s">
        <v>299</v>
      </c>
      <c r="C386" s="20">
        <f>VLOOKUP(A386,'14.03.24'!$A$2:$W$500,17,0)</f>
        <v>757747.18</v>
      </c>
      <c r="D386" s="33">
        <f t="shared" si="1"/>
        <v>2118718</v>
      </c>
      <c r="E386" s="20">
        <f>VLOOKUP(A386,'14.03.24'!$A$2:$W$500,18,0)</f>
        <v>5683103.85</v>
      </c>
      <c r="F386" s="33">
        <f t="shared" si="2"/>
        <v>7552762</v>
      </c>
      <c r="G386" s="13">
        <f>VLOOKUP(A386,'14.03.24'!$A$2:$C$426,3,0)</f>
        <v>37887359</v>
      </c>
      <c r="H386" s="34">
        <f>VLOOKUP(A386,'Actual scan'!$A$2:$C$419,3,0)</f>
        <v>38610071</v>
      </c>
      <c r="I386" s="35">
        <f t="shared" si="3"/>
        <v>722712</v>
      </c>
      <c r="J386" s="20">
        <f>VLOOKUP(A386,'14.03.24'!$A$2:$M$426,13,0)</f>
        <v>35016523.8</v>
      </c>
      <c r="K386" s="36">
        <f>VLOOKUP(A386,'Actual scan'!$A$2:$M$419,13,0)</f>
        <v>72782206.8</v>
      </c>
      <c r="L386" s="37">
        <f t="shared" si="4"/>
        <v>37765683</v>
      </c>
      <c r="M386" s="13">
        <f>VLOOKUP(A386,'14.03.24'!$A$2:$M$426,4,0)</f>
        <v>2847589</v>
      </c>
      <c r="N386" s="34">
        <f>VLOOKUP(A386,'Actual scan'!$A$2:$M$419,4,0)</f>
        <v>4998906</v>
      </c>
      <c r="O386" s="38">
        <f t="shared" si="5"/>
        <v>2151317</v>
      </c>
      <c r="P386" s="13">
        <f>VLOOKUP(A386,'14.03.24'!$A$2:$M$426,10,0)</f>
        <v>2925297</v>
      </c>
      <c r="Q386" s="39">
        <f>VLOOKUP(A386,'Actual scan'!$A$2:$M$419,10,0)</f>
        <v>4031020</v>
      </c>
      <c r="R386" s="38">
        <f t="shared" si="6"/>
        <v>1105723</v>
      </c>
      <c r="S386" s="13">
        <f>VLOOKUP(A386,'14.03.24'!$A$2:$M$426,9,0)</f>
        <v>1142381</v>
      </c>
      <c r="T386" s="39">
        <f>VLOOKUP(A386,'Actual scan'!$A$2:$M$419,9,0)</f>
        <v>2798544</v>
      </c>
      <c r="U386" s="38">
        <f t="shared" si="7"/>
        <v>1656163</v>
      </c>
      <c r="V386" s="13">
        <f>VLOOKUP(A386,'14.03.24'!$A$2:$M$426,8,0)</f>
        <v>1102609</v>
      </c>
      <c r="W386" s="39">
        <f>VLOOKUP(A386,'Actual scan'!$A$2:$M$419,8,0)</f>
        <v>1565164</v>
      </c>
      <c r="X386" s="38">
        <f t="shared" si="8"/>
        <v>462555</v>
      </c>
      <c r="Y386" s="13">
        <f>VLOOKUP(A386,'14.03.24'!$A$2:$M$426,11,0)</f>
        <v>96406912</v>
      </c>
      <c r="Z386" s="39">
        <f>VLOOKUP(A386,'Actual scan'!$A$2:$M$419,11,0)</f>
        <v>101406912</v>
      </c>
      <c r="AA386" s="38">
        <f t="shared" si="9"/>
        <v>5000000</v>
      </c>
      <c r="AB386" s="40">
        <f t="shared" si="10"/>
        <v>925110</v>
      </c>
      <c r="AC386" s="40">
        <f t="shared" si="11"/>
        <v>6624652</v>
      </c>
      <c r="AD386" s="40">
        <f t="shared" si="12"/>
        <v>0</v>
      </c>
      <c r="AE386" s="40">
        <f t="shared" si="13"/>
        <v>0</v>
      </c>
      <c r="AF386" s="41">
        <f t="shared" si="14"/>
        <v>3000</v>
      </c>
      <c r="AG386" s="40">
        <f>IFERROR(__xludf.DUMMYFUNCTION("IFNA(VLOOKUP(A386,IMPORTRANGE(""https://docs.google.com/spreadsheets/d/13sIiIFxtnWDUMYwzYXOCUL9Pdssb8PBqcbIkNBBCaZM/edit?resourcekey#gid=2083474367"",""Responses!$B$2:$N$500""),10,0),0)"),0.0)</f>
        <v>0</v>
      </c>
      <c r="AH386" s="40">
        <f>IFERROR(__xludf.DUMMYFUNCTION("IFNA(VLOOKUP(A386,IMPORTRANGE(""https://docs.google.com/spreadsheets/d/13sIiIFxtnWDUMYwzYXOCUL9Pdssb8PBqcbIkNBBCaZM/edit?resourcekey#gid=2083474367"",""Responses!$B$2:$N$500""),9,0),0)"),0.0)</f>
        <v>0</v>
      </c>
      <c r="AI386" s="41">
        <f t="shared" si="15"/>
        <v>7552762</v>
      </c>
      <c r="AJ386" s="41">
        <f t="shared" si="16"/>
        <v>1869658.15</v>
      </c>
      <c r="AK386" s="42">
        <f t="shared" si="17"/>
        <v>2.796075071</v>
      </c>
      <c r="AL386" s="42">
        <f t="shared" si="18"/>
        <v>1.328985392</v>
      </c>
    </row>
    <row r="387" ht="15.75" customHeight="1">
      <c r="A387" s="6">
        <v>1.29237697E8</v>
      </c>
      <c r="B387" s="7" t="s">
        <v>675</v>
      </c>
      <c r="C387" s="13" t="str">
        <f>VLOOKUP(A387,'14.03.24'!$A$2:$W$500,17,0)</f>
        <v>#N/A</v>
      </c>
      <c r="D387" s="33">
        <f t="shared" si="1"/>
        <v>0</v>
      </c>
      <c r="E387" s="13" t="str">
        <f>VLOOKUP(A387,'14.03.24'!$A$2:$W$500,18,0)</f>
        <v>#N/A</v>
      </c>
      <c r="F387" s="33">
        <f t="shared" si="2"/>
        <v>0</v>
      </c>
      <c r="G387" s="13" t="str">
        <f>VLOOKUP(A387,'14.03.24'!$A$2:$C$426,3,0)</f>
        <v>#N/A</v>
      </c>
      <c r="H387" s="34" t="str">
        <f>VLOOKUP(A387,'Actual scan'!$A$2:$C$419,3,0)</f>
        <v>#N/A</v>
      </c>
      <c r="I387" s="35" t="str">
        <f t="shared" si="3"/>
        <v>#N/A</v>
      </c>
      <c r="J387" s="13" t="str">
        <f>VLOOKUP(A387,'14.03.24'!$A$2:$M$426,13,0)</f>
        <v>#N/A</v>
      </c>
      <c r="K387" s="36" t="str">
        <f>VLOOKUP(A387,'Actual scan'!$A$2:$M$419,13,0)</f>
        <v>#N/A</v>
      </c>
      <c r="L387" s="35" t="str">
        <f t="shared" si="4"/>
        <v>#N/A</v>
      </c>
      <c r="M387" s="13" t="str">
        <f>VLOOKUP(A387,'14.03.24'!$A$2:$M$426,4,0)</f>
        <v>#N/A</v>
      </c>
      <c r="N387" s="34" t="str">
        <f>VLOOKUP(A387,'Actual scan'!$A$2:$M$419,4,0)</f>
        <v>#N/A</v>
      </c>
      <c r="O387" s="38" t="str">
        <f t="shared" si="5"/>
        <v>#N/A</v>
      </c>
      <c r="P387" s="13" t="str">
        <f>VLOOKUP(A387,'14.03.24'!$A$2:$M$426,10,0)</f>
        <v>#N/A</v>
      </c>
      <c r="Q387" s="39" t="str">
        <f>VLOOKUP(A387,'Actual scan'!$A$2:$M$419,10,0)</f>
        <v>#N/A</v>
      </c>
      <c r="R387" s="38" t="str">
        <f t="shared" si="6"/>
        <v>#N/A</v>
      </c>
      <c r="S387" s="13" t="str">
        <f>VLOOKUP(A387,'14.03.24'!$A$2:$M$426,9,0)</f>
        <v>#N/A</v>
      </c>
      <c r="T387" s="39" t="str">
        <f>VLOOKUP(A387,'Actual scan'!$A$2:$M$419,9,0)</f>
        <v>#N/A</v>
      </c>
      <c r="U387" s="38" t="str">
        <f t="shared" si="7"/>
        <v>#N/A</v>
      </c>
      <c r="V387" s="13" t="str">
        <f>VLOOKUP(A387,'14.03.24'!$A$2:$M$426,8,0)</f>
        <v>#N/A</v>
      </c>
      <c r="W387" s="39" t="str">
        <f>VLOOKUP(A387,'Actual scan'!$A$2:$M$419,8,0)</f>
        <v>#N/A</v>
      </c>
      <c r="X387" s="38" t="str">
        <f t="shared" si="8"/>
        <v>#N/A</v>
      </c>
      <c r="Y387" s="13" t="str">
        <f>VLOOKUP(A387,'14.03.24'!$A$2:$M$426,11,0)</f>
        <v>#N/A</v>
      </c>
      <c r="Z387" s="39" t="str">
        <f>VLOOKUP(A387,'Actual scan'!$A$2:$M$419,11,0)</f>
        <v>#N/A</v>
      </c>
      <c r="AA387" s="38" t="str">
        <f t="shared" si="9"/>
        <v>#N/A</v>
      </c>
      <c r="AB387" s="40" t="str">
        <f t="shared" si="10"/>
        <v>#N/A</v>
      </c>
      <c r="AC387" s="40" t="str">
        <f t="shared" si="11"/>
        <v>#N/A</v>
      </c>
      <c r="AD387" s="40">
        <f t="shared" si="12"/>
        <v>0</v>
      </c>
      <c r="AE387" s="40">
        <f t="shared" si="13"/>
        <v>0</v>
      </c>
      <c r="AF387" s="41" t="str">
        <f t="shared" si="14"/>
        <v>#N/A</v>
      </c>
      <c r="AG387" s="40">
        <f>IFERROR(__xludf.DUMMYFUNCTION("IFNA(VLOOKUP(A387,IMPORTRANGE(""https://docs.google.com/spreadsheets/d/13sIiIFxtnWDUMYwzYXOCUL9Pdssb8PBqcbIkNBBCaZM/edit?resourcekey#gid=2083474367"",""Responses!$B$2:$N$500""),10,0),0)"),0.0)</f>
        <v>0</v>
      </c>
      <c r="AH387" s="40">
        <f>IFERROR(__xludf.DUMMYFUNCTION("IFNA(VLOOKUP(A387,IMPORTRANGE(""https://docs.google.com/spreadsheets/d/13sIiIFxtnWDUMYwzYXOCUL9Pdssb8PBqcbIkNBBCaZM/edit?resourcekey#gid=2083474367"",""Responses!$B$2:$N$500""),9,0),0)"),0.0)</f>
        <v>0</v>
      </c>
      <c r="AI387" s="41">
        <f t="shared" si="15"/>
        <v>0</v>
      </c>
      <c r="AJ387" s="41">
        <f t="shared" si="16"/>
        <v>0</v>
      </c>
      <c r="AK387" s="42">
        <f t="shared" si="17"/>
        <v>0</v>
      </c>
      <c r="AL387" s="42">
        <f t="shared" si="18"/>
        <v>0</v>
      </c>
    </row>
    <row r="388" ht="15.75" customHeight="1">
      <c r="A388" s="6">
        <v>1.19532965E8</v>
      </c>
      <c r="B388" s="7" t="s">
        <v>649</v>
      </c>
      <c r="C388" s="20">
        <f>VLOOKUP(A388,'14.03.24'!$A$2:$W$500,17,0)</f>
        <v>746380.6</v>
      </c>
      <c r="D388" s="33">
        <f t="shared" si="1"/>
        <v>0</v>
      </c>
      <c r="E388" s="20">
        <f>VLOOKUP(A388,'14.03.24'!$A$2:$W$500,18,0)</f>
        <v>5597854.5</v>
      </c>
      <c r="F388" s="33">
        <f t="shared" si="2"/>
        <v>0</v>
      </c>
      <c r="G388" s="13">
        <f>VLOOKUP(A388,'14.03.24'!$A$2:$C$426,3,0)</f>
        <v>37319030</v>
      </c>
      <c r="H388" s="34" t="str">
        <f>VLOOKUP(A388,'Actual scan'!$A$2:$C$419,3,0)</f>
        <v>#N/A</v>
      </c>
      <c r="I388" s="35" t="str">
        <f t="shared" si="3"/>
        <v>#N/A</v>
      </c>
      <c r="J388" s="20">
        <f>VLOOKUP(A388,'14.03.24'!$A$2:$M$426,13,0)</f>
        <v>43352536.6</v>
      </c>
      <c r="K388" s="36" t="str">
        <f>VLOOKUP(A388,'Actual scan'!$A$2:$M$419,13,0)</f>
        <v>#N/A</v>
      </c>
      <c r="L388" s="35" t="str">
        <f t="shared" si="4"/>
        <v>#N/A</v>
      </c>
      <c r="M388" s="13">
        <f>VLOOKUP(A388,'14.03.24'!$A$2:$M$426,4,0)</f>
        <v>3562130</v>
      </c>
      <c r="N388" s="34" t="str">
        <f>VLOOKUP(A388,'Actual scan'!$A$2:$M$419,4,0)</f>
        <v>#N/A</v>
      </c>
      <c r="O388" s="38" t="str">
        <f t="shared" si="5"/>
        <v>#N/A</v>
      </c>
      <c r="P388" s="13">
        <f>VLOOKUP(A388,'14.03.24'!$A$2:$M$426,10,0)</f>
        <v>3588780</v>
      </c>
      <c r="Q388" s="39" t="str">
        <f>VLOOKUP(A388,'Actual scan'!$A$2:$M$419,10,0)</f>
        <v>#N/A</v>
      </c>
      <c r="R388" s="38" t="str">
        <f t="shared" si="6"/>
        <v>#N/A</v>
      </c>
      <c r="S388" s="13">
        <f>VLOOKUP(A388,'14.03.24'!$A$2:$M$426,9,0)</f>
        <v>1014785</v>
      </c>
      <c r="T388" s="39" t="str">
        <f>VLOOKUP(A388,'Actual scan'!$A$2:$M$419,9,0)</f>
        <v>#N/A</v>
      </c>
      <c r="U388" s="38" t="str">
        <f t="shared" si="7"/>
        <v>#N/A</v>
      </c>
      <c r="V388" s="13">
        <f>VLOOKUP(A388,'14.03.24'!$A$2:$M$426,8,0)</f>
        <v>2222110</v>
      </c>
      <c r="W388" s="39" t="str">
        <f>VLOOKUP(A388,'Actual scan'!$A$2:$M$419,8,0)</f>
        <v>#N/A</v>
      </c>
      <c r="X388" s="38" t="str">
        <f t="shared" si="8"/>
        <v>#N/A</v>
      </c>
      <c r="Y388" s="13">
        <f>VLOOKUP(A388,'14.03.24'!$A$2:$M$426,11,0)</f>
        <v>30576433</v>
      </c>
      <c r="Z388" s="39" t="str">
        <f>VLOOKUP(A388,'Actual scan'!$A$2:$M$419,11,0)</f>
        <v>#N/A</v>
      </c>
      <c r="AA388" s="38" t="str">
        <f t="shared" si="9"/>
        <v>#N/A</v>
      </c>
      <c r="AB388" s="40" t="str">
        <f t="shared" si="10"/>
        <v>#N/A</v>
      </c>
      <c r="AC388" s="40" t="str">
        <f t="shared" si="11"/>
        <v>#N/A</v>
      </c>
      <c r="AD388" s="40">
        <f t="shared" si="12"/>
        <v>0</v>
      </c>
      <c r="AE388" s="40">
        <f t="shared" si="13"/>
        <v>0</v>
      </c>
      <c r="AF388" s="41" t="str">
        <f t="shared" si="14"/>
        <v>#N/A</v>
      </c>
      <c r="AG388" s="40">
        <f>IFERROR(__xludf.DUMMYFUNCTION("IFNA(VLOOKUP(A388,IMPORTRANGE(""https://docs.google.com/spreadsheets/d/13sIiIFxtnWDUMYwzYXOCUL9Pdssb8PBqcbIkNBBCaZM/edit?resourcekey#gid=2083474367"",""Responses!$B$2:$N$500""),10,0),0)"),0.0)</f>
        <v>0</v>
      </c>
      <c r="AH388" s="40">
        <f>IFERROR(__xludf.DUMMYFUNCTION("IFNA(VLOOKUP(A388,IMPORTRANGE(""https://docs.google.com/spreadsheets/d/13sIiIFxtnWDUMYwzYXOCUL9Pdssb8PBqcbIkNBBCaZM/edit?resourcekey#gid=2083474367"",""Responses!$B$2:$N$500""),9,0),0)"),0.0)</f>
        <v>0</v>
      </c>
      <c r="AI388" s="41">
        <f t="shared" si="15"/>
        <v>0</v>
      </c>
      <c r="AJ388" s="41">
        <f t="shared" si="16"/>
        <v>-5597854.5</v>
      </c>
      <c r="AK388" s="42">
        <f t="shared" si="17"/>
        <v>0</v>
      </c>
      <c r="AL388" s="42">
        <f t="shared" si="18"/>
        <v>0</v>
      </c>
    </row>
    <row r="389" ht="15.75" customHeight="1">
      <c r="A389" s="6">
        <v>1.23214074E8</v>
      </c>
      <c r="B389" s="7" t="s">
        <v>342</v>
      </c>
      <c r="C389" s="20">
        <f>VLOOKUP(A389,'14.03.24'!$A$2:$W$500,17,0)</f>
        <v>746494.42</v>
      </c>
      <c r="D389" s="33">
        <f t="shared" si="1"/>
        <v>1188002</v>
      </c>
      <c r="E389" s="20">
        <f>VLOOKUP(A389,'14.03.24'!$A$2:$W$500,18,0)</f>
        <v>5598708.15</v>
      </c>
      <c r="F389" s="33">
        <f t="shared" si="2"/>
        <v>4703986</v>
      </c>
      <c r="G389" s="13">
        <f>VLOOKUP(A389,'14.03.24'!$A$2:$C$426,3,0)</f>
        <v>37324721</v>
      </c>
      <c r="H389" s="34">
        <f>VLOOKUP(A389,'Actual scan'!$A$2:$C$419,3,0)</f>
        <v>33336691</v>
      </c>
      <c r="I389" s="35">
        <f t="shared" si="3"/>
        <v>-3988030</v>
      </c>
      <c r="J389" s="20">
        <f>VLOOKUP(A389,'14.03.24'!$A$2:$M$426,13,0)</f>
        <v>34890481</v>
      </c>
      <c r="K389" s="36">
        <f>VLOOKUP(A389,'Actual scan'!$A$2:$M$419,13,0)</f>
        <v>53911221.6</v>
      </c>
      <c r="L389" s="37">
        <f t="shared" si="4"/>
        <v>19020740.6</v>
      </c>
      <c r="M389" s="13">
        <f>VLOOKUP(A389,'14.03.24'!$A$2:$M$426,4,0)</f>
        <v>2979722</v>
      </c>
      <c r="N389" s="34">
        <f>VLOOKUP(A389,'Actual scan'!$A$2:$M$419,4,0)</f>
        <v>4226729</v>
      </c>
      <c r="O389" s="38">
        <f t="shared" si="5"/>
        <v>1247007</v>
      </c>
      <c r="P389" s="13">
        <f>VLOOKUP(A389,'14.03.24'!$A$2:$M$426,10,0)</f>
        <v>1717705</v>
      </c>
      <c r="Q389" s="39">
        <f>VLOOKUP(A389,'Actual scan'!$A$2:$M$419,10,0)</f>
        <v>4466012</v>
      </c>
      <c r="R389" s="38">
        <f t="shared" si="6"/>
        <v>2748307</v>
      </c>
      <c r="S389" s="13">
        <f>VLOOKUP(A389,'14.03.24'!$A$2:$M$426,9,0)</f>
        <v>1128998</v>
      </c>
      <c r="T389" s="39">
        <f>VLOOKUP(A389,'Actual scan'!$A$2:$M$419,9,0)</f>
        <v>1832489</v>
      </c>
      <c r="U389" s="38">
        <f t="shared" si="7"/>
        <v>703491</v>
      </c>
      <c r="V389" s="13">
        <f>VLOOKUP(A389,'14.03.24'!$A$2:$M$426,8,0)</f>
        <v>1043315</v>
      </c>
      <c r="W389" s="39">
        <f>VLOOKUP(A389,'Actual scan'!$A$2:$M$419,8,0)</f>
        <v>1527826</v>
      </c>
      <c r="X389" s="38">
        <f t="shared" si="8"/>
        <v>484511</v>
      </c>
      <c r="Y389" s="13">
        <f>VLOOKUP(A389,'14.03.24'!$A$2:$M$426,11,0)</f>
        <v>7924502756</v>
      </c>
      <c r="Z389" s="39">
        <f>VLOOKUP(A389,'Actual scan'!$A$2:$M$419,11,0)</f>
        <v>9459502756</v>
      </c>
      <c r="AA389" s="38">
        <f t="shared" si="9"/>
        <v>1535000000</v>
      </c>
      <c r="AB389" s="40">
        <f t="shared" si="10"/>
        <v>969022</v>
      </c>
      <c r="AC389" s="40">
        <f t="shared" si="11"/>
        <v>2813964</v>
      </c>
      <c r="AD389" s="40">
        <f t="shared" si="12"/>
        <v>0</v>
      </c>
      <c r="AE389" s="40">
        <f t="shared" si="13"/>
        <v>0</v>
      </c>
      <c r="AF389" s="41">
        <f t="shared" si="14"/>
        <v>921000</v>
      </c>
      <c r="AG389" s="40">
        <f>IFERROR(__xludf.DUMMYFUNCTION("IFNA(VLOOKUP(A389,IMPORTRANGE(""https://docs.google.com/spreadsheets/d/13sIiIFxtnWDUMYwzYXOCUL9Pdssb8PBqcbIkNBBCaZM/edit?resourcekey#gid=2083474367"",""Responses!$B$2:$N$500""),10,0),0)"),0.0)</f>
        <v>0</v>
      </c>
      <c r="AH389" s="40">
        <f>IFERROR(__xludf.DUMMYFUNCTION("IFNA(VLOOKUP(A389,IMPORTRANGE(""https://docs.google.com/spreadsheets/d/13sIiIFxtnWDUMYwzYXOCUL9Pdssb8PBqcbIkNBBCaZM/edit?resourcekey#gid=2083474367"",""Responses!$B$2:$N$500""),9,0),0)"),0.0)</f>
        <v>0</v>
      </c>
      <c r="AI389" s="41">
        <f t="shared" si="15"/>
        <v>4703986</v>
      </c>
      <c r="AJ389" s="41">
        <f t="shared" si="16"/>
        <v>-894722.15</v>
      </c>
      <c r="AK389" s="42">
        <f t="shared" si="17"/>
        <v>1.591441233</v>
      </c>
      <c r="AL389" s="42">
        <f t="shared" si="18"/>
        <v>0.8401913216</v>
      </c>
    </row>
    <row r="390" ht="15.75" customHeight="1">
      <c r="A390" s="6">
        <v>1.24387348E8</v>
      </c>
      <c r="B390" s="7" t="s">
        <v>310</v>
      </c>
      <c r="C390" s="13" t="str">
        <f>VLOOKUP(A390,'14.03.24'!$A$2:$W$500,17,0)</f>
        <v>#N/A</v>
      </c>
      <c r="D390" s="33">
        <f t="shared" si="1"/>
        <v>0</v>
      </c>
      <c r="E390" s="13" t="str">
        <f>VLOOKUP(A390,'14.03.24'!$A$2:$W$500,18,0)</f>
        <v>#N/A</v>
      </c>
      <c r="F390" s="33">
        <f t="shared" si="2"/>
        <v>0</v>
      </c>
      <c r="G390" s="13" t="str">
        <f>VLOOKUP(A390,'14.03.24'!$A$2:$C$426,3,0)</f>
        <v>#N/A</v>
      </c>
      <c r="H390" s="34">
        <f>VLOOKUP(A390,'Actual scan'!$A$2:$C$419,3,0)</f>
        <v>36924076</v>
      </c>
      <c r="I390" s="35" t="str">
        <f t="shared" si="3"/>
        <v>#N/A</v>
      </c>
      <c r="J390" s="13" t="str">
        <f>VLOOKUP(A390,'14.03.24'!$A$2:$M$426,13,0)</f>
        <v>#N/A</v>
      </c>
      <c r="K390" s="36">
        <f>VLOOKUP(A390,'Actual scan'!$A$2:$M$419,13,0)</f>
        <v>4831561.8</v>
      </c>
      <c r="L390" s="35" t="str">
        <f t="shared" si="4"/>
        <v>#N/A</v>
      </c>
      <c r="M390" s="13" t="str">
        <f>VLOOKUP(A390,'14.03.24'!$A$2:$M$426,4,0)</f>
        <v>#N/A</v>
      </c>
      <c r="N390" s="34">
        <f>VLOOKUP(A390,'Actual scan'!$A$2:$M$419,4,0)</f>
        <v>387873</v>
      </c>
      <c r="O390" s="38" t="str">
        <f t="shared" si="5"/>
        <v>#N/A</v>
      </c>
      <c r="P390" s="13" t="str">
        <f>VLOOKUP(A390,'14.03.24'!$A$2:$M$426,10,0)</f>
        <v>#N/A</v>
      </c>
      <c r="Q390" s="39">
        <f>VLOOKUP(A390,'Actual scan'!$A$2:$M$419,10,0)</f>
        <v>4931708</v>
      </c>
      <c r="R390" s="38" t="str">
        <f t="shared" si="6"/>
        <v>#N/A</v>
      </c>
      <c r="S390" s="13" t="str">
        <f>VLOOKUP(A390,'14.03.24'!$A$2:$M$426,9,0)</f>
        <v>#N/A</v>
      </c>
      <c r="T390" s="39">
        <f>VLOOKUP(A390,'Actual scan'!$A$2:$M$419,9,0)</f>
        <v>153678</v>
      </c>
      <c r="U390" s="38" t="str">
        <f t="shared" si="7"/>
        <v>#N/A</v>
      </c>
      <c r="V390" s="13" t="str">
        <f>VLOOKUP(A390,'14.03.24'!$A$2:$M$426,8,0)</f>
        <v>#N/A</v>
      </c>
      <c r="W390" s="39">
        <f>VLOOKUP(A390,'Actual scan'!$A$2:$M$419,8,0)</f>
        <v>157996</v>
      </c>
      <c r="X390" s="38" t="str">
        <f t="shared" si="8"/>
        <v>#N/A</v>
      </c>
      <c r="Y390" s="13" t="str">
        <f>VLOOKUP(A390,'14.03.24'!$A$2:$M$426,11,0)</f>
        <v>#N/A</v>
      </c>
      <c r="Z390" s="39">
        <f>VLOOKUP(A390,'Actual scan'!$A$2:$M$419,11,0)</f>
        <v>1973325</v>
      </c>
      <c r="AA390" s="38" t="str">
        <f t="shared" si="9"/>
        <v>#N/A</v>
      </c>
      <c r="AB390" s="40" t="str">
        <f t="shared" si="10"/>
        <v>#N/A</v>
      </c>
      <c r="AC390" s="40" t="str">
        <f t="shared" si="11"/>
        <v>#N/A</v>
      </c>
      <c r="AD390" s="40">
        <f t="shared" si="12"/>
        <v>0</v>
      </c>
      <c r="AE390" s="40">
        <f t="shared" si="13"/>
        <v>0</v>
      </c>
      <c r="AF390" s="41" t="str">
        <f t="shared" si="14"/>
        <v>#N/A</v>
      </c>
      <c r="AG390" s="40">
        <f>IFERROR(__xludf.DUMMYFUNCTION("IFNA(VLOOKUP(A390,IMPORTRANGE(""https://docs.google.com/spreadsheets/d/13sIiIFxtnWDUMYwzYXOCUL9Pdssb8PBqcbIkNBBCaZM/edit?resourcekey#gid=2083474367"",""Responses!$B$2:$N$500""),10,0),0)"),0.0)</f>
        <v>0</v>
      </c>
      <c r="AH390" s="40">
        <f>IFERROR(__xludf.DUMMYFUNCTION("IFNA(VLOOKUP(A390,IMPORTRANGE(""https://docs.google.com/spreadsheets/d/13sIiIFxtnWDUMYwzYXOCUL9Pdssb8PBqcbIkNBBCaZM/edit?resourcekey#gid=2083474367"",""Responses!$B$2:$N$500""),9,0),0)"),0.0)</f>
        <v>0</v>
      </c>
      <c r="AI390" s="41">
        <f t="shared" si="15"/>
        <v>0</v>
      </c>
      <c r="AJ390" s="41">
        <f t="shared" si="16"/>
        <v>0</v>
      </c>
      <c r="AK390" s="42">
        <f t="shared" si="17"/>
        <v>0</v>
      </c>
      <c r="AL390" s="42">
        <f t="shared" si="18"/>
        <v>0</v>
      </c>
    </row>
    <row r="391" ht="15.75" customHeight="1">
      <c r="A391" s="6">
        <v>1.2426922E8</v>
      </c>
      <c r="B391" s="7" t="s">
        <v>676</v>
      </c>
      <c r="C391" s="13" t="str">
        <f>VLOOKUP(A391,'14.03.24'!$A$2:$W$500,17,0)</f>
        <v>#N/A</v>
      </c>
      <c r="D391" s="33">
        <f t="shared" si="1"/>
        <v>0</v>
      </c>
      <c r="E391" s="13" t="str">
        <f>VLOOKUP(A391,'14.03.24'!$A$2:$W$500,18,0)</f>
        <v>#N/A</v>
      </c>
      <c r="F391" s="33">
        <f t="shared" si="2"/>
        <v>0</v>
      </c>
      <c r="G391" s="13" t="str">
        <f>VLOOKUP(A391,'14.03.24'!$A$2:$C$426,3,0)</f>
        <v>#N/A</v>
      </c>
      <c r="H391" s="34" t="str">
        <f>VLOOKUP(A391,'Actual scan'!$A$2:$C$419,3,0)</f>
        <v>#N/A</v>
      </c>
      <c r="I391" s="35" t="str">
        <f t="shared" si="3"/>
        <v>#N/A</v>
      </c>
      <c r="J391" s="13" t="str">
        <f>VLOOKUP(A391,'14.03.24'!$A$2:$M$426,13,0)</f>
        <v>#N/A</v>
      </c>
      <c r="K391" s="36" t="str">
        <f>VLOOKUP(A391,'Actual scan'!$A$2:$M$419,13,0)</f>
        <v>#N/A</v>
      </c>
      <c r="L391" s="35" t="str">
        <f t="shared" si="4"/>
        <v>#N/A</v>
      </c>
      <c r="M391" s="13" t="str">
        <f>VLOOKUP(A391,'14.03.24'!$A$2:$M$426,4,0)</f>
        <v>#N/A</v>
      </c>
      <c r="N391" s="34" t="str">
        <f>VLOOKUP(A391,'Actual scan'!$A$2:$M$419,4,0)</f>
        <v>#N/A</v>
      </c>
      <c r="O391" s="38" t="str">
        <f t="shared" si="5"/>
        <v>#N/A</v>
      </c>
      <c r="P391" s="13" t="str">
        <f>VLOOKUP(A391,'14.03.24'!$A$2:$M$426,10,0)</f>
        <v>#N/A</v>
      </c>
      <c r="Q391" s="39" t="str">
        <f>VLOOKUP(A391,'Actual scan'!$A$2:$M$419,10,0)</f>
        <v>#N/A</v>
      </c>
      <c r="R391" s="38" t="str">
        <f t="shared" si="6"/>
        <v>#N/A</v>
      </c>
      <c r="S391" s="13" t="str">
        <f>VLOOKUP(A391,'14.03.24'!$A$2:$M$426,9,0)</f>
        <v>#N/A</v>
      </c>
      <c r="T391" s="39" t="str">
        <f>VLOOKUP(A391,'Actual scan'!$A$2:$M$419,9,0)</f>
        <v>#N/A</v>
      </c>
      <c r="U391" s="38" t="str">
        <f t="shared" si="7"/>
        <v>#N/A</v>
      </c>
      <c r="V391" s="13" t="str">
        <f>VLOOKUP(A391,'14.03.24'!$A$2:$M$426,8,0)</f>
        <v>#N/A</v>
      </c>
      <c r="W391" s="39" t="str">
        <f>VLOOKUP(A391,'Actual scan'!$A$2:$M$419,8,0)</f>
        <v>#N/A</v>
      </c>
      <c r="X391" s="38" t="str">
        <f t="shared" si="8"/>
        <v>#N/A</v>
      </c>
      <c r="Y391" s="13" t="str">
        <f>VLOOKUP(A391,'14.03.24'!$A$2:$M$426,11,0)</f>
        <v>#N/A</v>
      </c>
      <c r="Z391" s="39" t="str">
        <f>VLOOKUP(A391,'Actual scan'!$A$2:$M$419,11,0)</f>
        <v>#N/A</v>
      </c>
      <c r="AA391" s="38" t="str">
        <f t="shared" si="9"/>
        <v>#N/A</v>
      </c>
      <c r="AB391" s="40" t="str">
        <f t="shared" si="10"/>
        <v>#N/A</v>
      </c>
      <c r="AC391" s="40" t="str">
        <f t="shared" si="11"/>
        <v>#N/A</v>
      </c>
      <c r="AD391" s="40">
        <f t="shared" si="12"/>
        <v>0</v>
      </c>
      <c r="AE391" s="40">
        <f t="shared" si="13"/>
        <v>0</v>
      </c>
      <c r="AF391" s="41" t="str">
        <f t="shared" si="14"/>
        <v>#N/A</v>
      </c>
      <c r="AG391" s="40">
        <f>IFERROR(__xludf.DUMMYFUNCTION("IFNA(VLOOKUP(A391,IMPORTRANGE(""https://docs.google.com/spreadsheets/d/13sIiIFxtnWDUMYwzYXOCUL9Pdssb8PBqcbIkNBBCaZM/edit?resourcekey#gid=2083474367"",""Responses!$B$2:$N$500""),10,0),0)"),0.0)</f>
        <v>0</v>
      </c>
      <c r="AH391" s="40">
        <f>IFERROR(__xludf.DUMMYFUNCTION("IFNA(VLOOKUP(A391,IMPORTRANGE(""https://docs.google.com/spreadsheets/d/13sIiIFxtnWDUMYwzYXOCUL9Pdssb8PBqcbIkNBBCaZM/edit?resourcekey#gid=2083474367"",""Responses!$B$2:$N$500""),9,0),0)"),0.0)</f>
        <v>0</v>
      </c>
      <c r="AI391" s="41">
        <f t="shared" si="15"/>
        <v>0</v>
      </c>
      <c r="AJ391" s="41">
        <f t="shared" si="16"/>
        <v>0</v>
      </c>
      <c r="AK391" s="42">
        <f t="shared" si="17"/>
        <v>0</v>
      </c>
      <c r="AL391" s="42">
        <f t="shared" si="18"/>
        <v>0</v>
      </c>
    </row>
    <row r="392" ht="15.75" customHeight="1">
      <c r="A392" s="6">
        <v>3.1183804E7</v>
      </c>
      <c r="B392" s="7" t="s">
        <v>653</v>
      </c>
      <c r="C392" s="20">
        <f>VLOOKUP(A392,'14.03.24'!$A$2:$W$500,17,0)</f>
        <v>728914.1</v>
      </c>
      <c r="D392" s="33">
        <f t="shared" si="1"/>
        <v>0</v>
      </c>
      <c r="E392" s="20">
        <f>VLOOKUP(A392,'14.03.24'!$A$2:$W$500,18,0)</f>
        <v>5466855.75</v>
      </c>
      <c r="F392" s="33">
        <f t="shared" si="2"/>
        <v>0</v>
      </c>
      <c r="G392" s="13">
        <f>VLOOKUP(A392,'14.03.24'!$A$2:$C$426,3,0)</f>
        <v>36445705</v>
      </c>
      <c r="H392" s="34" t="str">
        <f>VLOOKUP(A392,'Actual scan'!$A$2:$C$419,3,0)</f>
        <v>#N/A</v>
      </c>
      <c r="I392" s="35" t="str">
        <f t="shared" si="3"/>
        <v>#N/A</v>
      </c>
      <c r="J392" s="20">
        <f>VLOOKUP(A392,'14.03.24'!$A$2:$M$426,13,0)</f>
        <v>34119450</v>
      </c>
      <c r="K392" s="36" t="str">
        <f>VLOOKUP(A392,'Actual scan'!$A$2:$M$419,13,0)</f>
        <v>#N/A</v>
      </c>
      <c r="L392" s="35" t="str">
        <f t="shared" si="4"/>
        <v>#N/A</v>
      </c>
      <c r="M392" s="13">
        <f>VLOOKUP(A392,'14.03.24'!$A$2:$M$426,4,0)</f>
        <v>4949244</v>
      </c>
      <c r="N392" s="34" t="str">
        <f>VLOOKUP(A392,'Actual scan'!$A$2:$M$419,4,0)</f>
        <v>#N/A</v>
      </c>
      <c r="O392" s="38" t="str">
        <f t="shared" si="5"/>
        <v>#N/A</v>
      </c>
      <c r="P392" s="13">
        <f>VLOOKUP(A392,'14.03.24'!$A$2:$M$426,10,0)</f>
        <v>2717375</v>
      </c>
      <c r="Q392" s="39" t="str">
        <f>VLOOKUP(A392,'Actual scan'!$A$2:$M$419,10,0)</f>
        <v>#N/A</v>
      </c>
      <c r="R392" s="38" t="str">
        <f t="shared" si="6"/>
        <v>#N/A</v>
      </c>
      <c r="S392" s="13">
        <f>VLOOKUP(A392,'14.03.24'!$A$2:$M$426,9,0)</f>
        <v>674053</v>
      </c>
      <c r="T392" s="39" t="str">
        <f>VLOOKUP(A392,'Actual scan'!$A$2:$M$419,9,0)</f>
        <v>#N/A</v>
      </c>
      <c r="U392" s="38" t="str">
        <f t="shared" si="7"/>
        <v>#N/A</v>
      </c>
      <c r="V392" s="13">
        <f>VLOOKUP(A392,'14.03.24'!$A$2:$M$426,8,0)</f>
        <v>1546219</v>
      </c>
      <c r="W392" s="39" t="str">
        <f>VLOOKUP(A392,'Actual scan'!$A$2:$M$419,8,0)</f>
        <v>#N/A</v>
      </c>
      <c r="X392" s="38" t="str">
        <f t="shared" si="8"/>
        <v>#N/A</v>
      </c>
      <c r="Y392" s="13">
        <f>VLOOKUP(A392,'14.03.24'!$A$2:$M$426,11,0)</f>
        <v>6829275367</v>
      </c>
      <c r="Z392" s="39" t="str">
        <f>VLOOKUP(A392,'Actual scan'!$A$2:$M$419,11,0)</f>
        <v>#N/A</v>
      </c>
      <c r="AA392" s="38" t="str">
        <f t="shared" si="9"/>
        <v>#N/A</v>
      </c>
      <c r="AB392" s="40" t="str">
        <f t="shared" si="10"/>
        <v>#N/A</v>
      </c>
      <c r="AC392" s="40" t="str">
        <f t="shared" si="11"/>
        <v>#N/A</v>
      </c>
      <c r="AD392" s="40">
        <f t="shared" si="12"/>
        <v>0</v>
      </c>
      <c r="AE392" s="40">
        <f t="shared" si="13"/>
        <v>0</v>
      </c>
      <c r="AF392" s="41" t="str">
        <f t="shared" si="14"/>
        <v>#N/A</v>
      </c>
      <c r="AG392" s="40">
        <f>IFERROR(__xludf.DUMMYFUNCTION("IFNA(VLOOKUP(A392,IMPORTRANGE(""https://docs.google.com/spreadsheets/d/13sIiIFxtnWDUMYwzYXOCUL9Pdssb8PBqcbIkNBBCaZM/edit?resourcekey#gid=2083474367"",""Responses!$B$2:$N$500""),10,0),0)"),0.0)</f>
        <v>0</v>
      </c>
      <c r="AH392" s="40">
        <f>IFERROR(__xludf.DUMMYFUNCTION("IFNA(VLOOKUP(A392,IMPORTRANGE(""https://docs.google.com/spreadsheets/d/13sIiIFxtnWDUMYwzYXOCUL9Pdssb8PBqcbIkNBBCaZM/edit?resourcekey#gid=2083474367"",""Responses!$B$2:$N$500""),9,0),0)"),0.0)</f>
        <v>0</v>
      </c>
      <c r="AI392" s="41">
        <f t="shared" si="15"/>
        <v>0</v>
      </c>
      <c r="AJ392" s="41">
        <f t="shared" si="16"/>
        <v>-5466855.75</v>
      </c>
      <c r="AK392" s="42">
        <f t="shared" si="17"/>
        <v>0</v>
      </c>
      <c r="AL392" s="42">
        <f t="shared" si="18"/>
        <v>0</v>
      </c>
    </row>
    <row r="393" ht="15.75" customHeight="1">
      <c r="A393" s="6">
        <v>1.25457087E8</v>
      </c>
      <c r="B393" s="7" t="s">
        <v>652</v>
      </c>
      <c r="C393" s="20">
        <f>VLOOKUP(A393,'14.03.24'!$A$2:$W$500,17,0)</f>
        <v>731347.8</v>
      </c>
      <c r="D393" s="33">
        <f t="shared" si="1"/>
        <v>0</v>
      </c>
      <c r="E393" s="20">
        <f>VLOOKUP(A393,'14.03.24'!$A$2:$W$500,18,0)</f>
        <v>5485108.5</v>
      </c>
      <c r="F393" s="33">
        <f t="shared" si="2"/>
        <v>0</v>
      </c>
      <c r="G393" s="13">
        <f>VLOOKUP(A393,'14.03.24'!$A$2:$C$426,3,0)</f>
        <v>36567390</v>
      </c>
      <c r="H393" s="34" t="str">
        <f>VLOOKUP(A393,'Actual scan'!$A$2:$C$419,3,0)</f>
        <v>#N/A</v>
      </c>
      <c r="I393" s="35" t="str">
        <f t="shared" si="3"/>
        <v>#N/A</v>
      </c>
      <c r="J393" s="20">
        <f>VLOOKUP(A393,'14.03.24'!$A$2:$M$426,13,0)</f>
        <v>19113410.4</v>
      </c>
      <c r="K393" s="36" t="str">
        <f>VLOOKUP(A393,'Actual scan'!$A$2:$M$419,13,0)</f>
        <v>#N/A</v>
      </c>
      <c r="L393" s="35" t="str">
        <f t="shared" si="4"/>
        <v>#N/A</v>
      </c>
      <c r="M393" s="13">
        <f>VLOOKUP(A393,'14.03.24'!$A$2:$M$426,4,0)</f>
        <v>2438411</v>
      </c>
      <c r="N393" s="34" t="str">
        <f>VLOOKUP(A393,'Actual scan'!$A$2:$M$419,4,0)</f>
        <v>#N/A</v>
      </c>
      <c r="O393" s="38" t="str">
        <f t="shared" si="5"/>
        <v>#N/A</v>
      </c>
      <c r="P393" s="13">
        <f>VLOOKUP(A393,'14.03.24'!$A$2:$M$426,10,0)</f>
        <v>3567323</v>
      </c>
      <c r="Q393" s="39" t="str">
        <f>VLOOKUP(A393,'Actual scan'!$A$2:$M$419,10,0)</f>
        <v>#N/A</v>
      </c>
      <c r="R393" s="38" t="str">
        <f t="shared" si="6"/>
        <v>#N/A</v>
      </c>
      <c r="S393" s="13">
        <f>VLOOKUP(A393,'14.03.24'!$A$2:$M$426,9,0)</f>
        <v>338639</v>
      </c>
      <c r="T393" s="39" t="str">
        <f>VLOOKUP(A393,'Actual scan'!$A$2:$M$419,9,0)</f>
        <v>#N/A</v>
      </c>
      <c r="U393" s="38" t="str">
        <f t="shared" si="7"/>
        <v>#N/A</v>
      </c>
      <c r="V393" s="13">
        <f>VLOOKUP(A393,'14.03.24'!$A$2:$M$426,8,0)</f>
        <v>1031526</v>
      </c>
      <c r="W393" s="39" t="str">
        <f>VLOOKUP(A393,'Actual scan'!$A$2:$M$419,8,0)</f>
        <v>#N/A</v>
      </c>
      <c r="X393" s="38" t="str">
        <f t="shared" si="8"/>
        <v>#N/A</v>
      </c>
      <c r="Y393" s="13">
        <f>VLOOKUP(A393,'14.03.24'!$A$2:$M$426,11,0)</f>
        <v>7046945</v>
      </c>
      <c r="Z393" s="39" t="str">
        <f>VLOOKUP(A393,'Actual scan'!$A$2:$M$419,11,0)</f>
        <v>#N/A</v>
      </c>
      <c r="AA393" s="38" t="str">
        <f t="shared" si="9"/>
        <v>#N/A</v>
      </c>
      <c r="AB393" s="40" t="str">
        <f t="shared" si="10"/>
        <v>#N/A</v>
      </c>
      <c r="AC393" s="40" t="str">
        <f t="shared" si="11"/>
        <v>#N/A</v>
      </c>
      <c r="AD393" s="40">
        <f t="shared" si="12"/>
        <v>0</v>
      </c>
      <c r="AE393" s="40">
        <f t="shared" si="13"/>
        <v>0</v>
      </c>
      <c r="AF393" s="41" t="str">
        <f t="shared" si="14"/>
        <v>#N/A</v>
      </c>
      <c r="AG393" s="40">
        <f>IFERROR(__xludf.DUMMYFUNCTION("IFNA(VLOOKUP(A393,IMPORTRANGE(""https://docs.google.com/spreadsheets/d/13sIiIFxtnWDUMYwzYXOCUL9Pdssb8PBqcbIkNBBCaZM/edit?resourcekey#gid=2083474367"",""Responses!$B$2:$N$500""),10,0),0)"),0.0)</f>
        <v>0</v>
      </c>
      <c r="AH393" s="40">
        <f>IFERROR(__xludf.DUMMYFUNCTION("IFNA(VLOOKUP(A393,IMPORTRANGE(""https://docs.google.com/spreadsheets/d/13sIiIFxtnWDUMYwzYXOCUL9Pdssb8PBqcbIkNBBCaZM/edit?resourcekey#gid=2083474367"",""Responses!$B$2:$N$500""),9,0),0)"),0.0)</f>
        <v>0</v>
      </c>
      <c r="AI393" s="41">
        <f t="shared" si="15"/>
        <v>0</v>
      </c>
      <c r="AJ393" s="41">
        <f t="shared" si="16"/>
        <v>-5485108.5</v>
      </c>
      <c r="AK393" s="42">
        <f t="shared" si="17"/>
        <v>0</v>
      </c>
      <c r="AL393" s="42">
        <f t="shared" si="18"/>
        <v>0</v>
      </c>
    </row>
    <row r="394" ht="15.75" customHeight="1">
      <c r="A394" s="6">
        <v>1.24354397E8</v>
      </c>
      <c r="B394" s="7" t="s">
        <v>651</v>
      </c>
      <c r="C394" s="20">
        <f>VLOOKUP(A394,'14.03.24'!$A$2:$W$500,17,0)</f>
        <v>733133.34</v>
      </c>
      <c r="D394" s="33">
        <f t="shared" si="1"/>
        <v>0</v>
      </c>
      <c r="E394" s="20">
        <f>VLOOKUP(A394,'14.03.24'!$A$2:$W$500,18,0)</f>
        <v>5498500.05</v>
      </c>
      <c r="F394" s="33">
        <f t="shared" si="2"/>
        <v>0</v>
      </c>
      <c r="G394" s="13">
        <f>VLOOKUP(A394,'14.03.24'!$A$2:$C$426,3,0)</f>
        <v>36656667</v>
      </c>
      <c r="H394" s="34" t="str">
        <f>VLOOKUP(A394,'Actual scan'!$A$2:$C$419,3,0)</f>
        <v>#N/A</v>
      </c>
      <c r="I394" s="35" t="str">
        <f t="shared" si="3"/>
        <v>#N/A</v>
      </c>
      <c r="J394" s="20">
        <f>VLOOKUP(A394,'14.03.24'!$A$2:$M$426,13,0)</f>
        <v>29395812.8</v>
      </c>
      <c r="K394" s="36" t="str">
        <f>VLOOKUP(A394,'Actual scan'!$A$2:$M$419,13,0)</f>
        <v>#N/A</v>
      </c>
      <c r="L394" s="35" t="str">
        <f t="shared" si="4"/>
        <v>#N/A</v>
      </c>
      <c r="M394" s="13">
        <f>VLOOKUP(A394,'14.03.24'!$A$2:$M$426,4,0)</f>
        <v>3236923</v>
      </c>
      <c r="N394" s="34" t="str">
        <f>VLOOKUP(A394,'Actual scan'!$A$2:$M$419,4,0)</f>
        <v>#N/A</v>
      </c>
      <c r="O394" s="38" t="str">
        <f t="shared" si="5"/>
        <v>#N/A</v>
      </c>
      <c r="P394" s="13">
        <f>VLOOKUP(A394,'14.03.24'!$A$2:$M$426,10,0)</f>
        <v>6415822</v>
      </c>
      <c r="Q394" s="39" t="str">
        <f>VLOOKUP(A394,'Actual scan'!$A$2:$M$419,10,0)</f>
        <v>#N/A</v>
      </c>
      <c r="R394" s="38" t="str">
        <f t="shared" si="6"/>
        <v>#N/A</v>
      </c>
      <c r="S394" s="13">
        <f>VLOOKUP(A394,'14.03.24'!$A$2:$M$426,9,0)</f>
        <v>486351</v>
      </c>
      <c r="T394" s="39" t="str">
        <f>VLOOKUP(A394,'Actual scan'!$A$2:$M$419,9,0)</f>
        <v>#N/A</v>
      </c>
      <c r="U394" s="38" t="str">
        <f t="shared" si="7"/>
        <v>#N/A</v>
      </c>
      <c r="V394" s="13">
        <f>VLOOKUP(A394,'14.03.24'!$A$2:$M$426,8,0)</f>
        <v>1786587</v>
      </c>
      <c r="W394" s="39" t="str">
        <f>VLOOKUP(A394,'Actual scan'!$A$2:$M$419,8,0)</f>
        <v>#N/A</v>
      </c>
      <c r="X394" s="38" t="str">
        <f t="shared" si="8"/>
        <v>#N/A</v>
      </c>
      <c r="Y394" s="13">
        <f>VLOOKUP(A394,'14.03.24'!$A$2:$M$426,11,0)</f>
        <v>0</v>
      </c>
      <c r="Z394" s="39" t="str">
        <f>VLOOKUP(A394,'Actual scan'!$A$2:$M$419,11,0)</f>
        <v>#N/A</v>
      </c>
      <c r="AA394" s="38" t="str">
        <f t="shared" si="9"/>
        <v>#N/A</v>
      </c>
      <c r="AB394" s="40" t="str">
        <f t="shared" si="10"/>
        <v>#N/A</v>
      </c>
      <c r="AC394" s="40" t="str">
        <f t="shared" si="11"/>
        <v>#N/A</v>
      </c>
      <c r="AD394" s="40">
        <f t="shared" si="12"/>
        <v>0</v>
      </c>
      <c r="AE394" s="40">
        <f t="shared" si="13"/>
        <v>0</v>
      </c>
      <c r="AF394" s="41" t="str">
        <f t="shared" si="14"/>
        <v>#N/A</v>
      </c>
      <c r="AG394" s="40">
        <f>IFERROR(__xludf.DUMMYFUNCTION("IFNA(VLOOKUP(A394,IMPORTRANGE(""https://docs.google.com/spreadsheets/d/13sIiIFxtnWDUMYwzYXOCUL9Pdssb8PBqcbIkNBBCaZM/edit?resourcekey#gid=2083474367"",""Responses!$B$2:$N$500""),10,0),0)"),0.0)</f>
        <v>0</v>
      </c>
      <c r="AH394" s="40">
        <f>IFERROR(__xludf.DUMMYFUNCTION("IFNA(VLOOKUP(A394,IMPORTRANGE(""https://docs.google.com/spreadsheets/d/13sIiIFxtnWDUMYwzYXOCUL9Pdssb8PBqcbIkNBBCaZM/edit?resourcekey#gid=2083474367"",""Responses!$B$2:$N$500""),9,0),0)"),0.0)</f>
        <v>0</v>
      </c>
      <c r="AI394" s="41">
        <f t="shared" si="15"/>
        <v>0</v>
      </c>
      <c r="AJ394" s="41">
        <f t="shared" si="16"/>
        <v>-5498500.05</v>
      </c>
      <c r="AK394" s="42">
        <f t="shared" si="17"/>
        <v>0</v>
      </c>
      <c r="AL394" s="42">
        <f t="shared" si="18"/>
        <v>0</v>
      </c>
    </row>
    <row r="395" ht="15.75" customHeight="1">
      <c r="A395" s="6">
        <v>1.55137729E8</v>
      </c>
      <c r="B395" s="7" t="s">
        <v>647</v>
      </c>
      <c r="C395" s="20">
        <f>VLOOKUP(A395,'14.03.24'!$A$2:$W$500,17,0)</f>
        <v>751046.02</v>
      </c>
      <c r="D395" s="33">
        <f t="shared" si="1"/>
        <v>0</v>
      </c>
      <c r="E395" s="20">
        <f>VLOOKUP(A395,'14.03.24'!$A$2:$W$500,18,0)</f>
        <v>5632845.15</v>
      </c>
      <c r="F395" s="33">
        <f t="shared" si="2"/>
        <v>0</v>
      </c>
      <c r="G395" s="13">
        <f>VLOOKUP(A395,'14.03.24'!$A$2:$C$426,3,0)</f>
        <v>37552301</v>
      </c>
      <c r="H395" s="34" t="str">
        <f>VLOOKUP(A395,'Actual scan'!$A$2:$C$419,3,0)</f>
        <v>#N/A</v>
      </c>
      <c r="I395" s="35" t="str">
        <f t="shared" si="3"/>
        <v>#N/A</v>
      </c>
      <c r="J395" s="20">
        <f>VLOOKUP(A395,'14.03.24'!$A$2:$M$426,13,0)</f>
        <v>150874398.2</v>
      </c>
      <c r="K395" s="36" t="str">
        <f>VLOOKUP(A395,'Actual scan'!$A$2:$M$419,13,0)</f>
        <v>#N/A</v>
      </c>
      <c r="L395" s="35" t="str">
        <f t="shared" si="4"/>
        <v>#N/A</v>
      </c>
      <c r="M395" s="13">
        <f>VLOOKUP(A395,'14.03.24'!$A$2:$M$426,4,0)</f>
        <v>26685747</v>
      </c>
      <c r="N395" s="34" t="str">
        <f>VLOOKUP(A395,'Actual scan'!$A$2:$M$419,4,0)</f>
        <v>#N/A</v>
      </c>
      <c r="O395" s="38" t="str">
        <f t="shared" si="5"/>
        <v>#N/A</v>
      </c>
      <c r="P395" s="13">
        <f>VLOOKUP(A395,'14.03.24'!$A$2:$M$426,10,0)</f>
        <v>3199195</v>
      </c>
      <c r="Q395" s="39" t="str">
        <f>VLOOKUP(A395,'Actual scan'!$A$2:$M$419,10,0)</f>
        <v>#N/A</v>
      </c>
      <c r="R395" s="38" t="str">
        <f t="shared" si="6"/>
        <v>#N/A</v>
      </c>
      <c r="S395" s="13">
        <f>VLOOKUP(A395,'14.03.24'!$A$2:$M$426,9,0)</f>
        <v>1140750</v>
      </c>
      <c r="T395" s="39" t="str">
        <f>VLOOKUP(A395,'Actual scan'!$A$2:$M$419,9,0)</f>
        <v>#N/A</v>
      </c>
      <c r="U395" s="38" t="str">
        <f t="shared" si="7"/>
        <v>#N/A</v>
      </c>
      <c r="V395" s="13">
        <f>VLOOKUP(A395,'14.03.24'!$A$2:$M$426,8,0)</f>
        <v>9658883</v>
      </c>
      <c r="W395" s="39" t="str">
        <f>VLOOKUP(A395,'Actual scan'!$A$2:$M$419,8,0)</f>
        <v>#N/A</v>
      </c>
      <c r="X395" s="38" t="str">
        <f t="shared" si="8"/>
        <v>#N/A</v>
      </c>
      <c r="Y395" s="13">
        <f>VLOOKUP(A395,'14.03.24'!$A$2:$M$426,11,0)</f>
        <v>1884717047</v>
      </c>
      <c r="Z395" s="39" t="str">
        <f>VLOOKUP(A395,'Actual scan'!$A$2:$M$419,11,0)</f>
        <v>#N/A</v>
      </c>
      <c r="AA395" s="38" t="str">
        <f t="shared" si="9"/>
        <v>#N/A</v>
      </c>
      <c r="AB395" s="40" t="str">
        <f t="shared" si="10"/>
        <v>#N/A</v>
      </c>
      <c r="AC395" s="40" t="str">
        <f t="shared" si="11"/>
        <v>#N/A</v>
      </c>
      <c r="AD395" s="40">
        <f t="shared" si="12"/>
        <v>0</v>
      </c>
      <c r="AE395" s="40">
        <f t="shared" si="13"/>
        <v>0</v>
      </c>
      <c r="AF395" s="41" t="str">
        <f t="shared" si="14"/>
        <v>#N/A</v>
      </c>
      <c r="AG395" s="40">
        <f>IFERROR(__xludf.DUMMYFUNCTION("IFNA(VLOOKUP(A395,IMPORTRANGE(""https://docs.google.com/spreadsheets/d/13sIiIFxtnWDUMYwzYXOCUL9Pdssb8PBqcbIkNBBCaZM/edit?resourcekey#gid=2083474367"",""Responses!$B$2:$N$500""),10,0),0)"),0.0)</f>
        <v>0</v>
      </c>
      <c r="AH395" s="40">
        <f>IFERROR(__xludf.DUMMYFUNCTION("IFNA(VLOOKUP(A395,IMPORTRANGE(""https://docs.google.com/spreadsheets/d/13sIiIFxtnWDUMYwzYXOCUL9Pdssb8PBqcbIkNBBCaZM/edit?resourcekey#gid=2083474367"",""Responses!$B$2:$N$500""),9,0),0)"),0.0)</f>
        <v>0</v>
      </c>
      <c r="AI395" s="41">
        <f t="shared" si="15"/>
        <v>0</v>
      </c>
      <c r="AJ395" s="41">
        <f t="shared" si="16"/>
        <v>-5632845.15</v>
      </c>
      <c r="AK395" s="42">
        <f t="shared" si="17"/>
        <v>0</v>
      </c>
      <c r="AL395" s="42">
        <f t="shared" si="18"/>
        <v>0</v>
      </c>
    </row>
    <row r="396" ht="15.75" customHeight="1">
      <c r="A396" s="6">
        <v>1.24500405E8</v>
      </c>
      <c r="B396" s="7" t="s">
        <v>654</v>
      </c>
      <c r="C396" s="20">
        <f>VLOOKUP(A396,'14.03.24'!$A$2:$W$500,17,0)</f>
        <v>728912.74</v>
      </c>
      <c r="D396" s="33">
        <f t="shared" si="1"/>
        <v>0</v>
      </c>
      <c r="E396" s="20">
        <f>VLOOKUP(A396,'14.03.24'!$A$2:$W$500,18,0)</f>
        <v>5466845.55</v>
      </c>
      <c r="F396" s="33">
        <f t="shared" si="2"/>
        <v>0</v>
      </c>
      <c r="G396" s="13">
        <f>VLOOKUP(A396,'14.03.24'!$A$2:$C$426,3,0)</f>
        <v>36445637</v>
      </c>
      <c r="H396" s="34" t="str">
        <f>VLOOKUP(A396,'Actual scan'!$A$2:$C$419,3,0)</f>
        <v>#N/A</v>
      </c>
      <c r="I396" s="35" t="str">
        <f t="shared" si="3"/>
        <v>#N/A</v>
      </c>
      <c r="J396" s="20">
        <f>VLOOKUP(A396,'14.03.24'!$A$2:$M$426,13,0)</f>
        <v>58827246.2</v>
      </c>
      <c r="K396" s="36" t="str">
        <f>VLOOKUP(A396,'Actual scan'!$A$2:$M$419,13,0)</f>
        <v>#N/A</v>
      </c>
      <c r="L396" s="35" t="str">
        <f t="shared" si="4"/>
        <v>#N/A</v>
      </c>
      <c r="M396" s="13">
        <f>VLOOKUP(A396,'14.03.24'!$A$2:$M$426,4,0)</f>
        <v>5891331</v>
      </c>
      <c r="N396" s="34" t="str">
        <f>VLOOKUP(A396,'Actual scan'!$A$2:$M$419,4,0)</f>
        <v>#N/A</v>
      </c>
      <c r="O396" s="38" t="str">
        <f t="shared" si="5"/>
        <v>#N/A</v>
      </c>
      <c r="P396" s="13">
        <f>VLOOKUP(A396,'14.03.24'!$A$2:$M$426,10,0)</f>
        <v>4275435</v>
      </c>
      <c r="Q396" s="39" t="str">
        <f>VLOOKUP(A396,'Actual scan'!$A$2:$M$419,10,0)</f>
        <v>#N/A</v>
      </c>
      <c r="R396" s="38" t="str">
        <f t="shared" si="6"/>
        <v>#N/A</v>
      </c>
      <c r="S396" s="13">
        <f>VLOOKUP(A396,'14.03.24'!$A$2:$M$426,9,0)</f>
        <v>1235504</v>
      </c>
      <c r="T396" s="39" t="str">
        <f>VLOOKUP(A396,'Actual scan'!$A$2:$M$419,9,0)</f>
        <v>#N/A</v>
      </c>
      <c r="U396" s="38" t="str">
        <f t="shared" si="7"/>
        <v>#N/A</v>
      </c>
      <c r="V396" s="13">
        <f>VLOOKUP(A396,'14.03.24'!$A$2:$M$426,8,0)</f>
        <v>3077805</v>
      </c>
      <c r="W396" s="39" t="str">
        <f>VLOOKUP(A396,'Actual scan'!$A$2:$M$419,8,0)</f>
        <v>#N/A</v>
      </c>
      <c r="X396" s="38" t="str">
        <f t="shared" si="8"/>
        <v>#N/A</v>
      </c>
      <c r="Y396" s="13">
        <f>VLOOKUP(A396,'14.03.24'!$A$2:$M$426,11,0)</f>
        <v>174272573</v>
      </c>
      <c r="Z396" s="39" t="str">
        <f>VLOOKUP(A396,'Actual scan'!$A$2:$M$419,11,0)</f>
        <v>#N/A</v>
      </c>
      <c r="AA396" s="38" t="str">
        <f t="shared" si="9"/>
        <v>#N/A</v>
      </c>
      <c r="AB396" s="40" t="str">
        <f t="shared" si="10"/>
        <v>#N/A</v>
      </c>
      <c r="AC396" s="40" t="str">
        <f t="shared" si="11"/>
        <v>#N/A</v>
      </c>
      <c r="AD396" s="40">
        <f t="shared" si="12"/>
        <v>0</v>
      </c>
      <c r="AE396" s="40">
        <f t="shared" si="13"/>
        <v>0</v>
      </c>
      <c r="AF396" s="41" t="str">
        <f t="shared" si="14"/>
        <v>#N/A</v>
      </c>
      <c r="AG396" s="40">
        <f>IFERROR(__xludf.DUMMYFUNCTION("IFNA(VLOOKUP(A396,IMPORTRANGE(""https://docs.google.com/spreadsheets/d/13sIiIFxtnWDUMYwzYXOCUL9Pdssb8PBqcbIkNBBCaZM/edit?resourcekey#gid=2083474367"",""Responses!$B$2:$N$500""),10,0),0)"),0.0)</f>
        <v>0</v>
      </c>
      <c r="AH396" s="40">
        <f>IFERROR(__xludf.DUMMYFUNCTION("IFNA(VLOOKUP(A396,IMPORTRANGE(""https://docs.google.com/spreadsheets/d/13sIiIFxtnWDUMYwzYXOCUL9Pdssb8PBqcbIkNBBCaZM/edit?resourcekey#gid=2083474367"",""Responses!$B$2:$N$500""),9,0),0)"),0.0)</f>
        <v>0</v>
      </c>
      <c r="AI396" s="41">
        <f t="shared" si="15"/>
        <v>0</v>
      </c>
      <c r="AJ396" s="41">
        <f t="shared" si="16"/>
        <v>-5466845.55</v>
      </c>
      <c r="AK396" s="42">
        <f t="shared" si="17"/>
        <v>0</v>
      </c>
      <c r="AL396" s="42">
        <f t="shared" si="18"/>
        <v>0</v>
      </c>
    </row>
    <row r="397" ht="15.75" customHeight="1">
      <c r="A397" s="6">
        <v>1.12072949E8</v>
      </c>
      <c r="B397" s="7" t="s">
        <v>677</v>
      </c>
      <c r="C397" s="13" t="str">
        <f>VLOOKUP(A397,'14.03.24'!$A$2:$W$500,17,0)</f>
        <v>#N/A</v>
      </c>
      <c r="D397" s="33">
        <f t="shared" si="1"/>
        <v>0</v>
      </c>
      <c r="E397" s="13" t="str">
        <f>VLOOKUP(A397,'14.03.24'!$A$2:$W$500,18,0)</f>
        <v>#N/A</v>
      </c>
      <c r="F397" s="33">
        <f t="shared" si="2"/>
        <v>0</v>
      </c>
      <c r="G397" s="13" t="str">
        <f>VLOOKUP(A397,'14.03.24'!$A$2:$C$426,3,0)</f>
        <v>#N/A</v>
      </c>
      <c r="H397" s="34" t="str">
        <f>VLOOKUP(A397,'Actual scan'!$A$2:$C$419,3,0)</f>
        <v>#N/A</v>
      </c>
      <c r="I397" s="35" t="str">
        <f t="shared" si="3"/>
        <v>#N/A</v>
      </c>
      <c r="J397" s="13" t="str">
        <f>VLOOKUP(A397,'14.03.24'!$A$2:$M$426,13,0)</f>
        <v>#N/A</v>
      </c>
      <c r="K397" s="36" t="str">
        <f>VLOOKUP(A397,'Actual scan'!$A$2:$M$419,13,0)</f>
        <v>#N/A</v>
      </c>
      <c r="L397" s="35" t="str">
        <f t="shared" si="4"/>
        <v>#N/A</v>
      </c>
      <c r="M397" s="13" t="str">
        <f>VLOOKUP(A397,'14.03.24'!$A$2:$M$426,4,0)</f>
        <v>#N/A</v>
      </c>
      <c r="N397" s="34" t="str">
        <f>VLOOKUP(A397,'Actual scan'!$A$2:$M$419,4,0)</f>
        <v>#N/A</v>
      </c>
      <c r="O397" s="38" t="str">
        <f t="shared" si="5"/>
        <v>#N/A</v>
      </c>
      <c r="P397" s="13" t="str">
        <f>VLOOKUP(A397,'14.03.24'!$A$2:$M$426,10,0)</f>
        <v>#N/A</v>
      </c>
      <c r="Q397" s="39" t="str">
        <f>VLOOKUP(A397,'Actual scan'!$A$2:$M$419,10,0)</f>
        <v>#N/A</v>
      </c>
      <c r="R397" s="38" t="str">
        <f t="shared" si="6"/>
        <v>#N/A</v>
      </c>
      <c r="S397" s="13" t="str">
        <f>VLOOKUP(A397,'14.03.24'!$A$2:$M$426,9,0)</f>
        <v>#N/A</v>
      </c>
      <c r="T397" s="39" t="str">
        <f>VLOOKUP(A397,'Actual scan'!$A$2:$M$419,9,0)</f>
        <v>#N/A</v>
      </c>
      <c r="U397" s="38" t="str">
        <f t="shared" si="7"/>
        <v>#N/A</v>
      </c>
      <c r="V397" s="13" t="str">
        <f>VLOOKUP(A397,'14.03.24'!$A$2:$M$426,8,0)</f>
        <v>#N/A</v>
      </c>
      <c r="W397" s="39" t="str">
        <f>VLOOKUP(A397,'Actual scan'!$A$2:$M$419,8,0)</f>
        <v>#N/A</v>
      </c>
      <c r="X397" s="38" t="str">
        <f t="shared" si="8"/>
        <v>#N/A</v>
      </c>
      <c r="Y397" s="13" t="str">
        <f>VLOOKUP(A397,'14.03.24'!$A$2:$M$426,11,0)</f>
        <v>#N/A</v>
      </c>
      <c r="Z397" s="39" t="str">
        <f>VLOOKUP(A397,'Actual scan'!$A$2:$M$419,11,0)</f>
        <v>#N/A</v>
      </c>
      <c r="AA397" s="38" t="str">
        <f t="shared" si="9"/>
        <v>#N/A</v>
      </c>
      <c r="AB397" s="40" t="str">
        <f t="shared" si="10"/>
        <v>#N/A</v>
      </c>
      <c r="AC397" s="40" t="str">
        <f t="shared" si="11"/>
        <v>#N/A</v>
      </c>
      <c r="AD397" s="40">
        <f t="shared" si="12"/>
        <v>0</v>
      </c>
      <c r="AE397" s="40">
        <f t="shared" si="13"/>
        <v>0</v>
      </c>
      <c r="AF397" s="41" t="str">
        <f t="shared" si="14"/>
        <v>#N/A</v>
      </c>
      <c r="AG397" s="40">
        <f>IFERROR(__xludf.DUMMYFUNCTION("IFNA(VLOOKUP(A397,IMPORTRANGE(""https://docs.google.com/spreadsheets/d/13sIiIFxtnWDUMYwzYXOCUL9Pdssb8PBqcbIkNBBCaZM/edit?resourcekey#gid=2083474367"",""Responses!$B$2:$N$500""),10,0),0)"),0.0)</f>
        <v>0</v>
      </c>
      <c r="AH397" s="40">
        <f>IFERROR(__xludf.DUMMYFUNCTION("IFNA(VLOOKUP(A397,IMPORTRANGE(""https://docs.google.com/spreadsheets/d/13sIiIFxtnWDUMYwzYXOCUL9Pdssb8PBqcbIkNBBCaZM/edit?resourcekey#gid=2083474367"",""Responses!$B$2:$N$500""),9,0),0)"),0.0)</f>
        <v>0</v>
      </c>
      <c r="AI397" s="41">
        <f t="shared" si="15"/>
        <v>0</v>
      </c>
      <c r="AJ397" s="41">
        <f t="shared" si="16"/>
        <v>0</v>
      </c>
      <c r="AK397" s="42">
        <f t="shared" si="17"/>
        <v>0</v>
      </c>
      <c r="AL397" s="42">
        <f t="shared" si="18"/>
        <v>0</v>
      </c>
    </row>
    <row r="398" ht="15.75" customHeight="1">
      <c r="A398" s="6">
        <v>1.21323255E8</v>
      </c>
      <c r="B398" s="7" t="s">
        <v>650</v>
      </c>
      <c r="C398" s="20">
        <f>VLOOKUP(A398,'14.03.24'!$A$2:$W$500,17,0)</f>
        <v>735887.74</v>
      </c>
      <c r="D398" s="33">
        <f t="shared" si="1"/>
        <v>0</v>
      </c>
      <c r="E398" s="20">
        <f>VLOOKUP(A398,'14.03.24'!$A$2:$W$500,18,0)</f>
        <v>5519158.05</v>
      </c>
      <c r="F398" s="33">
        <f t="shared" si="2"/>
        <v>0</v>
      </c>
      <c r="G398" s="13">
        <f>VLOOKUP(A398,'14.03.24'!$A$2:$C$426,3,0)</f>
        <v>36794387</v>
      </c>
      <c r="H398" s="34" t="str">
        <f>VLOOKUP(A398,'Actual scan'!$A$2:$C$419,3,0)</f>
        <v>#N/A</v>
      </c>
      <c r="I398" s="35" t="str">
        <f t="shared" si="3"/>
        <v>#N/A</v>
      </c>
      <c r="J398" s="20">
        <f>VLOOKUP(A398,'14.03.24'!$A$2:$M$426,13,0)</f>
        <v>55219968.6</v>
      </c>
      <c r="K398" s="36" t="str">
        <f>VLOOKUP(A398,'Actual scan'!$A$2:$M$419,13,0)</f>
        <v>#N/A</v>
      </c>
      <c r="L398" s="35" t="str">
        <f t="shared" si="4"/>
        <v>#N/A</v>
      </c>
      <c r="M398" s="13">
        <f>VLOOKUP(A398,'14.03.24'!$A$2:$M$426,4,0)</f>
        <v>9697607</v>
      </c>
      <c r="N398" s="34" t="str">
        <f>VLOOKUP(A398,'Actual scan'!$A$2:$M$419,4,0)</f>
        <v>#N/A</v>
      </c>
      <c r="O398" s="38" t="str">
        <f t="shared" si="5"/>
        <v>#N/A</v>
      </c>
      <c r="P398" s="13">
        <f>VLOOKUP(A398,'14.03.24'!$A$2:$M$426,10,0)</f>
        <v>3284828</v>
      </c>
      <c r="Q398" s="39" t="str">
        <f>VLOOKUP(A398,'Actual scan'!$A$2:$M$419,10,0)</f>
        <v>#N/A</v>
      </c>
      <c r="R398" s="38" t="str">
        <f t="shared" si="6"/>
        <v>#N/A</v>
      </c>
      <c r="S398" s="13">
        <f>VLOOKUP(A398,'14.03.24'!$A$2:$M$426,9,0)</f>
        <v>868423</v>
      </c>
      <c r="T398" s="39" t="str">
        <f>VLOOKUP(A398,'Actual scan'!$A$2:$M$419,9,0)</f>
        <v>#N/A</v>
      </c>
      <c r="U398" s="38" t="str">
        <f t="shared" si="7"/>
        <v>#N/A</v>
      </c>
      <c r="V398" s="13">
        <f>VLOOKUP(A398,'14.03.24'!$A$2:$M$426,8,0)</f>
        <v>3539932</v>
      </c>
      <c r="W398" s="39" t="str">
        <f>VLOOKUP(A398,'Actual scan'!$A$2:$M$419,8,0)</f>
        <v>#N/A</v>
      </c>
      <c r="X398" s="38" t="str">
        <f t="shared" si="8"/>
        <v>#N/A</v>
      </c>
      <c r="Y398" s="13">
        <f>VLOOKUP(A398,'14.03.24'!$A$2:$M$426,11,0)</f>
        <v>5278024739</v>
      </c>
      <c r="Z398" s="39" t="str">
        <f>VLOOKUP(A398,'Actual scan'!$A$2:$M$419,11,0)</f>
        <v>#N/A</v>
      </c>
      <c r="AA398" s="38" t="str">
        <f t="shared" si="9"/>
        <v>#N/A</v>
      </c>
      <c r="AB398" s="40" t="str">
        <f t="shared" si="10"/>
        <v>#N/A</v>
      </c>
      <c r="AC398" s="40" t="str">
        <f t="shared" si="11"/>
        <v>#N/A</v>
      </c>
      <c r="AD398" s="40">
        <f t="shared" si="12"/>
        <v>0</v>
      </c>
      <c r="AE398" s="40">
        <f t="shared" si="13"/>
        <v>0</v>
      </c>
      <c r="AF398" s="41" t="str">
        <f t="shared" si="14"/>
        <v>#N/A</v>
      </c>
      <c r="AG398" s="40">
        <f>IFERROR(__xludf.DUMMYFUNCTION("IFNA(VLOOKUP(A398,IMPORTRANGE(""https://docs.google.com/spreadsheets/d/13sIiIFxtnWDUMYwzYXOCUL9Pdssb8PBqcbIkNBBCaZM/edit?resourcekey#gid=2083474367"",""Responses!$B$2:$N$500""),10,0),0)"),0.0)</f>
        <v>0</v>
      </c>
      <c r="AH398" s="40">
        <f>IFERROR(__xludf.DUMMYFUNCTION("IFNA(VLOOKUP(A398,IMPORTRANGE(""https://docs.google.com/spreadsheets/d/13sIiIFxtnWDUMYwzYXOCUL9Pdssb8PBqcbIkNBBCaZM/edit?resourcekey#gid=2083474367"",""Responses!$B$2:$N$500""),9,0),0)"),0.0)</f>
        <v>0</v>
      </c>
      <c r="AI398" s="41">
        <f t="shared" si="15"/>
        <v>0</v>
      </c>
      <c r="AJ398" s="41">
        <f t="shared" si="16"/>
        <v>-5519158.05</v>
      </c>
      <c r="AK398" s="42">
        <f t="shared" si="17"/>
        <v>0</v>
      </c>
      <c r="AL398" s="42">
        <f t="shared" si="18"/>
        <v>0</v>
      </c>
    </row>
    <row r="399" ht="15.75" customHeight="1">
      <c r="A399" s="6">
        <v>1.24503293E8</v>
      </c>
      <c r="B399" s="7" t="s">
        <v>473</v>
      </c>
      <c r="C399" s="20">
        <f>VLOOKUP(A399,'14.03.24'!$A$2:$W$500,17,0)</f>
        <v>741895.14</v>
      </c>
      <c r="D399" s="33">
        <f t="shared" si="1"/>
        <v>0</v>
      </c>
      <c r="E399" s="20">
        <f>VLOOKUP(A399,'14.03.24'!$A$2:$W$500,18,0)</f>
        <v>5564213.55</v>
      </c>
      <c r="F399" s="33">
        <f t="shared" si="2"/>
        <v>0</v>
      </c>
      <c r="G399" s="13">
        <f>VLOOKUP(A399,'14.03.24'!$A$2:$C$426,3,0)</f>
        <v>37094757</v>
      </c>
      <c r="H399" s="34" t="str">
        <f>VLOOKUP(A399,'Actual scan'!$A$2:$C$419,3,0)</f>
        <v>#N/A</v>
      </c>
      <c r="I399" s="35" t="str">
        <f t="shared" si="3"/>
        <v>#N/A</v>
      </c>
      <c r="J399" s="20">
        <f>VLOOKUP(A399,'14.03.24'!$A$2:$M$426,13,0)</f>
        <v>10839054.4</v>
      </c>
      <c r="K399" s="36" t="str">
        <f>VLOOKUP(A399,'Actual scan'!$A$2:$M$419,13,0)</f>
        <v>#N/A</v>
      </c>
      <c r="L399" s="35" t="str">
        <f t="shared" si="4"/>
        <v>#N/A</v>
      </c>
      <c r="M399" s="13">
        <f>VLOOKUP(A399,'14.03.24'!$A$2:$M$426,4,0)</f>
        <v>1650772</v>
      </c>
      <c r="N399" s="34" t="str">
        <f>VLOOKUP(A399,'Actual scan'!$A$2:$M$419,4,0)</f>
        <v>#N/A</v>
      </c>
      <c r="O399" s="38" t="str">
        <f t="shared" si="5"/>
        <v>#N/A</v>
      </c>
      <c r="P399" s="13">
        <f>VLOOKUP(A399,'14.03.24'!$A$2:$M$426,10,0)</f>
        <v>4123057</v>
      </c>
      <c r="Q399" s="39" t="str">
        <f>VLOOKUP(A399,'Actual scan'!$A$2:$M$419,10,0)</f>
        <v>#N/A</v>
      </c>
      <c r="R399" s="38" t="str">
        <f t="shared" si="6"/>
        <v>#N/A</v>
      </c>
      <c r="S399" s="13">
        <f>VLOOKUP(A399,'14.03.24'!$A$2:$M$426,9,0)</f>
        <v>196318</v>
      </c>
      <c r="T399" s="39" t="str">
        <f>VLOOKUP(A399,'Actual scan'!$A$2:$M$419,9,0)</f>
        <v>#N/A</v>
      </c>
      <c r="U399" s="38" t="str">
        <f t="shared" si="7"/>
        <v>#N/A</v>
      </c>
      <c r="V399" s="13">
        <f>VLOOKUP(A399,'14.03.24'!$A$2:$M$426,8,0)</f>
        <v>422425</v>
      </c>
      <c r="W399" s="39" t="str">
        <f>VLOOKUP(A399,'Actual scan'!$A$2:$M$419,8,0)</f>
        <v>#N/A</v>
      </c>
      <c r="X399" s="38" t="str">
        <f t="shared" si="8"/>
        <v>#N/A</v>
      </c>
      <c r="Y399" s="13">
        <f>VLOOKUP(A399,'14.03.24'!$A$2:$M$426,11,0)</f>
        <v>1415277085</v>
      </c>
      <c r="Z399" s="39" t="str">
        <f>VLOOKUP(A399,'Actual scan'!$A$2:$M$419,11,0)</f>
        <v>#N/A</v>
      </c>
      <c r="AA399" s="38" t="str">
        <f t="shared" si="9"/>
        <v>#N/A</v>
      </c>
      <c r="AB399" s="40" t="str">
        <f t="shared" si="10"/>
        <v>#N/A</v>
      </c>
      <c r="AC399" s="40" t="str">
        <f t="shared" si="11"/>
        <v>#N/A</v>
      </c>
      <c r="AD399" s="40">
        <f t="shared" si="12"/>
        <v>0</v>
      </c>
      <c r="AE399" s="40">
        <f t="shared" si="13"/>
        <v>0</v>
      </c>
      <c r="AF399" s="41" t="str">
        <f t="shared" si="14"/>
        <v>#N/A</v>
      </c>
      <c r="AG399" s="40">
        <f>IFERROR(__xludf.DUMMYFUNCTION("IFNA(VLOOKUP(A399,IMPORTRANGE(""https://docs.google.com/spreadsheets/d/13sIiIFxtnWDUMYwzYXOCUL9Pdssb8PBqcbIkNBBCaZM/edit?resourcekey#gid=2083474367"",""Responses!$B$2:$N$500""),10,0),0)"),0.0)</f>
        <v>0</v>
      </c>
      <c r="AH399" s="40">
        <f>IFERROR(__xludf.DUMMYFUNCTION("IFNA(VLOOKUP(A399,IMPORTRANGE(""https://docs.google.com/spreadsheets/d/13sIiIFxtnWDUMYwzYXOCUL9Pdssb8PBqcbIkNBBCaZM/edit?resourcekey#gid=2083474367"",""Responses!$B$2:$N$500""),9,0),0)"),0.0)</f>
        <v>0</v>
      </c>
      <c r="AI399" s="41">
        <f t="shared" si="15"/>
        <v>0</v>
      </c>
      <c r="AJ399" s="41">
        <f t="shared" si="16"/>
        <v>-5564213.55</v>
      </c>
      <c r="AK399" s="42">
        <f t="shared" si="17"/>
        <v>0</v>
      </c>
      <c r="AL399" s="42">
        <f t="shared" si="18"/>
        <v>0</v>
      </c>
    </row>
    <row r="400" ht="15.75" customHeight="1">
      <c r="A400" s="6">
        <v>1.32345025E8</v>
      </c>
      <c r="B400" s="7" t="s">
        <v>295</v>
      </c>
      <c r="C400" s="20">
        <f>VLOOKUP(A400,'14.03.24'!$A$2:$W$500,17,0)</f>
        <v>728106.66</v>
      </c>
      <c r="D400" s="33">
        <f t="shared" si="1"/>
        <v>2454987</v>
      </c>
      <c r="E400" s="20">
        <f>VLOOKUP(A400,'14.03.24'!$A$2:$W$500,18,0)</f>
        <v>5460799.95</v>
      </c>
      <c r="F400" s="33">
        <f t="shared" si="2"/>
        <v>7952327.51</v>
      </c>
      <c r="G400" s="13">
        <f>VLOOKUP(A400,'14.03.24'!$A$2:$C$426,3,0)</f>
        <v>36405333</v>
      </c>
      <c r="H400" s="34">
        <f>VLOOKUP(A400,'Actual scan'!$A$2:$C$419,3,0)</f>
        <v>39242481</v>
      </c>
      <c r="I400" s="35">
        <f t="shared" si="3"/>
        <v>2837148</v>
      </c>
      <c r="J400" s="20">
        <f>VLOOKUP(A400,'14.03.24'!$A$2:$M$426,13,0)</f>
        <v>65056062</v>
      </c>
      <c r="K400" s="36">
        <f>VLOOKUP(A400,'Actual scan'!$A$2:$M$419,13,0)</f>
        <v>107451071</v>
      </c>
      <c r="L400" s="37">
        <f t="shared" si="4"/>
        <v>42395009</v>
      </c>
      <c r="M400" s="13">
        <f>VLOOKUP(A400,'14.03.24'!$A$2:$M$426,4,0)</f>
        <v>19762758</v>
      </c>
      <c r="N400" s="34">
        <f>VLOOKUP(A400,'Actual scan'!$A$2:$M$419,4,0)</f>
        <v>23280292</v>
      </c>
      <c r="O400" s="38">
        <f t="shared" si="5"/>
        <v>3517534</v>
      </c>
      <c r="P400" s="13">
        <f>VLOOKUP(A400,'14.03.24'!$A$2:$M$426,10,0)</f>
        <v>3407673</v>
      </c>
      <c r="Q400" s="39">
        <f>VLOOKUP(A400,'Actual scan'!$A$2:$M$419,10,0)</f>
        <v>4869246</v>
      </c>
      <c r="R400" s="38">
        <f t="shared" si="6"/>
        <v>1461573</v>
      </c>
      <c r="S400" s="13">
        <f>VLOOKUP(A400,'14.03.24'!$A$2:$M$426,9,0)</f>
        <v>852057</v>
      </c>
      <c r="T400" s="39">
        <f>VLOOKUP(A400,'Actual scan'!$A$2:$M$419,9,0)</f>
        <v>2296953</v>
      </c>
      <c r="U400" s="38">
        <f t="shared" si="7"/>
        <v>1444896</v>
      </c>
      <c r="V400" s="13">
        <f>VLOOKUP(A400,'14.03.24'!$A$2:$M$426,8,0)</f>
        <v>3847872</v>
      </c>
      <c r="W400" s="39">
        <f>VLOOKUP(A400,'Actual scan'!$A$2:$M$419,8,0)</f>
        <v>4857963</v>
      </c>
      <c r="X400" s="38">
        <f t="shared" si="8"/>
        <v>1010091</v>
      </c>
      <c r="Y400" s="13">
        <f>VLOOKUP(A400,'14.03.24'!$A$2:$M$426,11,0)</f>
        <v>683909593</v>
      </c>
      <c r="Z400" s="39">
        <f>VLOOKUP(A400,'Actual scan'!$A$2:$M$419,11,0)</f>
        <v>938178777</v>
      </c>
      <c r="AA400" s="38">
        <f t="shared" si="9"/>
        <v>254269184</v>
      </c>
      <c r="AB400" s="40">
        <f t="shared" si="10"/>
        <v>2020182</v>
      </c>
      <c r="AC400" s="40">
        <f t="shared" si="11"/>
        <v>5779584</v>
      </c>
      <c r="AD400" s="40">
        <f t="shared" si="12"/>
        <v>0</v>
      </c>
      <c r="AE400" s="40">
        <f t="shared" si="13"/>
        <v>0</v>
      </c>
      <c r="AF400" s="41">
        <f t="shared" si="14"/>
        <v>152561.5104</v>
      </c>
      <c r="AG400" s="40">
        <f>IFERROR(__xludf.DUMMYFUNCTION("IFNA(VLOOKUP(A400,IMPORTRANGE(""https://docs.google.com/spreadsheets/d/13sIiIFxtnWDUMYwzYXOCUL9Pdssb8PBqcbIkNBBCaZM/edit?resourcekey#gid=2083474367"",""Responses!$B$2:$N$500""),10,0),0)"),0.0)</f>
        <v>0</v>
      </c>
      <c r="AH400" s="40">
        <f>IFERROR(__xludf.DUMMYFUNCTION("IFNA(VLOOKUP(A400,IMPORTRANGE(""https://docs.google.com/spreadsheets/d/13sIiIFxtnWDUMYwzYXOCUL9Pdssb8PBqcbIkNBBCaZM/edit?resourcekey#gid=2083474367"",""Responses!$B$2:$N$500""),9,0),0)"),0.0)</f>
        <v>0</v>
      </c>
      <c r="AI400" s="41">
        <f t="shared" si="15"/>
        <v>7952327.51</v>
      </c>
      <c r="AJ400" s="41">
        <f t="shared" si="16"/>
        <v>2491527.56</v>
      </c>
      <c r="AK400" s="42">
        <f t="shared" si="17"/>
        <v>3.371740893</v>
      </c>
      <c r="AL400" s="42">
        <f t="shared" si="18"/>
        <v>1.456256882</v>
      </c>
    </row>
    <row r="401" ht="15.75" customHeight="1">
      <c r="A401" s="6">
        <v>1.55143018E8</v>
      </c>
      <c r="B401" s="7" t="s">
        <v>474</v>
      </c>
      <c r="C401" s="13" t="str">
        <f>VLOOKUP(A401,'14.03.24'!$A$2:$W$500,17,0)</f>
        <v>#N/A</v>
      </c>
      <c r="D401" s="33">
        <f t="shared" si="1"/>
        <v>0</v>
      </c>
      <c r="E401" s="13" t="str">
        <f>VLOOKUP(A401,'14.03.24'!$A$2:$W$500,18,0)</f>
        <v>#N/A</v>
      </c>
      <c r="F401" s="33">
        <f t="shared" si="2"/>
        <v>0</v>
      </c>
      <c r="G401" s="13" t="str">
        <f>VLOOKUP(A401,'14.03.24'!$A$2:$C$426,3,0)</f>
        <v>#N/A</v>
      </c>
      <c r="H401" s="34" t="str">
        <f>VLOOKUP(A401,'Actual scan'!$A$2:$C$419,3,0)</f>
        <v>#N/A</v>
      </c>
      <c r="I401" s="35" t="str">
        <f t="shared" si="3"/>
        <v>#N/A</v>
      </c>
      <c r="J401" s="13" t="str">
        <f>VLOOKUP(A401,'14.03.24'!$A$2:$M$426,13,0)</f>
        <v>#N/A</v>
      </c>
      <c r="K401" s="36" t="str">
        <f>VLOOKUP(A401,'Actual scan'!$A$2:$M$419,13,0)</f>
        <v>#N/A</v>
      </c>
      <c r="L401" s="35" t="str">
        <f t="shared" si="4"/>
        <v>#N/A</v>
      </c>
      <c r="M401" s="13" t="str">
        <f>VLOOKUP(A401,'14.03.24'!$A$2:$M$426,4,0)</f>
        <v>#N/A</v>
      </c>
      <c r="N401" s="34" t="str">
        <f>VLOOKUP(A401,'Actual scan'!$A$2:$M$419,4,0)</f>
        <v>#N/A</v>
      </c>
      <c r="O401" s="38" t="str">
        <f t="shared" si="5"/>
        <v>#N/A</v>
      </c>
      <c r="P401" s="13" t="str">
        <f>VLOOKUP(A401,'14.03.24'!$A$2:$M$426,10,0)</f>
        <v>#N/A</v>
      </c>
      <c r="Q401" s="39" t="str">
        <f>VLOOKUP(A401,'Actual scan'!$A$2:$M$419,10,0)</f>
        <v>#N/A</v>
      </c>
      <c r="R401" s="38" t="str">
        <f t="shared" si="6"/>
        <v>#N/A</v>
      </c>
      <c r="S401" s="13" t="str">
        <f>VLOOKUP(A401,'14.03.24'!$A$2:$M$426,9,0)</f>
        <v>#N/A</v>
      </c>
      <c r="T401" s="39" t="str">
        <f>VLOOKUP(A401,'Actual scan'!$A$2:$M$419,9,0)</f>
        <v>#N/A</v>
      </c>
      <c r="U401" s="38" t="str">
        <f t="shared" si="7"/>
        <v>#N/A</v>
      </c>
      <c r="V401" s="13" t="str">
        <f>VLOOKUP(A401,'14.03.24'!$A$2:$M$426,8,0)</f>
        <v>#N/A</v>
      </c>
      <c r="W401" s="39" t="str">
        <f>VLOOKUP(A401,'Actual scan'!$A$2:$M$419,8,0)</f>
        <v>#N/A</v>
      </c>
      <c r="X401" s="38" t="str">
        <f t="shared" si="8"/>
        <v>#N/A</v>
      </c>
      <c r="Y401" s="13" t="str">
        <f>VLOOKUP(A401,'14.03.24'!$A$2:$M$426,11,0)</f>
        <v>#N/A</v>
      </c>
      <c r="Z401" s="39" t="str">
        <f>VLOOKUP(A401,'Actual scan'!$A$2:$M$419,11,0)</f>
        <v>#N/A</v>
      </c>
      <c r="AA401" s="38" t="str">
        <f t="shared" si="9"/>
        <v>#N/A</v>
      </c>
      <c r="AB401" s="40" t="str">
        <f t="shared" si="10"/>
        <v>#N/A</v>
      </c>
      <c r="AC401" s="40" t="str">
        <f t="shared" si="11"/>
        <v>#N/A</v>
      </c>
      <c r="AD401" s="40">
        <f t="shared" si="12"/>
        <v>0</v>
      </c>
      <c r="AE401" s="40">
        <f t="shared" si="13"/>
        <v>0</v>
      </c>
      <c r="AF401" s="41" t="str">
        <f t="shared" si="14"/>
        <v>#N/A</v>
      </c>
      <c r="AG401" s="40">
        <f>IFERROR(__xludf.DUMMYFUNCTION("IFNA(VLOOKUP(A401,IMPORTRANGE(""https://docs.google.com/spreadsheets/d/13sIiIFxtnWDUMYwzYXOCUL9Pdssb8PBqcbIkNBBCaZM/edit?resourcekey#gid=2083474367"",""Responses!$B$2:$N$500""),10,0),0)"),0.0)</f>
        <v>0</v>
      </c>
      <c r="AH401" s="40">
        <f>IFERROR(__xludf.DUMMYFUNCTION("IFNA(VLOOKUP(A401,IMPORTRANGE(""https://docs.google.com/spreadsheets/d/13sIiIFxtnWDUMYwzYXOCUL9Pdssb8PBqcbIkNBBCaZM/edit?resourcekey#gid=2083474367"",""Responses!$B$2:$N$500""),9,0),0)"),0.0)</f>
        <v>0</v>
      </c>
      <c r="AI401" s="41">
        <f t="shared" si="15"/>
        <v>0</v>
      </c>
      <c r="AJ401" s="41">
        <f t="shared" si="16"/>
        <v>0</v>
      </c>
      <c r="AK401" s="42">
        <f t="shared" si="17"/>
        <v>0</v>
      </c>
      <c r="AL401" s="42">
        <f t="shared" si="18"/>
        <v>0</v>
      </c>
    </row>
    <row r="402" ht="15.75" customHeight="1">
      <c r="A402" s="6">
        <v>1.24397317E8</v>
      </c>
      <c r="B402" s="7" t="s">
        <v>320</v>
      </c>
      <c r="C402" s="20">
        <f>VLOOKUP(A402,'14.03.24'!$A$2:$W$500,17,0)</f>
        <v>715507.94</v>
      </c>
      <c r="D402" s="33">
        <f t="shared" si="1"/>
        <v>227566</v>
      </c>
      <c r="E402" s="20">
        <f>VLOOKUP(A402,'14.03.24'!$A$2:$W$500,18,0)</f>
        <v>5366309.55</v>
      </c>
      <c r="F402" s="33">
        <f t="shared" si="2"/>
        <v>530500</v>
      </c>
      <c r="G402" s="13">
        <f>VLOOKUP(A402,'14.03.24'!$A$2:$C$426,3,0)</f>
        <v>35775397</v>
      </c>
      <c r="H402" s="34">
        <f>VLOOKUP(A402,'Actual scan'!$A$2:$C$419,3,0)</f>
        <v>35760169</v>
      </c>
      <c r="I402" s="35">
        <f t="shared" si="3"/>
        <v>-15228</v>
      </c>
      <c r="J402" s="20">
        <f>VLOOKUP(A402,'14.03.24'!$A$2:$M$426,13,0)</f>
        <v>58814670.4</v>
      </c>
      <c r="K402" s="36">
        <f>VLOOKUP(A402,'Actual scan'!$A$2:$M$419,13,0)</f>
        <v>61398047.6</v>
      </c>
      <c r="L402" s="37">
        <f t="shared" si="4"/>
        <v>2583377.2</v>
      </c>
      <c r="M402" s="13">
        <f>VLOOKUP(A402,'14.03.24'!$A$2:$M$426,4,0)</f>
        <v>8636702</v>
      </c>
      <c r="N402" s="34">
        <f>VLOOKUP(A402,'Actual scan'!$A$2:$M$419,4,0)</f>
        <v>8868362</v>
      </c>
      <c r="O402" s="38">
        <f t="shared" si="5"/>
        <v>231660</v>
      </c>
      <c r="P402" s="13">
        <f>VLOOKUP(A402,'14.03.24'!$A$2:$M$426,10,0)</f>
        <v>5630574</v>
      </c>
      <c r="Q402" s="39">
        <f>VLOOKUP(A402,'Actual scan'!$A$2:$M$419,10,0)</f>
        <v>6322816</v>
      </c>
      <c r="R402" s="38">
        <f t="shared" si="6"/>
        <v>692242</v>
      </c>
      <c r="S402" s="13">
        <f>VLOOKUP(A402,'14.03.24'!$A$2:$M$426,9,0)</f>
        <v>399795</v>
      </c>
      <c r="T402" s="39">
        <f>VLOOKUP(A402,'Actual scan'!$A$2:$M$419,9,0)</f>
        <v>429979</v>
      </c>
      <c r="U402" s="38">
        <f t="shared" si="7"/>
        <v>30184</v>
      </c>
      <c r="V402" s="13">
        <f>VLOOKUP(A402,'14.03.24'!$A$2:$M$426,8,0)</f>
        <v>3885443</v>
      </c>
      <c r="W402" s="39">
        <f>VLOOKUP(A402,'Actual scan'!$A$2:$M$419,8,0)</f>
        <v>4082825</v>
      </c>
      <c r="X402" s="38">
        <f t="shared" si="8"/>
        <v>197382</v>
      </c>
      <c r="Y402" s="13">
        <f>VLOOKUP(A402,'14.03.24'!$A$2:$M$426,11,0)</f>
        <v>592612334</v>
      </c>
      <c r="Z402" s="39">
        <f>VLOOKUP(A402,'Actual scan'!$A$2:$M$419,11,0)</f>
        <v>617612334</v>
      </c>
      <c r="AA402" s="38">
        <f t="shared" si="9"/>
        <v>25000000</v>
      </c>
      <c r="AB402" s="40">
        <f t="shared" si="10"/>
        <v>394764</v>
      </c>
      <c r="AC402" s="40">
        <f t="shared" si="11"/>
        <v>120736</v>
      </c>
      <c r="AD402" s="40">
        <f t="shared" si="12"/>
        <v>0</v>
      </c>
      <c r="AE402" s="40">
        <f t="shared" si="13"/>
        <v>0</v>
      </c>
      <c r="AF402" s="41">
        <f t="shared" si="14"/>
        <v>15000</v>
      </c>
      <c r="AG402" s="40">
        <f>IFERROR(__xludf.DUMMYFUNCTION("IFNA(VLOOKUP(A402,IMPORTRANGE(""https://docs.google.com/spreadsheets/d/13sIiIFxtnWDUMYwzYXOCUL9Pdssb8PBqcbIkNBBCaZM/edit?resourcekey#gid=2083474367"",""Responses!$B$2:$N$500""),10,0),0)"),0.0)</f>
        <v>0</v>
      </c>
      <c r="AH402" s="40">
        <f>IFERROR(__xludf.DUMMYFUNCTION("IFNA(VLOOKUP(A402,IMPORTRANGE(""https://docs.google.com/spreadsheets/d/13sIiIFxtnWDUMYwzYXOCUL9Pdssb8PBqcbIkNBBCaZM/edit?resourcekey#gid=2083474367"",""Responses!$B$2:$N$500""),9,0),0)"),0.0)</f>
        <v>0</v>
      </c>
      <c r="AI402" s="41">
        <f t="shared" si="15"/>
        <v>530500</v>
      </c>
      <c r="AJ402" s="41">
        <f t="shared" si="16"/>
        <v>-4835809.55</v>
      </c>
      <c r="AK402" s="42">
        <f t="shared" si="17"/>
        <v>0.3180481827</v>
      </c>
      <c r="AL402" s="42">
        <f t="shared" si="18"/>
        <v>0.09885751</v>
      </c>
    </row>
    <row r="403" ht="15.75" customHeight="1">
      <c r="A403" s="6">
        <v>1.24436971E8</v>
      </c>
      <c r="B403" s="7" t="s">
        <v>333</v>
      </c>
      <c r="C403" s="20">
        <f>VLOOKUP(A403,'14.03.24'!$A$2:$W$500,17,0)</f>
        <v>744201.26</v>
      </c>
      <c r="D403" s="33">
        <f t="shared" si="1"/>
        <v>1611945</v>
      </c>
      <c r="E403" s="20">
        <f>VLOOKUP(A403,'14.03.24'!$A$2:$W$500,18,0)</f>
        <v>5581509.45</v>
      </c>
      <c r="F403" s="33">
        <f t="shared" si="2"/>
        <v>5633848</v>
      </c>
      <c r="G403" s="13">
        <f>VLOOKUP(A403,'14.03.24'!$A$2:$C$426,3,0)</f>
        <v>37210063</v>
      </c>
      <c r="H403" s="34">
        <f>VLOOKUP(A403,'Actual scan'!$A$2:$C$419,3,0)</f>
        <v>34229461</v>
      </c>
      <c r="I403" s="35">
        <f t="shared" si="3"/>
        <v>-2980602</v>
      </c>
      <c r="J403" s="20">
        <f>VLOOKUP(A403,'14.03.24'!$A$2:$M$426,13,0)</f>
        <v>135103459.6</v>
      </c>
      <c r="K403" s="36">
        <f>VLOOKUP(A403,'Actual scan'!$A$2:$M$419,13,0)</f>
        <v>162811710.8</v>
      </c>
      <c r="L403" s="37">
        <f t="shared" si="4"/>
        <v>27708251.2</v>
      </c>
      <c r="M403" s="13">
        <f>VLOOKUP(A403,'14.03.24'!$A$2:$M$426,4,0)</f>
        <v>12101952</v>
      </c>
      <c r="N403" s="34">
        <f>VLOOKUP(A403,'Actual scan'!$A$2:$M$419,4,0)</f>
        <v>13944979</v>
      </c>
      <c r="O403" s="38">
        <f t="shared" si="5"/>
        <v>1843027</v>
      </c>
      <c r="P403" s="13">
        <f>VLOOKUP(A403,'14.03.24'!$A$2:$M$426,10,0)</f>
        <v>3261163</v>
      </c>
      <c r="Q403" s="39">
        <f>VLOOKUP(A403,'Actual scan'!$A$2:$M$419,10,0)</f>
        <v>5108016</v>
      </c>
      <c r="R403" s="38">
        <f t="shared" si="6"/>
        <v>1846853</v>
      </c>
      <c r="S403" s="13">
        <f>VLOOKUP(A403,'14.03.24'!$A$2:$M$426,9,0)</f>
        <v>2358527</v>
      </c>
      <c r="T403" s="39">
        <f>VLOOKUP(A403,'Actual scan'!$A$2:$M$419,9,0)</f>
        <v>3497506</v>
      </c>
      <c r="U403" s="38">
        <f t="shared" si="7"/>
        <v>1138979</v>
      </c>
      <c r="V403" s="13">
        <f>VLOOKUP(A403,'14.03.24'!$A$2:$M$426,8,0)</f>
        <v>8637838</v>
      </c>
      <c r="W403" s="39">
        <f>VLOOKUP(A403,'Actual scan'!$A$2:$M$419,8,0)</f>
        <v>9110804</v>
      </c>
      <c r="X403" s="38">
        <f t="shared" si="8"/>
        <v>472966</v>
      </c>
      <c r="Y403" s="13">
        <f>VLOOKUP(A403,'14.03.24'!$A$2:$M$426,11,0)</f>
        <v>4199021232</v>
      </c>
      <c r="Z403" s="39">
        <f>VLOOKUP(A403,'Actual scan'!$A$2:$M$419,11,0)</f>
        <v>4419021232</v>
      </c>
      <c r="AA403" s="38">
        <f t="shared" si="9"/>
        <v>220000000</v>
      </c>
      <c r="AB403" s="40">
        <f t="shared" si="10"/>
        <v>945932</v>
      </c>
      <c r="AC403" s="40">
        <f t="shared" si="11"/>
        <v>4555916</v>
      </c>
      <c r="AD403" s="40">
        <f t="shared" si="12"/>
        <v>0</v>
      </c>
      <c r="AE403" s="40">
        <f t="shared" si="13"/>
        <v>0</v>
      </c>
      <c r="AF403" s="41">
        <f t="shared" si="14"/>
        <v>132000</v>
      </c>
      <c r="AG403" s="40">
        <f>IFERROR(__xludf.DUMMYFUNCTION("IFNA(VLOOKUP(A403,IMPORTRANGE(""https://docs.google.com/spreadsheets/d/13sIiIFxtnWDUMYwzYXOCUL9Pdssb8PBqcbIkNBBCaZM/edit?resourcekey#gid=2083474367"",""Responses!$B$2:$N$500""),10,0),0)"),0.0)</f>
        <v>0</v>
      </c>
      <c r="AH403" s="40">
        <f>IFERROR(__xludf.DUMMYFUNCTION("IFNA(VLOOKUP(A403,IMPORTRANGE(""https://docs.google.com/spreadsheets/d/13sIiIFxtnWDUMYwzYXOCUL9Pdssb8PBqcbIkNBBCaZM/edit?resourcekey#gid=2083474367"",""Responses!$B$2:$N$500""),9,0),0)"),0.0)</f>
        <v>0</v>
      </c>
      <c r="AI403" s="41">
        <f t="shared" si="15"/>
        <v>5633848</v>
      </c>
      <c r="AJ403" s="41">
        <f t="shared" si="16"/>
        <v>52338.55</v>
      </c>
      <c r="AK403" s="42">
        <f t="shared" si="17"/>
        <v>2.166006814</v>
      </c>
      <c r="AL403" s="42">
        <f t="shared" si="18"/>
        <v>1.009377132</v>
      </c>
    </row>
    <row r="404" ht="15.75" customHeight="1">
      <c r="A404" s="6">
        <v>1.29935703E8</v>
      </c>
      <c r="B404" s="7" t="s">
        <v>376</v>
      </c>
      <c r="C404" s="20">
        <f>VLOOKUP(A404,'14.03.24'!$A$2:$W$500,17,0)</f>
        <v>719891.72</v>
      </c>
      <c r="D404" s="33">
        <f t="shared" si="1"/>
        <v>165726</v>
      </c>
      <c r="E404" s="20">
        <f>VLOOKUP(A404,'14.03.24'!$A$2:$W$500,18,0)</f>
        <v>5399187.9</v>
      </c>
      <c r="F404" s="33">
        <f t="shared" si="2"/>
        <v>579152</v>
      </c>
      <c r="G404" s="13">
        <f>VLOOKUP(A404,'14.03.24'!$A$2:$C$426,3,0)</f>
        <v>35994586</v>
      </c>
      <c r="H404" s="34">
        <f>VLOOKUP(A404,'Actual scan'!$A$2:$C$419,3,0)</f>
        <v>29944342</v>
      </c>
      <c r="I404" s="35">
        <f t="shared" si="3"/>
        <v>-6050244</v>
      </c>
      <c r="J404" s="20">
        <f>VLOOKUP(A404,'14.03.24'!$A$2:$M$426,13,0)</f>
        <v>13785180.2</v>
      </c>
      <c r="K404" s="36">
        <f>VLOOKUP(A404,'Actual scan'!$A$2:$M$419,13,0)</f>
        <v>17158234.2</v>
      </c>
      <c r="L404" s="37">
        <f t="shared" si="4"/>
        <v>3373054</v>
      </c>
      <c r="M404" s="13">
        <f>VLOOKUP(A404,'14.03.24'!$A$2:$M$426,4,0)</f>
        <v>1804391</v>
      </c>
      <c r="N404" s="34">
        <f>VLOOKUP(A404,'Actual scan'!$A$2:$M$419,4,0)</f>
        <v>2089488</v>
      </c>
      <c r="O404" s="38">
        <f t="shared" si="5"/>
        <v>285097</v>
      </c>
      <c r="P404" s="13">
        <f>VLOOKUP(A404,'14.03.24'!$A$2:$M$426,10,0)</f>
        <v>964410</v>
      </c>
      <c r="Q404" s="39">
        <f>VLOOKUP(A404,'Actual scan'!$A$2:$M$419,10,0)</f>
        <v>2720119</v>
      </c>
      <c r="R404" s="38">
        <f t="shared" si="6"/>
        <v>1755709</v>
      </c>
      <c r="S404" s="13">
        <f>VLOOKUP(A404,'14.03.24'!$A$2:$M$426,9,0)</f>
        <v>266906</v>
      </c>
      <c r="T404" s="39">
        <f>VLOOKUP(A404,'Actual scan'!$A$2:$M$419,9,0)</f>
        <v>390756</v>
      </c>
      <c r="U404" s="38">
        <f t="shared" si="7"/>
        <v>123850</v>
      </c>
      <c r="V404" s="13">
        <f>VLOOKUP(A404,'14.03.24'!$A$2:$M$426,8,0)</f>
        <v>634873</v>
      </c>
      <c r="W404" s="39">
        <f>VLOOKUP(A404,'Actual scan'!$A$2:$M$419,8,0)</f>
        <v>676749</v>
      </c>
      <c r="X404" s="38">
        <f t="shared" si="8"/>
        <v>41876</v>
      </c>
      <c r="Y404" s="13">
        <f>VLOOKUP(A404,'14.03.24'!$A$2:$M$426,11,0)</f>
        <v>123033350</v>
      </c>
      <c r="Z404" s="39">
        <f>VLOOKUP(A404,'Actual scan'!$A$2:$M$419,11,0)</f>
        <v>123033350</v>
      </c>
      <c r="AA404" s="38">
        <f t="shared" si="9"/>
        <v>0</v>
      </c>
      <c r="AB404" s="40">
        <f t="shared" si="10"/>
        <v>83752</v>
      </c>
      <c r="AC404" s="40">
        <f t="shared" si="11"/>
        <v>495400</v>
      </c>
      <c r="AD404" s="40">
        <f t="shared" si="12"/>
        <v>0</v>
      </c>
      <c r="AE404" s="40">
        <f t="shared" si="13"/>
        <v>0</v>
      </c>
      <c r="AF404" s="41">
        <f t="shared" si="14"/>
        <v>0</v>
      </c>
      <c r="AG404" s="40">
        <f>IFERROR(__xludf.DUMMYFUNCTION("IFNA(VLOOKUP(A404,IMPORTRANGE(""https://docs.google.com/spreadsheets/d/13sIiIFxtnWDUMYwzYXOCUL9Pdssb8PBqcbIkNBBCaZM/edit?resourcekey#gid=2083474367"",""Responses!$B$2:$N$500""),10,0),0)"),0.0)</f>
        <v>0</v>
      </c>
      <c r="AH404" s="40">
        <f>IFERROR(__xludf.DUMMYFUNCTION("IFNA(VLOOKUP(A404,IMPORTRANGE(""https://docs.google.com/spreadsheets/d/13sIiIFxtnWDUMYwzYXOCUL9Pdssb8PBqcbIkNBBCaZM/edit?resourcekey#gid=2083474367"",""Responses!$B$2:$N$500""),9,0),0)"),0.0)</f>
        <v>0</v>
      </c>
      <c r="AI404" s="41">
        <f t="shared" si="15"/>
        <v>579152</v>
      </c>
      <c r="AJ404" s="41">
        <f t="shared" si="16"/>
        <v>-4820035.9</v>
      </c>
      <c r="AK404" s="42">
        <f t="shared" si="17"/>
        <v>0.230209621</v>
      </c>
      <c r="AL404" s="42">
        <f t="shared" si="18"/>
        <v>0.1072665021</v>
      </c>
    </row>
    <row r="405" ht="15.75" customHeight="1">
      <c r="A405" s="6">
        <v>1.41916559E8</v>
      </c>
      <c r="B405" s="7" t="s">
        <v>475</v>
      </c>
      <c r="C405" s="13" t="str">
        <f>VLOOKUP(A405,'14.03.24'!$A$2:$W$500,17,0)</f>
        <v>#N/A</v>
      </c>
      <c r="D405" s="33">
        <f t="shared" si="1"/>
        <v>0</v>
      </c>
      <c r="E405" s="13" t="str">
        <f>VLOOKUP(A405,'14.03.24'!$A$2:$W$500,18,0)</f>
        <v>#N/A</v>
      </c>
      <c r="F405" s="33">
        <f t="shared" si="2"/>
        <v>0</v>
      </c>
      <c r="G405" s="13" t="str">
        <f>VLOOKUP(A405,'14.03.24'!$A$2:$C$426,3,0)</f>
        <v>#N/A</v>
      </c>
      <c r="H405" s="34" t="str">
        <f>VLOOKUP(A405,'Actual scan'!$A$2:$C$419,3,0)</f>
        <v>#N/A</v>
      </c>
      <c r="I405" s="35" t="str">
        <f t="shared" si="3"/>
        <v>#N/A</v>
      </c>
      <c r="J405" s="13" t="str">
        <f>VLOOKUP(A405,'14.03.24'!$A$2:$M$426,13,0)</f>
        <v>#N/A</v>
      </c>
      <c r="K405" s="36" t="str">
        <f>VLOOKUP(A405,'Actual scan'!$A$2:$M$419,13,0)</f>
        <v>#N/A</v>
      </c>
      <c r="L405" s="35" t="str">
        <f t="shared" si="4"/>
        <v>#N/A</v>
      </c>
      <c r="M405" s="13" t="str">
        <f>VLOOKUP(A405,'14.03.24'!$A$2:$M$426,4,0)</f>
        <v>#N/A</v>
      </c>
      <c r="N405" s="34" t="str">
        <f>VLOOKUP(A405,'Actual scan'!$A$2:$M$419,4,0)</f>
        <v>#N/A</v>
      </c>
      <c r="O405" s="38" t="str">
        <f t="shared" si="5"/>
        <v>#N/A</v>
      </c>
      <c r="P405" s="13" t="str">
        <f>VLOOKUP(A405,'14.03.24'!$A$2:$M$426,10,0)</f>
        <v>#N/A</v>
      </c>
      <c r="Q405" s="39" t="str">
        <f>VLOOKUP(A405,'Actual scan'!$A$2:$M$419,10,0)</f>
        <v>#N/A</v>
      </c>
      <c r="R405" s="38" t="str">
        <f t="shared" si="6"/>
        <v>#N/A</v>
      </c>
      <c r="S405" s="13" t="str">
        <f>VLOOKUP(A405,'14.03.24'!$A$2:$M$426,9,0)</f>
        <v>#N/A</v>
      </c>
      <c r="T405" s="39" t="str">
        <f>VLOOKUP(A405,'Actual scan'!$A$2:$M$419,9,0)</f>
        <v>#N/A</v>
      </c>
      <c r="U405" s="38" t="str">
        <f t="shared" si="7"/>
        <v>#N/A</v>
      </c>
      <c r="V405" s="13" t="str">
        <f>VLOOKUP(A405,'14.03.24'!$A$2:$M$426,8,0)</f>
        <v>#N/A</v>
      </c>
      <c r="W405" s="39" t="str">
        <f>VLOOKUP(A405,'Actual scan'!$A$2:$M$419,8,0)</f>
        <v>#N/A</v>
      </c>
      <c r="X405" s="38" t="str">
        <f t="shared" si="8"/>
        <v>#N/A</v>
      </c>
      <c r="Y405" s="13" t="str">
        <f>VLOOKUP(A405,'14.03.24'!$A$2:$M$426,11,0)</f>
        <v>#N/A</v>
      </c>
      <c r="Z405" s="39" t="str">
        <f>VLOOKUP(A405,'Actual scan'!$A$2:$M$419,11,0)</f>
        <v>#N/A</v>
      </c>
      <c r="AA405" s="38" t="str">
        <f t="shared" si="9"/>
        <v>#N/A</v>
      </c>
      <c r="AB405" s="40" t="str">
        <f t="shared" si="10"/>
        <v>#N/A</v>
      </c>
      <c r="AC405" s="40" t="str">
        <f t="shared" si="11"/>
        <v>#N/A</v>
      </c>
      <c r="AD405" s="40">
        <f t="shared" si="12"/>
        <v>0</v>
      </c>
      <c r="AE405" s="40">
        <f t="shared" si="13"/>
        <v>0</v>
      </c>
      <c r="AF405" s="41" t="str">
        <f t="shared" si="14"/>
        <v>#N/A</v>
      </c>
      <c r="AG405" s="40">
        <f>IFERROR(__xludf.DUMMYFUNCTION("IFNA(VLOOKUP(A405,IMPORTRANGE(""https://docs.google.com/spreadsheets/d/13sIiIFxtnWDUMYwzYXOCUL9Pdssb8PBqcbIkNBBCaZM/edit?resourcekey#gid=2083474367"",""Responses!$B$2:$N$500""),10,0),0)"),0.0)</f>
        <v>0</v>
      </c>
      <c r="AH405" s="40">
        <f>IFERROR(__xludf.DUMMYFUNCTION("IFNA(VLOOKUP(A405,IMPORTRANGE(""https://docs.google.com/spreadsheets/d/13sIiIFxtnWDUMYwzYXOCUL9Pdssb8PBqcbIkNBBCaZM/edit?resourcekey#gid=2083474367"",""Responses!$B$2:$N$500""),9,0),0)"),0.0)</f>
        <v>0</v>
      </c>
      <c r="AI405" s="41">
        <f t="shared" si="15"/>
        <v>0</v>
      </c>
      <c r="AJ405" s="41">
        <f t="shared" si="16"/>
        <v>0</v>
      </c>
      <c r="AK405" s="42">
        <f t="shared" si="17"/>
        <v>0</v>
      </c>
      <c r="AL405" s="42">
        <f t="shared" si="18"/>
        <v>0</v>
      </c>
    </row>
    <row r="406" ht="15.75" customHeight="1">
      <c r="A406" s="6">
        <v>1.21247309E8</v>
      </c>
      <c r="B406" s="7" t="s">
        <v>476</v>
      </c>
      <c r="C406" s="20">
        <f>VLOOKUP(A406,'14.03.24'!$A$2:$W$500,17,0)</f>
        <v>717510.58</v>
      </c>
      <c r="D406" s="33">
        <f t="shared" si="1"/>
        <v>276444</v>
      </c>
      <c r="E406" s="20">
        <f>VLOOKUP(A406,'14.03.24'!$A$2:$W$500,18,0)</f>
        <v>5381329.35</v>
      </c>
      <c r="F406" s="33">
        <f t="shared" si="2"/>
        <v>2380531.146</v>
      </c>
      <c r="G406" s="13">
        <f>VLOOKUP(A406,'14.03.24'!$A$2:$C$426,3,0)</f>
        <v>35875529</v>
      </c>
      <c r="H406" s="34">
        <f>VLOOKUP(A406,'Actual scan'!$A$2:$C$419,3,0)</f>
        <v>33384401</v>
      </c>
      <c r="I406" s="35">
        <f t="shared" si="3"/>
        <v>-2491128</v>
      </c>
      <c r="J406" s="20">
        <f>VLOOKUP(A406,'14.03.24'!$A$2:$M$426,13,0)</f>
        <v>138201397.2</v>
      </c>
      <c r="K406" s="36">
        <f>VLOOKUP(A406,'Actual scan'!$A$2:$M$419,13,0)</f>
        <v>141697045</v>
      </c>
      <c r="L406" s="37">
        <f t="shared" si="4"/>
        <v>3495647.8</v>
      </c>
      <c r="M406" s="13">
        <f>VLOOKUP(A406,'14.03.24'!$A$2:$M$426,4,0)</f>
        <v>18554479</v>
      </c>
      <c r="N406" s="34">
        <f>VLOOKUP(A406,'Actual scan'!$A$2:$M$419,4,0)</f>
        <v>19292125</v>
      </c>
      <c r="O406" s="38">
        <f t="shared" si="5"/>
        <v>737646</v>
      </c>
      <c r="P406" s="13">
        <f>VLOOKUP(A406,'14.03.24'!$A$2:$M$426,10,0)</f>
        <v>3779946</v>
      </c>
      <c r="Q406" s="39">
        <f>VLOOKUP(A406,'Actual scan'!$A$2:$M$419,10,0)</f>
        <v>4745535</v>
      </c>
      <c r="R406" s="38">
        <f t="shared" si="6"/>
        <v>965589</v>
      </c>
      <c r="S406" s="13">
        <f>VLOOKUP(A406,'14.03.24'!$A$2:$M$426,9,0)</f>
        <v>2729880</v>
      </c>
      <c r="T406" s="39">
        <f>VLOOKUP(A406,'Actual scan'!$A$2:$M$419,9,0)</f>
        <v>2793553</v>
      </c>
      <c r="U406" s="38">
        <f t="shared" si="7"/>
        <v>63673</v>
      </c>
      <c r="V406" s="13">
        <f>VLOOKUP(A406,'14.03.24'!$A$2:$M$426,8,0)</f>
        <v>7534600</v>
      </c>
      <c r="W406" s="39">
        <f>VLOOKUP(A406,'Actual scan'!$A$2:$M$419,8,0)</f>
        <v>7747371</v>
      </c>
      <c r="X406" s="38">
        <f t="shared" si="8"/>
        <v>212771</v>
      </c>
      <c r="Y406" s="13">
        <f>VLOOKUP(A406,'14.03.24'!$A$2:$M$426,11,0)</f>
        <v>2305323434</v>
      </c>
      <c r="Z406" s="39">
        <f>VLOOKUP(A406,'Actual scan'!$A$2:$M$419,11,0)</f>
        <v>5139152011</v>
      </c>
      <c r="AA406" s="38">
        <f t="shared" si="9"/>
        <v>2833828577</v>
      </c>
      <c r="AB406" s="40">
        <f t="shared" si="10"/>
        <v>425542</v>
      </c>
      <c r="AC406" s="40">
        <f t="shared" si="11"/>
        <v>254692</v>
      </c>
      <c r="AD406" s="40">
        <f t="shared" si="12"/>
        <v>0</v>
      </c>
      <c r="AE406" s="40">
        <f t="shared" si="13"/>
        <v>0</v>
      </c>
      <c r="AF406" s="41">
        <f t="shared" si="14"/>
        <v>1700297.146</v>
      </c>
      <c r="AG406" s="40">
        <f>IFERROR(__xludf.DUMMYFUNCTION("IFNA(VLOOKUP(A406,IMPORTRANGE(""https://docs.google.com/spreadsheets/d/13sIiIFxtnWDUMYwzYXOCUL9Pdssb8PBqcbIkNBBCaZM/edit?resourcekey#gid=2083474367"",""Responses!$B$2:$N$500""),10,0),0)"),0.0)</f>
        <v>0</v>
      </c>
      <c r="AH406" s="40">
        <f>IFERROR(__xludf.DUMMYFUNCTION("IFNA(VLOOKUP(A406,IMPORTRANGE(""https://docs.google.com/spreadsheets/d/13sIiIFxtnWDUMYwzYXOCUL9Pdssb8PBqcbIkNBBCaZM/edit?resourcekey#gid=2083474367"",""Responses!$B$2:$N$500""),9,0),0)"),0.0)</f>
        <v>0</v>
      </c>
      <c r="AI406" s="41">
        <f t="shared" si="15"/>
        <v>2380531.146</v>
      </c>
      <c r="AJ406" s="41">
        <f t="shared" si="16"/>
        <v>-3000798.204</v>
      </c>
      <c r="AK406" s="42">
        <f t="shared" si="17"/>
        <v>0.3852821236</v>
      </c>
      <c r="AL406" s="42">
        <f t="shared" si="18"/>
        <v>0.4423686029</v>
      </c>
    </row>
    <row r="407" ht="15.75" customHeight="1">
      <c r="A407" s="6">
        <v>1.51234473E8</v>
      </c>
      <c r="B407" s="7" t="s">
        <v>477</v>
      </c>
      <c r="C407" s="20">
        <f>VLOOKUP(A407,'14.03.24'!$A$2:$W$500,17,0)</f>
        <v>716396.8</v>
      </c>
      <c r="D407" s="33">
        <f t="shared" si="1"/>
        <v>0</v>
      </c>
      <c r="E407" s="20">
        <f>VLOOKUP(A407,'14.03.24'!$A$2:$W$500,18,0)</f>
        <v>5372976</v>
      </c>
      <c r="F407" s="33">
        <f t="shared" si="2"/>
        <v>0</v>
      </c>
      <c r="G407" s="13">
        <f>VLOOKUP(A407,'14.03.24'!$A$2:$C$426,3,0)</f>
        <v>35819840</v>
      </c>
      <c r="H407" s="34" t="str">
        <f>VLOOKUP(A407,'Actual scan'!$A$2:$C$419,3,0)</f>
        <v>#N/A</v>
      </c>
      <c r="I407" s="35" t="str">
        <f t="shared" si="3"/>
        <v>#N/A</v>
      </c>
      <c r="J407" s="20">
        <f>VLOOKUP(A407,'14.03.24'!$A$2:$M$426,13,0)</f>
        <v>44213158.6</v>
      </c>
      <c r="K407" s="36" t="str">
        <f>VLOOKUP(A407,'Actual scan'!$A$2:$M$419,13,0)</f>
        <v>#N/A</v>
      </c>
      <c r="L407" s="35" t="str">
        <f t="shared" si="4"/>
        <v>#N/A</v>
      </c>
      <c r="M407" s="13">
        <f>VLOOKUP(A407,'14.03.24'!$A$2:$M$426,4,0)</f>
        <v>4992722</v>
      </c>
      <c r="N407" s="34" t="str">
        <f>VLOOKUP(A407,'Actual scan'!$A$2:$M$419,4,0)</f>
        <v>#N/A</v>
      </c>
      <c r="O407" s="38" t="str">
        <f t="shared" si="5"/>
        <v>#N/A</v>
      </c>
      <c r="P407" s="13">
        <f>VLOOKUP(A407,'14.03.24'!$A$2:$M$426,10,0)</f>
        <v>392620</v>
      </c>
      <c r="Q407" s="39" t="str">
        <f>VLOOKUP(A407,'Actual scan'!$A$2:$M$419,10,0)</f>
        <v>#N/A</v>
      </c>
      <c r="R407" s="38" t="str">
        <f t="shared" si="6"/>
        <v>#N/A</v>
      </c>
      <c r="S407" s="13">
        <f>VLOOKUP(A407,'14.03.24'!$A$2:$M$426,9,0)</f>
        <v>1138</v>
      </c>
      <c r="T407" s="39" t="str">
        <f>VLOOKUP(A407,'Actual scan'!$A$2:$M$419,9,0)</f>
        <v>#N/A</v>
      </c>
      <c r="U407" s="38" t="str">
        <f t="shared" si="7"/>
        <v>#N/A</v>
      </c>
      <c r="V407" s="13">
        <f>VLOOKUP(A407,'14.03.24'!$A$2:$M$426,8,0)</f>
        <v>4395456</v>
      </c>
      <c r="W407" s="39" t="str">
        <f>VLOOKUP(A407,'Actual scan'!$A$2:$M$419,8,0)</f>
        <v>#N/A</v>
      </c>
      <c r="X407" s="38" t="str">
        <f t="shared" si="8"/>
        <v>#N/A</v>
      </c>
      <c r="Y407" s="13">
        <f>VLOOKUP(A407,'14.03.24'!$A$2:$M$426,11,0)</f>
        <v>700000008</v>
      </c>
      <c r="Z407" s="39" t="str">
        <f>VLOOKUP(A407,'Actual scan'!$A$2:$M$419,11,0)</f>
        <v>#N/A</v>
      </c>
      <c r="AA407" s="38" t="str">
        <f t="shared" si="9"/>
        <v>#N/A</v>
      </c>
      <c r="AB407" s="40" t="str">
        <f t="shared" si="10"/>
        <v>#N/A</v>
      </c>
      <c r="AC407" s="40" t="str">
        <f t="shared" si="11"/>
        <v>#N/A</v>
      </c>
      <c r="AD407" s="40">
        <f t="shared" si="12"/>
        <v>0</v>
      </c>
      <c r="AE407" s="40">
        <f t="shared" si="13"/>
        <v>0</v>
      </c>
      <c r="AF407" s="41" t="str">
        <f t="shared" si="14"/>
        <v>#N/A</v>
      </c>
      <c r="AG407" s="40">
        <f>IFERROR(__xludf.DUMMYFUNCTION("IFNA(VLOOKUP(A407,IMPORTRANGE(""https://docs.google.com/spreadsheets/d/13sIiIFxtnWDUMYwzYXOCUL9Pdssb8PBqcbIkNBBCaZM/edit?resourcekey#gid=2083474367"",""Responses!$B$2:$N$500""),10,0),0)"),0.0)</f>
        <v>0</v>
      </c>
      <c r="AH407" s="40">
        <f>IFERROR(__xludf.DUMMYFUNCTION("IFNA(VLOOKUP(A407,IMPORTRANGE(""https://docs.google.com/spreadsheets/d/13sIiIFxtnWDUMYwzYXOCUL9Pdssb8PBqcbIkNBBCaZM/edit?resourcekey#gid=2083474367"",""Responses!$B$2:$N$500""),9,0),0)"),0.0)</f>
        <v>0</v>
      </c>
      <c r="AI407" s="41">
        <f t="shared" si="15"/>
        <v>0</v>
      </c>
      <c r="AJ407" s="41">
        <f t="shared" si="16"/>
        <v>-5372976</v>
      </c>
      <c r="AK407" s="42">
        <f t="shared" si="17"/>
        <v>0</v>
      </c>
      <c r="AL407" s="42">
        <f t="shared" si="18"/>
        <v>0</v>
      </c>
    </row>
    <row r="408" ht="15.75" customHeight="1">
      <c r="A408" s="6">
        <v>1.2872922E8</v>
      </c>
      <c r="B408" s="7" t="s">
        <v>308</v>
      </c>
      <c r="C408" s="20">
        <f>VLOOKUP(A408,'14.03.24'!$A$2:$W$500,17,0)</f>
        <v>722542.3</v>
      </c>
      <c r="D408" s="33">
        <f t="shared" si="1"/>
        <v>1542391</v>
      </c>
      <c r="E408" s="20">
        <f>VLOOKUP(A408,'14.03.24'!$A$2:$W$500,18,0)</f>
        <v>5419067.25</v>
      </c>
      <c r="F408" s="33">
        <f t="shared" si="2"/>
        <v>7880868.165</v>
      </c>
      <c r="G408" s="13">
        <f>VLOOKUP(A408,'14.03.24'!$A$2:$C$426,3,0)</f>
        <v>36127115</v>
      </c>
      <c r="H408" s="34">
        <f>VLOOKUP(A408,'Actual scan'!$A$2:$C$419,3,0)</f>
        <v>37680373</v>
      </c>
      <c r="I408" s="35">
        <f t="shared" si="3"/>
        <v>1553258</v>
      </c>
      <c r="J408" s="20">
        <f>VLOOKUP(A408,'14.03.24'!$A$2:$M$426,13,0)</f>
        <v>55733307.2</v>
      </c>
      <c r="K408" s="36">
        <f>VLOOKUP(A408,'Actual scan'!$A$2:$M$419,13,0)</f>
        <v>76014930</v>
      </c>
      <c r="L408" s="37">
        <f t="shared" si="4"/>
        <v>20281622.8</v>
      </c>
      <c r="M408" s="13">
        <f>VLOOKUP(A408,'14.03.24'!$A$2:$M$426,4,0)</f>
        <v>6356090</v>
      </c>
      <c r="N408" s="34">
        <f>VLOOKUP(A408,'Actual scan'!$A$2:$M$419,4,0)</f>
        <v>8830553</v>
      </c>
      <c r="O408" s="38">
        <f t="shared" si="5"/>
        <v>2474463</v>
      </c>
      <c r="P408" s="13">
        <f>VLOOKUP(A408,'14.03.24'!$A$2:$M$426,10,0)</f>
        <v>4569172</v>
      </c>
      <c r="Q408" s="39">
        <f>VLOOKUP(A408,'Actual scan'!$A$2:$M$419,10,0)</f>
        <v>6068427</v>
      </c>
      <c r="R408" s="38">
        <f t="shared" si="6"/>
        <v>1499255</v>
      </c>
      <c r="S408" s="13">
        <f>VLOOKUP(A408,'14.03.24'!$A$2:$M$426,9,0)</f>
        <v>707147</v>
      </c>
      <c r="T408" s="39">
        <f>VLOOKUP(A408,'Actual scan'!$A$2:$M$419,9,0)</f>
        <v>1166876</v>
      </c>
      <c r="U408" s="38">
        <f t="shared" si="7"/>
        <v>459729</v>
      </c>
      <c r="V408" s="13">
        <f>VLOOKUP(A408,'14.03.24'!$A$2:$M$426,8,0)</f>
        <v>3924295</v>
      </c>
      <c r="W408" s="39">
        <f>VLOOKUP(A408,'Actual scan'!$A$2:$M$419,8,0)</f>
        <v>5006957</v>
      </c>
      <c r="X408" s="38">
        <f t="shared" si="8"/>
        <v>1082662</v>
      </c>
      <c r="Y408" s="13">
        <f>VLOOKUP(A408,'14.03.24'!$A$2:$M$426,11,0)</f>
        <v>16976844128</v>
      </c>
      <c r="Z408" s="39">
        <f>VLOOKUP(A408,'Actual scan'!$A$2:$M$419,11,0)</f>
        <v>23437891069</v>
      </c>
      <c r="AA408" s="38">
        <f t="shared" si="9"/>
        <v>6461046941</v>
      </c>
      <c r="AB408" s="40">
        <f t="shared" si="10"/>
        <v>2165324</v>
      </c>
      <c r="AC408" s="40">
        <f t="shared" si="11"/>
        <v>1838916</v>
      </c>
      <c r="AD408" s="40">
        <f t="shared" si="12"/>
        <v>0</v>
      </c>
      <c r="AE408" s="40">
        <f t="shared" si="13"/>
        <v>0</v>
      </c>
      <c r="AF408" s="41">
        <f t="shared" si="14"/>
        <v>3876628.165</v>
      </c>
      <c r="AG408" s="40">
        <f>IFERROR(__xludf.DUMMYFUNCTION("IFNA(VLOOKUP(A408,IMPORTRANGE(""https://docs.google.com/spreadsheets/d/13sIiIFxtnWDUMYwzYXOCUL9Pdssb8PBqcbIkNBBCaZM/edit?resourcekey#gid=2083474367"",""Responses!$B$2:$N$500""),10,0),0)"),0.0)</f>
        <v>0</v>
      </c>
      <c r="AH408" s="40">
        <f>IFERROR(__xludf.DUMMYFUNCTION("IFNA(VLOOKUP(A408,IMPORTRANGE(""https://docs.google.com/spreadsheets/d/13sIiIFxtnWDUMYwzYXOCUL9Pdssb8PBqcbIkNBBCaZM/edit?resourcekey#gid=2083474367"",""Responses!$B$2:$N$500""),9,0),0)"),0.0)</f>
        <v>0</v>
      </c>
      <c r="AI408" s="41">
        <f t="shared" si="15"/>
        <v>7880868.165</v>
      </c>
      <c r="AJ408" s="41">
        <f t="shared" si="16"/>
        <v>2461800.915</v>
      </c>
      <c r="AK408" s="42">
        <f t="shared" si="17"/>
        <v>2.134672254</v>
      </c>
      <c r="AL408" s="42">
        <f t="shared" si="18"/>
        <v>1.454284991</v>
      </c>
    </row>
    <row r="409" ht="15.75" customHeight="1">
      <c r="A409" s="6">
        <v>1.2439556E8</v>
      </c>
      <c r="B409" s="7" t="s">
        <v>370</v>
      </c>
      <c r="C409" s="20">
        <f>VLOOKUP(A409,'14.03.24'!$A$2:$W$500,17,0)</f>
        <v>709522.78</v>
      </c>
      <c r="D409" s="33">
        <f t="shared" si="1"/>
        <v>98199</v>
      </c>
      <c r="E409" s="20">
        <f>VLOOKUP(A409,'14.03.24'!$A$2:$W$500,18,0)</f>
        <v>5321420.85</v>
      </c>
      <c r="F409" s="33">
        <f t="shared" si="2"/>
        <v>386106</v>
      </c>
      <c r="G409" s="13">
        <f>VLOOKUP(A409,'14.03.24'!$A$2:$C$426,3,0)</f>
        <v>35476139</v>
      </c>
      <c r="H409" s="34">
        <f>VLOOKUP(A409,'Actual scan'!$A$2:$C$419,3,0)</f>
        <v>30825891</v>
      </c>
      <c r="I409" s="35">
        <f t="shared" si="3"/>
        <v>-4650248</v>
      </c>
      <c r="J409" s="20">
        <f>VLOOKUP(A409,'14.03.24'!$A$2:$M$426,13,0)</f>
        <v>5216604.6</v>
      </c>
      <c r="K409" s="36">
        <f>VLOOKUP(A409,'Actual scan'!$A$2:$M$419,13,0)</f>
        <v>7147134.6</v>
      </c>
      <c r="L409" s="37">
        <f t="shared" si="4"/>
        <v>1930530</v>
      </c>
      <c r="M409" s="13">
        <f>VLOOKUP(A409,'14.03.24'!$A$2:$M$426,4,0)</f>
        <v>608051</v>
      </c>
      <c r="N409" s="34">
        <f>VLOOKUP(A409,'Actual scan'!$A$2:$M$419,4,0)</f>
        <v>706250</v>
      </c>
      <c r="O409" s="38">
        <f t="shared" si="5"/>
        <v>98199</v>
      </c>
      <c r="P409" s="13">
        <f>VLOOKUP(A409,'14.03.24'!$A$2:$M$426,10,0)</f>
        <v>3410571</v>
      </c>
      <c r="Q409" s="39">
        <f>VLOOKUP(A409,'Actual scan'!$A$2:$M$419,10,0)</f>
        <v>5550703</v>
      </c>
      <c r="R409" s="38">
        <f t="shared" si="6"/>
        <v>2140132</v>
      </c>
      <c r="S409" s="13">
        <f>VLOOKUP(A409,'14.03.24'!$A$2:$M$426,9,0)</f>
        <v>190571</v>
      </c>
      <c r="T409" s="39">
        <f>VLOOKUP(A409,'Actual scan'!$A$2:$M$419,9,0)</f>
        <v>285425</v>
      </c>
      <c r="U409" s="38">
        <f t="shared" si="7"/>
        <v>94854</v>
      </c>
      <c r="V409" s="13">
        <f>VLOOKUP(A409,'14.03.24'!$A$2:$M$426,8,0)</f>
        <v>89583</v>
      </c>
      <c r="W409" s="39">
        <f>VLOOKUP(A409,'Actual scan'!$A$2:$M$419,8,0)</f>
        <v>92928</v>
      </c>
      <c r="X409" s="38">
        <f t="shared" si="8"/>
        <v>3345</v>
      </c>
      <c r="Y409" s="13">
        <f>VLOOKUP(A409,'14.03.24'!$A$2:$M$426,11,0)</f>
        <v>0</v>
      </c>
      <c r="Z409" s="39">
        <f>VLOOKUP(A409,'Actual scan'!$A$2:$M$419,11,0)</f>
        <v>0</v>
      </c>
      <c r="AA409" s="38">
        <f t="shared" si="9"/>
        <v>0</v>
      </c>
      <c r="AB409" s="40">
        <f t="shared" si="10"/>
        <v>6690</v>
      </c>
      <c r="AC409" s="40">
        <f t="shared" si="11"/>
        <v>379416</v>
      </c>
      <c r="AD409" s="40">
        <f t="shared" si="12"/>
        <v>0</v>
      </c>
      <c r="AE409" s="40">
        <f t="shared" si="13"/>
        <v>0</v>
      </c>
      <c r="AF409" s="41">
        <f t="shared" si="14"/>
        <v>0</v>
      </c>
      <c r="AG409" s="40">
        <f>IFERROR(__xludf.DUMMYFUNCTION("IFNA(VLOOKUP(A409,IMPORTRANGE(""https://docs.google.com/spreadsheets/d/13sIiIFxtnWDUMYwzYXOCUL9Pdssb8PBqcbIkNBBCaZM/edit?resourcekey#gid=2083474367"",""Responses!$B$2:$N$500""),10,0),0)"),0.0)</f>
        <v>0</v>
      </c>
      <c r="AH409" s="40">
        <f>IFERROR(__xludf.DUMMYFUNCTION("IFNA(VLOOKUP(A409,IMPORTRANGE(""https://docs.google.com/spreadsheets/d/13sIiIFxtnWDUMYwzYXOCUL9Pdssb8PBqcbIkNBBCaZM/edit?resourcekey#gid=2083474367"",""Responses!$B$2:$N$500""),9,0),0)"),0.0)</f>
        <v>0</v>
      </c>
      <c r="AI409" s="41">
        <f t="shared" si="15"/>
        <v>386106</v>
      </c>
      <c r="AJ409" s="41">
        <f t="shared" si="16"/>
        <v>-4935314.85</v>
      </c>
      <c r="AK409" s="42">
        <f t="shared" si="17"/>
        <v>0.138401476</v>
      </c>
      <c r="AL409" s="42">
        <f t="shared" si="18"/>
        <v>0.0725569375</v>
      </c>
    </row>
    <row r="410" ht="15.75" customHeight="1">
      <c r="A410" s="6">
        <v>1.11908595E8</v>
      </c>
      <c r="B410" s="7" t="s">
        <v>302</v>
      </c>
      <c r="C410" s="20">
        <f>VLOOKUP(A410,'14.03.24'!$A$2:$W$500,17,0)</f>
        <v>702324.36</v>
      </c>
      <c r="D410" s="33">
        <f t="shared" si="1"/>
        <v>212659</v>
      </c>
      <c r="E410" s="20">
        <f>VLOOKUP(A410,'14.03.24'!$A$2:$W$500,18,0)</f>
        <v>5267432.7</v>
      </c>
      <c r="F410" s="33">
        <f t="shared" si="2"/>
        <v>425318.0006</v>
      </c>
      <c r="G410" s="13">
        <f>VLOOKUP(A410,'14.03.24'!$A$2:$C$426,3,0)</f>
        <v>35116218</v>
      </c>
      <c r="H410" s="34">
        <f>VLOOKUP(A410,'Actual scan'!$A$2:$C$419,3,0)</f>
        <v>37935642</v>
      </c>
      <c r="I410" s="35">
        <f t="shared" si="3"/>
        <v>2819424</v>
      </c>
      <c r="J410" s="20">
        <f>VLOOKUP(A410,'14.03.24'!$A$2:$M$426,13,0)</f>
        <v>37139257.2</v>
      </c>
      <c r="K410" s="36">
        <f>VLOOKUP(A410,'Actual scan'!$A$2:$M$419,13,0)</f>
        <v>40420295.6</v>
      </c>
      <c r="L410" s="37">
        <f t="shared" si="4"/>
        <v>3281038.4</v>
      </c>
      <c r="M410" s="13">
        <f>VLOOKUP(A410,'14.03.24'!$A$2:$M$426,4,0)</f>
        <v>4435534</v>
      </c>
      <c r="N410" s="34">
        <f>VLOOKUP(A410,'Actual scan'!$A$2:$M$419,4,0)</f>
        <v>5056907</v>
      </c>
      <c r="O410" s="38">
        <f t="shared" si="5"/>
        <v>621373</v>
      </c>
      <c r="P410" s="13">
        <f>VLOOKUP(A410,'14.03.24'!$A$2:$M$426,10,0)</f>
        <v>3329913</v>
      </c>
      <c r="Q410" s="39">
        <f>VLOOKUP(A410,'Actual scan'!$A$2:$M$419,10,0)</f>
        <v>3405243</v>
      </c>
      <c r="R410" s="38">
        <f t="shared" si="6"/>
        <v>75330</v>
      </c>
      <c r="S410" s="13">
        <f>VLOOKUP(A410,'14.03.24'!$A$2:$M$426,9,0)</f>
        <v>457307</v>
      </c>
      <c r="T410" s="39">
        <f>VLOOKUP(A410,'Actual scan'!$A$2:$M$419,9,0)</f>
        <v>457307</v>
      </c>
      <c r="U410" s="38">
        <f t="shared" si="7"/>
        <v>0</v>
      </c>
      <c r="V410" s="13">
        <f>VLOOKUP(A410,'14.03.24'!$A$2:$M$426,8,0)</f>
        <v>2483283</v>
      </c>
      <c r="W410" s="39">
        <f>VLOOKUP(A410,'Actual scan'!$A$2:$M$419,8,0)</f>
        <v>2695942</v>
      </c>
      <c r="X410" s="38">
        <f t="shared" si="8"/>
        <v>212659</v>
      </c>
      <c r="Y410" s="13">
        <f>VLOOKUP(A410,'14.03.24'!$A$2:$M$426,11,0)</f>
        <v>170590240</v>
      </c>
      <c r="Z410" s="39">
        <f>VLOOKUP(A410,'Actual scan'!$A$2:$M$419,11,0)</f>
        <v>170590241</v>
      </c>
      <c r="AA410" s="38">
        <f t="shared" si="9"/>
        <v>1</v>
      </c>
      <c r="AB410" s="40">
        <f t="shared" si="10"/>
        <v>425318</v>
      </c>
      <c r="AC410" s="40">
        <f t="shared" si="11"/>
        <v>0</v>
      </c>
      <c r="AD410" s="40">
        <f t="shared" si="12"/>
        <v>0</v>
      </c>
      <c r="AE410" s="40">
        <f t="shared" si="13"/>
        <v>0</v>
      </c>
      <c r="AF410" s="41">
        <f t="shared" si="14"/>
        <v>0.0006</v>
      </c>
      <c r="AG410" s="40">
        <f>IFERROR(__xludf.DUMMYFUNCTION("IFNA(VLOOKUP(A410,IMPORTRANGE(""https://docs.google.com/spreadsheets/d/13sIiIFxtnWDUMYwzYXOCUL9Pdssb8PBqcbIkNBBCaZM/edit?resourcekey#gid=2083474367"",""Responses!$B$2:$N$500""),10,0),0)"),0.0)</f>
        <v>0</v>
      </c>
      <c r="AH410" s="40">
        <f>IFERROR(__xludf.DUMMYFUNCTION("IFNA(VLOOKUP(A410,IMPORTRANGE(""https://docs.google.com/spreadsheets/d/13sIiIFxtnWDUMYwzYXOCUL9Pdssb8PBqcbIkNBBCaZM/edit?resourcekey#gid=2083474367"",""Responses!$B$2:$N$500""),9,0),0)"),0.0)</f>
        <v>0</v>
      </c>
      <c r="AI410" s="41">
        <f t="shared" si="15"/>
        <v>425318.0006</v>
      </c>
      <c r="AJ410" s="41">
        <f t="shared" si="16"/>
        <v>-4842114.699</v>
      </c>
      <c r="AK410" s="42">
        <f t="shared" si="17"/>
        <v>0.3027931425</v>
      </c>
      <c r="AL410" s="42">
        <f t="shared" si="18"/>
        <v>0.08074483811</v>
      </c>
    </row>
    <row r="411" ht="15.75" customHeight="1">
      <c r="A411" s="6">
        <v>1.09138391E8</v>
      </c>
      <c r="B411" s="7" t="s">
        <v>331</v>
      </c>
      <c r="C411" s="20">
        <f>VLOOKUP(A411,'14.03.24'!$A$2:$W$500,17,0)</f>
        <v>703197.22</v>
      </c>
      <c r="D411" s="33">
        <f t="shared" si="1"/>
        <v>541546</v>
      </c>
      <c r="E411" s="20">
        <f>VLOOKUP(A411,'14.03.24'!$A$2:$W$500,18,0)</f>
        <v>5273979.15</v>
      </c>
      <c r="F411" s="33">
        <f t="shared" si="2"/>
        <v>1591120</v>
      </c>
      <c r="G411" s="13">
        <f>VLOOKUP(A411,'14.03.24'!$A$2:$C$426,3,0)</f>
        <v>35159861</v>
      </c>
      <c r="H411" s="34">
        <f>VLOOKUP(A411,'Actual scan'!$A$2:$C$419,3,0)</f>
        <v>34562799</v>
      </c>
      <c r="I411" s="35">
        <f t="shared" si="3"/>
        <v>-597062</v>
      </c>
      <c r="J411" s="20">
        <f>VLOOKUP(A411,'14.03.24'!$A$2:$M$426,13,0)</f>
        <v>80882979.6</v>
      </c>
      <c r="K411" s="36">
        <f>VLOOKUP(A411,'Actual scan'!$A$2:$M$419,13,0)</f>
        <v>88849297.4</v>
      </c>
      <c r="L411" s="37">
        <f t="shared" si="4"/>
        <v>7966317.8</v>
      </c>
      <c r="M411" s="13">
        <f>VLOOKUP(A411,'14.03.24'!$A$2:$M$426,4,0)</f>
        <v>9979102</v>
      </c>
      <c r="N411" s="34">
        <f>VLOOKUP(A411,'Actual scan'!$A$2:$M$419,4,0)</f>
        <v>10572337</v>
      </c>
      <c r="O411" s="38">
        <f t="shared" si="5"/>
        <v>593235</v>
      </c>
      <c r="P411" s="13">
        <f>VLOOKUP(A411,'14.03.24'!$A$2:$M$426,10,0)</f>
        <v>6109537</v>
      </c>
      <c r="Q411" s="39">
        <f>VLOOKUP(A411,'Actual scan'!$A$2:$M$419,10,0)</f>
        <v>7498879</v>
      </c>
      <c r="R411" s="38">
        <f t="shared" si="6"/>
        <v>1389342</v>
      </c>
      <c r="S411" s="13">
        <f>VLOOKUP(A411,'14.03.24'!$A$2:$M$426,9,0)</f>
        <v>1129697</v>
      </c>
      <c r="T411" s="39">
        <f>VLOOKUP(A411,'Actual scan'!$A$2:$M$419,9,0)</f>
        <v>1383711</v>
      </c>
      <c r="U411" s="38">
        <f t="shared" si="7"/>
        <v>254014</v>
      </c>
      <c r="V411" s="13">
        <f>VLOOKUP(A411,'14.03.24'!$A$2:$M$426,8,0)</f>
        <v>5595954</v>
      </c>
      <c r="W411" s="39">
        <f>VLOOKUP(A411,'Actual scan'!$A$2:$M$419,8,0)</f>
        <v>5883486</v>
      </c>
      <c r="X411" s="38">
        <f t="shared" si="8"/>
        <v>287532</v>
      </c>
      <c r="Y411" s="13">
        <f>VLOOKUP(A411,'14.03.24'!$A$2:$M$426,11,0)</f>
        <v>8132159509</v>
      </c>
      <c r="Z411" s="39">
        <f>VLOOKUP(A411,'Actual scan'!$A$2:$M$419,11,0)</f>
        <v>8132159509</v>
      </c>
      <c r="AA411" s="38">
        <f t="shared" si="9"/>
        <v>0</v>
      </c>
      <c r="AB411" s="40">
        <f t="shared" si="10"/>
        <v>575064</v>
      </c>
      <c r="AC411" s="40">
        <f t="shared" si="11"/>
        <v>1016056</v>
      </c>
      <c r="AD411" s="40">
        <f t="shared" si="12"/>
        <v>0</v>
      </c>
      <c r="AE411" s="40">
        <f t="shared" si="13"/>
        <v>0</v>
      </c>
      <c r="AF411" s="41">
        <f t="shared" si="14"/>
        <v>0</v>
      </c>
      <c r="AG411" s="40">
        <f>IFERROR(__xludf.DUMMYFUNCTION("IFNA(VLOOKUP(A411,IMPORTRANGE(""https://docs.google.com/spreadsheets/d/13sIiIFxtnWDUMYwzYXOCUL9Pdssb8PBqcbIkNBBCaZM/edit?resourcekey#gid=2083474367"",""Responses!$B$2:$N$500""),10,0),0)"),0.0)</f>
        <v>0</v>
      </c>
      <c r="AH411" s="40">
        <f>IFERROR(__xludf.DUMMYFUNCTION("IFNA(VLOOKUP(A411,IMPORTRANGE(""https://docs.google.com/spreadsheets/d/13sIiIFxtnWDUMYwzYXOCUL9Pdssb8PBqcbIkNBBCaZM/edit?resourcekey#gid=2083474367"",""Responses!$B$2:$N$500""),9,0),0)"),0.0)</f>
        <v>0</v>
      </c>
      <c r="AI411" s="41">
        <f t="shared" si="15"/>
        <v>1591120</v>
      </c>
      <c r="AJ411" s="41">
        <f t="shared" si="16"/>
        <v>-3682859.15</v>
      </c>
      <c r="AK411" s="42">
        <f t="shared" si="17"/>
        <v>0.7701196543</v>
      </c>
      <c r="AL411" s="42">
        <f t="shared" si="18"/>
        <v>0.3016925086</v>
      </c>
    </row>
    <row r="412" ht="15.75" customHeight="1">
      <c r="A412" s="6">
        <v>1.26335363E8</v>
      </c>
      <c r="B412" s="7" t="s">
        <v>332</v>
      </c>
      <c r="C412" s="20">
        <f>VLOOKUP(A412,'14.03.24'!$A$2:$W$500,17,0)</f>
        <v>701315.54</v>
      </c>
      <c r="D412" s="33">
        <f t="shared" si="1"/>
        <v>21088</v>
      </c>
      <c r="E412" s="20">
        <f>VLOOKUP(A412,'14.03.24'!$A$2:$W$500,18,0)</f>
        <v>5259866.55</v>
      </c>
      <c r="F412" s="33">
        <f t="shared" si="2"/>
        <v>62158</v>
      </c>
      <c r="G412" s="13">
        <f>VLOOKUP(A412,'14.03.24'!$A$2:$C$426,3,0)</f>
        <v>35065777</v>
      </c>
      <c r="H412" s="34">
        <f>VLOOKUP(A412,'Actual scan'!$A$2:$C$419,3,0)</f>
        <v>34530343</v>
      </c>
      <c r="I412" s="35">
        <f t="shared" si="3"/>
        <v>-535434</v>
      </c>
      <c r="J412" s="20">
        <f>VLOOKUP(A412,'14.03.24'!$A$2:$M$426,13,0)</f>
        <v>19996753.6</v>
      </c>
      <c r="K412" s="36">
        <f>VLOOKUP(A412,'Actual scan'!$A$2:$M$419,13,0)</f>
        <v>20309243.6</v>
      </c>
      <c r="L412" s="37">
        <f t="shared" si="4"/>
        <v>312490</v>
      </c>
      <c r="M412" s="13">
        <f>VLOOKUP(A412,'14.03.24'!$A$2:$M$426,4,0)</f>
        <v>2430449</v>
      </c>
      <c r="N412" s="34">
        <f>VLOOKUP(A412,'Actual scan'!$A$2:$M$419,4,0)</f>
        <v>2460037</v>
      </c>
      <c r="O412" s="38">
        <f t="shared" si="5"/>
        <v>29588</v>
      </c>
      <c r="P412" s="13">
        <f>VLOOKUP(A412,'14.03.24'!$A$2:$M$426,10,0)</f>
        <v>789899</v>
      </c>
      <c r="Q412" s="39">
        <f>VLOOKUP(A412,'Actual scan'!$A$2:$M$419,10,0)</f>
        <v>789899</v>
      </c>
      <c r="R412" s="38">
        <f t="shared" si="6"/>
        <v>0</v>
      </c>
      <c r="S412" s="13">
        <f>VLOOKUP(A412,'14.03.24'!$A$2:$M$426,9,0)</f>
        <v>204499</v>
      </c>
      <c r="T412" s="39">
        <f>VLOOKUP(A412,'Actual scan'!$A$2:$M$419,9,0)</f>
        <v>214490</v>
      </c>
      <c r="U412" s="38">
        <f t="shared" si="7"/>
        <v>9991</v>
      </c>
      <c r="V412" s="13">
        <f>VLOOKUP(A412,'14.03.24'!$A$2:$M$426,8,0)</f>
        <v>1487708</v>
      </c>
      <c r="W412" s="39">
        <f>VLOOKUP(A412,'Actual scan'!$A$2:$M$419,8,0)</f>
        <v>1498805</v>
      </c>
      <c r="X412" s="38">
        <f t="shared" si="8"/>
        <v>11097</v>
      </c>
      <c r="Y412" s="13">
        <f>VLOOKUP(A412,'14.03.24'!$A$2:$M$426,11,0)</f>
        <v>140407653</v>
      </c>
      <c r="Z412" s="39">
        <f>VLOOKUP(A412,'Actual scan'!$A$2:$M$419,11,0)</f>
        <v>140407653</v>
      </c>
      <c r="AA412" s="38">
        <f t="shared" si="9"/>
        <v>0</v>
      </c>
      <c r="AB412" s="40">
        <f t="shared" si="10"/>
        <v>22194</v>
      </c>
      <c r="AC412" s="40">
        <f t="shared" si="11"/>
        <v>39964</v>
      </c>
      <c r="AD412" s="40">
        <f t="shared" si="12"/>
        <v>0</v>
      </c>
      <c r="AE412" s="40">
        <f t="shared" si="13"/>
        <v>0</v>
      </c>
      <c r="AF412" s="41">
        <f t="shared" si="14"/>
        <v>0</v>
      </c>
      <c r="AG412" s="40">
        <f>IFERROR(__xludf.DUMMYFUNCTION("IFNA(VLOOKUP(A412,IMPORTRANGE(""https://docs.google.com/spreadsheets/d/13sIiIFxtnWDUMYwzYXOCUL9Pdssb8PBqcbIkNBBCaZM/edit?resourcekey#gid=2083474367"",""Responses!$B$2:$N$500""),10,0),0)"),0.0)</f>
        <v>0</v>
      </c>
      <c r="AH412" s="40">
        <f>IFERROR(__xludf.DUMMYFUNCTION("IFNA(VLOOKUP(A412,IMPORTRANGE(""https://docs.google.com/spreadsheets/d/13sIiIFxtnWDUMYwzYXOCUL9Pdssb8PBqcbIkNBBCaZM/edit?resourcekey#gid=2083474367"",""Responses!$B$2:$N$500""),9,0),0)"),0.0)</f>
        <v>0</v>
      </c>
      <c r="AI412" s="41">
        <f t="shared" si="15"/>
        <v>62158</v>
      </c>
      <c r="AJ412" s="41">
        <f t="shared" si="16"/>
        <v>-5197708.55</v>
      </c>
      <c r="AK412" s="42">
        <f t="shared" si="17"/>
        <v>0.03006920394</v>
      </c>
      <c r="AL412" s="42">
        <f t="shared" si="18"/>
        <v>0.01181741008</v>
      </c>
    </row>
    <row r="413" ht="15.75" customHeight="1">
      <c r="A413" s="6">
        <v>1.19225274E8</v>
      </c>
      <c r="B413" s="7" t="s">
        <v>478</v>
      </c>
      <c r="C413" s="20">
        <f>VLOOKUP(A413,'14.03.24'!$A$2:$W$500,17,0)</f>
        <v>709151.12</v>
      </c>
      <c r="D413" s="33">
        <f t="shared" si="1"/>
        <v>0</v>
      </c>
      <c r="E413" s="20">
        <f>VLOOKUP(A413,'14.03.24'!$A$2:$W$500,18,0)</f>
        <v>5318633.4</v>
      </c>
      <c r="F413" s="33">
        <f t="shared" si="2"/>
        <v>0</v>
      </c>
      <c r="G413" s="13">
        <f>VLOOKUP(A413,'14.03.24'!$A$2:$C$426,3,0)</f>
        <v>35457556</v>
      </c>
      <c r="H413" s="34" t="str">
        <f>VLOOKUP(A413,'Actual scan'!$A$2:$C$419,3,0)</f>
        <v>#N/A</v>
      </c>
      <c r="I413" s="35" t="str">
        <f t="shared" si="3"/>
        <v>#N/A</v>
      </c>
      <c r="J413" s="20">
        <f>VLOOKUP(A413,'14.03.24'!$A$2:$M$426,13,0)</f>
        <v>93068118.8</v>
      </c>
      <c r="K413" s="36" t="str">
        <f>VLOOKUP(A413,'Actual scan'!$A$2:$M$419,13,0)</f>
        <v>#N/A</v>
      </c>
      <c r="L413" s="35" t="str">
        <f t="shared" si="4"/>
        <v>#N/A</v>
      </c>
      <c r="M413" s="13">
        <f>VLOOKUP(A413,'14.03.24'!$A$2:$M$426,4,0)</f>
        <v>7886854</v>
      </c>
      <c r="N413" s="34" t="str">
        <f>VLOOKUP(A413,'Actual scan'!$A$2:$M$419,4,0)</f>
        <v>#N/A</v>
      </c>
      <c r="O413" s="38" t="str">
        <f t="shared" si="5"/>
        <v>#N/A</v>
      </c>
      <c r="P413" s="13">
        <f>VLOOKUP(A413,'14.03.24'!$A$2:$M$426,10,0)</f>
        <v>6739882</v>
      </c>
      <c r="Q413" s="39" t="str">
        <f>VLOOKUP(A413,'Actual scan'!$A$2:$M$419,10,0)</f>
        <v>#N/A</v>
      </c>
      <c r="R413" s="38" t="str">
        <f t="shared" si="6"/>
        <v>#N/A</v>
      </c>
      <c r="S413" s="13">
        <f>VLOOKUP(A413,'14.03.24'!$A$2:$M$426,9,0)</f>
        <v>2295923</v>
      </c>
      <c r="T413" s="39" t="str">
        <f>VLOOKUP(A413,'Actual scan'!$A$2:$M$419,9,0)</f>
        <v>#N/A</v>
      </c>
      <c r="U413" s="38" t="str">
        <f t="shared" si="7"/>
        <v>#N/A</v>
      </c>
      <c r="V413" s="13">
        <f>VLOOKUP(A413,'14.03.24'!$A$2:$M$426,8,0)</f>
        <v>4560224</v>
      </c>
      <c r="W413" s="39" t="str">
        <f>VLOOKUP(A413,'Actual scan'!$A$2:$M$419,8,0)</f>
        <v>#N/A</v>
      </c>
      <c r="X413" s="38" t="str">
        <f t="shared" si="8"/>
        <v>#N/A</v>
      </c>
      <c r="Y413" s="13">
        <f>VLOOKUP(A413,'14.03.24'!$A$2:$M$426,11,0)</f>
        <v>256467600</v>
      </c>
      <c r="Z413" s="39" t="str">
        <f>VLOOKUP(A413,'Actual scan'!$A$2:$M$419,11,0)</f>
        <v>#N/A</v>
      </c>
      <c r="AA413" s="38" t="str">
        <f t="shared" si="9"/>
        <v>#N/A</v>
      </c>
      <c r="AB413" s="40" t="str">
        <f t="shared" si="10"/>
        <v>#N/A</v>
      </c>
      <c r="AC413" s="40" t="str">
        <f t="shared" si="11"/>
        <v>#N/A</v>
      </c>
      <c r="AD413" s="40">
        <f t="shared" si="12"/>
        <v>0</v>
      </c>
      <c r="AE413" s="40">
        <f t="shared" si="13"/>
        <v>0</v>
      </c>
      <c r="AF413" s="41" t="str">
        <f t="shared" si="14"/>
        <v>#N/A</v>
      </c>
      <c r="AG413" s="40">
        <f>IFERROR(__xludf.DUMMYFUNCTION("IFNA(VLOOKUP(A413,IMPORTRANGE(""https://docs.google.com/spreadsheets/d/13sIiIFxtnWDUMYwzYXOCUL9Pdssb8PBqcbIkNBBCaZM/edit?resourcekey#gid=2083474367"",""Responses!$B$2:$N$500""),10,0),0)"),0.0)</f>
        <v>0</v>
      </c>
      <c r="AH413" s="40">
        <f>IFERROR(__xludf.DUMMYFUNCTION("IFNA(VLOOKUP(A413,IMPORTRANGE(""https://docs.google.com/spreadsheets/d/13sIiIFxtnWDUMYwzYXOCUL9Pdssb8PBqcbIkNBBCaZM/edit?resourcekey#gid=2083474367"",""Responses!$B$2:$N$500""),9,0),0)"),0.0)</f>
        <v>0</v>
      </c>
      <c r="AI413" s="41">
        <f t="shared" si="15"/>
        <v>0</v>
      </c>
      <c r="AJ413" s="41">
        <f t="shared" si="16"/>
        <v>-5318633.4</v>
      </c>
      <c r="AK413" s="42">
        <f t="shared" si="17"/>
        <v>0</v>
      </c>
      <c r="AL413" s="42">
        <f t="shared" si="18"/>
        <v>0</v>
      </c>
    </row>
    <row r="414" ht="15.75" customHeight="1">
      <c r="A414" s="6">
        <v>1.49832186E8</v>
      </c>
      <c r="B414" s="7" t="s">
        <v>119</v>
      </c>
      <c r="C414" s="20">
        <f>VLOOKUP(A414,'14.03.24'!$A$2:$W$500,17,0)</f>
        <v>702297.18</v>
      </c>
      <c r="D414" s="33">
        <f t="shared" si="1"/>
        <v>192151</v>
      </c>
      <c r="E414" s="20">
        <f>VLOOKUP(A414,'14.03.24'!$A$2:$W$500,18,0)</f>
        <v>5267228.85</v>
      </c>
      <c r="F414" s="33">
        <f t="shared" si="2"/>
        <v>1930829.922</v>
      </c>
      <c r="G414" s="13">
        <f>VLOOKUP(A414,'14.03.24'!$A$2:$C$426,3,0)</f>
        <v>35114859</v>
      </c>
      <c r="H414" s="34">
        <f>VLOOKUP(A414,'Actual scan'!$A$2:$C$419,3,0)</f>
        <v>33435811</v>
      </c>
      <c r="I414" s="35">
        <f t="shared" si="3"/>
        <v>-1679048</v>
      </c>
      <c r="J414" s="20">
        <f>VLOOKUP(A414,'14.03.24'!$A$2:$M$426,13,0)</f>
        <v>90443711.8</v>
      </c>
      <c r="K414" s="36">
        <f>VLOOKUP(A414,'Actual scan'!$A$2:$M$419,13,0)</f>
        <v>94344890.2</v>
      </c>
      <c r="L414" s="37">
        <f t="shared" si="4"/>
        <v>3901178.4</v>
      </c>
      <c r="M414" s="13">
        <f>VLOOKUP(A414,'14.03.24'!$A$2:$M$426,4,0)</f>
        <v>7985578</v>
      </c>
      <c r="N414" s="34">
        <f>VLOOKUP(A414,'Actual scan'!$A$2:$M$419,4,0)</f>
        <v>8301175</v>
      </c>
      <c r="O414" s="38">
        <f t="shared" si="5"/>
        <v>315597</v>
      </c>
      <c r="P414" s="13">
        <f>VLOOKUP(A414,'14.03.24'!$A$2:$M$426,10,0)</f>
        <v>1572800</v>
      </c>
      <c r="Q414" s="39">
        <f>VLOOKUP(A414,'Actual scan'!$A$2:$M$419,10,0)</f>
        <v>3006788</v>
      </c>
      <c r="R414" s="38">
        <f t="shared" si="6"/>
        <v>1433988</v>
      </c>
      <c r="S414" s="13">
        <f>VLOOKUP(A414,'14.03.24'!$A$2:$M$426,9,0)</f>
        <v>2205283</v>
      </c>
      <c r="T414" s="39">
        <f>VLOOKUP(A414,'Actual scan'!$A$2:$M$419,9,0)</f>
        <v>2378561</v>
      </c>
      <c r="U414" s="38">
        <f t="shared" si="7"/>
        <v>173278</v>
      </c>
      <c r="V414" s="13">
        <f>VLOOKUP(A414,'14.03.24'!$A$2:$M$426,8,0)</f>
        <v>4281079</v>
      </c>
      <c r="W414" s="39">
        <f>VLOOKUP(A414,'Actual scan'!$A$2:$M$419,8,0)</f>
        <v>4299952</v>
      </c>
      <c r="X414" s="38">
        <f t="shared" si="8"/>
        <v>18873</v>
      </c>
      <c r="Y414" s="13">
        <f>VLOOKUP(A414,'14.03.24'!$A$2:$M$426,11,0)</f>
        <v>1000163208</v>
      </c>
      <c r="Z414" s="39">
        <f>VLOOKUP(A414,'Actual scan'!$A$2:$M$419,11,0)</f>
        <v>3000116412</v>
      </c>
      <c r="AA414" s="38">
        <f t="shared" si="9"/>
        <v>1999953204</v>
      </c>
      <c r="AB414" s="40">
        <f t="shared" si="10"/>
        <v>37746</v>
      </c>
      <c r="AC414" s="40">
        <f t="shared" si="11"/>
        <v>693112</v>
      </c>
      <c r="AD414" s="40">
        <f t="shared" si="12"/>
        <v>0</v>
      </c>
      <c r="AE414" s="40">
        <f t="shared" si="13"/>
        <v>0</v>
      </c>
      <c r="AF414" s="41">
        <f t="shared" si="14"/>
        <v>1199971.922</v>
      </c>
      <c r="AG414" s="40">
        <f>IFERROR(__xludf.DUMMYFUNCTION("IFNA(VLOOKUP(A414,IMPORTRANGE(""https://docs.google.com/spreadsheets/d/13sIiIFxtnWDUMYwzYXOCUL9Pdssb8PBqcbIkNBBCaZM/edit?resourcekey#gid=2083474367"",""Responses!$B$2:$N$500""),10,0),0)"),0.0)</f>
        <v>0</v>
      </c>
      <c r="AH414" s="40">
        <f>IFERROR(__xludf.DUMMYFUNCTION("IFNA(VLOOKUP(A414,IMPORTRANGE(""https://docs.google.com/spreadsheets/d/13sIiIFxtnWDUMYwzYXOCUL9Pdssb8PBqcbIkNBBCaZM/edit?resourcekey#gid=2083474367"",""Responses!$B$2:$N$500""),9,0),0)"),0.0)</f>
        <v>0</v>
      </c>
      <c r="AI414" s="41">
        <f t="shared" si="15"/>
        <v>1930829.922</v>
      </c>
      <c r="AJ414" s="41">
        <f t="shared" si="16"/>
        <v>-3336398.928</v>
      </c>
      <c r="AK414" s="42">
        <f t="shared" si="17"/>
        <v>0.2736035477</v>
      </c>
      <c r="AL414" s="42">
        <f t="shared" si="18"/>
        <v>0.3665741469</v>
      </c>
    </row>
    <row r="415" ht="15.75" customHeight="1">
      <c r="A415" s="6">
        <v>1.42960559E8</v>
      </c>
      <c r="B415" s="7" t="s">
        <v>340</v>
      </c>
      <c r="C415" s="20">
        <f>VLOOKUP(A415,'14.03.24'!$A$2:$W$500,17,0)</f>
        <v>704989.42</v>
      </c>
      <c r="D415" s="33">
        <f t="shared" si="1"/>
        <v>2669151</v>
      </c>
      <c r="E415" s="20">
        <f>VLOOKUP(A415,'14.03.24'!$A$2:$W$500,18,0)</f>
        <v>5287420.65</v>
      </c>
      <c r="F415" s="33">
        <f t="shared" si="2"/>
        <v>10114735.4</v>
      </c>
      <c r="G415" s="13">
        <f>VLOOKUP(A415,'14.03.24'!$A$2:$C$426,3,0)</f>
        <v>35249471</v>
      </c>
      <c r="H415" s="34">
        <f>VLOOKUP(A415,'Actual scan'!$A$2:$C$419,3,0)</f>
        <v>33409935</v>
      </c>
      <c r="I415" s="35">
        <f t="shared" si="3"/>
        <v>-1839536</v>
      </c>
      <c r="J415" s="20">
        <f>VLOOKUP(A415,'14.03.24'!$A$2:$M$426,13,0)</f>
        <v>57926560.6</v>
      </c>
      <c r="K415" s="36">
        <f>VLOOKUP(A415,'Actual scan'!$A$2:$M$419,13,0)</f>
        <v>102750955.2</v>
      </c>
      <c r="L415" s="37">
        <f t="shared" si="4"/>
        <v>44824394.6</v>
      </c>
      <c r="M415" s="13">
        <f>VLOOKUP(A415,'14.03.24'!$A$2:$M$426,4,0)</f>
        <v>4008413</v>
      </c>
      <c r="N415" s="34">
        <f>VLOOKUP(A415,'Actual scan'!$A$2:$M$419,4,0)</f>
        <v>6879027</v>
      </c>
      <c r="O415" s="38">
        <f t="shared" si="5"/>
        <v>2870614</v>
      </c>
      <c r="P415" s="13">
        <f>VLOOKUP(A415,'14.03.24'!$A$2:$M$426,10,0)</f>
        <v>2609283</v>
      </c>
      <c r="Q415" s="39">
        <f>VLOOKUP(A415,'Actual scan'!$A$2:$M$419,10,0)</f>
        <v>5839683</v>
      </c>
      <c r="R415" s="38">
        <f t="shared" si="6"/>
        <v>3230400</v>
      </c>
      <c r="S415" s="13">
        <f>VLOOKUP(A415,'14.03.24'!$A$2:$M$426,9,0)</f>
        <v>1948113</v>
      </c>
      <c r="T415" s="39">
        <f>VLOOKUP(A415,'Actual scan'!$A$2:$M$419,9,0)</f>
        <v>3716633</v>
      </c>
      <c r="U415" s="38">
        <f t="shared" si="7"/>
        <v>1768520</v>
      </c>
      <c r="V415" s="13">
        <f>VLOOKUP(A415,'14.03.24'!$A$2:$M$426,8,0)</f>
        <v>1861970</v>
      </c>
      <c r="W415" s="39">
        <f>VLOOKUP(A415,'Actual scan'!$A$2:$M$419,8,0)</f>
        <v>2762601</v>
      </c>
      <c r="X415" s="38">
        <f t="shared" si="8"/>
        <v>900631</v>
      </c>
      <c r="Y415" s="13">
        <f>VLOOKUP(A415,'14.03.24'!$A$2:$M$426,11,0)</f>
        <v>756855514</v>
      </c>
      <c r="Z415" s="39">
        <f>VLOOKUP(A415,'Actual scan'!$A$2:$M$419,11,0)</f>
        <v>2822511181</v>
      </c>
      <c r="AA415" s="38">
        <f t="shared" si="9"/>
        <v>2065655667</v>
      </c>
      <c r="AB415" s="40">
        <f t="shared" si="10"/>
        <v>1801262</v>
      </c>
      <c r="AC415" s="40">
        <f t="shared" si="11"/>
        <v>7074080</v>
      </c>
      <c r="AD415" s="40">
        <f t="shared" si="12"/>
        <v>0</v>
      </c>
      <c r="AE415" s="40">
        <f t="shared" si="13"/>
        <v>0</v>
      </c>
      <c r="AF415" s="41">
        <f t="shared" si="14"/>
        <v>1239393.4</v>
      </c>
      <c r="AG415" s="40">
        <f>IFERROR(__xludf.DUMMYFUNCTION("IFNA(VLOOKUP(A415,IMPORTRANGE(""https://docs.google.com/spreadsheets/d/13sIiIFxtnWDUMYwzYXOCUL9Pdssb8PBqcbIkNBBCaZM/edit?resourcekey#gid=2083474367"",""Responses!$B$2:$N$500""),10,0),0)"),0.0)</f>
        <v>0</v>
      </c>
      <c r="AH415" s="40">
        <f>IFERROR(__xludf.DUMMYFUNCTION("IFNA(VLOOKUP(A415,IMPORTRANGE(""https://docs.google.com/spreadsheets/d/13sIiIFxtnWDUMYwzYXOCUL9Pdssb8PBqcbIkNBBCaZM/edit?resourcekey#gid=2083474367"",""Responses!$B$2:$N$500""),9,0),0)"),0.0)</f>
        <v>0</v>
      </c>
      <c r="AI415" s="41">
        <f t="shared" si="15"/>
        <v>10114735.4</v>
      </c>
      <c r="AJ415" s="41">
        <f t="shared" si="16"/>
        <v>4827314.75</v>
      </c>
      <c r="AK415" s="42">
        <f t="shared" si="17"/>
        <v>3.786086605</v>
      </c>
      <c r="AL415" s="42">
        <f t="shared" si="18"/>
        <v>1.91298103</v>
      </c>
    </row>
    <row r="416" ht="15.75" customHeight="1">
      <c r="A416" s="6">
        <v>8.8619253E7</v>
      </c>
      <c r="B416" s="7" t="s">
        <v>307</v>
      </c>
      <c r="C416" s="20">
        <f>VLOOKUP(A416,'14.03.24'!$A$2:$W$500,17,0)</f>
        <v>716491.92</v>
      </c>
      <c r="D416" s="33">
        <f t="shared" si="1"/>
        <v>1469312</v>
      </c>
      <c r="E416" s="20">
        <f>VLOOKUP(A416,'14.03.24'!$A$2:$W$500,18,0)</f>
        <v>5373689.4</v>
      </c>
      <c r="F416" s="33">
        <f t="shared" si="2"/>
        <v>4641954</v>
      </c>
      <c r="G416" s="13">
        <f>VLOOKUP(A416,'14.03.24'!$A$2:$C$426,3,0)</f>
        <v>35824596</v>
      </c>
      <c r="H416" s="34">
        <f>VLOOKUP(A416,'Actual scan'!$A$2:$C$419,3,0)</f>
        <v>37694124</v>
      </c>
      <c r="I416" s="35">
        <f t="shared" si="3"/>
        <v>1869528</v>
      </c>
      <c r="J416" s="20">
        <f>VLOOKUP(A416,'14.03.24'!$A$2:$M$426,13,0)</f>
        <v>152180127.4</v>
      </c>
      <c r="K416" s="36">
        <f>VLOOKUP(A416,'Actual scan'!$A$2:$M$419,13,0)</f>
        <v>175535293.6</v>
      </c>
      <c r="L416" s="37">
        <f t="shared" si="4"/>
        <v>23355166.2</v>
      </c>
      <c r="M416" s="13">
        <f>VLOOKUP(A416,'14.03.24'!$A$2:$M$426,4,0)</f>
        <v>46909886</v>
      </c>
      <c r="N416" s="34">
        <f>VLOOKUP(A416,'Actual scan'!$A$2:$M$419,4,0)</f>
        <v>48460780</v>
      </c>
      <c r="O416" s="38">
        <f t="shared" si="5"/>
        <v>1550894</v>
      </c>
      <c r="P416" s="13">
        <f>VLOOKUP(A416,'14.03.24'!$A$2:$M$426,10,0)</f>
        <v>3015888</v>
      </c>
      <c r="Q416" s="39">
        <f>VLOOKUP(A416,'Actual scan'!$A$2:$M$419,10,0)</f>
        <v>4976884</v>
      </c>
      <c r="R416" s="38">
        <f t="shared" si="6"/>
        <v>1960996</v>
      </c>
      <c r="S416" s="13">
        <f>VLOOKUP(A416,'14.03.24'!$A$2:$M$426,9,0)</f>
        <v>2278830</v>
      </c>
      <c r="T416" s="39">
        <f>VLOOKUP(A416,'Actual scan'!$A$2:$M$419,9,0)</f>
        <v>3130495</v>
      </c>
      <c r="U416" s="38">
        <f t="shared" si="7"/>
        <v>851665</v>
      </c>
      <c r="V416" s="13">
        <f>VLOOKUP(A416,'14.03.24'!$A$2:$M$426,8,0)</f>
        <v>9005859</v>
      </c>
      <c r="W416" s="39">
        <f>VLOOKUP(A416,'Actual scan'!$A$2:$M$419,8,0)</f>
        <v>9623506</v>
      </c>
      <c r="X416" s="38">
        <f t="shared" si="8"/>
        <v>617647</v>
      </c>
      <c r="Y416" s="13">
        <f>VLOOKUP(A416,'14.03.24'!$A$2:$M$426,11,0)</f>
        <v>2212858411</v>
      </c>
      <c r="Z416" s="39">
        <f>VLOOKUP(A416,'Actual scan'!$A$2:$M$419,11,0)</f>
        <v>2212858411</v>
      </c>
      <c r="AA416" s="38">
        <f t="shared" si="9"/>
        <v>0</v>
      </c>
      <c r="AB416" s="40">
        <f t="shared" si="10"/>
        <v>1235294</v>
      </c>
      <c r="AC416" s="40">
        <f t="shared" si="11"/>
        <v>3406660</v>
      </c>
      <c r="AD416" s="40">
        <f t="shared" si="12"/>
        <v>0</v>
      </c>
      <c r="AE416" s="40">
        <f t="shared" si="13"/>
        <v>0</v>
      </c>
      <c r="AF416" s="41">
        <f t="shared" si="14"/>
        <v>0</v>
      </c>
      <c r="AG416" s="40">
        <f>IFERROR(__xludf.DUMMYFUNCTION("IFNA(VLOOKUP(A416,IMPORTRANGE(""https://docs.google.com/spreadsheets/d/13sIiIFxtnWDUMYwzYXOCUL9Pdssb8PBqcbIkNBBCaZM/edit?resourcekey#gid=2083474367"",""Responses!$B$2:$N$500""),10,0),0)"),0.0)</f>
        <v>0</v>
      </c>
      <c r="AH416" s="40">
        <f>IFERROR(__xludf.DUMMYFUNCTION("IFNA(VLOOKUP(A416,IMPORTRANGE(""https://docs.google.com/spreadsheets/d/13sIiIFxtnWDUMYwzYXOCUL9Pdssb8PBqcbIkNBBCaZM/edit?resourcekey#gid=2083474367"",""Responses!$B$2:$N$500""),9,0),0)"),0.0)</f>
        <v>0</v>
      </c>
      <c r="AI416" s="41">
        <f t="shared" si="15"/>
        <v>4641954</v>
      </c>
      <c r="AJ416" s="41">
        <f t="shared" si="16"/>
        <v>-731735.4</v>
      </c>
      <c r="AK416" s="42">
        <f t="shared" si="17"/>
        <v>2.050702819</v>
      </c>
      <c r="AL416" s="42">
        <f t="shared" si="18"/>
        <v>0.8638299787</v>
      </c>
    </row>
    <row r="417" ht="15.75" customHeight="1">
      <c r="A417" s="6">
        <v>1.24319732E8</v>
      </c>
      <c r="B417" s="7" t="s">
        <v>326</v>
      </c>
      <c r="C417" s="20">
        <f>VLOOKUP(A417,'14.03.24'!$A$2:$W$500,17,0)</f>
        <v>0</v>
      </c>
      <c r="D417" s="33">
        <f t="shared" si="1"/>
        <v>105604</v>
      </c>
      <c r="E417" s="20">
        <f>VLOOKUP(A417,'14.03.24'!$A$2:$W$500,18,0)</f>
        <v>0</v>
      </c>
      <c r="F417" s="33">
        <f t="shared" si="2"/>
        <v>399382</v>
      </c>
      <c r="G417" s="13">
        <f>VLOOKUP(A417,'14.03.24'!$A$2:$C$426,3,0)</f>
        <v>34584613</v>
      </c>
      <c r="H417" s="34">
        <f>VLOOKUP(A417,'Actual scan'!$A$2:$C$419,3,0)</f>
        <v>35190687</v>
      </c>
      <c r="I417" s="35">
        <f t="shared" si="3"/>
        <v>606074</v>
      </c>
      <c r="J417" s="20">
        <f>VLOOKUP(A417,'14.03.24'!$A$2:$M$426,13,0)</f>
        <v>12671021</v>
      </c>
      <c r="K417" s="36">
        <f>VLOOKUP(A417,'Actual scan'!$A$2:$M$419,13,0)</f>
        <v>14667931</v>
      </c>
      <c r="L417" s="37">
        <f t="shared" si="4"/>
        <v>1996910</v>
      </c>
      <c r="M417" s="13">
        <f>VLOOKUP(A417,'14.03.24'!$A$2:$M$426,4,0)</f>
        <v>767634</v>
      </c>
      <c r="N417" s="34">
        <f>VLOOKUP(A417,'Actual scan'!$A$2:$M$419,4,0)</f>
        <v>873238</v>
      </c>
      <c r="O417" s="38">
        <f t="shared" si="5"/>
        <v>105604</v>
      </c>
      <c r="P417" s="13">
        <f>VLOOKUP(A417,'14.03.24'!$A$2:$M$426,10,0)</f>
        <v>4753060</v>
      </c>
      <c r="Q417" s="39">
        <f>VLOOKUP(A417,'Actual scan'!$A$2:$M$419,10,0)</f>
        <v>5307734</v>
      </c>
      <c r="R417" s="38">
        <f t="shared" si="6"/>
        <v>554674</v>
      </c>
      <c r="S417" s="13">
        <f>VLOOKUP(A417,'14.03.24'!$A$2:$M$426,9,0)</f>
        <v>557657</v>
      </c>
      <c r="T417" s="39">
        <f>VLOOKUP(A417,'Actual scan'!$A$2:$M$419,9,0)</f>
        <v>651744</v>
      </c>
      <c r="U417" s="38">
        <f t="shared" si="7"/>
        <v>94087</v>
      </c>
      <c r="V417" s="13">
        <f>VLOOKUP(A417,'14.03.24'!$A$2:$M$426,8,0)</f>
        <v>120469</v>
      </c>
      <c r="W417" s="39">
        <f>VLOOKUP(A417,'Actual scan'!$A$2:$M$419,8,0)</f>
        <v>131986</v>
      </c>
      <c r="X417" s="38">
        <f t="shared" si="8"/>
        <v>11517</v>
      </c>
      <c r="Y417" s="13">
        <f>VLOOKUP(A417,'14.03.24'!$A$2:$M$426,11,0)</f>
        <v>2281403</v>
      </c>
      <c r="Z417" s="39">
        <f>VLOOKUP(A417,'Actual scan'!$A$2:$M$419,11,0)</f>
        <v>2281403</v>
      </c>
      <c r="AA417" s="38">
        <f t="shared" si="9"/>
        <v>0</v>
      </c>
      <c r="AB417" s="40">
        <f t="shared" si="10"/>
        <v>23034</v>
      </c>
      <c r="AC417" s="40">
        <f t="shared" si="11"/>
        <v>376348</v>
      </c>
      <c r="AD417" s="40">
        <f t="shared" si="12"/>
        <v>0</v>
      </c>
      <c r="AE417" s="40">
        <f t="shared" si="13"/>
        <v>0</v>
      </c>
      <c r="AF417" s="41">
        <f t="shared" si="14"/>
        <v>0</v>
      </c>
      <c r="AG417" s="40">
        <f>IFERROR(__xludf.DUMMYFUNCTION("IFNA(VLOOKUP(A417,IMPORTRANGE(""https://docs.google.com/spreadsheets/d/13sIiIFxtnWDUMYwzYXOCUL9Pdssb8PBqcbIkNBBCaZM/edit?resourcekey#gid=2083474367"",""Responses!$B$2:$N$500""),10,0),0)"),0.0)</f>
        <v>0</v>
      </c>
      <c r="AH417" s="40">
        <f>IFERROR(__xludf.DUMMYFUNCTION("IFNA(VLOOKUP(A417,IMPORTRANGE(""https://docs.google.com/spreadsheets/d/13sIiIFxtnWDUMYwzYXOCUL9Pdssb8PBqcbIkNBBCaZM/edit?resourcekey#gid=2083474367"",""Responses!$B$2:$N$500""),9,0),0)"),0.0)</f>
        <v>0</v>
      </c>
      <c r="AI417" s="41">
        <f t="shared" si="15"/>
        <v>399382</v>
      </c>
      <c r="AJ417" s="41">
        <f t="shared" si="16"/>
        <v>399382</v>
      </c>
      <c r="AK417" s="42">
        <v>0.0</v>
      </c>
      <c r="AL417" s="42">
        <v>0.0</v>
      </c>
    </row>
    <row r="418" ht="15.75" customHeight="1">
      <c r="A418" s="6">
        <v>1.24480867E8</v>
      </c>
      <c r="B418" s="7" t="s">
        <v>479</v>
      </c>
      <c r="C418" s="20">
        <f>VLOOKUP(A418,'14.03.24'!$A$2:$W$500,17,0)</f>
        <v>0</v>
      </c>
      <c r="D418" s="33">
        <f t="shared" si="1"/>
        <v>0</v>
      </c>
      <c r="E418" s="20">
        <f>VLOOKUP(A418,'14.03.24'!$A$2:$W$500,18,0)</f>
        <v>0</v>
      </c>
      <c r="F418" s="33">
        <f t="shared" si="2"/>
        <v>0</v>
      </c>
      <c r="G418" s="13">
        <f>VLOOKUP(A418,'14.03.24'!$A$2:$C$426,3,0)</f>
        <v>34255559</v>
      </c>
      <c r="H418" s="34" t="str">
        <f>VLOOKUP(A418,'Actual scan'!$A$2:$C$419,3,0)</f>
        <v>#N/A</v>
      </c>
      <c r="I418" s="35" t="str">
        <f t="shared" si="3"/>
        <v>#N/A</v>
      </c>
      <c r="J418" s="20">
        <f>VLOOKUP(A418,'14.03.24'!$A$2:$M$426,13,0)</f>
        <v>1742047.8</v>
      </c>
      <c r="K418" s="36" t="str">
        <f>VLOOKUP(A418,'Actual scan'!$A$2:$M$419,13,0)</f>
        <v>#N/A</v>
      </c>
      <c r="L418" s="35" t="str">
        <f t="shared" si="4"/>
        <v>#N/A</v>
      </c>
      <c r="M418" s="13">
        <f>VLOOKUP(A418,'14.03.24'!$A$2:$M$426,4,0)</f>
        <v>207709</v>
      </c>
      <c r="N418" s="34" t="str">
        <f>VLOOKUP(A418,'Actual scan'!$A$2:$M$419,4,0)</f>
        <v>#N/A</v>
      </c>
      <c r="O418" s="38" t="str">
        <f t="shared" si="5"/>
        <v>#N/A</v>
      </c>
      <c r="P418" s="13">
        <f>VLOOKUP(A418,'14.03.24'!$A$2:$M$426,10,0)</f>
        <v>1095714</v>
      </c>
      <c r="Q418" s="39" t="str">
        <f>VLOOKUP(A418,'Actual scan'!$A$2:$M$419,10,0)</f>
        <v>#N/A</v>
      </c>
      <c r="R418" s="38" t="str">
        <f t="shared" si="6"/>
        <v>#N/A</v>
      </c>
      <c r="S418" s="13">
        <f>VLOOKUP(A418,'14.03.24'!$A$2:$M$426,9,0)</f>
        <v>66708</v>
      </c>
      <c r="T418" s="39" t="str">
        <f>VLOOKUP(A418,'Actual scan'!$A$2:$M$419,9,0)</f>
        <v>#N/A</v>
      </c>
      <c r="U418" s="38" t="str">
        <f t="shared" si="7"/>
        <v>#N/A</v>
      </c>
      <c r="V418" s="13">
        <f>VLOOKUP(A418,'14.03.24'!$A$2:$M$426,8,0)</f>
        <v>15915</v>
      </c>
      <c r="W418" s="39" t="str">
        <f>VLOOKUP(A418,'Actual scan'!$A$2:$M$419,8,0)</f>
        <v>#N/A</v>
      </c>
      <c r="X418" s="38" t="str">
        <f t="shared" si="8"/>
        <v>#N/A</v>
      </c>
      <c r="Y418" s="13">
        <f>VLOOKUP(A418,'14.03.24'!$A$2:$M$426,11,0)</f>
        <v>0</v>
      </c>
      <c r="Z418" s="39" t="str">
        <f>VLOOKUP(A418,'Actual scan'!$A$2:$M$419,11,0)</f>
        <v>#N/A</v>
      </c>
      <c r="AA418" s="38" t="str">
        <f t="shared" si="9"/>
        <v>#N/A</v>
      </c>
      <c r="AB418" s="40" t="str">
        <f t="shared" si="10"/>
        <v>#N/A</v>
      </c>
      <c r="AC418" s="40" t="str">
        <f t="shared" si="11"/>
        <v>#N/A</v>
      </c>
      <c r="AD418" s="40">
        <f t="shared" si="12"/>
        <v>0</v>
      </c>
      <c r="AE418" s="40">
        <f t="shared" si="13"/>
        <v>0</v>
      </c>
      <c r="AF418" s="41" t="str">
        <f t="shared" si="14"/>
        <v>#N/A</v>
      </c>
      <c r="AG418" s="40">
        <f>IFERROR(__xludf.DUMMYFUNCTION("IFNA(VLOOKUP(A418,IMPORTRANGE(""https://docs.google.com/spreadsheets/d/13sIiIFxtnWDUMYwzYXOCUL9Pdssb8PBqcbIkNBBCaZM/edit?resourcekey#gid=2083474367"",""Responses!$B$2:$N$500""),10,0),0)"),0.0)</f>
        <v>0</v>
      </c>
      <c r="AH418" s="40">
        <f>IFERROR(__xludf.DUMMYFUNCTION("IFNA(VLOOKUP(A418,IMPORTRANGE(""https://docs.google.com/spreadsheets/d/13sIiIFxtnWDUMYwzYXOCUL9Pdssb8PBqcbIkNBBCaZM/edit?resourcekey#gid=2083474367"",""Responses!$B$2:$N$500""),9,0),0)"),0.0)</f>
        <v>0</v>
      </c>
      <c r="AI418" s="41">
        <f t="shared" si="15"/>
        <v>0</v>
      </c>
      <c r="AJ418" s="41">
        <f t="shared" si="16"/>
        <v>0</v>
      </c>
      <c r="AK418" s="42">
        <v>0.0</v>
      </c>
      <c r="AL418" s="42">
        <v>0.0</v>
      </c>
    </row>
    <row r="419" ht="15.75" customHeight="1">
      <c r="A419" s="6">
        <v>1.22496818E8</v>
      </c>
      <c r="B419" s="7" t="s">
        <v>480</v>
      </c>
      <c r="C419" s="20">
        <f>VLOOKUP(A419,'14.03.24'!$A$2:$W$500,17,0)</f>
        <v>0</v>
      </c>
      <c r="D419" s="33">
        <f t="shared" si="1"/>
        <v>0</v>
      </c>
      <c r="E419" s="20">
        <f>VLOOKUP(A419,'14.03.24'!$A$2:$W$500,18,0)</f>
        <v>0</v>
      </c>
      <c r="F419" s="33">
        <f t="shared" si="2"/>
        <v>0</v>
      </c>
      <c r="G419" s="13">
        <f>VLOOKUP(A419,'14.03.24'!$A$2:$C$426,3,0)</f>
        <v>34187183</v>
      </c>
      <c r="H419" s="34" t="str">
        <f>VLOOKUP(A419,'Actual scan'!$A$2:$C$419,3,0)</f>
        <v>#N/A</v>
      </c>
      <c r="I419" s="35" t="str">
        <f t="shared" si="3"/>
        <v>#N/A</v>
      </c>
      <c r="J419" s="20">
        <f>VLOOKUP(A419,'14.03.24'!$A$2:$M$426,13,0)</f>
        <v>20681803</v>
      </c>
      <c r="K419" s="36" t="str">
        <f>VLOOKUP(A419,'Actual scan'!$A$2:$M$419,13,0)</f>
        <v>#N/A</v>
      </c>
      <c r="L419" s="35" t="str">
        <f t="shared" si="4"/>
        <v>#N/A</v>
      </c>
      <c r="M419" s="13">
        <f>VLOOKUP(A419,'14.03.24'!$A$2:$M$426,4,0)</f>
        <v>2241202</v>
      </c>
      <c r="N419" s="34" t="str">
        <f>VLOOKUP(A419,'Actual scan'!$A$2:$M$419,4,0)</f>
        <v>#N/A</v>
      </c>
      <c r="O419" s="38" t="str">
        <f t="shared" si="5"/>
        <v>#N/A</v>
      </c>
      <c r="P419" s="13">
        <f>VLOOKUP(A419,'14.03.24'!$A$2:$M$426,10,0)</f>
        <v>3238865</v>
      </c>
      <c r="Q419" s="39" t="str">
        <f>VLOOKUP(A419,'Actual scan'!$A$2:$M$419,10,0)</f>
        <v>#N/A</v>
      </c>
      <c r="R419" s="38" t="str">
        <f t="shared" si="6"/>
        <v>#N/A</v>
      </c>
      <c r="S419" s="13">
        <f>VLOOKUP(A419,'14.03.24'!$A$2:$M$426,9,0)</f>
        <v>530825</v>
      </c>
      <c r="T419" s="39" t="str">
        <f>VLOOKUP(A419,'Actual scan'!$A$2:$M$419,9,0)</f>
        <v>#N/A</v>
      </c>
      <c r="U419" s="38" t="str">
        <f t="shared" si="7"/>
        <v>#N/A</v>
      </c>
      <c r="V419" s="13">
        <f>VLOOKUP(A419,'14.03.24'!$A$2:$M$426,8,0)</f>
        <v>766063</v>
      </c>
      <c r="W419" s="39" t="str">
        <f>VLOOKUP(A419,'Actual scan'!$A$2:$M$419,8,0)</f>
        <v>#N/A</v>
      </c>
      <c r="X419" s="38" t="str">
        <f t="shared" si="8"/>
        <v>#N/A</v>
      </c>
      <c r="Y419" s="13">
        <f>VLOOKUP(A419,'14.03.24'!$A$2:$M$426,11,0)</f>
        <v>112866431</v>
      </c>
      <c r="Z419" s="39" t="str">
        <f>VLOOKUP(A419,'Actual scan'!$A$2:$M$419,11,0)</f>
        <v>#N/A</v>
      </c>
      <c r="AA419" s="38" t="str">
        <f t="shared" si="9"/>
        <v>#N/A</v>
      </c>
      <c r="AB419" s="40" t="str">
        <f t="shared" si="10"/>
        <v>#N/A</v>
      </c>
      <c r="AC419" s="40" t="str">
        <f t="shared" si="11"/>
        <v>#N/A</v>
      </c>
      <c r="AD419" s="40">
        <f t="shared" si="12"/>
        <v>0</v>
      </c>
      <c r="AE419" s="40">
        <f t="shared" si="13"/>
        <v>0</v>
      </c>
      <c r="AF419" s="41" t="str">
        <f t="shared" si="14"/>
        <v>#N/A</v>
      </c>
      <c r="AG419" s="40">
        <f>IFERROR(__xludf.DUMMYFUNCTION("IFNA(VLOOKUP(A419,IMPORTRANGE(""https://docs.google.com/spreadsheets/d/13sIiIFxtnWDUMYwzYXOCUL9Pdssb8PBqcbIkNBBCaZM/edit?resourcekey#gid=2083474367"",""Responses!$B$2:$N$500""),10,0),0)"),0.0)</f>
        <v>0</v>
      </c>
      <c r="AH419" s="40">
        <f>IFERROR(__xludf.DUMMYFUNCTION("IFNA(VLOOKUP(A419,IMPORTRANGE(""https://docs.google.com/spreadsheets/d/13sIiIFxtnWDUMYwzYXOCUL9Pdssb8PBqcbIkNBBCaZM/edit?resourcekey#gid=2083474367"",""Responses!$B$2:$N$500""),9,0),0)"),0.0)</f>
        <v>0</v>
      </c>
      <c r="AI419" s="41">
        <f t="shared" si="15"/>
        <v>0</v>
      </c>
      <c r="AJ419" s="41">
        <f t="shared" si="16"/>
        <v>0</v>
      </c>
      <c r="AK419" s="42">
        <v>0.0</v>
      </c>
      <c r="AL419" s="42">
        <v>0.0</v>
      </c>
    </row>
    <row r="420" ht="15.75" customHeight="1">
      <c r="A420" s="6">
        <v>1.3857625E8</v>
      </c>
      <c r="B420" s="7" t="s">
        <v>287</v>
      </c>
      <c r="C420" s="20">
        <f>VLOOKUP(A420,'14.03.24'!$A$2:$W$500,17,0)</f>
        <v>0</v>
      </c>
      <c r="D420" s="33">
        <f t="shared" si="1"/>
        <v>26146</v>
      </c>
      <c r="E420" s="20">
        <f>VLOOKUP(A420,'14.03.24'!$A$2:$W$500,18,0)</f>
        <v>0</v>
      </c>
      <c r="F420" s="33">
        <f t="shared" si="2"/>
        <v>108390</v>
      </c>
      <c r="G420" s="13">
        <f>VLOOKUP(A420,'14.03.24'!$A$2:$C$426,3,0)</f>
        <v>34300946</v>
      </c>
      <c r="H420" s="34">
        <f>VLOOKUP(A420,'Actual scan'!$A$2:$C$419,3,0)</f>
        <v>41201703</v>
      </c>
      <c r="I420" s="35">
        <f t="shared" si="3"/>
        <v>6900757</v>
      </c>
      <c r="J420" s="20">
        <f>VLOOKUP(A420,'14.03.24'!$A$2:$M$426,13,0)</f>
        <v>10547337.2</v>
      </c>
      <c r="K420" s="36">
        <f>VLOOKUP(A420,'Actual scan'!$A$2:$M$419,13,0)</f>
        <v>11027071.8</v>
      </c>
      <c r="L420" s="37">
        <f t="shared" si="4"/>
        <v>479734.6</v>
      </c>
      <c r="M420" s="13">
        <f>VLOOKUP(A420,'14.03.24'!$A$2:$M$426,4,0)</f>
        <v>1047692</v>
      </c>
      <c r="N420" s="34">
        <f>VLOOKUP(A420,'Actual scan'!$A$2:$M$419,4,0)</f>
        <v>1114103</v>
      </c>
      <c r="O420" s="38">
        <f t="shared" si="5"/>
        <v>66411</v>
      </c>
      <c r="P420" s="13">
        <f>VLOOKUP(A420,'14.03.24'!$A$2:$M$426,10,0)</f>
        <v>3736802</v>
      </c>
      <c r="Q420" s="39">
        <f>VLOOKUP(A420,'Actual scan'!$A$2:$M$419,10,0)</f>
        <v>3737042</v>
      </c>
      <c r="R420" s="38">
        <f t="shared" si="6"/>
        <v>240</v>
      </c>
      <c r="S420" s="13">
        <f>VLOOKUP(A420,'14.03.24'!$A$2:$M$426,9,0)</f>
        <v>219125</v>
      </c>
      <c r="T420" s="39">
        <f>VLOOKUP(A420,'Actual scan'!$A$2:$M$419,9,0)</f>
        <v>233674</v>
      </c>
      <c r="U420" s="38">
        <f t="shared" si="7"/>
        <v>14549</v>
      </c>
      <c r="V420" s="13">
        <f>VLOOKUP(A420,'14.03.24'!$A$2:$M$426,8,0)</f>
        <v>556251</v>
      </c>
      <c r="W420" s="39">
        <f>VLOOKUP(A420,'Actual scan'!$A$2:$M$419,8,0)</f>
        <v>567848</v>
      </c>
      <c r="X420" s="38">
        <f t="shared" si="8"/>
        <v>11597</v>
      </c>
      <c r="Y420" s="13">
        <f>VLOOKUP(A420,'14.03.24'!$A$2:$M$426,11,0)</f>
        <v>402140188</v>
      </c>
      <c r="Z420" s="39">
        <f>VLOOKUP(A420,'Actual scan'!$A$2:$M$419,11,0)</f>
        <v>447140188</v>
      </c>
      <c r="AA420" s="38">
        <f t="shared" si="9"/>
        <v>45000000</v>
      </c>
      <c r="AB420" s="40">
        <f t="shared" si="10"/>
        <v>23194</v>
      </c>
      <c r="AC420" s="40">
        <f t="shared" si="11"/>
        <v>58196</v>
      </c>
      <c r="AD420" s="40">
        <f t="shared" si="12"/>
        <v>0</v>
      </c>
      <c r="AE420" s="40">
        <f t="shared" si="13"/>
        <v>0</v>
      </c>
      <c r="AF420" s="41">
        <f t="shared" si="14"/>
        <v>27000</v>
      </c>
      <c r="AG420" s="40">
        <f>IFERROR(__xludf.DUMMYFUNCTION("IFNA(VLOOKUP(A420,IMPORTRANGE(""https://docs.google.com/spreadsheets/d/13sIiIFxtnWDUMYwzYXOCUL9Pdssb8PBqcbIkNBBCaZM/edit?resourcekey#gid=2083474367"",""Responses!$B$2:$N$500""),10,0),0)"),0.0)</f>
        <v>0</v>
      </c>
      <c r="AH420" s="40">
        <f>IFERROR(__xludf.DUMMYFUNCTION("IFNA(VLOOKUP(A420,IMPORTRANGE(""https://docs.google.com/spreadsheets/d/13sIiIFxtnWDUMYwzYXOCUL9Pdssb8PBqcbIkNBBCaZM/edit?resourcekey#gid=2083474367"",""Responses!$B$2:$N$500""),9,0),0)"),0.0)</f>
        <v>0</v>
      </c>
      <c r="AI420" s="41">
        <f t="shared" si="15"/>
        <v>108390</v>
      </c>
      <c r="AJ420" s="41">
        <f t="shared" si="16"/>
        <v>108390</v>
      </c>
      <c r="AK420" s="42">
        <v>0.0</v>
      </c>
      <c r="AL420" s="42">
        <v>0.0</v>
      </c>
    </row>
    <row r="421" ht="15.75" customHeight="1">
      <c r="A421" s="6">
        <v>9.1633031E7</v>
      </c>
      <c r="B421" s="7" t="s">
        <v>481</v>
      </c>
      <c r="C421" s="20">
        <f>VLOOKUP(A421,'14.03.24'!$A$2:$W$500,17,0)</f>
        <v>0</v>
      </c>
      <c r="D421" s="33">
        <f t="shared" si="1"/>
        <v>0</v>
      </c>
      <c r="E421" s="20">
        <f>VLOOKUP(A421,'14.03.24'!$A$2:$W$500,18,0)</f>
        <v>0</v>
      </c>
      <c r="F421" s="33">
        <f t="shared" si="2"/>
        <v>0</v>
      </c>
      <c r="G421" s="13">
        <f>VLOOKUP(A421,'14.03.24'!$A$2:$C$426,3,0)</f>
        <v>34087075</v>
      </c>
      <c r="H421" s="34" t="str">
        <f>VLOOKUP(A421,'Actual scan'!$A$2:$C$419,3,0)</f>
        <v>#N/A</v>
      </c>
      <c r="I421" s="35" t="str">
        <f t="shared" si="3"/>
        <v>#N/A</v>
      </c>
      <c r="J421" s="20">
        <f>VLOOKUP(A421,'14.03.24'!$A$2:$M$426,13,0)</f>
        <v>25057051.6</v>
      </c>
      <c r="K421" s="36" t="str">
        <f>VLOOKUP(A421,'Actual scan'!$A$2:$M$419,13,0)</f>
        <v>#N/A</v>
      </c>
      <c r="L421" s="35" t="str">
        <f t="shared" si="4"/>
        <v>#N/A</v>
      </c>
      <c r="M421" s="13">
        <f>VLOOKUP(A421,'14.03.24'!$A$2:$M$426,4,0)</f>
        <v>3288736</v>
      </c>
      <c r="N421" s="34" t="str">
        <f>VLOOKUP(A421,'Actual scan'!$A$2:$M$419,4,0)</f>
        <v>#N/A</v>
      </c>
      <c r="O421" s="38" t="str">
        <f t="shared" si="5"/>
        <v>#N/A</v>
      </c>
      <c r="P421" s="13">
        <f>VLOOKUP(A421,'14.03.24'!$A$2:$M$426,10,0)</f>
        <v>994374</v>
      </c>
      <c r="Q421" s="39" t="str">
        <f>VLOOKUP(A421,'Actual scan'!$A$2:$M$419,10,0)</f>
        <v>#N/A</v>
      </c>
      <c r="R421" s="38" t="str">
        <f t="shared" si="6"/>
        <v>#N/A</v>
      </c>
      <c r="S421" s="13">
        <f>VLOOKUP(A421,'14.03.24'!$A$2:$M$426,9,0)</f>
        <v>231215</v>
      </c>
      <c r="T421" s="39" t="str">
        <f>VLOOKUP(A421,'Actual scan'!$A$2:$M$419,9,0)</f>
        <v>#N/A</v>
      </c>
      <c r="U421" s="38" t="str">
        <f t="shared" si="7"/>
        <v>#N/A</v>
      </c>
      <c r="V421" s="13">
        <f>VLOOKUP(A421,'14.03.24'!$A$2:$M$426,8,0)</f>
        <v>1797862</v>
      </c>
      <c r="W421" s="39" t="str">
        <f>VLOOKUP(A421,'Actual scan'!$A$2:$M$419,8,0)</f>
        <v>#N/A</v>
      </c>
      <c r="X421" s="38" t="str">
        <f t="shared" si="8"/>
        <v>#N/A</v>
      </c>
      <c r="Y421" s="13">
        <f>VLOOKUP(A421,'14.03.24'!$A$2:$M$426,11,0)</f>
        <v>1841975348</v>
      </c>
      <c r="Z421" s="39" t="str">
        <f>VLOOKUP(A421,'Actual scan'!$A$2:$M$419,11,0)</f>
        <v>#N/A</v>
      </c>
      <c r="AA421" s="38" t="str">
        <f t="shared" si="9"/>
        <v>#N/A</v>
      </c>
      <c r="AB421" s="40" t="str">
        <f t="shared" si="10"/>
        <v>#N/A</v>
      </c>
      <c r="AC421" s="40" t="str">
        <f t="shared" si="11"/>
        <v>#N/A</v>
      </c>
      <c r="AD421" s="40">
        <f t="shared" si="12"/>
        <v>0</v>
      </c>
      <c r="AE421" s="40">
        <f t="shared" si="13"/>
        <v>0</v>
      </c>
      <c r="AF421" s="41" t="str">
        <f t="shared" si="14"/>
        <v>#N/A</v>
      </c>
      <c r="AG421" s="40">
        <f>IFERROR(__xludf.DUMMYFUNCTION("IFNA(VLOOKUP(A421,IMPORTRANGE(""https://docs.google.com/spreadsheets/d/13sIiIFxtnWDUMYwzYXOCUL9Pdssb8PBqcbIkNBBCaZM/edit?resourcekey#gid=2083474367"",""Responses!$B$2:$N$500""),10,0),0)"),0.0)</f>
        <v>0</v>
      </c>
      <c r="AH421" s="40">
        <f>IFERROR(__xludf.DUMMYFUNCTION("IFNA(VLOOKUP(A421,IMPORTRANGE(""https://docs.google.com/spreadsheets/d/13sIiIFxtnWDUMYwzYXOCUL9Pdssb8PBqcbIkNBBCaZM/edit?resourcekey#gid=2083474367"",""Responses!$B$2:$N$500""),9,0),0)"),0.0)</f>
        <v>0</v>
      </c>
      <c r="AI421" s="41">
        <f t="shared" si="15"/>
        <v>0</v>
      </c>
      <c r="AJ421" s="41">
        <f t="shared" si="16"/>
        <v>0</v>
      </c>
      <c r="AK421" s="42">
        <v>0.0</v>
      </c>
      <c r="AL421" s="42">
        <v>0.0</v>
      </c>
    </row>
    <row r="422" ht="15.75" customHeight="1">
      <c r="A422" s="6">
        <v>1.11994439E8</v>
      </c>
      <c r="B422" s="7" t="s">
        <v>482</v>
      </c>
      <c r="C422" s="20">
        <f>VLOOKUP(A422,'14.03.24'!$A$2:$W$500,17,0)</f>
        <v>703872.14</v>
      </c>
      <c r="D422" s="33">
        <f t="shared" si="1"/>
        <v>0</v>
      </c>
      <c r="E422" s="20">
        <f>VLOOKUP(A422,'14.03.24'!$A$2:$W$500,18,0)</f>
        <v>5279041.05</v>
      </c>
      <c r="F422" s="33">
        <f t="shared" si="2"/>
        <v>0</v>
      </c>
      <c r="G422" s="13">
        <f>VLOOKUP(A422,'14.03.24'!$A$2:$C$426,3,0)</f>
        <v>35193607</v>
      </c>
      <c r="H422" s="34" t="str">
        <f>VLOOKUP(A422,'Actual scan'!$A$2:$C$419,3,0)</f>
        <v>#N/A</v>
      </c>
      <c r="I422" s="35" t="str">
        <f t="shared" si="3"/>
        <v>#N/A</v>
      </c>
      <c r="J422" s="20">
        <f>VLOOKUP(A422,'14.03.24'!$A$2:$M$426,13,0)</f>
        <v>163455651.4</v>
      </c>
      <c r="K422" s="36" t="str">
        <f>VLOOKUP(A422,'Actual scan'!$A$2:$M$419,13,0)</f>
        <v>#N/A</v>
      </c>
      <c r="L422" s="35" t="str">
        <f t="shared" si="4"/>
        <v>#N/A</v>
      </c>
      <c r="M422" s="13">
        <f>VLOOKUP(A422,'14.03.24'!$A$2:$M$426,4,0)</f>
        <v>14014510</v>
      </c>
      <c r="N422" s="34" t="str">
        <f>VLOOKUP(A422,'Actual scan'!$A$2:$M$419,4,0)</f>
        <v>#N/A</v>
      </c>
      <c r="O422" s="38" t="str">
        <f t="shared" si="5"/>
        <v>#N/A</v>
      </c>
      <c r="P422" s="13">
        <f>VLOOKUP(A422,'14.03.24'!$A$2:$M$426,10,0)</f>
        <v>2898732</v>
      </c>
      <c r="Q422" s="39" t="str">
        <f>VLOOKUP(A422,'Actual scan'!$A$2:$M$419,10,0)</f>
        <v>#N/A</v>
      </c>
      <c r="R422" s="38" t="str">
        <f t="shared" si="6"/>
        <v>#N/A</v>
      </c>
      <c r="S422" s="13">
        <f>VLOOKUP(A422,'14.03.24'!$A$2:$M$426,9,0)</f>
        <v>3948560</v>
      </c>
      <c r="T422" s="39" t="str">
        <f>VLOOKUP(A422,'Actual scan'!$A$2:$M$419,9,0)</f>
        <v>#N/A</v>
      </c>
      <c r="U422" s="38" t="str">
        <f t="shared" si="7"/>
        <v>#N/A</v>
      </c>
      <c r="V422" s="13">
        <f>VLOOKUP(A422,'14.03.24'!$A$2:$M$426,8,0)</f>
        <v>7986139</v>
      </c>
      <c r="W422" s="39" t="str">
        <f>VLOOKUP(A422,'Actual scan'!$A$2:$M$419,8,0)</f>
        <v>#N/A</v>
      </c>
      <c r="X422" s="38" t="str">
        <f t="shared" si="8"/>
        <v>#N/A</v>
      </c>
      <c r="Y422" s="13">
        <f>VLOOKUP(A422,'14.03.24'!$A$2:$M$426,11,0)</f>
        <v>1121928635</v>
      </c>
      <c r="Z422" s="39" t="str">
        <f>VLOOKUP(A422,'Actual scan'!$A$2:$M$419,11,0)</f>
        <v>#N/A</v>
      </c>
      <c r="AA422" s="38" t="str">
        <f t="shared" si="9"/>
        <v>#N/A</v>
      </c>
      <c r="AB422" s="40" t="str">
        <f t="shared" si="10"/>
        <v>#N/A</v>
      </c>
      <c r="AC422" s="40" t="str">
        <f t="shared" si="11"/>
        <v>#N/A</v>
      </c>
      <c r="AD422" s="40">
        <f t="shared" si="12"/>
        <v>0</v>
      </c>
      <c r="AE422" s="40">
        <f t="shared" si="13"/>
        <v>0</v>
      </c>
      <c r="AF422" s="41" t="str">
        <f t="shared" si="14"/>
        <v>#N/A</v>
      </c>
      <c r="AG422" s="40">
        <f>IFERROR(__xludf.DUMMYFUNCTION("IFNA(VLOOKUP(A422,IMPORTRANGE(""https://docs.google.com/spreadsheets/d/13sIiIFxtnWDUMYwzYXOCUL9Pdssb8PBqcbIkNBBCaZM/edit?resourcekey#gid=2083474367"",""Responses!$B$2:$N$500""),10,0),0)"),0.0)</f>
        <v>0</v>
      </c>
      <c r="AH422" s="40">
        <f>IFERROR(__xludf.DUMMYFUNCTION("IFNA(VLOOKUP(A422,IMPORTRANGE(""https://docs.google.com/spreadsheets/d/13sIiIFxtnWDUMYwzYXOCUL9Pdssb8PBqcbIkNBBCaZM/edit?resourcekey#gid=2083474367"",""Responses!$B$2:$N$500""),9,0),0)"),0.0)</f>
        <v>0</v>
      </c>
      <c r="AI422" s="41">
        <f t="shared" si="15"/>
        <v>0</v>
      </c>
      <c r="AJ422" s="41">
        <f t="shared" si="16"/>
        <v>-5279041.05</v>
      </c>
      <c r="AK422" s="42">
        <f>IFNA(D422/C422,0)</f>
        <v>0</v>
      </c>
      <c r="AL422" s="42">
        <f>IFNA(F422/E422,0)</f>
        <v>0</v>
      </c>
    </row>
    <row r="423" ht="15.75" customHeight="1">
      <c r="A423" s="6">
        <v>1.24474232E8</v>
      </c>
      <c r="B423" s="7" t="s">
        <v>483</v>
      </c>
      <c r="C423" s="20">
        <f>VLOOKUP(A423,'14.03.24'!$A$2:$W$500,17,0)</f>
        <v>0</v>
      </c>
      <c r="D423" s="33">
        <f t="shared" si="1"/>
        <v>0</v>
      </c>
      <c r="E423" s="20">
        <f>VLOOKUP(A423,'14.03.24'!$A$2:$W$500,18,0)</f>
        <v>0</v>
      </c>
      <c r="F423" s="33">
        <f t="shared" si="2"/>
        <v>0</v>
      </c>
      <c r="G423" s="13">
        <f>VLOOKUP(A423,'14.03.24'!$A$2:$C$426,3,0)</f>
        <v>34064134</v>
      </c>
      <c r="H423" s="34" t="str">
        <f>VLOOKUP(A423,'Actual scan'!$A$2:$C$419,3,0)</f>
        <v>#N/A</v>
      </c>
      <c r="I423" s="35" t="str">
        <f t="shared" si="3"/>
        <v>#N/A</v>
      </c>
      <c r="J423" s="20">
        <f>VLOOKUP(A423,'14.03.24'!$A$2:$M$426,13,0)</f>
        <v>5190537.2</v>
      </c>
      <c r="K423" s="36" t="str">
        <f>VLOOKUP(A423,'Actual scan'!$A$2:$M$419,13,0)</f>
        <v>#N/A</v>
      </c>
      <c r="L423" s="35" t="str">
        <f t="shared" si="4"/>
        <v>#N/A</v>
      </c>
      <c r="M423" s="13">
        <f>VLOOKUP(A423,'14.03.24'!$A$2:$M$426,4,0)</f>
        <v>783874</v>
      </c>
      <c r="N423" s="34" t="str">
        <f>VLOOKUP(A423,'Actual scan'!$A$2:$M$419,4,0)</f>
        <v>#N/A</v>
      </c>
      <c r="O423" s="38" t="str">
        <f t="shared" si="5"/>
        <v>#N/A</v>
      </c>
      <c r="P423" s="13">
        <f>VLOOKUP(A423,'14.03.24'!$A$2:$M$426,10,0)</f>
        <v>1435207</v>
      </c>
      <c r="Q423" s="39" t="str">
        <f>VLOOKUP(A423,'Actual scan'!$A$2:$M$419,10,0)</f>
        <v>#N/A</v>
      </c>
      <c r="R423" s="38" t="str">
        <f t="shared" si="6"/>
        <v>#N/A</v>
      </c>
      <c r="S423" s="13">
        <f>VLOOKUP(A423,'14.03.24'!$A$2:$M$426,9,0)</f>
        <v>98986</v>
      </c>
      <c r="T423" s="39" t="str">
        <f>VLOOKUP(A423,'Actual scan'!$A$2:$M$419,9,0)</f>
        <v>#N/A</v>
      </c>
      <c r="U423" s="38" t="str">
        <f t="shared" si="7"/>
        <v>#N/A</v>
      </c>
      <c r="V423" s="13">
        <f>VLOOKUP(A423,'14.03.24'!$A$2:$M$426,8,0)</f>
        <v>189344</v>
      </c>
      <c r="W423" s="39" t="str">
        <f>VLOOKUP(A423,'Actual scan'!$A$2:$M$419,8,0)</f>
        <v>#N/A</v>
      </c>
      <c r="X423" s="38" t="str">
        <f t="shared" si="8"/>
        <v>#N/A</v>
      </c>
      <c r="Y423" s="13">
        <f>VLOOKUP(A423,'14.03.24'!$A$2:$M$426,11,0)</f>
        <v>50000001</v>
      </c>
      <c r="Z423" s="39" t="str">
        <f>VLOOKUP(A423,'Actual scan'!$A$2:$M$419,11,0)</f>
        <v>#N/A</v>
      </c>
      <c r="AA423" s="38" t="str">
        <f t="shared" si="9"/>
        <v>#N/A</v>
      </c>
      <c r="AB423" s="40" t="str">
        <f t="shared" si="10"/>
        <v>#N/A</v>
      </c>
      <c r="AC423" s="40" t="str">
        <f t="shared" si="11"/>
        <v>#N/A</v>
      </c>
      <c r="AD423" s="40">
        <f t="shared" si="12"/>
        <v>0</v>
      </c>
      <c r="AE423" s="40">
        <f t="shared" si="13"/>
        <v>0</v>
      </c>
      <c r="AF423" s="41" t="str">
        <f t="shared" si="14"/>
        <v>#N/A</v>
      </c>
      <c r="AG423" s="40">
        <f>IFERROR(__xludf.DUMMYFUNCTION("IFNA(VLOOKUP(A423,IMPORTRANGE(""https://docs.google.com/spreadsheets/d/13sIiIFxtnWDUMYwzYXOCUL9Pdssb8PBqcbIkNBBCaZM/edit?resourcekey#gid=2083474367"",""Responses!$B$2:$N$500""),10,0),0)"),0.0)</f>
        <v>0</v>
      </c>
      <c r="AH423" s="40">
        <f>IFERROR(__xludf.DUMMYFUNCTION("IFNA(VLOOKUP(A423,IMPORTRANGE(""https://docs.google.com/spreadsheets/d/13sIiIFxtnWDUMYwzYXOCUL9Pdssb8PBqcbIkNBBCaZM/edit?resourcekey#gid=2083474367"",""Responses!$B$2:$N$500""),9,0),0)"),0.0)</f>
        <v>0</v>
      </c>
      <c r="AI423" s="41">
        <f t="shared" si="15"/>
        <v>0</v>
      </c>
      <c r="AJ423" s="41">
        <f t="shared" si="16"/>
        <v>0</v>
      </c>
      <c r="AK423" s="42">
        <v>0.0</v>
      </c>
      <c r="AL423" s="42">
        <v>0.0</v>
      </c>
    </row>
    <row r="424" ht="15.75" customHeight="1">
      <c r="A424" s="6">
        <v>1.3757178E8</v>
      </c>
      <c r="B424" s="7" t="s">
        <v>484</v>
      </c>
      <c r="C424" s="20">
        <f>VLOOKUP(A424,'14.03.24'!$A$2:$W$500,17,0)</f>
        <v>700399.96</v>
      </c>
      <c r="D424" s="33">
        <f t="shared" si="1"/>
        <v>4157088</v>
      </c>
      <c r="E424" s="20">
        <f>VLOOKUP(A424,'14.03.24'!$A$2:$W$500,18,0)</f>
        <v>5252999.7</v>
      </c>
      <c r="F424" s="33">
        <f t="shared" si="2"/>
        <v>13821164</v>
      </c>
      <c r="G424" s="13">
        <f>VLOOKUP(A424,'14.03.24'!$A$2:$C$426,3,0)</f>
        <v>35019998</v>
      </c>
      <c r="H424" s="34">
        <f>VLOOKUP(A424,'Actual scan'!$A$2:$C$419,3,0)</f>
        <v>37863758</v>
      </c>
      <c r="I424" s="35">
        <f t="shared" si="3"/>
        <v>2843760</v>
      </c>
      <c r="J424" s="20">
        <f>VLOOKUP(A424,'14.03.24'!$A$2:$M$426,13,0)</f>
        <v>77567731.8</v>
      </c>
      <c r="K424" s="36">
        <f>VLOOKUP(A424,'Actual scan'!$A$2:$M$419,13,0)</f>
        <v>146226406.8</v>
      </c>
      <c r="L424" s="37">
        <f t="shared" si="4"/>
        <v>68658675</v>
      </c>
      <c r="M424" s="13">
        <f>VLOOKUP(A424,'14.03.24'!$A$2:$M$426,4,0)</f>
        <v>6745855</v>
      </c>
      <c r="N424" s="34">
        <f>VLOOKUP(A424,'Actual scan'!$A$2:$M$419,4,0)</f>
        <v>10906569</v>
      </c>
      <c r="O424" s="38">
        <f t="shared" si="5"/>
        <v>4160714</v>
      </c>
      <c r="P424" s="13">
        <f>VLOOKUP(A424,'14.03.24'!$A$2:$M$426,10,0)</f>
        <v>2377752</v>
      </c>
      <c r="Q424" s="39">
        <f>VLOOKUP(A424,'Actual scan'!$A$2:$M$419,10,0)</f>
        <v>3841718</v>
      </c>
      <c r="R424" s="38">
        <f t="shared" si="6"/>
        <v>1463966</v>
      </c>
      <c r="S424" s="13">
        <f>VLOOKUP(A424,'14.03.24'!$A$2:$M$426,9,0)</f>
        <v>2272362</v>
      </c>
      <c r="T424" s="39">
        <f>VLOOKUP(A424,'Actual scan'!$A$2:$M$419,9,0)</f>
        <v>4980856</v>
      </c>
      <c r="U424" s="38">
        <f t="shared" si="7"/>
        <v>2708494</v>
      </c>
      <c r="V424" s="13">
        <f>VLOOKUP(A424,'14.03.24'!$A$2:$M$426,8,0)</f>
        <v>3007389</v>
      </c>
      <c r="W424" s="39">
        <f>VLOOKUP(A424,'Actual scan'!$A$2:$M$419,8,0)</f>
        <v>4455983</v>
      </c>
      <c r="X424" s="38">
        <f t="shared" si="8"/>
        <v>1448594</v>
      </c>
      <c r="Y424" s="13">
        <f>VLOOKUP(A424,'14.03.24'!$A$2:$M$426,11,0)</f>
        <v>631087868</v>
      </c>
      <c r="Z424" s="39">
        <f>VLOOKUP(A424,'Actual scan'!$A$2:$M$419,11,0)</f>
        <v>781087868</v>
      </c>
      <c r="AA424" s="38">
        <f t="shared" si="9"/>
        <v>150000000</v>
      </c>
      <c r="AB424" s="40">
        <f t="shared" si="10"/>
        <v>2897188</v>
      </c>
      <c r="AC424" s="40">
        <f t="shared" si="11"/>
        <v>10833976</v>
      </c>
      <c r="AD424" s="40">
        <f t="shared" si="12"/>
        <v>0</v>
      </c>
      <c r="AE424" s="40">
        <f t="shared" si="13"/>
        <v>0</v>
      </c>
      <c r="AF424" s="41">
        <f t="shared" si="14"/>
        <v>90000</v>
      </c>
      <c r="AG424" s="40">
        <f>IFERROR(__xludf.DUMMYFUNCTION("IFNA(VLOOKUP(A424,IMPORTRANGE(""https://docs.google.com/spreadsheets/d/13sIiIFxtnWDUMYwzYXOCUL9Pdssb8PBqcbIkNBBCaZM/edit?resourcekey#gid=2083474367"",""Responses!$B$2:$N$500""),10,0),0)"),0.0)</f>
        <v>0</v>
      </c>
      <c r="AH424" s="40">
        <f>IFERROR(__xludf.DUMMYFUNCTION("IFNA(VLOOKUP(A424,IMPORTRANGE(""https://docs.google.com/spreadsheets/d/13sIiIFxtnWDUMYwzYXOCUL9Pdssb8PBqcbIkNBBCaZM/edit?resourcekey#gid=2083474367"",""Responses!$B$2:$N$500""),9,0),0)"),0.0)</f>
        <v>0</v>
      </c>
      <c r="AI424" s="41">
        <f t="shared" si="15"/>
        <v>13821164</v>
      </c>
      <c r="AJ424" s="41">
        <f t="shared" si="16"/>
        <v>8568164.3</v>
      </c>
      <c r="AK424" s="42">
        <f>IFNA(D424/C424,0)</f>
        <v>5.935305879</v>
      </c>
      <c r="AL424" s="42">
        <f>IFNA(F424/E424,0)</f>
        <v>2.631099332</v>
      </c>
    </row>
    <row r="425" ht="15.75" customHeight="1">
      <c r="A425" s="6">
        <v>1.4525012E8</v>
      </c>
      <c r="B425" s="7" t="s">
        <v>305</v>
      </c>
      <c r="C425" s="20">
        <f>VLOOKUP(A425,'14.03.24'!$A$2:$W$500,17,0)</f>
        <v>0</v>
      </c>
      <c r="D425" s="33">
        <f t="shared" si="1"/>
        <v>79440</v>
      </c>
      <c r="E425" s="20">
        <f>VLOOKUP(A425,'14.03.24'!$A$2:$W$500,18,0)</f>
        <v>0</v>
      </c>
      <c r="F425" s="33">
        <f t="shared" si="2"/>
        <v>311404.0006</v>
      </c>
      <c r="G425" s="13">
        <f>VLOOKUP(A425,'14.03.24'!$A$2:$C$426,3,0)</f>
        <v>34054811</v>
      </c>
      <c r="H425" s="34">
        <f>VLOOKUP(A425,'Actual scan'!$A$2:$C$419,3,0)</f>
        <v>37780582</v>
      </c>
      <c r="I425" s="35">
        <f t="shared" si="3"/>
        <v>3725771</v>
      </c>
      <c r="J425" s="20">
        <f>VLOOKUP(A425,'14.03.24'!$A$2:$M$426,13,0)</f>
        <v>22041612.6</v>
      </c>
      <c r="K425" s="36">
        <f>VLOOKUP(A425,'Actual scan'!$A$2:$M$419,13,0)</f>
        <v>23216408</v>
      </c>
      <c r="L425" s="37">
        <f t="shared" si="4"/>
        <v>1174795.4</v>
      </c>
      <c r="M425" s="13">
        <f>VLOOKUP(A425,'14.03.24'!$A$2:$M$426,4,0)</f>
        <v>2358507</v>
      </c>
      <c r="N425" s="34">
        <f>VLOOKUP(A425,'Actual scan'!$A$2:$M$419,4,0)</f>
        <v>2716025</v>
      </c>
      <c r="O425" s="38">
        <f t="shared" si="5"/>
        <v>357518</v>
      </c>
      <c r="P425" s="13">
        <f>VLOOKUP(A425,'14.03.24'!$A$2:$M$426,10,0)</f>
        <v>1489293</v>
      </c>
      <c r="Q425" s="39">
        <f>VLOOKUP(A425,'Actual scan'!$A$2:$M$419,10,0)</f>
        <v>1595016</v>
      </c>
      <c r="R425" s="38">
        <f t="shared" si="6"/>
        <v>105723</v>
      </c>
      <c r="S425" s="13">
        <f>VLOOKUP(A425,'14.03.24'!$A$2:$M$426,9,0)</f>
        <v>350970</v>
      </c>
      <c r="T425" s="39">
        <f>VLOOKUP(A425,'Actual scan'!$A$2:$M$419,9,0)</f>
        <v>374732</v>
      </c>
      <c r="U425" s="38">
        <f t="shared" si="7"/>
        <v>23762</v>
      </c>
      <c r="V425" s="13">
        <f>VLOOKUP(A425,'14.03.24'!$A$2:$M$426,8,0)</f>
        <v>1402687</v>
      </c>
      <c r="W425" s="39">
        <f>VLOOKUP(A425,'Actual scan'!$A$2:$M$419,8,0)</f>
        <v>1458365</v>
      </c>
      <c r="X425" s="38">
        <f t="shared" si="8"/>
        <v>55678</v>
      </c>
      <c r="Y425" s="13">
        <f>VLOOKUP(A425,'14.03.24'!$A$2:$M$426,11,0)</f>
        <v>208991481</v>
      </c>
      <c r="Z425" s="39">
        <f>VLOOKUP(A425,'Actual scan'!$A$2:$M$419,11,0)</f>
        <v>383991482</v>
      </c>
      <c r="AA425" s="38">
        <f t="shared" si="9"/>
        <v>175000001</v>
      </c>
      <c r="AB425" s="40">
        <f t="shared" si="10"/>
        <v>111356</v>
      </c>
      <c r="AC425" s="40">
        <f t="shared" si="11"/>
        <v>95048</v>
      </c>
      <c r="AD425" s="40">
        <f t="shared" si="12"/>
        <v>0</v>
      </c>
      <c r="AE425" s="40">
        <f t="shared" si="13"/>
        <v>0</v>
      </c>
      <c r="AF425" s="41">
        <f t="shared" si="14"/>
        <v>105000.0006</v>
      </c>
      <c r="AG425" s="40">
        <f>IFERROR(__xludf.DUMMYFUNCTION("IFNA(VLOOKUP(A425,IMPORTRANGE(""https://docs.google.com/spreadsheets/d/13sIiIFxtnWDUMYwzYXOCUL9Pdssb8PBqcbIkNBBCaZM/edit?resourcekey#gid=2083474367"",""Responses!$B$2:$N$500""),10,0),0)"),0.0)</f>
        <v>0</v>
      </c>
      <c r="AH425" s="40">
        <f>IFERROR(__xludf.DUMMYFUNCTION("IFNA(VLOOKUP(A425,IMPORTRANGE(""https://docs.google.com/spreadsheets/d/13sIiIFxtnWDUMYwzYXOCUL9Pdssb8PBqcbIkNBBCaZM/edit?resourcekey#gid=2083474367"",""Responses!$B$2:$N$500""),9,0),0)"),0.0)</f>
        <v>0</v>
      </c>
      <c r="AI425" s="41">
        <f t="shared" si="15"/>
        <v>311404.0006</v>
      </c>
      <c r="AJ425" s="41">
        <f t="shared" si="16"/>
        <v>311404.0006</v>
      </c>
      <c r="AK425" s="42">
        <v>0.0</v>
      </c>
      <c r="AL425" s="42">
        <v>0.0</v>
      </c>
    </row>
    <row r="426" ht="15.75" customHeight="1">
      <c r="A426" s="6">
        <v>9.165137E7</v>
      </c>
      <c r="B426" s="7" t="s">
        <v>324</v>
      </c>
      <c r="C426" s="20">
        <f>VLOOKUP(A426,'14.03.24'!$A$2:$W$500,17,0)</f>
        <v>0</v>
      </c>
      <c r="D426" s="33">
        <f t="shared" si="1"/>
        <v>0</v>
      </c>
      <c r="E426" s="20">
        <f>VLOOKUP(A426,'14.03.24'!$A$2:$W$500,18,0)</f>
        <v>0</v>
      </c>
      <c r="F426" s="33">
        <f t="shared" si="2"/>
        <v>0</v>
      </c>
      <c r="G426" s="13">
        <f>VLOOKUP(A426,'14.03.24'!$A$2:$C$426,3,0)</f>
        <v>33977297</v>
      </c>
      <c r="H426" s="34">
        <f>VLOOKUP(A426,'Actual scan'!$A$2:$C$419,3,0)</f>
        <v>35338486</v>
      </c>
      <c r="I426" s="35">
        <f t="shared" si="3"/>
        <v>1361189</v>
      </c>
      <c r="J426" s="20">
        <f>VLOOKUP(A426,'14.03.24'!$A$2:$M$426,13,0)</f>
        <v>36735689.4</v>
      </c>
      <c r="K426" s="36">
        <f>VLOOKUP(A426,'Actual scan'!$A$2:$M$419,13,0)</f>
        <v>36735689.4</v>
      </c>
      <c r="L426" s="37">
        <f t="shared" si="4"/>
        <v>0</v>
      </c>
      <c r="M426" s="13">
        <f>VLOOKUP(A426,'14.03.24'!$A$2:$M$426,4,0)</f>
        <v>6424765</v>
      </c>
      <c r="N426" s="34">
        <f>VLOOKUP(A426,'Actual scan'!$A$2:$M$419,4,0)</f>
        <v>6424765</v>
      </c>
      <c r="O426" s="38">
        <f t="shared" si="5"/>
        <v>0</v>
      </c>
      <c r="P426" s="13">
        <f>VLOOKUP(A426,'14.03.24'!$A$2:$M$426,10,0)</f>
        <v>2082348</v>
      </c>
      <c r="Q426" s="39">
        <f>VLOOKUP(A426,'Actual scan'!$A$2:$M$419,10,0)</f>
        <v>2082348</v>
      </c>
      <c r="R426" s="38">
        <f t="shared" si="6"/>
        <v>0</v>
      </c>
      <c r="S426" s="13">
        <f>VLOOKUP(A426,'14.03.24'!$A$2:$M$426,9,0)</f>
        <v>425935</v>
      </c>
      <c r="T426" s="39">
        <f>VLOOKUP(A426,'Actual scan'!$A$2:$M$419,9,0)</f>
        <v>425935</v>
      </c>
      <c r="U426" s="38">
        <f t="shared" si="7"/>
        <v>0</v>
      </c>
      <c r="V426" s="13">
        <f>VLOOKUP(A426,'14.03.24'!$A$2:$M$426,8,0)</f>
        <v>1707030</v>
      </c>
      <c r="W426" s="39">
        <f>VLOOKUP(A426,'Actual scan'!$A$2:$M$419,8,0)</f>
        <v>1707030</v>
      </c>
      <c r="X426" s="38">
        <f t="shared" si="8"/>
        <v>0</v>
      </c>
      <c r="Y426" s="13">
        <f>VLOOKUP(A426,'14.03.24'!$A$2:$M$426,11,0)</f>
        <v>132211935</v>
      </c>
      <c r="Z426" s="39">
        <f>VLOOKUP(A426,'Actual scan'!$A$2:$M$419,11,0)</f>
        <v>132211935</v>
      </c>
      <c r="AA426" s="38">
        <f t="shared" si="9"/>
        <v>0</v>
      </c>
      <c r="AB426" s="40">
        <f t="shared" si="10"/>
        <v>0</v>
      </c>
      <c r="AC426" s="40">
        <f t="shared" si="11"/>
        <v>0</v>
      </c>
      <c r="AD426" s="40">
        <f t="shared" si="12"/>
        <v>0</v>
      </c>
      <c r="AE426" s="40">
        <f t="shared" si="13"/>
        <v>0</v>
      </c>
      <c r="AF426" s="41">
        <f t="shared" si="14"/>
        <v>0</v>
      </c>
      <c r="AG426" s="40">
        <f>IFERROR(__xludf.DUMMYFUNCTION("IFNA(VLOOKUP(A426,IMPORTRANGE(""https://docs.google.com/spreadsheets/d/13sIiIFxtnWDUMYwzYXOCUL9Pdssb8PBqcbIkNBBCaZM/edit?resourcekey#gid=2083474367"",""Responses!$B$2:$N$500""),10,0),0)"),0.0)</f>
        <v>0</v>
      </c>
      <c r="AH426" s="40">
        <f>IFERROR(__xludf.DUMMYFUNCTION("IFNA(VLOOKUP(A426,IMPORTRANGE(""https://docs.google.com/spreadsheets/d/13sIiIFxtnWDUMYwzYXOCUL9Pdssb8PBqcbIkNBBCaZM/edit?resourcekey#gid=2083474367"",""Responses!$B$2:$N$500""),9,0),0)"),0.0)</f>
        <v>0</v>
      </c>
      <c r="AI426" s="41">
        <f t="shared" si="15"/>
        <v>0</v>
      </c>
      <c r="AJ426" s="41">
        <f t="shared" si="16"/>
        <v>0</v>
      </c>
      <c r="AK426" s="42">
        <v>0.0</v>
      </c>
      <c r="AL426" s="42">
        <v>0.0</v>
      </c>
    </row>
    <row r="427" ht="15.75" customHeight="1">
      <c r="D427" s="33"/>
      <c r="F427" s="33"/>
      <c r="H427" s="34"/>
      <c r="I427" s="35"/>
      <c r="K427" s="36"/>
      <c r="L427" s="35"/>
      <c r="N427" s="34"/>
      <c r="O427" s="38"/>
      <c r="Q427" s="39"/>
      <c r="R427" s="38"/>
      <c r="T427" s="39"/>
      <c r="U427" s="38"/>
      <c r="W427" s="39"/>
      <c r="X427" s="38"/>
      <c r="Z427" s="39"/>
      <c r="AA427" s="38"/>
      <c r="AB427" s="40"/>
      <c r="AC427" s="40"/>
      <c r="AD427" s="40"/>
      <c r="AE427" s="40"/>
      <c r="AF427" s="41"/>
      <c r="AG427" s="40"/>
      <c r="AH427" s="40"/>
      <c r="AI427" s="41"/>
      <c r="AJ427" s="41"/>
      <c r="AK427" s="41"/>
      <c r="AL427" s="41"/>
    </row>
    <row r="428" ht="15.75" customHeight="1">
      <c r="D428" s="33"/>
      <c r="F428" s="33"/>
      <c r="H428" s="34"/>
      <c r="I428" s="35"/>
      <c r="K428" s="36"/>
      <c r="L428" s="35"/>
      <c r="N428" s="34"/>
      <c r="O428" s="38"/>
      <c r="Q428" s="39"/>
      <c r="R428" s="38"/>
      <c r="T428" s="39"/>
      <c r="U428" s="38"/>
      <c r="W428" s="39"/>
      <c r="X428" s="38"/>
      <c r="Z428" s="39"/>
      <c r="AA428" s="38"/>
      <c r="AB428" s="40"/>
      <c r="AC428" s="40"/>
      <c r="AD428" s="40"/>
      <c r="AE428" s="40"/>
      <c r="AF428" s="41"/>
      <c r="AG428" s="40"/>
      <c r="AH428" s="40"/>
      <c r="AI428" s="41"/>
      <c r="AJ428" s="41"/>
      <c r="AK428" s="41"/>
      <c r="AL428" s="41"/>
    </row>
    <row r="429" ht="15.75" customHeight="1">
      <c r="D429" s="33"/>
      <c r="F429" s="33"/>
      <c r="H429" s="34"/>
      <c r="I429" s="35"/>
      <c r="K429" s="36"/>
      <c r="L429" s="35"/>
      <c r="N429" s="34"/>
      <c r="O429" s="38"/>
      <c r="Q429" s="39"/>
      <c r="R429" s="38"/>
      <c r="T429" s="39"/>
      <c r="U429" s="38"/>
      <c r="W429" s="39"/>
      <c r="X429" s="38"/>
      <c r="Z429" s="39"/>
      <c r="AA429" s="38"/>
      <c r="AB429" s="40"/>
      <c r="AC429" s="40"/>
      <c r="AD429" s="40"/>
      <c r="AE429" s="40"/>
      <c r="AF429" s="41"/>
      <c r="AG429" s="40"/>
      <c r="AH429" s="40"/>
      <c r="AI429" s="41"/>
      <c r="AJ429" s="41"/>
      <c r="AK429" s="41"/>
      <c r="AL429" s="41"/>
    </row>
    <row r="430" ht="15.75" customHeight="1">
      <c r="D430" s="33"/>
      <c r="F430" s="33"/>
      <c r="H430" s="34"/>
      <c r="I430" s="35"/>
      <c r="K430" s="36"/>
      <c r="L430" s="35"/>
      <c r="N430" s="34"/>
      <c r="O430" s="38"/>
      <c r="Q430" s="39"/>
      <c r="R430" s="38"/>
      <c r="T430" s="39"/>
      <c r="U430" s="38"/>
      <c r="W430" s="39"/>
      <c r="X430" s="38"/>
      <c r="Z430" s="39"/>
      <c r="AA430" s="38"/>
      <c r="AB430" s="40"/>
      <c r="AC430" s="40"/>
      <c r="AD430" s="40"/>
      <c r="AE430" s="40"/>
      <c r="AF430" s="41"/>
      <c r="AG430" s="40"/>
      <c r="AH430" s="40"/>
      <c r="AI430" s="41"/>
      <c r="AJ430" s="41"/>
      <c r="AK430" s="41"/>
      <c r="AL430" s="41"/>
    </row>
    <row r="431" ht="15.75" customHeight="1">
      <c r="D431" s="33"/>
      <c r="F431" s="33"/>
      <c r="H431" s="34"/>
      <c r="I431" s="35"/>
      <c r="K431" s="36"/>
      <c r="L431" s="35"/>
      <c r="N431" s="34"/>
      <c r="O431" s="38"/>
      <c r="Q431" s="39"/>
      <c r="R431" s="38"/>
      <c r="T431" s="39"/>
      <c r="U431" s="38"/>
      <c r="W431" s="39"/>
      <c r="X431" s="38"/>
      <c r="Z431" s="39"/>
      <c r="AA431" s="38"/>
      <c r="AB431" s="40"/>
      <c r="AC431" s="40"/>
      <c r="AD431" s="40"/>
      <c r="AE431" s="40"/>
      <c r="AF431" s="41"/>
      <c r="AG431" s="40"/>
      <c r="AH431" s="40"/>
      <c r="AI431" s="41"/>
      <c r="AJ431" s="41"/>
      <c r="AK431" s="41"/>
      <c r="AL431" s="41"/>
    </row>
    <row r="432" ht="15.75" customHeight="1">
      <c r="D432" s="33"/>
      <c r="F432" s="33"/>
      <c r="H432" s="34"/>
      <c r="I432" s="35"/>
      <c r="K432" s="36"/>
      <c r="L432" s="35"/>
      <c r="N432" s="34"/>
      <c r="O432" s="38"/>
      <c r="Q432" s="39"/>
      <c r="R432" s="38"/>
      <c r="T432" s="39"/>
      <c r="U432" s="38"/>
      <c r="W432" s="39"/>
      <c r="X432" s="38"/>
      <c r="Z432" s="39"/>
      <c r="AA432" s="38"/>
      <c r="AB432" s="40"/>
      <c r="AC432" s="40"/>
      <c r="AD432" s="40"/>
      <c r="AE432" s="40"/>
      <c r="AF432" s="41"/>
      <c r="AG432" s="40"/>
      <c r="AH432" s="40"/>
      <c r="AI432" s="41"/>
      <c r="AJ432" s="41"/>
      <c r="AK432" s="41"/>
      <c r="AL432" s="41"/>
    </row>
    <row r="433" ht="15.75" customHeight="1">
      <c r="D433" s="33"/>
      <c r="F433" s="33"/>
      <c r="H433" s="34"/>
      <c r="I433" s="35"/>
      <c r="K433" s="36"/>
      <c r="L433" s="35"/>
      <c r="N433" s="34"/>
      <c r="O433" s="38"/>
      <c r="Q433" s="39"/>
      <c r="R433" s="38"/>
      <c r="T433" s="39"/>
      <c r="U433" s="38"/>
      <c r="W433" s="39"/>
      <c r="X433" s="38"/>
      <c r="Z433" s="39"/>
      <c r="AA433" s="38"/>
      <c r="AB433" s="40"/>
      <c r="AC433" s="40"/>
      <c r="AD433" s="40"/>
      <c r="AE433" s="40"/>
      <c r="AF433" s="41"/>
      <c r="AG433" s="40"/>
      <c r="AH433" s="40"/>
      <c r="AI433" s="41"/>
      <c r="AJ433" s="41"/>
      <c r="AK433" s="41"/>
      <c r="AL433" s="41"/>
    </row>
    <row r="434" ht="15.75" customHeight="1">
      <c r="D434" s="33"/>
      <c r="F434" s="33"/>
      <c r="H434" s="34"/>
      <c r="I434" s="35"/>
      <c r="K434" s="36"/>
      <c r="L434" s="35"/>
      <c r="N434" s="34"/>
      <c r="O434" s="38"/>
      <c r="Q434" s="39"/>
      <c r="R434" s="38"/>
      <c r="T434" s="39"/>
      <c r="U434" s="38"/>
      <c r="W434" s="39"/>
      <c r="X434" s="38"/>
      <c r="Z434" s="39"/>
      <c r="AA434" s="38"/>
      <c r="AB434" s="40"/>
      <c r="AC434" s="40"/>
      <c r="AD434" s="40"/>
      <c r="AE434" s="40"/>
      <c r="AF434" s="41"/>
      <c r="AG434" s="40"/>
      <c r="AH434" s="40"/>
      <c r="AI434" s="41"/>
      <c r="AJ434" s="41"/>
      <c r="AK434" s="41"/>
      <c r="AL434" s="41"/>
    </row>
    <row r="435" ht="15.75" customHeight="1">
      <c r="D435" s="33"/>
      <c r="F435" s="33"/>
      <c r="H435" s="34"/>
      <c r="I435" s="35"/>
      <c r="K435" s="36"/>
      <c r="L435" s="35"/>
      <c r="N435" s="34"/>
      <c r="O435" s="38"/>
      <c r="Q435" s="39"/>
      <c r="R435" s="38"/>
      <c r="T435" s="39"/>
      <c r="U435" s="38"/>
      <c r="W435" s="39"/>
      <c r="X435" s="38"/>
      <c r="Z435" s="39"/>
      <c r="AA435" s="38"/>
      <c r="AB435" s="40"/>
      <c r="AC435" s="40"/>
      <c r="AD435" s="40"/>
      <c r="AE435" s="40"/>
      <c r="AF435" s="41"/>
      <c r="AG435" s="40"/>
      <c r="AH435" s="40"/>
      <c r="AI435" s="41"/>
      <c r="AJ435" s="41"/>
      <c r="AK435" s="41"/>
      <c r="AL435" s="41"/>
    </row>
    <row r="436" ht="15.75" customHeight="1">
      <c r="D436" s="33"/>
      <c r="F436" s="33"/>
      <c r="H436" s="34"/>
      <c r="I436" s="35"/>
      <c r="K436" s="36"/>
      <c r="L436" s="35"/>
      <c r="N436" s="34"/>
      <c r="O436" s="38"/>
      <c r="Q436" s="39"/>
      <c r="R436" s="38"/>
      <c r="T436" s="39"/>
      <c r="U436" s="38"/>
      <c r="W436" s="39"/>
      <c r="X436" s="38"/>
      <c r="Z436" s="39"/>
      <c r="AA436" s="38"/>
      <c r="AB436" s="40"/>
      <c r="AC436" s="40"/>
      <c r="AD436" s="40"/>
      <c r="AE436" s="40"/>
      <c r="AF436" s="41"/>
      <c r="AG436" s="40"/>
      <c r="AH436" s="40"/>
      <c r="AI436" s="41"/>
      <c r="AJ436" s="41"/>
      <c r="AK436" s="41"/>
      <c r="AL436" s="41"/>
    </row>
    <row r="437" ht="15.75" customHeight="1">
      <c r="D437" s="33"/>
      <c r="F437" s="33"/>
      <c r="H437" s="34"/>
      <c r="I437" s="35"/>
      <c r="K437" s="36"/>
      <c r="L437" s="35"/>
      <c r="N437" s="34"/>
      <c r="O437" s="38"/>
      <c r="Q437" s="39"/>
      <c r="R437" s="38"/>
      <c r="T437" s="39"/>
      <c r="U437" s="38"/>
      <c r="W437" s="39"/>
      <c r="X437" s="38"/>
      <c r="Z437" s="39"/>
      <c r="AA437" s="38"/>
      <c r="AB437" s="40"/>
      <c r="AC437" s="40"/>
      <c r="AD437" s="40"/>
      <c r="AE437" s="40"/>
      <c r="AF437" s="41"/>
      <c r="AG437" s="40"/>
      <c r="AH437" s="40"/>
      <c r="AI437" s="41"/>
      <c r="AJ437" s="41"/>
      <c r="AK437" s="41"/>
      <c r="AL437" s="41"/>
    </row>
    <row r="438" ht="15.75" customHeight="1">
      <c r="D438" s="33"/>
      <c r="F438" s="33"/>
      <c r="H438" s="34"/>
      <c r="I438" s="35"/>
      <c r="K438" s="36"/>
      <c r="L438" s="35"/>
      <c r="N438" s="34"/>
      <c r="O438" s="38"/>
      <c r="Q438" s="39"/>
      <c r="R438" s="38"/>
      <c r="T438" s="39"/>
      <c r="U438" s="38"/>
      <c r="W438" s="39"/>
      <c r="X438" s="38"/>
      <c r="Z438" s="39"/>
      <c r="AA438" s="38"/>
      <c r="AB438" s="40"/>
      <c r="AC438" s="40"/>
      <c r="AD438" s="40"/>
      <c r="AE438" s="40"/>
      <c r="AF438" s="41"/>
      <c r="AG438" s="40"/>
      <c r="AH438" s="40"/>
      <c r="AI438" s="41"/>
      <c r="AJ438" s="41"/>
      <c r="AK438" s="41"/>
      <c r="AL438" s="41"/>
    </row>
    <row r="439" ht="15.75" customHeight="1">
      <c r="D439" s="33"/>
      <c r="F439" s="33"/>
      <c r="H439" s="34"/>
      <c r="I439" s="35"/>
      <c r="K439" s="36"/>
      <c r="L439" s="35"/>
      <c r="N439" s="34"/>
      <c r="O439" s="38"/>
      <c r="Q439" s="39"/>
      <c r="R439" s="38"/>
      <c r="T439" s="39"/>
      <c r="U439" s="38"/>
      <c r="W439" s="39"/>
      <c r="X439" s="38"/>
      <c r="Z439" s="39"/>
      <c r="AA439" s="38"/>
      <c r="AB439" s="40"/>
      <c r="AC439" s="40"/>
      <c r="AD439" s="40"/>
      <c r="AE439" s="40"/>
      <c r="AF439" s="41"/>
      <c r="AG439" s="40"/>
      <c r="AH439" s="40"/>
      <c r="AI439" s="41"/>
      <c r="AJ439" s="41"/>
      <c r="AK439" s="41"/>
      <c r="AL439" s="41"/>
    </row>
    <row r="440" ht="15.75" customHeight="1">
      <c r="D440" s="33"/>
      <c r="F440" s="33"/>
      <c r="H440" s="34"/>
      <c r="I440" s="35"/>
      <c r="K440" s="36"/>
      <c r="L440" s="35"/>
      <c r="N440" s="34"/>
      <c r="O440" s="38"/>
      <c r="Q440" s="39"/>
      <c r="R440" s="38"/>
      <c r="T440" s="39"/>
      <c r="U440" s="38"/>
      <c r="W440" s="39"/>
      <c r="X440" s="38"/>
      <c r="Z440" s="39"/>
      <c r="AA440" s="38"/>
      <c r="AB440" s="40"/>
      <c r="AC440" s="40"/>
      <c r="AD440" s="40"/>
      <c r="AE440" s="40"/>
      <c r="AF440" s="41"/>
      <c r="AG440" s="40"/>
      <c r="AH440" s="40"/>
      <c r="AI440" s="41"/>
      <c r="AJ440" s="41"/>
      <c r="AK440" s="41"/>
      <c r="AL440" s="41"/>
    </row>
    <row r="441" ht="15.75" customHeight="1">
      <c r="D441" s="33"/>
      <c r="F441" s="33"/>
      <c r="H441" s="34"/>
      <c r="I441" s="35"/>
      <c r="K441" s="36"/>
      <c r="L441" s="35"/>
      <c r="N441" s="34"/>
      <c r="O441" s="38"/>
      <c r="Q441" s="39"/>
      <c r="R441" s="38"/>
      <c r="T441" s="39"/>
      <c r="U441" s="38"/>
      <c r="W441" s="39"/>
      <c r="X441" s="38"/>
      <c r="Z441" s="39"/>
      <c r="AA441" s="38"/>
      <c r="AB441" s="40"/>
      <c r="AC441" s="40"/>
      <c r="AD441" s="40"/>
      <c r="AE441" s="40"/>
      <c r="AF441" s="41"/>
      <c r="AG441" s="40"/>
      <c r="AH441" s="40"/>
      <c r="AI441" s="41"/>
      <c r="AJ441" s="41"/>
      <c r="AK441" s="41"/>
      <c r="AL441" s="41"/>
    </row>
    <row r="442" ht="15.75" customHeight="1">
      <c r="D442" s="33"/>
      <c r="F442" s="33"/>
      <c r="H442" s="34"/>
      <c r="I442" s="35"/>
      <c r="K442" s="36"/>
      <c r="L442" s="35"/>
      <c r="N442" s="34"/>
      <c r="O442" s="38"/>
      <c r="Q442" s="39"/>
      <c r="R442" s="38"/>
      <c r="T442" s="39"/>
      <c r="U442" s="38"/>
      <c r="W442" s="39"/>
      <c r="X442" s="38"/>
      <c r="Z442" s="39"/>
      <c r="AA442" s="38"/>
      <c r="AB442" s="40"/>
      <c r="AC442" s="40"/>
      <c r="AD442" s="40"/>
      <c r="AE442" s="40"/>
      <c r="AF442" s="41"/>
      <c r="AG442" s="40"/>
      <c r="AH442" s="40"/>
      <c r="AI442" s="41"/>
      <c r="AJ442" s="41"/>
      <c r="AK442" s="41"/>
      <c r="AL442" s="41"/>
    </row>
    <row r="443" ht="15.75" customHeight="1">
      <c r="D443" s="33"/>
      <c r="F443" s="33"/>
      <c r="H443" s="34"/>
      <c r="I443" s="35"/>
      <c r="K443" s="36"/>
      <c r="L443" s="35"/>
      <c r="N443" s="34"/>
      <c r="O443" s="38"/>
      <c r="Q443" s="39"/>
      <c r="R443" s="38"/>
      <c r="T443" s="39"/>
      <c r="U443" s="38"/>
      <c r="W443" s="39"/>
      <c r="X443" s="38"/>
      <c r="Z443" s="39"/>
      <c r="AA443" s="38"/>
      <c r="AB443" s="40"/>
      <c r="AC443" s="40"/>
      <c r="AD443" s="40"/>
      <c r="AE443" s="40"/>
      <c r="AF443" s="41"/>
      <c r="AG443" s="40"/>
      <c r="AH443" s="40"/>
      <c r="AI443" s="41"/>
      <c r="AJ443" s="41"/>
      <c r="AK443" s="41"/>
      <c r="AL443" s="41"/>
    </row>
    <row r="444" ht="15.75" customHeight="1">
      <c r="D444" s="33"/>
      <c r="F444" s="33"/>
      <c r="H444" s="34"/>
      <c r="I444" s="35"/>
      <c r="K444" s="36"/>
      <c r="L444" s="35"/>
      <c r="N444" s="34"/>
      <c r="O444" s="38"/>
      <c r="Q444" s="39"/>
      <c r="R444" s="38"/>
      <c r="T444" s="39"/>
      <c r="U444" s="38"/>
      <c r="W444" s="39"/>
      <c r="X444" s="38"/>
      <c r="Z444" s="39"/>
      <c r="AA444" s="38"/>
      <c r="AB444" s="40"/>
      <c r="AC444" s="40"/>
      <c r="AD444" s="40"/>
      <c r="AE444" s="40"/>
      <c r="AF444" s="41"/>
      <c r="AG444" s="40"/>
      <c r="AH444" s="40"/>
      <c r="AI444" s="41"/>
      <c r="AJ444" s="41"/>
      <c r="AK444" s="41"/>
      <c r="AL444" s="41"/>
    </row>
    <row r="445" ht="15.75" customHeight="1">
      <c r="D445" s="33"/>
      <c r="F445" s="33"/>
      <c r="H445" s="34"/>
      <c r="I445" s="35"/>
      <c r="K445" s="36"/>
      <c r="L445" s="35"/>
      <c r="N445" s="34"/>
      <c r="O445" s="38"/>
      <c r="Q445" s="39"/>
      <c r="R445" s="38"/>
      <c r="T445" s="39"/>
      <c r="U445" s="38"/>
      <c r="W445" s="39"/>
      <c r="X445" s="38"/>
      <c r="Z445" s="39"/>
      <c r="AA445" s="38"/>
      <c r="AB445" s="40"/>
      <c r="AC445" s="40"/>
      <c r="AD445" s="40"/>
      <c r="AE445" s="40"/>
      <c r="AF445" s="41"/>
      <c r="AG445" s="40"/>
      <c r="AH445" s="40"/>
      <c r="AI445" s="41"/>
      <c r="AJ445" s="41"/>
      <c r="AK445" s="41"/>
      <c r="AL445" s="41"/>
    </row>
    <row r="446" ht="15.75" customHeight="1">
      <c r="D446" s="33"/>
      <c r="F446" s="33"/>
      <c r="H446" s="34"/>
      <c r="I446" s="35"/>
      <c r="K446" s="36"/>
      <c r="L446" s="35"/>
      <c r="N446" s="34"/>
      <c r="O446" s="38"/>
      <c r="Q446" s="39"/>
      <c r="R446" s="38"/>
      <c r="T446" s="39"/>
      <c r="U446" s="38"/>
      <c r="W446" s="39"/>
      <c r="X446" s="38"/>
      <c r="Z446" s="39"/>
      <c r="AA446" s="38"/>
      <c r="AB446" s="40"/>
      <c r="AC446" s="40"/>
      <c r="AD446" s="40"/>
      <c r="AE446" s="40"/>
      <c r="AF446" s="41"/>
      <c r="AG446" s="40"/>
      <c r="AH446" s="40"/>
      <c r="AI446" s="41"/>
      <c r="AJ446" s="41"/>
      <c r="AK446" s="41"/>
      <c r="AL446" s="41"/>
    </row>
    <row r="447" ht="15.75" customHeight="1">
      <c r="D447" s="33"/>
      <c r="F447" s="33"/>
      <c r="H447" s="34"/>
      <c r="I447" s="35"/>
      <c r="K447" s="36"/>
      <c r="L447" s="35"/>
      <c r="N447" s="34"/>
      <c r="O447" s="38"/>
      <c r="Q447" s="39"/>
      <c r="R447" s="38"/>
      <c r="T447" s="39"/>
      <c r="U447" s="38"/>
      <c r="W447" s="39"/>
      <c r="X447" s="38"/>
      <c r="Z447" s="39"/>
      <c r="AA447" s="38"/>
      <c r="AB447" s="40"/>
      <c r="AC447" s="40"/>
      <c r="AD447" s="40"/>
      <c r="AE447" s="40"/>
      <c r="AF447" s="41"/>
      <c r="AG447" s="40"/>
      <c r="AH447" s="40"/>
      <c r="AI447" s="41"/>
      <c r="AJ447" s="41"/>
      <c r="AK447" s="41"/>
      <c r="AL447" s="41"/>
    </row>
    <row r="448" ht="15.75" customHeight="1">
      <c r="D448" s="33"/>
      <c r="F448" s="33"/>
      <c r="H448" s="34"/>
      <c r="I448" s="35"/>
      <c r="K448" s="36"/>
      <c r="L448" s="35"/>
      <c r="N448" s="34"/>
      <c r="O448" s="38"/>
      <c r="Q448" s="39"/>
      <c r="R448" s="38"/>
      <c r="T448" s="39"/>
      <c r="U448" s="38"/>
      <c r="W448" s="39"/>
      <c r="X448" s="38"/>
      <c r="Z448" s="39"/>
      <c r="AA448" s="38"/>
      <c r="AB448" s="40"/>
      <c r="AC448" s="40"/>
      <c r="AD448" s="40"/>
      <c r="AE448" s="40"/>
      <c r="AF448" s="41"/>
      <c r="AG448" s="40"/>
      <c r="AH448" s="40"/>
      <c r="AI448" s="41"/>
      <c r="AJ448" s="41"/>
      <c r="AK448" s="41"/>
      <c r="AL448" s="41"/>
    </row>
    <row r="449" ht="15.75" customHeight="1">
      <c r="D449" s="33"/>
      <c r="F449" s="33"/>
      <c r="H449" s="34"/>
      <c r="I449" s="35"/>
      <c r="K449" s="36"/>
      <c r="L449" s="35"/>
      <c r="N449" s="34"/>
      <c r="O449" s="38"/>
      <c r="Q449" s="39"/>
      <c r="R449" s="38"/>
      <c r="T449" s="39"/>
      <c r="U449" s="38"/>
      <c r="W449" s="39"/>
      <c r="X449" s="38"/>
      <c r="Z449" s="39"/>
      <c r="AA449" s="38"/>
      <c r="AB449" s="40"/>
      <c r="AC449" s="40"/>
      <c r="AD449" s="40"/>
      <c r="AE449" s="40"/>
      <c r="AF449" s="41"/>
      <c r="AG449" s="40"/>
      <c r="AH449" s="40"/>
      <c r="AI449" s="41"/>
      <c r="AJ449" s="41"/>
      <c r="AK449" s="41"/>
      <c r="AL449" s="41"/>
    </row>
    <row r="450" ht="15.75" customHeight="1">
      <c r="D450" s="33"/>
      <c r="F450" s="33"/>
      <c r="H450" s="34"/>
      <c r="I450" s="35"/>
      <c r="K450" s="36"/>
      <c r="L450" s="35"/>
      <c r="N450" s="34"/>
      <c r="O450" s="38"/>
      <c r="Q450" s="39"/>
      <c r="R450" s="38"/>
      <c r="T450" s="39"/>
      <c r="U450" s="38"/>
      <c r="W450" s="39"/>
      <c r="X450" s="38"/>
      <c r="Z450" s="39"/>
      <c r="AA450" s="38"/>
      <c r="AB450" s="40"/>
      <c r="AC450" s="40"/>
      <c r="AD450" s="40"/>
      <c r="AE450" s="40"/>
      <c r="AF450" s="41"/>
      <c r="AG450" s="40"/>
      <c r="AH450" s="40"/>
      <c r="AI450" s="41"/>
      <c r="AJ450" s="41"/>
      <c r="AK450" s="41"/>
      <c r="AL450" s="41"/>
    </row>
    <row r="451" ht="15.75" customHeight="1">
      <c r="D451" s="33"/>
      <c r="F451" s="33"/>
      <c r="H451" s="34"/>
      <c r="I451" s="35"/>
      <c r="K451" s="36"/>
      <c r="L451" s="35"/>
      <c r="N451" s="34"/>
      <c r="O451" s="38"/>
      <c r="Q451" s="39"/>
      <c r="R451" s="38"/>
      <c r="T451" s="39"/>
      <c r="U451" s="38"/>
      <c r="W451" s="39"/>
      <c r="X451" s="38"/>
      <c r="Z451" s="39"/>
      <c r="AA451" s="38"/>
      <c r="AB451" s="40"/>
      <c r="AC451" s="40"/>
      <c r="AD451" s="40"/>
      <c r="AE451" s="40"/>
      <c r="AF451" s="41"/>
      <c r="AG451" s="40"/>
      <c r="AH451" s="40"/>
      <c r="AI451" s="41"/>
      <c r="AJ451" s="41"/>
      <c r="AK451" s="41"/>
      <c r="AL451" s="41"/>
    </row>
    <row r="452" ht="15.75" customHeight="1">
      <c r="D452" s="33"/>
      <c r="F452" s="33"/>
      <c r="H452" s="34"/>
      <c r="I452" s="35"/>
      <c r="K452" s="36"/>
      <c r="L452" s="35"/>
      <c r="N452" s="34"/>
      <c r="O452" s="38"/>
      <c r="Q452" s="39"/>
      <c r="R452" s="38"/>
      <c r="T452" s="39"/>
      <c r="U452" s="38"/>
      <c r="W452" s="39"/>
      <c r="X452" s="38"/>
      <c r="Z452" s="39"/>
      <c r="AA452" s="38"/>
      <c r="AB452" s="40"/>
      <c r="AC452" s="40"/>
      <c r="AD452" s="40"/>
      <c r="AE452" s="40"/>
      <c r="AF452" s="41"/>
      <c r="AG452" s="40"/>
      <c r="AH452" s="40"/>
      <c r="AI452" s="41"/>
      <c r="AJ452" s="41"/>
      <c r="AK452" s="41"/>
      <c r="AL452" s="41"/>
    </row>
    <row r="453" ht="15.75" customHeight="1">
      <c r="D453" s="33"/>
      <c r="F453" s="33"/>
      <c r="H453" s="34"/>
      <c r="I453" s="35"/>
      <c r="K453" s="36"/>
      <c r="L453" s="35"/>
      <c r="N453" s="34"/>
      <c r="O453" s="38"/>
      <c r="Q453" s="39"/>
      <c r="R453" s="38"/>
      <c r="T453" s="39"/>
      <c r="U453" s="38"/>
      <c r="W453" s="39"/>
      <c r="X453" s="38"/>
      <c r="Z453" s="39"/>
      <c r="AA453" s="38"/>
      <c r="AB453" s="40"/>
      <c r="AC453" s="40"/>
      <c r="AD453" s="40"/>
      <c r="AE453" s="40"/>
      <c r="AF453" s="41"/>
      <c r="AG453" s="40"/>
      <c r="AH453" s="40"/>
      <c r="AI453" s="41"/>
      <c r="AJ453" s="41"/>
      <c r="AK453" s="41"/>
      <c r="AL453" s="41"/>
    </row>
    <row r="454" ht="15.75" customHeight="1">
      <c r="D454" s="33"/>
      <c r="F454" s="33"/>
      <c r="H454" s="34"/>
      <c r="I454" s="35"/>
      <c r="K454" s="36"/>
      <c r="L454" s="35"/>
      <c r="N454" s="34"/>
      <c r="O454" s="38"/>
      <c r="Q454" s="39"/>
      <c r="R454" s="38"/>
      <c r="T454" s="39"/>
      <c r="U454" s="38"/>
      <c r="W454" s="39"/>
      <c r="X454" s="38"/>
      <c r="Z454" s="39"/>
      <c r="AA454" s="38"/>
      <c r="AB454" s="40"/>
      <c r="AC454" s="40"/>
      <c r="AD454" s="40"/>
      <c r="AE454" s="40"/>
      <c r="AF454" s="41"/>
      <c r="AG454" s="40"/>
      <c r="AH454" s="40"/>
      <c r="AI454" s="41"/>
      <c r="AJ454" s="41"/>
      <c r="AK454" s="41"/>
      <c r="AL454" s="41"/>
    </row>
    <row r="455" ht="15.75" customHeight="1">
      <c r="D455" s="33"/>
      <c r="F455" s="33"/>
      <c r="H455" s="34"/>
      <c r="I455" s="35"/>
      <c r="K455" s="36"/>
      <c r="L455" s="35"/>
      <c r="N455" s="34"/>
      <c r="O455" s="38"/>
      <c r="Q455" s="39"/>
      <c r="R455" s="38"/>
      <c r="T455" s="39"/>
      <c r="U455" s="38"/>
      <c r="W455" s="39"/>
      <c r="X455" s="38"/>
      <c r="Z455" s="39"/>
      <c r="AA455" s="38"/>
      <c r="AB455" s="40"/>
      <c r="AC455" s="40"/>
      <c r="AD455" s="40"/>
      <c r="AE455" s="40"/>
      <c r="AF455" s="41"/>
      <c r="AG455" s="40"/>
      <c r="AH455" s="40"/>
      <c r="AI455" s="41"/>
      <c r="AJ455" s="41"/>
      <c r="AK455" s="41"/>
      <c r="AL455" s="41"/>
    </row>
    <row r="456" ht="15.75" customHeight="1">
      <c r="D456" s="33"/>
      <c r="F456" s="33"/>
      <c r="H456" s="34"/>
      <c r="I456" s="35"/>
      <c r="K456" s="36"/>
      <c r="L456" s="35"/>
      <c r="N456" s="34"/>
      <c r="O456" s="38"/>
      <c r="Q456" s="39"/>
      <c r="R456" s="38"/>
      <c r="T456" s="39"/>
      <c r="U456" s="38"/>
      <c r="W456" s="39"/>
      <c r="X456" s="38"/>
      <c r="Z456" s="39"/>
      <c r="AA456" s="38"/>
      <c r="AB456" s="40"/>
      <c r="AC456" s="40"/>
      <c r="AD456" s="40"/>
      <c r="AE456" s="40"/>
      <c r="AF456" s="41"/>
      <c r="AG456" s="40"/>
      <c r="AH456" s="40"/>
      <c r="AI456" s="41"/>
      <c r="AJ456" s="41"/>
      <c r="AK456" s="41"/>
      <c r="AL456" s="41"/>
    </row>
    <row r="457" ht="15.75" customHeight="1">
      <c r="D457" s="33"/>
      <c r="F457" s="33"/>
      <c r="H457" s="34"/>
      <c r="I457" s="35"/>
      <c r="K457" s="36"/>
      <c r="L457" s="35"/>
      <c r="N457" s="34"/>
      <c r="O457" s="38"/>
      <c r="Q457" s="39"/>
      <c r="R457" s="38"/>
      <c r="T457" s="39"/>
      <c r="U457" s="38"/>
      <c r="W457" s="39"/>
      <c r="X457" s="38"/>
      <c r="Z457" s="39"/>
      <c r="AA457" s="38"/>
      <c r="AB457" s="40"/>
      <c r="AC457" s="40"/>
      <c r="AD457" s="40"/>
      <c r="AE457" s="40"/>
      <c r="AF457" s="41"/>
      <c r="AG457" s="40"/>
      <c r="AH457" s="40"/>
      <c r="AI457" s="41"/>
      <c r="AJ457" s="41"/>
      <c r="AK457" s="41"/>
      <c r="AL457" s="41"/>
    </row>
    <row r="458" ht="15.75" customHeight="1">
      <c r="D458" s="33"/>
      <c r="F458" s="33"/>
      <c r="H458" s="34"/>
      <c r="I458" s="35"/>
      <c r="K458" s="36"/>
      <c r="L458" s="35"/>
      <c r="N458" s="34"/>
      <c r="O458" s="38"/>
      <c r="Q458" s="39"/>
      <c r="R458" s="38"/>
      <c r="T458" s="39"/>
      <c r="U458" s="38"/>
      <c r="W458" s="39"/>
      <c r="X458" s="38"/>
      <c r="Z458" s="39"/>
      <c r="AA458" s="38"/>
      <c r="AB458" s="40"/>
      <c r="AC458" s="40"/>
      <c r="AD458" s="40"/>
      <c r="AE458" s="40"/>
      <c r="AF458" s="41"/>
      <c r="AG458" s="40"/>
      <c r="AH458" s="40"/>
      <c r="AI458" s="41"/>
      <c r="AJ458" s="41"/>
      <c r="AK458" s="41"/>
      <c r="AL458" s="41"/>
    </row>
    <row r="459" ht="15.75" customHeight="1">
      <c r="D459" s="33"/>
      <c r="F459" s="33"/>
      <c r="H459" s="34"/>
      <c r="I459" s="35"/>
      <c r="K459" s="36"/>
      <c r="L459" s="35"/>
      <c r="N459" s="34"/>
      <c r="O459" s="38"/>
      <c r="Q459" s="39"/>
      <c r="R459" s="38"/>
      <c r="T459" s="39"/>
      <c r="U459" s="38"/>
      <c r="W459" s="39"/>
      <c r="X459" s="38"/>
      <c r="Z459" s="39"/>
      <c r="AA459" s="38"/>
      <c r="AB459" s="40"/>
      <c r="AC459" s="40"/>
      <c r="AD459" s="40"/>
      <c r="AE459" s="40"/>
      <c r="AF459" s="41"/>
      <c r="AG459" s="40"/>
      <c r="AH459" s="40"/>
      <c r="AI459" s="41"/>
      <c r="AJ459" s="41"/>
      <c r="AK459" s="41"/>
      <c r="AL459" s="41"/>
    </row>
    <row r="460" ht="15.75" customHeight="1">
      <c r="D460" s="33"/>
      <c r="F460" s="33"/>
      <c r="H460" s="34"/>
      <c r="I460" s="35"/>
      <c r="K460" s="36"/>
      <c r="L460" s="35"/>
      <c r="N460" s="34"/>
      <c r="O460" s="38"/>
      <c r="Q460" s="39"/>
      <c r="R460" s="38"/>
      <c r="T460" s="39"/>
      <c r="U460" s="38"/>
      <c r="W460" s="39"/>
      <c r="X460" s="38"/>
      <c r="Z460" s="39"/>
      <c r="AA460" s="38"/>
      <c r="AB460" s="40"/>
      <c r="AC460" s="40"/>
      <c r="AD460" s="40"/>
      <c r="AE460" s="40"/>
      <c r="AF460" s="41"/>
      <c r="AG460" s="40"/>
      <c r="AH460" s="40"/>
      <c r="AI460" s="41"/>
      <c r="AJ460" s="41"/>
      <c r="AK460" s="41"/>
      <c r="AL460" s="41"/>
    </row>
    <row r="461" ht="15.75" customHeight="1">
      <c r="D461" s="33"/>
      <c r="F461" s="33"/>
      <c r="H461" s="34"/>
      <c r="I461" s="35"/>
      <c r="K461" s="36"/>
      <c r="L461" s="35"/>
      <c r="N461" s="34"/>
      <c r="O461" s="38"/>
      <c r="Q461" s="39"/>
      <c r="R461" s="38"/>
      <c r="T461" s="39"/>
      <c r="U461" s="38"/>
      <c r="W461" s="39"/>
      <c r="X461" s="38"/>
      <c r="Z461" s="39"/>
      <c r="AA461" s="38"/>
      <c r="AB461" s="40"/>
      <c r="AC461" s="40"/>
      <c r="AD461" s="40"/>
      <c r="AE461" s="40"/>
      <c r="AF461" s="41"/>
      <c r="AG461" s="40"/>
      <c r="AH461" s="40"/>
      <c r="AI461" s="41"/>
      <c r="AJ461" s="41"/>
      <c r="AK461" s="41"/>
      <c r="AL461" s="41"/>
    </row>
    <row r="462" ht="15.75" customHeight="1">
      <c r="D462" s="33"/>
      <c r="F462" s="33"/>
      <c r="H462" s="34"/>
      <c r="I462" s="35"/>
      <c r="K462" s="36"/>
      <c r="L462" s="35"/>
      <c r="N462" s="34"/>
      <c r="O462" s="38"/>
      <c r="Q462" s="39"/>
      <c r="R462" s="38"/>
      <c r="T462" s="39"/>
      <c r="U462" s="38"/>
      <c r="W462" s="39"/>
      <c r="X462" s="38"/>
      <c r="Z462" s="39"/>
      <c r="AA462" s="38"/>
      <c r="AB462" s="40"/>
      <c r="AC462" s="40"/>
      <c r="AD462" s="40"/>
      <c r="AE462" s="40"/>
      <c r="AF462" s="41"/>
      <c r="AG462" s="40"/>
      <c r="AH462" s="40"/>
      <c r="AI462" s="41"/>
      <c r="AJ462" s="41"/>
      <c r="AK462" s="41"/>
      <c r="AL462" s="41"/>
    </row>
    <row r="463" ht="15.75" customHeight="1">
      <c r="D463" s="33"/>
      <c r="F463" s="33"/>
      <c r="H463" s="34"/>
      <c r="I463" s="35"/>
      <c r="K463" s="36"/>
      <c r="L463" s="35"/>
      <c r="N463" s="34"/>
      <c r="O463" s="38"/>
      <c r="Q463" s="39"/>
      <c r="R463" s="38"/>
      <c r="T463" s="39"/>
      <c r="U463" s="38"/>
      <c r="W463" s="39"/>
      <c r="X463" s="38"/>
      <c r="Z463" s="39"/>
      <c r="AA463" s="38"/>
      <c r="AB463" s="40"/>
      <c r="AC463" s="40"/>
      <c r="AD463" s="40"/>
      <c r="AE463" s="40"/>
      <c r="AF463" s="41"/>
      <c r="AG463" s="40"/>
      <c r="AH463" s="40"/>
      <c r="AI463" s="41"/>
      <c r="AJ463" s="41"/>
      <c r="AK463" s="41"/>
      <c r="AL463" s="41"/>
    </row>
    <row r="464" ht="15.75" customHeight="1">
      <c r="D464" s="33"/>
      <c r="F464" s="33"/>
      <c r="H464" s="34"/>
      <c r="I464" s="35"/>
      <c r="K464" s="36"/>
      <c r="L464" s="35"/>
      <c r="N464" s="34"/>
      <c r="O464" s="38"/>
      <c r="Q464" s="39"/>
      <c r="R464" s="38"/>
      <c r="T464" s="39"/>
      <c r="U464" s="38"/>
      <c r="W464" s="39"/>
      <c r="X464" s="38"/>
      <c r="Z464" s="39"/>
      <c r="AA464" s="38"/>
      <c r="AB464" s="40"/>
      <c r="AC464" s="40"/>
      <c r="AD464" s="40"/>
      <c r="AE464" s="40"/>
      <c r="AF464" s="41"/>
      <c r="AG464" s="40"/>
      <c r="AH464" s="40"/>
      <c r="AI464" s="41"/>
      <c r="AJ464" s="41"/>
      <c r="AK464" s="41"/>
      <c r="AL464" s="41"/>
    </row>
    <row r="465" ht="15.75" customHeight="1">
      <c r="D465" s="33"/>
      <c r="F465" s="33"/>
      <c r="H465" s="34"/>
      <c r="I465" s="35"/>
      <c r="K465" s="36"/>
      <c r="L465" s="35"/>
      <c r="N465" s="34"/>
      <c r="O465" s="38"/>
      <c r="Q465" s="39"/>
      <c r="R465" s="38"/>
      <c r="T465" s="39"/>
      <c r="U465" s="38"/>
      <c r="W465" s="39"/>
      <c r="X465" s="38"/>
      <c r="Z465" s="39"/>
      <c r="AA465" s="38"/>
      <c r="AB465" s="40"/>
      <c r="AC465" s="40"/>
      <c r="AD465" s="40"/>
      <c r="AE465" s="40"/>
      <c r="AF465" s="41"/>
      <c r="AG465" s="40"/>
      <c r="AH465" s="40"/>
      <c r="AI465" s="41"/>
      <c r="AJ465" s="41"/>
      <c r="AK465" s="41"/>
      <c r="AL465" s="41"/>
    </row>
    <row r="466" ht="15.75" customHeight="1">
      <c r="D466" s="33"/>
      <c r="F466" s="33"/>
      <c r="H466" s="34"/>
      <c r="I466" s="35"/>
      <c r="K466" s="36"/>
      <c r="L466" s="35"/>
      <c r="N466" s="34"/>
      <c r="O466" s="38"/>
      <c r="Q466" s="39"/>
      <c r="R466" s="38"/>
      <c r="T466" s="39"/>
      <c r="U466" s="38"/>
      <c r="W466" s="39"/>
      <c r="X466" s="38"/>
      <c r="Z466" s="39"/>
      <c r="AA466" s="38"/>
      <c r="AB466" s="40"/>
      <c r="AC466" s="40"/>
      <c r="AD466" s="40"/>
      <c r="AE466" s="40"/>
      <c r="AF466" s="41"/>
      <c r="AG466" s="40"/>
      <c r="AH466" s="40"/>
      <c r="AI466" s="41"/>
      <c r="AJ466" s="41"/>
      <c r="AK466" s="41"/>
      <c r="AL466" s="41"/>
    </row>
    <row r="467" ht="15.75" customHeight="1">
      <c r="D467" s="33"/>
      <c r="F467" s="33"/>
      <c r="H467" s="34"/>
      <c r="I467" s="35"/>
      <c r="K467" s="36"/>
      <c r="L467" s="35"/>
      <c r="N467" s="34"/>
      <c r="O467" s="38"/>
      <c r="Q467" s="39"/>
      <c r="R467" s="38"/>
      <c r="T467" s="39"/>
      <c r="U467" s="38"/>
      <c r="W467" s="39"/>
      <c r="X467" s="38"/>
      <c r="Z467" s="39"/>
      <c r="AA467" s="38"/>
      <c r="AB467" s="40"/>
      <c r="AC467" s="40"/>
      <c r="AD467" s="40"/>
      <c r="AE467" s="40"/>
      <c r="AF467" s="41"/>
      <c r="AG467" s="40"/>
      <c r="AH467" s="40"/>
      <c r="AI467" s="41"/>
      <c r="AJ467" s="41"/>
      <c r="AK467" s="41"/>
      <c r="AL467" s="41"/>
    </row>
    <row r="468" ht="15.75" customHeight="1">
      <c r="D468" s="33"/>
      <c r="F468" s="33"/>
      <c r="H468" s="34"/>
      <c r="I468" s="35"/>
      <c r="K468" s="36"/>
      <c r="L468" s="35"/>
      <c r="N468" s="34"/>
      <c r="O468" s="38"/>
      <c r="Q468" s="39"/>
      <c r="R468" s="38"/>
      <c r="T468" s="39"/>
      <c r="U468" s="38"/>
      <c r="W468" s="39"/>
      <c r="X468" s="38"/>
      <c r="Z468" s="39"/>
      <c r="AA468" s="38"/>
      <c r="AB468" s="40"/>
      <c r="AC468" s="40"/>
      <c r="AD468" s="40"/>
      <c r="AE468" s="40"/>
      <c r="AF468" s="41"/>
      <c r="AG468" s="40"/>
      <c r="AH468" s="40"/>
      <c r="AI468" s="41"/>
      <c r="AJ468" s="41"/>
      <c r="AK468" s="41"/>
      <c r="AL468" s="41"/>
    </row>
    <row r="469" ht="15.75" customHeight="1">
      <c r="D469" s="33"/>
      <c r="F469" s="33"/>
      <c r="H469" s="34"/>
      <c r="I469" s="35"/>
      <c r="K469" s="36"/>
      <c r="L469" s="35"/>
      <c r="N469" s="34"/>
      <c r="O469" s="38"/>
      <c r="Q469" s="39"/>
      <c r="R469" s="38"/>
      <c r="T469" s="39"/>
      <c r="U469" s="38"/>
      <c r="W469" s="39"/>
      <c r="X469" s="38"/>
      <c r="Z469" s="39"/>
      <c r="AA469" s="38"/>
      <c r="AB469" s="40"/>
      <c r="AC469" s="40"/>
      <c r="AD469" s="40"/>
      <c r="AE469" s="40"/>
      <c r="AF469" s="41"/>
      <c r="AG469" s="40"/>
      <c r="AH469" s="40"/>
      <c r="AI469" s="41"/>
      <c r="AJ469" s="41"/>
      <c r="AK469" s="41"/>
      <c r="AL469" s="41"/>
    </row>
    <row r="470" ht="15.75" customHeight="1">
      <c r="D470" s="33"/>
      <c r="F470" s="33"/>
      <c r="H470" s="34"/>
      <c r="I470" s="35"/>
      <c r="K470" s="36"/>
      <c r="L470" s="35"/>
      <c r="N470" s="34"/>
      <c r="O470" s="38"/>
      <c r="Q470" s="39"/>
      <c r="R470" s="38"/>
      <c r="T470" s="39"/>
      <c r="U470" s="38"/>
      <c r="W470" s="39"/>
      <c r="X470" s="38"/>
      <c r="Z470" s="39"/>
      <c r="AA470" s="38"/>
      <c r="AB470" s="40"/>
      <c r="AC470" s="40"/>
      <c r="AD470" s="40"/>
      <c r="AE470" s="40"/>
      <c r="AF470" s="41"/>
      <c r="AG470" s="40"/>
      <c r="AH470" s="40"/>
      <c r="AI470" s="41"/>
      <c r="AJ470" s="41"/>
      <c r="AK470" s="41"/>
      <c r="AL470" s="41"/>
    </row>
    <row r="471" ht="15.75" customHeight="1">
      <c r="D471" s="33"/>
      <c r="F471" s="33"/>
      <c r="H471" s="34"/>
      <c r="I471" s="35"/>
      <c r="K471" s="36"/>
      <c r="L471" s="35"/>
      <c r="N471" s="34"/>
      <c r="O471" s="38"/>
      <c r="Q471" s="39"/>
      <c r="R471" s="38"/>
      <c r="T471" s="39"/>
      <c r="U471" s="38"/>
      <c r="W471" s="39"/>
      <c r="X471" s="38"/>
      <c r="Z471" s="39"/>
      <c r="AA471" s="38"/>
      <c r="AB471" s="40"/>
      <c r="AC471" s="40"/>
      <c r="AD471" s="40"/>
      <c r="AE471" s="40"/>
      <c r="AF471" s="41"/>
      <c r="AG471" s="40"/>
      <c r="AH471" s="40"/>
      <c r="AI471" s="41"/>
      <c r="AJ471" s="41"/>
      <c r="AK471" s="41"/>
      <c r="AL471" s="41"/>
    </row>
    <row r="472" ht="15.75" customHeight="1">
      <c r="D472" s="33"/>
      <c r="F472" s="33"/>
      <c r="H472" s="34"/>
      <c r="I472" s="35"/>
      <c r="K472" s="36"/>
      <c r="L472" s="35"/>
      <c r="N472" s="34"/>
      <c r="O472" s="38"/>
      <c r="Q472" s="39"/>
      <c r="R472" s="38"/>
      <c r="T472" s="39"/>
      <c r="U472" s="38"/>
      <c r="W472" s="39"/>
      <c r="X472" s="38"/>
      <c r="Z472" s="39"/>
      <c r="AA472" s="38"/>
      <c r="AB472" s="40"/>
      <c r="AC472" s="40"/>
      <c r="AD472" s="40"/>
      <c r="AE472" s="40"/>
      <c r="AF472" s="41"/>
      <c r="AG472" s="40"/>
      <c r="AH472" s="40"/>
      <c r="AI472" s="41"/>
      <c r="AJ472" s="41"/>
      <c r="AK472" s="41"/>
      <c r="AL472" s="41"/>
    </row>
    <row r="473" ht="15.75" customHeight="1">
      <c r="D473" s="33"/>
      <c r="F473" s="33"/>
      <c r="H473" s="34"/>
      <c r="I473" s="35"/>
      <c r="K473" s="36"/>
      <c r="L473" s="35"/>
      <c r="N473" s="34"/>
      <c r="O473" s="38"/>
      <c r="Q473" s="39"/>
      <c r="R473" s="38"/>
      <c r="T473" s="39"/>
      <c r="U473" s="38"/>
      <c r="W473" s="39"/>
      <c r="X473" s="38"/>
      <c r="Z473" s="39"/>
      <c r="AA473" s="38"/>
      <c r="AB473" s="40"/>
      <c r="AC473" s="40"/>
      <c r="AD473" s="40"/>
      <c r="AE473" s="40"/>
      <c r="AF473" s="41"/>
      <c r="AG473" s="40"/>
      <c r="AH473" s="40"/>
      <c r="AI473" s="41"/>
      <c r="AJ473" s="41"/>
      <c r="AK473" s="41"/>
      <c r="AL473" s="41"/>
    </row>
    <row r="474" ht="15.75" customHeight="1">
      <c r="D474" s="33"/>
      <c r="F474" s="33"/>
      <c r="H474" s="34"/>
      <c r="I474" s="35"/>
      <c r="K474" s="36"/>
      <c r="L474" s="35"/>
      <c r="N474" s="34"/>
      <c r="O474" s="38"/>
      <c r="Q474" s="39"/>
      <c r="R474" s="38"/>
      <c r="T474" s="39"/>
      <c r="U474" s="38"/>
      <c r="W474" s="39"/>
      <c r="X474" s="38"/>
      <c r="Z474" s="39"/>
      <c r="AA474" s="38"/>
      <c r="AB474" s="40"/>
      <c r="AC474" s="40"/>
      <c r="AD474" s="40"/>
      <c r="AE474" s="40"/>
      <c r="AF474" s="41"/>
      <c r="AG474" s="40"/>
      <c r="AH474" s="40"/>
      <c r="AI474" s="41"/>
      <c r="AJ474" s="41"/>
      <c r="AK474" s="41"/>
      <c r="AL474" s="41"/>
    </row>
    <row r="475" ht="15.75" customHeight="1">
      <c r="D475" s="33"/>
      <c r="F475" s="33"/>
      <c r="H475" s="34"/>
      <c r="I475" s="35"/>
      <c r="K475" s="36"/>
      <c r="L475" s="35"/>
      <c r="N475" s="34"/>
      <c r="O475" s="38"/>
      <c r="Q475" s="39"/>
      <c r="R475" s="38"/>
      <c r="T475" s="39"/>
      <c r="U475" s="38"/>
      <c r="W475" s="39"/>
      <c r="X475" s="38"/>
      <c r="Z475" s="39"/>
      <c r="AA475" s="38"/>
      <c r="AB475" s="40"/>
      <c r="AC475" s="40"/>
      <c r="AD475" s="40"/>
      <c r="AE475" s="40"/>
      <c r="AF475" s="41"/>
      <c r="AG475" s="40"/>
      <c r="AH475" s="40"/>
      <c r="AI475" s="41"/>
      <c r="AJ475" s="41"/>
      <c r="AK475" s="41"/>
      <c r="AL475" s="41"/>
    </row>
    <row r="476" ht="15.75" customHeight="1">
      <c r="D476" s="33"/>
      <c r="F476" s="33"/>
      <c r="H476" s="34"/>
      <c r="I476" s="35"/>
      <c r="K476" s="36"/>
      <c r="L476" s="35"/>
      <c r="N476" s="34"/>
      <c r="O476" s="38"/>
      <c r="Q476" s="39"/>
      <c r="R476" s="38"/>
      <c r="T476" s="39"/>
      <c r="U476" s="38"/>
      <c r="W476" s="39"/>
      <c r="X476" s="38"/>
      <c r="Z476" s="39"/>
      <c r="AA476" s="38"/>
      <c r="AB476" s="40"/>
      <c r="AC476" s="40"/>
      <c r="AD476" s="40"/>
      <c r="AE476" s="40"/>
      <c r="AF476" s="41"/>
      <c r="AG476" s="40"/>
      <c r="AH476" s="40"/>
      <c r="AI476" s="41"/>
      <c r="AJ476" s="41"/>
      <c r="AK476" s="41"/>
      <c r="AL476" s="41"/>
    </row>
    <row r="477" ht="15.75" customHeight="1">
      <c r="D477" s="33"/>
      <c r="F477" s="33"/>
      <c r="H477" s="34"/>
      <c r="I477" s="35"/>
      <c r="K477" s="36"/>
      <c r="L477" s="35"/>
      <c r="N477" s="34"/>
      <c r="O477" s="38"/>
      <c r="Q477" s="39"/>
      <c r="R477" s="38"/>
      <c r="T477" s="39"/>
      <c r="U477" s="38"/>
      <c r="W477" s="39"/>
      <c r="X477" s="38"/>
      <c r="Z477" s="39"/>
      <c r="AA477" s="38"/>
      <c r="AB477" s="40"/>
      <c r="AC477" s="40"/>
      <c r="AD477" s="40"/>
      <c r="AE477" s="40"/>
      <c r="AF477" s="41"/>
      <c r="AG477" s="40"/>
      <c r="AH477" s="40"/>
      <c r="AI477" s="41"/>
      <c r="AJ477" s="41"/>
      <c r="AK477" s="41"/>
      <c r="AL477" s="41"/>
    </row>
    <row r="478" ht="15.75" customHeight="1">
      <c r="D478" s="33"/>
      <c r="F478" s="33"/>
      <c r="H478" s="34"/>
      <c r="I478" s="35"/>
      <c r="K478" s="36"/>
      <c r="L478" s="35"/>
      <c r="N478" s="34"/>
      <c r="O478" s="38"/>
      <c r="Q478" s="39"/>
      <c r="R478" s="38"/>
      <c r="T478" s="39"/>
      <c r="U478" s="38"/>
      <c r="W478" s="39"/>
      <c r="X478" s="38"/>
      <c r="Z478" s="39"/>
      <c r="AA478" s="38"/>
      <c r="AB478" s="40"/>
      <c r="AC478" s="40"/>
      <c r="AD478" s="40"/>
      <c r="AE478" s="40"/>
      <c r="AF478" s="41"/>
      <c r="AG478" s="40"/>
      <c r="AH478" s="40"/>
      <c r="AI478" s="41"/>
      <c r="AJ478" s="41"/>
      <c r="AK478" s="41"/>
      <c r="AL478" s="41"/>
    </row>
    <row r="479" ht="15.75" customHeight="1">
      <c r="D479" s="33"/>
      <c r="F479" s="33"/>
      <c r="H479" s="34"/>
      <c r="I479" s="35"/>
      <c r="K479" s="36"/>
      <c r="L479" s="35"/>
      <c r="N479" s="34"/>
      <c r="O479" s="38"/>
      <c r="Q479" s="39"/>
      <c r="R479" s="38"/>
      <c r="T479" s="39"/>
      <c r="U479" s="38"/>
      <c r="W479" s="39"/>
      <c r="X479" s="38"/>
      <c r="Z479" s="39"/>
      <c r="AA479" s="38"/>
      <c r="AB479" s="40"/>
      <c r="AC479" s="40"/>
      <c r="AD479" s="40"/>
      <c r="AE479" s="40"/>
      <c r="AF479" s="41"/>
      <c r="AG479" s="40"/>
      <c r="AH479" s="40"/>
      <c r="AI479" s="41"/>
      <c r="AJ479" s="41"/>
      <c r="AK479" s="41"/>
      <c r="AL479" s="41"/>
    </row>
    <row r="480" ht="15.75" customHeight="1">
      <c r="D480" s="33"/>
      <c r="F480" s="33"/>
      <c r="H480" s="34"/>
      <c r="I480" s="35"/>
      <c r="K480" s="36"/>
      <c r="L480" s="35"/>
      <c r="N480" s="34"/>
      <c r="O480" s="38"/>
      <c r="Q480" s="39"/>
      <c r="R480" s="38"/>
      <c r="T480" s="39"/>
      <c r="U480" s="38"/>
      <c r="W480" s="39"/>
      <c r="X480" s="38"/>
      <c r="Z480" s="39"/>
      <c r="AA480" s="38"/>
      <c r="AB480" s="40"/>
      <c r="AC480" s="40"/>
      <c r="AD480" s="40"/>
      <c r="AE480" s="40"/>
      <c r="AF480" s="41"/>
      <c r="AG480" s="40"/>
      <c r="AH480" s="40"/>
      <c r="AI480" s="41"/>
      <c r="AJ480" s="41"/>
      <c r="AK480" s="41"/>
      <c r="AL480" s="41"/>
    </row>
    <row r="481" ht="15.75" customHeight="1">
      <c r="D481" s="33"/>
      <c r="F481" s="33"/>
      <c r="H481" s="34"/>
      <c r="I481" s="35"/>
      <c r="K481" s="36"/>
      <c r="L481" s="35"/>
      <c r="N481" s="34"/>
      <c r="O481" s="38"/>
      <c r="Q481" s="39"/>
      <c r="R481" s="38"/>
      <c r="T481" s="39"/>
      <c r="U481" s="38"/>
      <c r="W481" s="39"/>
      <c r="X481" s="38"/>
      <c r="Z481" s="39"/>
      <c r="AA481" s="38"/>
      <c r="AB481" s="40"/>
      <c r="AC481" s="40"/>
      <c r="AD481" s="40"/>
      <c r="AE481" s="40"/>
      <c r="AF481" s="41"/>
      <c r="AG481" s="40"/>
      <c r="AH481" s="40"/>
      <c r="AI481" s="41"/>
      <c r="AJ481" s="41"/>
      <c r="AK481" s="41"/>
      <c r="AL481" s="41"/>
    </row>
    <row r="482" ht="15.75" customHeight="1">
      <c r="D482" s="33"/>
      <c r="F482" s="33"/>
      <c r="H482" s="34"/>
      <c r="I482" s="35"/>
      <c r="K482" s="36"/>
      <c r="L482" s="35"/>
      <c r="N482" s="34"/>
      <c r="O482" s="38"/>
      <c r="Q482" s="39"/>
      <c r="R482" s="38"/>
      <c r="T482" s="39"/>
      <c r="U482" s="38"/>
      <c r="W482" s="39"/>
      <c r="X482" s="38"/>
      <c r="Z482" s="39"/>
      <c r="AA482" s="38"/>
      <c r="AB482" s="40"/>
      <c r="AC482" s="40"/>
      <c r="AD482" s="40"/>
      <c r="AE482" s="40"/>
      <c r="AF482" s="41"/>
      <c r="AG482" s="40"/>
      <c r="AH482" s="40"/>
      <c r="AI482" s="41"/>
      <c r="AJ482" s="41"/>
      <c r="AK482" s="41"/>
      <c r="AL482" s="41"/>
    </row>
    <row r="483" ht="15.75" customHeight="1">
      <c r="D483" s="33"/>
      <c r="F483" s="33"/>
      <c r="H483" s="34"/>
      <c r="I483" s="35"/>
      <c r="K483" s="36"/>
      <c r="L483" s="35"/>
      <c r="N483" s="34"/>
      <c r="O483" s="38"/>
      <c r="Q483" s="39"/>
      <c r="R483" s="38"/>
      <c r="T483" s="39"/>
      <c r="U483" s="38"/>
      <c r="W483" s="39"/>
      <c r="X483" s="38"/>
      <c r="Z483" s="39"/>
      <c r="AA483" s="38"/>
      <c r="AB483" s="40"/>
      <c r="AC483" s="40"/>
      <c r="AD483" s="40"/>
      <c r="AE483" s="40"/>
      <c r="AF483" s="41"/>
      <c r="AG483" s="40"/>
      <c r="AH483" s="40"/>
      <c r="AI483" s="41"/>
      <c r="AJ483" s="41"/>
      <c r="AK483" s="41"/>
      <c r="AL483" s="41"/>
    </row>
    <row r="484" ht="15.75" customHeight="1">
      <c r="D484" s="33"/>
      <c r="F484" s="33"/>
      <c r="H484" s="34"/>
      <c r="I484" s="35"/>
      <c r="K484" s="36"/>
      <c r="L484" s="35"/>
      <c r="N484" s="34"/>
      <c r="O484" s="38"/>
      <c r="Q484" s="39"/>
      <c r="R484" s="38"/>
      <c r="T484" s="39"/>
      <c r="U484" s="38"/>
      <c r="W484" s="39"/>
      <c r="X484" s="38"/>
      <c r="Z484" s="39"/>
      <c r="AA484" s="38"/>
      <c r="AB484" s="40"/>
      <c r="AC484" s="40"/>
      <c r="AD484" s="40"/>
      <c r="AE484" s="40"/>
      <c r="AF484" s="41"/>
      <c r="AG484" s="40"/>
      <c r="AH484" s="40"/>
      <c r="AI484" s="41"/>
      <c r="AJ484" s="41"/>
      <c r="AK484" s="41"/>
      <c r="AL484" s="41"/>
    </row>
    <row r="485" ht="15.75" customHeight="1">
      <c r="D485" s="33"/>
      <c r="F485" s="33"/>
      <c r="H485" s="34"/>
      <c r="I485" s="35"/>
      <c r="K485" s="36"/>
      <c r="L485" s="35"/>
      <c r="N485" s="34"/>
      <c r="O485" s="38"/>
      <c r="Q485" s="39"/>
      <c r="R485" s="38"/>
      <c r="T485" s="39"/>
      <c r="U485" s="38"/>
      <c r="W485" s="39"/>
      <c r="X485" s="38"/>
      <c r="Z485" s="39"/>
      <c r="AA485" s="38"/>
      <c r="AB485" s="40"/>
      <c r="AC485" s="40"/>
      <c r="AD485" s="40"/>
      <c r="AE485" s="40"/>
      <c r="AF485" s="41"/>
      <c r="AG485" s="40"/>
      <c r="AH485" s="40"/>
      <c r="AI485" s="41"/>
      <c r="AJ485" s="41"/>
      <c r="AK485" s="41"/>
      <c r="AL485" s="41"/>
    </row>
    <row r="486" ht="15.75" customHeight="1">
      <c r="D486" s="33"/>
      <c r="F486" s="33"/>
      <c r="H486" s="34"/>
      <c r="I486" s="35"/>
      <c r="K486" s="36"/>
      <c r="L486" s="35"/>
      <c r="N486" s="34"/>
      <c r="O486" s="38"/>
      <c r="Q486" s="39"/>
      <c r="R486" s="38"/>
      <c r="T486" s="39"/>
      <c r="U486" s="38"/>
      <c r="W486" s="39"/>
      <c r="X486" s="38"/>
      <c r="Z486" s="39"/>
      <c r="AA486" s="38"/>
      <c r="AB486" s="40"/>
      <c r="AC486" s="40"/>
      <c r="AD486" s="40"/>
      <c r="AE486" s="40"/>
      <c r="AF486" s="41"/>
      <c r="AG486" s="40"/>
      <c r="AH486" s="40"/>
      <c r="AI486" s="41"/>
      <c r="AJ486" s="41"/>
      <c r="AK486" s="41"/>
      <c r="AL486" s="41"/>
    </row>
    <row r="487" ht="15.75" customHeight="1">
      <c r="D487" s="33"/>
      <c r="F487" s="33"/>
      <c r="H487" s="34"/>
      <c r="I487" s="35"/>
      <c r="K487" s="36"/>
      <c r="L487" s="35"/>
      <c r="N487" s="34"/>
      <c r="O487" s="38"/>
      <c r="Q487" s="39"/>
      <c r="R487" s="38"/>
      <c r="T487" s="39"/>
      <c r="U487" s="38"/>
      <c r="W487" s="39"/>
      <c r="X487" s="38"/>
      <c r="Z487" s="39"/>
      <c r="AA487" s="38"/>
      <c r="AB487" s="40"/>
      <c r="AC487" s="40"/>
      <c r="AD487" s="40"/>
      <c r="AE487" s="40"/>
      <c r="AF487" s="41"/>
      <c r="AG487" s="40"/>
      <c r="AH487" s="40"/>
      <c r="AI487" s="41"/>
      <c r="AJ487" s="41"/>
      <c r="AK487" s="41"/>
      <c r="AL487" s="41"/>
    </row>
    <row r="488" ht="15.75" customHeight="1">
      <c r="D488" s="33"/>
      <c r="F488" s="33"/>
      <c r="H488" s="34"/>
      <c r="I488" s="35"/>
      <c r="K488" s="36"/>
      <c r="L488" s="35"/>
      <c r="N488" s="34"/>
      <c r="O488" s="38"/>
      <c r="Q488" s="39"/>
      <c r="R488" s="38"/>
      <c r="T488" s="39"/>
      <c r="U488" s="38"/>
      <c r="W488" s="39"/>
      <c r="X488" s="38"/>
      <c r="Z488" s="39"/>
      <c r="AA488" s="38"/>
      <c r="AB488" s="40"/>
      <c r="AC488" s="40"/>
      <c r="AD488" s="40"/>
      <c r="AE488" s="40"/>
      <c r="AF488" s="41"/>
      <c r="AG488" s="40"/>
      <c r="AH488" s="40"/>
      <c r="AI488" s="41"/>
      <c r="AJ488" s="41"/>
      <c r="AK488" s="41"/>
      <c r="AL488" s="41"/>
    </row>
    <row r="489" ht="15.75" customHeight="1">
      <c r="D489" s="33"/>
      <c r="F489" s="33"/>
      <c r="H489" s="34"/>
      <c r="I489" s="35"/>
      <c r="K489" s="36"/>
      <c r="L489" s="35"/>
      <c r="N489" s="34"/>
      <c r="O489" s="38"/>
      <c r="Q489" s="39"/>
      <c r="R489" s="38"/>
      <c r="T489" s="39"/>
      <c r="U489" s="38"/>
      <c r="W489" s="39"/>
      <c r="X489" s="38"/>
      <c r="Z489" s="39"/>
      <c r="AA489" s="38"/>
      <c r="AB489" s="40"/>
      <c r="AC489" s="40"/>
      <c r="AD489" s="40"/>
      <c r="AE489" s="40"/>
      <c r="AF489" s="41"/>
      <c r="AG489" s="40"/>
      <c r="AH489" s="40"/>
      <c r="AI489" s="41"/>
      <c r="AJ489" s="41"/>
      <c r="AK489" s="41"/>
      <c r="AL489" s="41"/>
    </row>
    <row r="490" ht="15.75" customHeight="1">
      <c r="D490" s="33"/>
      <c r="F490" s="33"/>
      <c r="H490" s="34"/>
      <c r="I490" s="35"/>
      <c r="K490" s="36"/>
      <c r="L490" s="35"/>
      <c r="N490" s="34"/>
      <c r="O490" s="38"/>
      <c r="Q490" s="39"/>
      <c r="R490" s="38"/>
      <c r="T490" s="39"/>
      <c r="U490" s="38"/>
      <c r="W490" s="39"/>
      <c r="X490" s="38"/>
      <c r="Z490" s="39"/>
      <c r="AA490" s="38"/>
      <c r="AB490" s="40"/>
      <c r="AC490" s="40"/>
      <c r="AD490" s="40"/>
      <c r="AE490" s="40"/>
      <c r="AF490" s="41"/>
      <c r="AG490" s="40"/>
      <c r="AH490" s="40"/>
      <c r="AI490" s="41"/>
      <c r="AJ490" s="41"/>
      <c r="AK490" s="41"/>
      <c r="AL490" s="41"/>
    </row>
    <row r="491" ht="15.75" customHeight="1">
      <c r="D491" s="33"/>
      <c r="F491" s="33"/>
      <c r="H491" s="34"/>
      <c r="I491" s="35"/>
      <c r="K491" s="36"/>
      <c r="L491" s="35"/>
      <c r="N491" s="34"/>
      <c r="O491" s="38"/>
      <c r="Q491" s="39"/>
      <c r="R491" s="38"/>
      <c r="T491" s="39"/>
      <c r="U491" s="38"/>
      <c r="W491" s="39"/>
      <c r="X491" s="38"/>
      <c r="Z491" s="39"/>
      <c r="AA491" s="38"/>
      <c r="AB491" s="40"/>
      <c r="AC491" s="40"/>
      <c r="AD491" s="40"/>
      <c r="AE491" s="40"/>
      <c r="AF491" s="41"/>
      <c r="AG491" s="40"/>
      <c r="AH491" s="40"/>
      <c r="AI491" s="41"/>
      <c r="AJ491" s="41"/>
      <c r="AK491" s="41"/>
      <c r="AL491" s="41"/>
    </row>
    <row r="492" ht="15.75" customHeight="1">
      <c r="D492" s="33"/>
      <c r="F492" s="33"/>
      <c r="H492" s="34"/>
      <c r="I492" s="35"/>
      <c r="K492" s="36"/>
      <c r="L492" s="35"/>
      <c r="N492" s="34"/>
      <c r="O492" s="38"/>
      <c r="Q492" s="39"/>
      <c r="R492" s="38"/>
      <c r="T492" s="39"/>
      <c r="U492" s="38"/>
      <c r="W492" s="39"/>
      <c r="X492" s="38"/>
      <c r="Z492" s="39"/>
      <c r="AA492" s="38"/>
      <c r="AB492" s="40"/>
      <c r="AC492" s="40"/>
      <c r="AD492" s="40"/>
      <c r="AE492" s="40"/>
      <c r="AF492" s="41"/>
      <c r="AG492" s="40"/>
      <c r="AH492" s="40"/>
      <c r="AI492" s="41"/>
      <c r="AJ492" s="41"/>
      <c r="AK492" s="41"/>
      <c r="AL492" s="41"/>
    </row>
    <row r="493" ht="15.75" customHeight="1">
      <c r="D493" s="33"/>
      <c r="F493" s="33"/>
      <c r="H493" s="34"/>
      <c r="I493" s="35"/>
      <c r="K493" s="36"/>
      <c r="L493" s="35"/>
      <c r="N493" s="34"/>
      <c r="O493" s="38"/>
      <c r="Q493" s="39"/>
      <c r="R493" s="38"/>
      <c r="T493" s="39"/>
      <c r="U493" s="38"/>
      <c r="W493" s="39"/>
      <c r="X493" s="38"/>
      <c r="Z493" s="39"/>
      <c r="AA493" s="38"/>
      <c r="AB493" s="40"/>
      <c r="AC493" s="40"/>
      <c r="AD493" s="40"/>
      <c r="AE493" s="40"/>
      <c r="AF493" s="41"/>
      <c r="AG493" s="40"/>
      <c r="AH493" s="40"/>
      <c r="AI493" s="41"/>
      <c r="AJ493" s="41"/>
      <c r="AK493" s="41"/>
      <c r="AL493" s="41"/>
    </row>
    <row r="494" ht="15.75" customHeight="1">
      <c r="D494" s="33"/>
      <c r="F494" s="33"/>
      <c r="H494" s="34"/>
      <c r="I494" s="35"/>
      <c r="K494" s="36"/>
      <c r="L494" s="35"/>
      <c r="N494" s="34"/>
      <c r="O494" s="38"/>
      <c r="Q494" s="39"/>
      <c r="R494" s="38"/>
      <c r="T494" s="39"/>
      <c r="U494" s="38"/>
      <c r="W494" s="39"/>
      <c r="X494" s="38"/>
      <c r="Z494" s="39"/>
      <c r="AA494" s="38"/>
      <c r="AB494" s="40"/>
      <c r="AC494" s="40"/>
      <c r="AD494" s="40"/>
      <c r="AE494" s="40"/>
      <c r="AF494" s="41"/>
      <c r="AG494" s="40"/>
      <c r="AH494" s="40"/>
      <c r="AI494" s="41"/>
      <c r="AJ494" s="41"/>
      <c r="AK494" s="41"/>
      <c r="AL494" s="41"/>
    </row>
    <row r="495" ht="15.75" customHeight="1">
      <c r="D495" s="33"/>
      <c r="F495" s="33"/>
      <c r="H495" s="34"/>
      <c r="I495" s="35"/>
      <c r="K495" s="36"/>
      <c r="L495" s="35"/>
      <c r="N495" s="34"/>
      <c r="O495" s="38"/>
      <c r="Q495" s="39"/>
      <c r="R495" s="38"/>
      <c r="T495" s="39"/>
      <c r="U495" s="38"/>
      <c r="W495" s="39"/>
      <c r="X495" s="38"/>
      <c r="Z495" s="39"/>
      <c r="AA495" s="38"/>
      <c r="AB495" s="40"/>
      <c r="AC495" s="40"/>
      <c r="AD495" s="40"/>
      <c r="AE495" s="40"/>
      <c r="AF495" s="41"/>
      <c r="AG495" s="40"/>
      <c r="AH495" s="40"/>
      <c r="AI495" s="41"/>
      <c r="AJ495" s="41"/>
      <c r="AK495" s="41"/>
      <c r="AL495" s="41"/>
    </row>
    <row r="496" ht="15.75" customHeight="1">
      <c r="D496" s="33"/>
      <c r="F496" s="33"/>
      <c r="H496" s="34"/>
      <c r="I496" s="35"/>
      <c r="K496" s="36"/>
      <c r="L496" s="35"/>
      <c r="N496" s="34"/>
      <c r="O496" s="38"/>
      <c r="Q496" s="39"/>
      <c r="R496" s="38"/>
      <c r="T496" s="39"/>
      <c r="U496" s="38"/>
      <c r="W496" s="39"/>
      <c r="X496" s="38"/>
      <c r="Z496" s="39"/>
      <c r="AA496" s="38"/>
      <c r="AB496" s="40"/>
      <c r="AC496" s="40"/>
      <c r="AD496" s="40"/>
      <c r="AE496" s="40"/>
      <c r="AF496" s="41"/>
      <c r="AG496" s="40"/>
      <c r="AH496" s="40"/>
      <c r="AI496" s="41"/>
      <c r="AJ496" s="41"/>
      <c r="AK496" s="41"/>
      <c r="AL496" s="41"/>
    </row>
    <row r="497" ht="15.75" customHeight="1">
      <c r="D497" s="33"/>
      <c r="F497" s="33"/>
      <c r="H497" s="34"/>
      <c r="I497" s="35"/>
      <c r="K497" s="36"/>
      <c r="L497" s="35"/>
      <c r="N497" s="34"/>
      <c r="O497" s="38"/>
      <c r="Q497" s="39"/>
      <c r="R497" s="38"/>
      <c r="T497" s="39"/>
      <c r="U497" s="38"/>
      <c r="W497" s="39"/>
      <c r="X497" s="38"/>
      <c r="Z497" s="39"/>
      <c r="AA497" s="38"/>
      <c r="AB497" s="40"/>
      <c r="AC497" s="40"/>
      <c r="AD497" s="40"/>
      <c r="AE497" s="40"/>
      <c r="AF497" s="41"/>
      <c r="AG497" s="40"/>
      <c r="AH497" s="40"/>
      <c r="AI497" s="41"/>
      <c r="AJ497" s="41"/>
      <c r="AK497" s="41"/>
      <c r="AL497" s="41"/>
    </row>
    <row r="498" ht="15.75" customHeight="1">
      <c r="D498" s="33"/>
      <c r="F498" s="33"/>
      <c r="H498" s="34"/>
      <c r="I498" s="35"/>
      <c r="K498" s="36"/>
      <c r="L498" s="35"/>
      <c r="N498" s="34"/>
      <c r="O498" s="38"/>
      <c r="Q498" s="39"/>
      <c r="R498" s="38"/>
      <c r="T498" s="39"/>
      <c r="U498" s="38"/>
      <c r="W498" s="39"/>
      <c r="X498" s="38"/>
      <c r="Z498" s="39"/>
      <c r="AA498" s="38"/>
      <c r="AB498" s="40"/>
      <c r="AC498" s="40"/>
      <c r="AD498" s="40"/>
      <c r="AE498" s="40"/>
      <c r="AF498" s="41"/>
      <c r="AG498" s="40"/>
      <c r="AH498" s="40"/>
      <c r="AI498" s="41"/>
      <c r="AJ498" s="41"/>
      <c r="AK498" s="41"/>
      <c r="AL498" s="41"/>
    </row>
    <row r="499" ht="15.75" customHeight="1">
      <c r="D499" s="33"/>
      <c r="F499" s="33"/>
      <c r="H499" s="34"/>
      <c r="I499" s="35"/>
      <c r="K499" s="36"/>
      <c r="L499" s="35"/>
      <c r="N499" s="34"/>
      <c r="O499" s="38"/>
      <c r="Q499" s="39"/>
      <c r="R499" s="38"/>
      <c r="T499" s="39"/>
      <c r="U499" s="38"/>
      <c r="W499" s="39"/>
      <c r="X499" s="38"/>
      <c r="Z499" s="39"/>
      <c r="AA499" s="38"/>
      <c r="AB499" s="40"/>
      <c r="AC499" s="40"/>
      <c r="AD499" s="40"/>
      <c r="AE499" s="40"/>
      <c r="AF499" s="41"/>
      <c r="AG499" s="40"/>
      <c r="AH499" s="40"/>
      <c r="AI499" s="41"/>
      <c r="AJ499" s="41"/>
      <c r="AK499" s="41"/>
      <c r="AL499" s="41"/>
    </row>
    <row r="500" ht="15.75" customHeight="1">
      <c r="D500" s="33"/>
      <c r="F500" s="33"/>
      <c r="H500" s="34"/>
      <c r="I500" s="35"/>
      <c r="K500" s="36"/>
      <c r="L500" s="35"/>
      <c r="N500" s="34"/>
      <c r="O500" s="38"/>
      <c r="Q500" s="39"/>
      <c r="R500" s="38"/>
      <c r="T500" s="39"/>
      <c r="U500" s="38"/>
      <c r="W500" s="39"/>
      <c r="X500" s="38"/>
      <c r="Z500" s="39"/>
      <c r="AA500" s="38"/>
      <c r="AB500" s="40"/>
      <c r="AC500" s="40"/>
      <c r="AD500" s="40"/>
      <c r="AE500" s="40"/>
      <c r="AF500" s="41"/>
      <c r="AG500" s="40"/>
      <c r="AH500" s="40"/>
      <c r="AI500" s="41"/>
      <c r="AJ500" s="41"/>
      <c r="AK500" s="41"/>
      <c r="AL500" s="41"/>
    </row>
    <row r="501" ht="15.75" customHeight="1">
      <c r="D501" s="33"/>
      <c r="F501" s="33"/>
      <c r="H501" s="34"/>
      <c r="I501" s="35"/>
      <c r="K501" s="36"/>
      <c r="L501" s="35"/>
      <c r="N501" s="34"/>
      <c r="O501" s="38"/>
      <c r="Q501" s="39"/>
      <c r="R501" s="38"/>
      <c r="T501" s="39"/>
      <c r="U501" s="38"/>
      <c r="W501" s="39"/>
      <c r="X501" s="38"/>
      <c r="Z501" s="39"/>
      <c r="AA501" s="38"/>
      <c r="AB501" s="40"/>
      <c r="AC501" s="40"/>
      <c r="AD501" s="40"/>
      <c r="AE501" s="40"/>
      <c r="AF501" s="41"/>
      <c r="AG501" s="40"/>
      <c r="AH501" s="40"/>
      <c r="AI501" s="41"/>
      <c r="AJ501" s="41"/>
      <c r="AK501" s="41"/>
      <c r="AL501" s="41"/>
    </row>
    <row r="502" ht="15.75" customHeight="1">
      <c r="D502" s="33"/>
      <c r="F502" s="33"/>
      <c r="H502" s="34"/>
      <c r="I502" s="35"/>
      <c r="K502" s="36"/>
      <c r="L502" s="35"/>
      <c r="N502" s="34"/>
      <c r="O502" s="38"/>
      <c r="Q502" s="39"/>
      <c r="R502" s="38"/>
      <c r="T502" s="39"/>
      <c r="U502" s="38"/>
      <c r="W502" s="39"/>
      <c r="X502" s="38"/>
      <c r="Z502" s="39"/>
      <c r="AA502" s="38"/>
      <c r="AB502" s="40"/>
      <c r="AC502" s="40"/>
      <c r="AD502" s="40"/>
      <c r="AE502" s="40"/>
      <c r="AF502" s="41"/>
      <c r="AG502" s="40"/>
      <c r="AH502" s="40"/>
      <c r="AI502" s="41"/>
      <c r="AJ502" s="41"/>
      <c r="AK502" s="41"/>
      <c r="AL502" s="41"/>
    </row>
    <row r="503" ht="15.75" customHeight="1">
      <c r="D503" s="33"/>
      <c r="F503" s="33"/>
      <c r="H503" s="34"/>
      <c r="I503" s="35"/>
      <c r="K503" s="36"/>
      <c r="L503" s="35"/>
      <c r="N503" s="34"/>
      <c r="O503" s="38"/>
      <c r="Q503" s="39"/>
      <c r="R503" s="38"/>
      <c r="T503" s="39"/>
      <c r="U503" s="38"/>
      <c r="W503" s="39"/>
      <c r="X503" s="38"/>
      <c r="Z503" s="39"/>
      <c r="AA503" s="38"/>
      <c r="AB503" s="40"/>
      <c r="AC503" s="40"/>
      <c r="AD503" s="40"/>
      <c r="AE503" s="40"/>
      <c r="AF503" s="41"/>
      <c r="AG503" s="40"/>
      <c r="AH503" s="40"/>
      <c r="AI503" s="41"/>
      <c r="AJ503" s="41"/>
      <c r="AK503" s="41"/>
      <c r="AL503" s="41"/>
    </row>
    <row r="504" ht="15.75" customHeight="1">
      <c r="D504" s="33"/>
      <c r="F504" s="33"/>
      <c r="H504" s="34"/>
      <c r="I504" s="35"/>
      <c r="K504" s="36"/>
      <c r="L504" s="35"/>
      <c r="N504" s="34"/>
      <c r="O504" s="38"/>
      <c r="Q504" s="39"/>
      <c r="R504" s="38"/>
      <c r="T504" s="39"/>
      <c r="U504" s="38"/>
      <c r="W504" s="39"/>
      <c r="X504" s="38"/>
      <c r="Z504" s="39"/>
      <c r="AA504" s="38"/>
      <c r="AB504" s="40"/>
      <c r="AC504" s="40"/>
      <c r="AD504" s="40"/>
      <c r="AE504" s="40"/>
      <c r="AF504" s="41"/>
      <c r="AG504" s="40"/>
      <c r="AH504" s="40"/>
      <c r="AI504" s="41"/>
      <c r="AJ504" s="41"/>
      <c r="AK504" s="41"/>
      <c r="AL504" s="41"/>
    </row>
    <row r="505" ht="15.75" customHeight="1">
      <c r="D505" s="33"/>
      <c r="F505" s="33"/>
      <c r="H505" s="34"/>
      <c r="I505" s="35"/>
      <c r="K505" s="36"/>
      <c r="L505" s="35"/>
      <c r="N505" s="34"/>
      <c r="O505" s="38"/>
      <c r="Q505" s="39"/>
      <c r="R505" s="38"/>
      <c r="T505" s="39"/>
      <c r="U505" s="38"/>
      <c r="W505" s="39"/>
      <c r="X505" s="38"/>
      <c r="Z505" s="39"/>
      <c r="AA505" s="38"/>
      <c r="AB505" s="40"/>
      <c r="AC505" s="40"/>
      <c r="AD505" s="40"/>
      <c r="AE505" s="40"/>
      <c r="AF505" s="41"/>
      <c r="AG505" s="40"/>
      <c r="AH505" s="40"/>
      <c r="AI505" s="41"/>
      <c r="AJ505" s="41"/>
      <c r="AK505" s="41"/>
      <c r="AL505" s="41"/>
    </row>
    <row r="506" ht="15.75" customHeight="1">
      <c r="D506" s="33"/>
      <c r="F506" s="33"/>
      <c r="H506" s="34"/>
      <c r="I506" s="35"/>
      <c r="K506" s="36"/>
      <c r="L506" s="35"/>
      <c r="N506" s="34"/>
      <c r="O506" s="38"/>
      <c r="Q506" s="39"/>
      <c r="R506" s="38"/>
      <c r="T506" s="39"/>
      <c r="U506" s="38"/>
      <c r="W506" s="39"/>
      <c r="X506" s="38"/>
      <c r="Z506" s="39"/>
      <c r="AA506" s="38"/>
      <c r="AB506" s="40"/>
      <c r="AC506" s="40"/>
      <c r="AD506" s="40"/>
      <c r="AE506" s="40"/>
      <c r="AF506" s="41"/>
      <c r="AG506" s="40"/>
      <c r="AH506" s="40"/>
      <c r="AI506" s="41"/>
      <c r="AJ506" s="41"/>
      <c r="AK506" s="41"/>
      <c r="AL506" s="41"/>
    </row>
    <row r="507" ht="15.75" customHeight="1">
      <c r="D507" s="33"/>
      <c r="F507" s="33"/>
      <c r="H507" s="34"/>
      <c r="I507" s="35"/>
      <c r="K507" s="36"/>
      <c r="L507" s="35"/>
      <c r="N507" s="34"/>
      <c r="O507" s="38"/>
      <c r="Q507" s="39"/>
      <c r="R507" s="38"/>
      <c r="T507" s="39"/>
      <c r="U507" s="38"/>
      <c r="W507" s="39"/>
      <c r="X507" s="38"/>
      <c r="Z507" s="39"/>
      <c r="AA507" s="38"/>
      <c r="AB507" s="40"/>
      <c r="AC507" s="40"/>
      <c r="AD507" s="40"/>
      <c r="AE507" s="40"/>
      <c r="AF507" s="41"/>
      <c r="AG507" s="40"/>
      <c r="AH507" s="40"/>
      <c r="AI507" s="41"/>
      <c r="AJ507" s="41"/>
      <c r="AK507" s="41"/>
      <c r="AL507" s="41"/>
    </row>
    <row r="508" ht="15.75" customHeight="1">
      <c r="D508" s="33"/>
      <c r="F508" s="33"/>
      <c r="H508" s="34"/>
      <c r="I508" s="35"/>
      <c r="K508" s="36"/>
      <c r="L508" s="35"/>
      <c r="N508" s="34"/>
      <c r="O508" s="38"/>
      <c r="Q508" s="39"/>
      <c r="R508" s="38"/>
      <c r="T508" s="39"/>
      <c r="U508" s="38"/>
      <c r="W508" s="39"/>
      <c r="X508" s="38"/>
      <c r="Z508" s="39"/>
      <c r="AA508" s="38"/>
      <c r="AB508" s="40"/>
      <c r="AC508" s="40"/>
      <c r="AD508" s="40"/>
      <c r="AE508" s="40"/>
      <c r="AF508" s="41"/>
      <c r="AG508" s="40"/>
      <c r="AH508" s="40"/>
      <c r="AI508" s="41"/>
      <c r="AJ508" s="41"/>
      <c r="AK508" s="41"/>
      <c r="AL508" s="41"/>
    </row>
    <row r="509" ht="15.75" customHeight="1">
      <c r="D509" s="33"/>
      <c r="F509" s="33"/>
      <c r="H509" s="34"/>
      <c r="I509" s="35"/>
      <c r="K509" s="36"/>
      <c r="L509" s="35"/>
      <c r="N509" s="34"/>
      <c r="O509" s="38"/>
      <c r="Q509" s="39"/>
      <c r="R509" s="38"/>
      <c r="T509" s="39"/>
      <c r="U509" s="38"/>
      <c r="W509" s="39"/>
      <c r="X509" s="38"/>
      <c r="Z509" s="39"/>
      <c r="AA509" s="38"/>
      <c r="AB509" s="40"/>
      <c r="AC509" s="40"/>
      <c r="AD509" s="40"/>
      <c r="AE509" s="40"/>
      <c r="AF509" s="41"/>
      <c r="AG509" s="40"/>
      <c r="AH509" s="40"/>
      <c r="AI509" s="41"/>
      <c r="AJ509" s="41"/>
      <c r="AK509" s="41"/>
      <c r="AL509" s="41"/>
    </row>
    <row r="510" ht="15.75" customHeight="1">
      <c r="D510" s="33"/>
      <c r="F510" s="33"/>
      <c r="H510" s="34"/>
      <c r="I510" s="35"/>
      <c r="K510" s="36"/>
      <c r="L510" s="35"/>
      <c r="N510" s="34"/>
      <c r="O510" s="38"/>
      <c r="Q510" s="39"/>
      <c r="R510" s="38"/>
      <c r="T510" s="39"/>
      <c r="U510" s="38"/>
      <c r="W510" s="39"/>
      <c r="X510" s="38"/>
      <c r="Z510" s="39"/>
      <c r="AA510" s="38"/>
      <c r="AB510" s="40"/>
      <c r="AC510" s="40"/>
      <c r="AD510" s="40"/>
      <c r="AE510" s="40"/>
      <c r="AF510" s="41"/>
      <c r="AG510" s="40"/>
      <c r="AH510" s="40"/>
      <c r="AI510" s="41"/>
      <c r="AJ510" s="41"/>
      <c r="AK510" s="41"/>
      <c r="AL510" s="41"/>
    </row>
    <row r="511" ht="15.75" customHeight="1">
      <c r="D511" s="33"/>
      <c r="F511" s="33"/>
      <c r="H511" s="34"/>
      <c r="I511" s="35"/>
      <c r="K511" s="36"/>
      <c r="L511" s="35"/>
      <c r="N511" s="34"/>
      <c r="O511" s="38"/>
      <c r="Q511" s="39"/>
      <c r="R511" s="38"/>
      <c r="T511" s="39"/>
      <c r="U511" s="38"/>
      <c r="W511" s="39"/>
      <c r="X511" s="38"/>
      <c r="Z511" s="39"/>
      <c r="AA511" s="38"/>
      <c r="AB511" s="40"/>
      <c r="AC511" s="40"/>
      <c r="AD511" s="40"/>
      <c r="AE511" s="40"/>
      <c r="AF511" s="41"/>
      <c r="AG511" s="40"/>
      <c r="AH511" s="40"/>
      <c r="AI511" s="41"/>
      <c r="AJ511" s="41"/>
      <c r="AK511" s="41"/>
      <c r="AL511" s="41"/>
    </row>
    <row r="512" ht="15.75" customHeight="1">
      <c r="D512" s="33"/>
      <c r="F512" s="33"/>
      <c r="H512" s="34"/>
      <c r="I512" s="35"/>
      <c r="K512" s="36"/>
      <c r="L512" s="35"/>
      <c r="N512" s="34"/>
      <c r="O512" s="38"/>
      <c r="Q512" s="39"/>
      <c r="R512" s="38"/>
      <c r="T512" s="39"/>
      <c r="U512" s="38"/>
      <c r="W512" s="39"/>
      <c r="X512" s="38"/>
      <c r="Z512" s="39"/>
      <c r="AA512" s="38"/>
      <c r="AB512" s="40"/>
      <c r="AC512" s="40"/>
      <c r="AD512" s="40"/>
      <c r="AE512" s="40"/>
      <c r="AF512" s="41"/>
      <c r="AG512" s="40"/>
      <c r="AH512" s="40"/>
      <c r="AI512" s="41"/>
      <c r="AJ512" s="41"/>
      <c r="AK512" s="41"/>
      <c r="AL512" s="41"/>
    </row>
    <row r="513" ht="15.75" customHeight="1">
      <c r="D513" s="33"/>
      <c r="F513" s="33"/>
      <c r="H513" s="34"/>
      <c r="I513" s="35"/>
      <c r="K513" s="36"/>
      <c r="L513" s="35"/>
      <c r="N513" s="34"/>
      <c r="O513" s="38"/>
      <c r="Q513" s="39"/>
      <c r="R513" s="38"/>
      <c r="T513" s="39"/>
      <c r="U513" s="38"/>
      <c r="W513" s="39"/>
      <c r="X513" s="38"/>
      <c r="Z513" s="39"/>
      <c r="AA513" s="38"/>
      <c r="AB513" s="40"/>
      <c r="AC513" s="40"/>
      <c r="AD513" s="40"/>
      <c r="AE513" s="40"/>
      <c r="AF513" s="41"/>
      <c r="AG513" s="40"/>
      <c r="AH513" s="40"/>
      <c r="AI513" s="41"/>
      <c r="AJ513" s="41"/>
      <c r="AK513" s="41"/>
      <c r="AL513" s="41"/>
    </row>
    <row r="514" ht="15.75" customHeight="1">
      <c r="D514" s="33"/>
      <c r="F514" s="33"/>
      <c r="H514" s="34"/>
      <c r="I514" s="35"/>
      <c r="K514" s="36"/>
      <c r="L514" s="35"/>
      <c r="N514" s="34"/>
      <c r="O514" s="38"/>
      <c r="Q514" s="39"/>
      <c r="R514" s="38"/>
      <c r="T514" s="39"/>
      <c r="U514" s="38"/>
      <c r="W514" s="39"/>
      <c r="X514" s="38"/>
      <c r="Z514" s="39"/>
      <c r="AA514" s="38"/>
      <c r="AB514" s="40"/>
      <c r="AC514" s="40"/>
      <c r="AD514" s="40"/>
      <c r="AE514" s="40"/>
      <c r="AF514" s="41"/>
      <c r="AG514" s="40"/>
      <c r="AH514" s="40"/>
      <c r="AI514" s="41"/>
      <c r="AJ514" s="41"/>
      <c r="AK514" s="41"/>
      <c r="AL514" s="41"/>
    </row>
    <row r="515" ht="15.75" customHeight="1">
      <c r="D515" s="33"/>
      <c r="F515" s="33"/>
      <c r="H515" s="34"/>
      <c r="I515" s="35"/>
      <c r="K515" s="36"/>
      <c r="L515" s="35"/>
      <c r="N515" s="34"/>
      <c r="O515" s="38"/>
      <c r="Q515" s="39"/>
      <c r="R515" s="38"/>
      <c r="T515" s="39"/>
      <c r="U515" s="38"/>
      <c r="W515" s="39"/>
      <c r="X515" s="38"/>
      <c r="Z515" s="39"/>
      <c r="AA515" s="38"/>
      <c r="AB515" s="40"/>
      <c r="AC515" s="40"/>
      <c r="AD515" s="40"/>
      <c r="AE515" s="40"/>
      <c r="AF515" s="41"/>
      <c r="AG515" s="40"/>
      <c r="AH515" s="40"/>
      <c r="AI515" s="41"/>
      <c r="AJ515" s="41"/>
      <c r="AK515" s="41"/>
      <c r="AL515" s="41"/>
    </row>
    <row r="516" ht="15.75" customHeight="1">
      <c r="D516" s="33"/>
      <c r="F516" s="33"/>
      <c r="H516" s="34"/>
      <c r="I516" s="35"/>
      <c r="K516" s="36"/>
      <c r="L516" s="35"/>
      <c r="N516" s="34"/>
      <c r="O516" s="38"/>
      <c r="Q516" s="39"/>
      <c r="R516" s="38"/>
      <c r="T516" s="39"/>
      <c r="U516" s="38"/>
      <c r="W516" s="39"/>
      <c r="X516" s="38"/>
      <c r="Z516" s="39"/>
      <c r="AA516" s="38"/>
      <c r="AB516" s="40"/>
      <c r="AC516" s="40"/>
      <c r="AD516" s="40"/>
      <c r="AE516" s="40"/>
      <c r="AF516" s="41"/>
      <c r="AG516" s="40"/>
      <c r="AH516" s="40"/>
      <c r="AI516" s="41"/>
      <c r="AJ516" s="41"/>
      <c r="AK516" s="41"/>
      <c r="AL516" s="41"/>
    </row>
    <row r="517" ht="15.75" customHeight="1">
      <c r="D517" s="33"/>
      <c r="F517" s="33"/>
      <c r="H517" s="34"/>
      <c r="I517" s="35"/>
      <c r="K517" s="36"/>
      <c r="L517" s="35"/>
      <c r="N517" s="34"/>
      <c r="O517" s="38"/>
      <c r="Q517" s="39"/>
      <c r="R517" s="38"/>
      <c r="T517" s="39"/>
      <c r="U517" s="38"/>
      <c r="W517" s="39"/>
      <c r="X517" s="38"/>
      <c r="Z517" s="39"/>
      <c r="AA517" s="38"/>
      <c r="AB517" s="40"/>
      <c r="AC517" s="40"/>
      <c r="AD517" s="40"/>
      <c r="AE517" s="40"/>
      <c r="AF517" s="41"/>
      <c r="AG517" s="40"/>
      <c r="AH517" s="40"/>
      <c r="AI517" s="41"/>
      <c r="AJ517" s="41"/>
      <c r="AK517" s="41"/>
      <c r="AL517" s="41"/>
    </row>
    <row r="518" ht="15.75" customHeight="1">
      <c r="D518" s="33"/>
      <c r="F518" s="33"/>
      <c r="H518" s="34"/>
      <c r="I518" s="35"/>
      <c r="K518" s="36"/>
      <c r="L518" s="35"/>
      <c r="N518" s="34"/>
      <c r="O518" s="38"/>
      <c r="Q518" s="39"/>
      <c r="R518" s="38"/>
      <c r="T518" s="39"/>
      <c r="U518" s="38"/>
      <c r="W518" s="39"/>
      <c r="X518" s="38"/>
      <c r="Z518" s="39"/>
      <c r="AA518" s="38"/>
      <c r="AB518" s="40"/>
      <c r="AC518" s="40"/>
      <c r="AD518" s="40"/>
      <c r="AE518" s="40"/>
      <c r="AF518" s="41"/>
      <c r="AG518" s="40"/>
      <c r="AH518" s="40"/>
      <c r="AI518" s="41"/>
      <c r="AJ518" s="41"/>
      <c r="AK518" s="41"/>
      <c r="AL518" s="41"/>
    </row>
    <row r="519" ht="15.75" customHeight="1">
      <c r="D519" s="33"/>
      <c r="F519" s="33"/>
      <c r="H519" s="34"/>
      <c r="I519" s="35"/>
      <c r="K519" s="36"/>
      <c r="L519" s="35"/>
      <c r="N519" s="34"/>
      <c r="O519" s="38"/>
      <c r="Q519" s="39"/>
      <c r="R519" s="38"/>
      <c r="T519" s="39"/>
      <c r="U519" s="38"/>
      <c r="W519" s="39"/>
      <c r="X519" s="38"/>
      <c r="Z519" s="39"/>
      <c r="AA519" s="38"/>
      <c r="AB519" s="40"/>
      <c r="AC519" s="40"/>
      <c r="AD519" s="40"/>
      <c r="AE519" s="40"/>
      <c r="AF519" s="41"/>
      <c r="AG519" s="40"/>
      <c r="AH519" s="40"/>
      <c r="AI519" s="41"/>
      <c r="AJ519" s="41"/>
      <c r="AK519" s="41"/>
      <c r="AL519" s="41"/>
    </row>
    <row r="520" ht="15.75" customHeight="1">
      <c r="D520" s="33"/>
      <c r="F520" s="33"/>
      <c r="H520" s="34"/>
      <c r="I520" s="35"/>
      <c r="K520" s="36"/>
      <c r="L520" s="35"/>
      <c r="N520" s="34"/>
      <c r="O520" s="38"/>
      <c r="Q520" s="39"/>
      <c r="R520" s="38"/>
      <c r="T520" s="39"/>
      <c r="U520" s="38"/>
      <c r="W520" s="39"/>
      <c r="X520" s="38"/>
      <c r="Z520" s="39"/>
      <c r="AA520" s="38"/>
      <c r="AB520" s="40"/>
      <c r="AC520" s="40"/>
      <c r="AD520" s="40"/>
      <c r="AE520" s="40"/>
      <c r="AF520" s="41"/>
      <c r="AG520" s="40"/>
      <c r="AH520" s="40"/>
      <c r="AI520" s="41"/>
      <c r="AJ520" s="41"/>
      <c r="AK520" s="41"/>
      <c r="AL520" s="41"/>
    </row>
    <row r="521" ht="15.75" customHeight="1">
      <c r="D521" s="33"/>
      <c r="F521" s="33"/>
      <c r="H521" s="34"/>
      <c r="I521" s="35"/>
      <c r="K521" s="36"/>
      <c r="L521" s="35"/>
      <c r="N521" s="34"/>
      <c r="O521" s="38"/>
      <c r="Q521" s="39"/>
      <c r="R521" s="38"/>
      <c r="T521" s="39"/>
      <c r="U521" s="38"/>
      <c r="W521" s="39"/>
      <c r="X521" s="38"/>
      <c r="Z521" s="39"/>
      <c r="AA521" s="38"/>
      <c r="AB521" s="40"/>
      <c r="AC521" s="40"/>
      <c r="AD521" s="40"/>
      <c r="AE521" s="40"/>
      <c r="AF521" s="41"/>
      <c r="AG521" s="40"/>
      <c r="AH521" s="40"/>
      <c r="AI521" s="41"/>
      <c r="AJ521" s="41"/>
      <c r="AK521" s="41"/>
      <c r="AL521" s="41"/>
    </row>
    <row r="522" ht="15.75" customHeight="1">
      <c r="D522" s="33"/>
      <c r="F522" s="33"/>
      <c r="H522" s="34"/>
      <c r="I522" s="35"/>
      <c r="K522" s="36"/>
      <c r="L522" s="35"/>
      <c r="N522" s="34"/>
      <c r="O522" s="38"/>
      <c r="Q522" s="39"/>
      <c r="R522" s="38"/>
      <c r="T522" s="39"/>
      <c r="U522" s="38"/>
      <c r="W522" s="39"/>
      <c r="X522" s="38"/>
      <c r="Z522" s="39"/>
      <c r="AA522" s="38"/>
      <c r="AB522" s="40"/>
      <c r="AC522" s="40"/>
      <c r="AD522" s="40"/>
      <c r="AE522" s="40"/>
      <c r="AF522" s="41"/>
      <c r="AG522" s="40"/>
      <c r="AH522" s="40"/>
      <c r="AI522" s="41"/>
      <c r="AJ522" s="41"/>
      <c r="AK522" s="41"/>
      <c r="AL522" s="41"/>
    </row>
    <row r="523" ht="15.75" customHeight="1">
      <c r="D523" s="33"/>
      <c r="F523" s="33"/>
      <c r="H523" s="34"/>
      <c r="I523" s="35"/>
      <c r="K523" s="36"/>
      <c r="L523" s="35"/>
      <c r="N523" s="34"/>
      <c r="O523" s="38"/>
      <c r="Q523" s="39"/>
      <c r="R523" s="38"/>
      <c r="T523" s="39"/>
      <c r="U523" s="38"/>
      <c r="W523" s="39"/>
      <c r="X523" s="38"/>
      <c r="Z523" s="39"/>
      <c r="AA523" s="38"/>
      <c r="AB523" s="40"/>
      <c r="AC523" s="40"/>
      <c r="AD523" s="40"/>
      <c r="AE523" s="40"/>
      <c r="AF523" s="41"/>
      <c r="AG523" s="40"/>
      <c r="AH523" s="40"/>
      <c r="AI523" s="41"/>
      <c r="AJ523" s="41"/>
      <c r="AK523" s="41"/>
      <c r="AL523" s="41"/>
    </row>
    <row r="524" ht="15.75" customHeight="1">
      <c r="D524" s="33"/>
      <c r="F524" s="33"/>
      <c r="H524" s="34"/>
      <c r="I524" s="35"/>
      <c r="K524" s="36"/>
      <c r="L524" s="35"/>
      <c r="N524" s="34"/>
      <c r="O524" s="38"/>
      <c r="Q524" s="39"/>
      <c r="R524" s="38"/>
      <c r="T524" s="39"/>
      <c r="U524" s="38"/>
      <c r="W524" s="39"/>
      <c r="X524" s="38"/>
      <c r="Z524" s="39"/>
      <c r="AA524" s="38"/>
      <c r="AB524" s="40"/>
      <c r="AC524" s="40"/>
      <c r="AD524" s="40"/>
      <c r="AE524" s="40"/>
      <c r="AF524" s="41"/>
      <c r="AG524" s="40"/>
      <c r="AH524" s="40"/>
      <c r="AI524" s="41"/>
      <c r="AJ524" s="41"/>
      <c r="AK524" s="41"/>
      <c r="AL524" s="41"/>
    </row>
    <row r="525" ht="15.75" customHeight="1">
      <c r="D525" s="33"/>
      <c r="F525" s="33"/>
      <c r="H525" s="34"/>
      <c r="I525" s="35"/>
      <c r="K525" s="36"/>
      <c r="L525" s="35"/>
      <c r="N525" s="34"/>
      <c r="O525" s="38"/>
      <c r="Q525" s="39"/>
      <c r="R525" s="38"/>
      <c r="T525" s="39"/>
      <c r="U525" s="38"/>
      <c r="W525" s="39"/>
      <c r="X525" s="38"/>
      <c r="Z525" s="39"/>
      <c r="AA525" s="38"/>
      <c r="AB525" s="40"/>
      <c r="AC525" s="40"/>
      <c r="AD525" s="40"/>
      <c r="AE525" s="40"/>
      <c r="AF525" s="41"/>
      <c r="AG525" s="40"/>
      <c r="AH525" s="40"/>
      <c r="AI525" s="41"/>
      <c r="AJ525" s="41"/>
      <c r="AK525" s="41"/>
      <c r="AL525" s="41"/>
    </row>
    <row r="526" ht="15.75" customHeight="1">
      <c r="D526" s="33"/>
      <c r="F526" s="33"/>
      <c r="H526" s="34"/>
      <c r="I526" s="35"/>
      <c r="K526" s="36"/>
      <c r="L526" s="35"/>
      <c r="N526" s="34"/>
      <c r="O526" s="38"/>
      <c r="Q526" s="39"/>
      <c r="R526" s="38"/>
      <c r="T526" s="39"/>
      <c r="U526" s="38"/>
      <c r="W526" s="39"/>
      <c r="X526" s="38"/>
      <c r="Z526" s="39"/>
      <c r="AA526" s="38"/>
      <c r="AB526" s="40"/>
      <c r="AC526" s="40"/>
      <c r="AD526" s="40"/>
      <c r="AE526" s="40"/>
      <c r="AF526" s="41"/>
      <c r="AG526" s="40"/>
      <c r="AH526" s="40"/>
      <c r="AI526" s="41"/>
      <c r="AJ526" s="41"/>
      <c r="AK526" s="41"/>
      <c r="AL526" s="41"/>
    </row>
    <row r="527" ht="15.75" customHeight="1">
      <c r="D527" s="33"/>
      <c r="F527" s="33"/>
      <c r="H527" s="34"/>
      <c r="I527" s="35"/>
      <c r="K527" s="36"/>
      <c r="L527" s="35"/>
      <c r="N527" s="34"/>
      <c r="O527" s="38"/>
      <c r="Q527" s="39"/>
      <c r="R527" s="38"/>
      <c r="T527" s="39"/>
      <c r="U527" s="38"/>
      <c r="W527" s="39"/>
      <c r="X527" s="38"/>
      <c r="Z527" s="39"/>
      <c r="AA527" s="38"/>
      <c r="AB527" s="40"/>
      <c r="AC527" s="40"/>
      <c r="AD527" s="40"/>
      <c r="AE527" s="40"/>
      <c r="AF527" s="41"/>
      <c r="AG527" s="40"/>
      <c r="AH527" s="40"/>
      <c r="AI527" s="41"/>
      <c r="AJ527" s="41"/>
      <c r="AK527" s="41"/>
      <c r="AL527" s="41"/>
    </row>
    <row r="528" ht="15.75" customHeight="1">
      <c r="D528" s="33"/>
      <c r="F528" s="33"/>
      <c r="H528" s="34"/>
      <c r="I528" s="35"/>
      <c r="K528" s="36"/>
      <c r="L528" s="35"/>
      <c r="N528" s="34"/>
      <c r="O528" s="38"/>
      <c r="Q528" s="39"/>
      <c r="R528" s="38"/>
      <c r="T528" s="39"/>
      <c r="U528" s="38"/>
      <c r="W528" s="39"/>
      <c r="X528" s="38"/>
      <c r="Z528" s="39"/>
      <c r="AA528" s="38"/>
      <c r="AB528" s="40"/>
      <c r="AC528" s="40"/>
      <c r="AD528" s="40"/>
      <c r="AE528" s="40"/>
      <c r="AF528" s="41"/>
      <c r="AG528" s="40"/>
      <c r="AH528" s="40"/>
      <c r="AI528" s="41"/>
      <c r="AJ528" s="41"/>
      <c r="AK528" s="41"/>
      <c r="AL528" s="41"/>
    </row>
    <row r="529" ht="15.75" customHeight="1">
      <c r="D529" s="33"/>
      <c r="F529" s="33"/>
      <c r="H529" s="34"/>
      <c r="I529" s="35"/>
      <c r="K529" s="36"/>
      <c r="L529" s="35"/>
      <c r="N529" s="34"/>
      <c r="O529" s="38"/>
      <c r="Q529" s="39"/>
      <c r="R529" s="38"/>
      <c r="T529" s="39"/>
      <c r="U529" s="38"/>
      <c r="W529" s="39"/>
      <c r="X529" s="38"/>
      <c r="Z529" s="39"/>
      <c r="AA529" s="38"/>
      <c r="AB529" s="40"/>
      <c r="AC529" s="40"/>
      <c r="AD529" s="40"/>
      <c r="AE529" s="40"/>
      <c r="AF529" s="41"/>
      <c r="AG529" s="40"/>
      <c r="AH529" s="40"/>
      <c r="AI529" s="41"/>
      <c r="AJ529" s="41"/>
      <c r="AK529" s="41"/>
      <c r="AL529" s="41"/>
    </row>
    <row r="530" ht="15.75" customHeight="1">
      <c r="D530" s="33"/>
      <c r="F530" s="33"/>
      <c r="H530" s="34"/>
      <c r="I530" s="35"/>
      <c r="K530" s="36"/>
      <c r="L530" s="35"/>
      <c r="N530" s="34"/>
      <c r="O530" s="38"/>
      <c r="Q530" s="39"/>
      <c r="R530" s="38"/>
      <c r="T530" s="39"/>
      <c r="U530" s="38"/>
      <c r="W530" s="39"/>
      <c r="X530" s="38"/>
      <c r="Z530" s="39"/>
      <c r="AA530" s="38"/>
      <c r="AB530" s="40"/>
      <c r="AC530" s="40"/>
      <c r="AD530" s="40"/>
      <c r="AE530" s="40"/>
      <c r="AF530" s="41"/>
      <c r="AG530" s="40"/>
      <c r="AH530" s="40"/>
      <c r="AI530" s="41"/>
      <c r="AJ530" s="41"/>
      <c r="AK530" s="41"/>
      <c r="AL530" s="41"/>
    </row>
    <row r="531" ht="15.75" customHeight="1">
      <c r="D531" s="33"/>
      <c r="F531" s="33"/>
      <c r="H531" s="34"/>
      <c r="I531" s="35"/>
      <c r="K531" s="36"/>
      <c r="L531" s="35"/>
      <c r="N531" s="34"/>
      <c r="O531" s="38"/>
      <c r="Q531" s="39"/>
      <c r="R531" s="38"/>
      <c r="T531" s="39"/>
      <c r="U531" s="38"/>
      <c r="W531" s="39"/>
      <c r="X531" s="38"/>
      <c r="Z531" s="39"/>
      <c r="AA531" s="38"/>
      <c r="AB531" s="40"/>
      <c r="AC531" s="40"/>
      <c r="AD531" s="40"/>
      <c r="AE531" s="40"/>
      <c r="AF531" s="41"/>
      <c r="AG531" s="40"/>
      <c r="AH531" s="40"/>
      <c r="AI531" s="41"/>
      <c r="AJ531" s="41"/>
      <c r="AK531" s="41"/>
      <c r="AL531" s="41"/>
    </row>
    <row r="532" ht="15.75" customHeight="1">
      <c r="D532" s="33"/>
      <c r="F532" s="33"/>
      <c r="H532" s="34"/>
      <c r="I532" s="35"/>
      <c r="K532" s="36"/>
      <c r="L532" s="35"/>
      <c r="N532" s="34"/>
      <c r="O532" s="38"/>
      <c r="Q532" s="39"/>
      <c r="R532" s="38"/>
      <c r="T532" s="39"/>
      <c r="U532" s="38"/>
      <c r="W532" s="39"/>
      <c r="X532" s="38"/>
      <c r="Z532" s="39"/>
      <c r="AA532" s="38"/>
      <c r="AB532" s="40"/>
      <c r="AC532" s="40"/>
      <c r="AD532" s="40"/>
      <c r="AE532" s="40"/>
      <c r="AF532" s="41"/>
      <c r="AG532" s="40"/>
      <c r="AH532" s="40"/>
      <c r="AI532" s="41"/>
      <c r="AJ532" s="41"/>
      <c r="AK532" s="41"/>
      <c r="AL532" s="41"/>
    </row>
    <row r="533" ht="15.75" customHeight="1">
      <c r="D533" s="33"/>
      <c r="F533" s="33"/>
      <c r="H533" s="34"/>
      <c r="I533" s="35"/>
      <c r="K533" s="36"/>
      <c r="L533" s="35"/>
      <c r="N533" s="34"/>
      <c r="O533" s="38"/>
      <c r="Q533" s="39"/>
      <c r="R533" s="38"/>
      <c r="T533" s="39"/>
      <c r="U533" s="38"/>
      <c r="W533" s="39"/>
      <c r="X533" s="38"/>
      <c r="Z533" s="39"/>
      <c r="AA533" s="38"/>
      <c r="AB533" s="40"/>
      <c r="AC533" s="40"/>
      <c r="AD533" s="40"/>
      <c r="AE533" s="40"/>
      <c r="AF533" s="41"/>
      <c r="AG533" s="40"/>
      <c r="AH533" s="40"/>
      <c r="AI533" s="41"/>
      <c r="AJ533" s="41"/>
      <c r="AK533" s="41"/>
      <c r="AL533" s="41"/>
    </row>
    <row r="534" ht="15.75" customHeight="1">
      <c r="D534" s="33"/>
      <c r="F534" s="33"/>
      <c r="H534" s="34"/>
      <c r="I534" s="35"/>
      <c r="K534" s="36"/>
      <c r="L534" s="35"/>
      <c r="N534" s="34"/>
      <c r="O534" s="38"/>
      <c r="Q534" s="39"/>
      <c r="R534" s="38"/>
      <c r="T534" s="39"/>
      <c r="U534" s="38"/>
      <c r="W534" s="39"/>
      <c r="X534" s="38"/>
      <c r="Z534" s="39"/>
      <c r="AA534" s="38"/>
      <c r="AB534" s="40"/>
      <c r="AC534" s="40"/>
      <c r="AD534" s="40"/>
      <c r="AE534" s="40"/>
      <c r="AF534" s="41"/>
      <c r="AG534" s="40"/>
      <c r="AH534" s="40"/>
      <c r="AI534" s="41"/>
      <c r="AJ534" s="41"/>
      <c r="AK534" s="41"/>
      <c r="AL534" s="41"/>
    </row>
    <row r="535" ht="15.75" customHeight="1">
      <c r="D535" s="33"/>
      <c r="F535" s="33"/>
      <c r="H535" s="34"/>
      <c r="I535" s="35"/>
      <c r="K535" s="36"/>
      <c r="L535" s="35"/>
      <c r="N535" s="34"/>
      <c r="O535" s="38"/>
      <c r="Q535" s="39"/>
      <c r="R535" s="38"/>
      <c r="T535" s="39"/>
      <c r="U535" s="38"/>
      <c r="W535" s="39"/>
      <c r="X535" s="38"/>
      <c r="Z535" s="39"/>
      <c r="AA535" s="38"/>
      <c r="AB535" s="40"/>
      <c r="AC535" s="40"/>
      <c r="AD535" s="40"/>
      <c r="AE535" s="40"/>
      <c r="AF535" s="41"/>
      <c r="AG535" s="40"/>
      <c r="AH535" s="40"/>
      <c r="AI535" s="41"/>
      <c r="AJ535" s="41"/>
      <c r="AK535" s="41"/>
      <c r="AL535" s="41"/>
    </row>
    <row r="536" ht="15.75" customHeight="1">
      <c r="D536" s="33"/>
      <c r="F536" s="33"/>
      <c r="H536" s="34"/>
      <c r="I536" s="35"/>
      <c r="K536" s="36"/>
      <c r="L536" s="35"/>
      <c r="N536" s="34"/>
      <c r="O536" s="38"/>
      <c r="Q536" s="39"/>
      <c r="R536" s="38"/>
      <c r="T536" s="39"/>
      <c r="U536" s="38"/>
      <c r="W536" s="39"/>
      <c r="X536" s="38"/>
      <c r="Z536" s="39"/>
      <c r="AA536" s="38"/>
      <c r="AB536" s="40"/>
      <c r="AC536" s="40"/>
      <c r="AD536" s="40"/>
      <c r="AE536" s="40"/>
      <c r="AF536" s="41"/>
      <c r="AG536" s="40"/>
      <c r="AH536" s="40"/>
      <c r="AI536" s="41"/>
      <c r="AJ536" s="41"/>
      <c r="AK536" s="41"/>
      <c r="AL536" s="41"/>
    </row>
    <row r="537" ht="15.75" customHeight="1">
      <c r="D537" s="33"/>
      <c r="F537" s="33"/>
      <c r="H537" s="34"/>
      <c r="I537" s="35"/>
      <c r="K537" s="36"/>
      <c r="L537" s="35"/>
      <c r="N537" s="34"/>
      <c r="O537" s="38"/>
      <c r="Q537" s="39"/>
      <c r="R537" s="38"/>
      <c r="T537" s="39"/>
      <c r="U537" s="38"/>
      <c r="W537" s="39"/>
      <c r="X537" s="38"/>
      <c r="Z537" s="39"/>
      <c r="AA537" s="38"/>
      <c r="AB537" s="40"/>
      <c r="AC537" s="40"/>
      <c r="AD537" s="40"/>
      <c r="AE537" s="40"/>
      <c r="AF537" s="41"/>
      <c r="AG537" s="40"/>
      <c r="AH537" s="40"/>
      <c r="AI537" s="41"/>
      <c r="AJ537" s="41"/>
      <c r="AK537" s="41"/>
      <c r="AL537" s="41"/>
    </row>
    <row r="538" ht="15.75" customHeight="1">
      <c r="D538" s="33"/>
      <c r="F538" s="33"/>
      <c r="H538" s="34"/>
      <c r="I538" s="35"/>
      <c r="K538" s="36"/>
      <c r="L538" s="35"/>
      <c r="N538" s="34"/>
      <c r="O538" s="38"/>
      <c r="Q538" s="39"/>
      <c r="R538" s="38"/>
      <c r="T538" s="39"/>
      <c r="U538" s="38"/>
      <c r="W538" s="39"/>
      <c r="X538" s="38"/>
      <c r="Z538" s="39"/>
      <c r="AA538" s="38"/>
      <c r="AB538" s="40"/>
      <c r="AC538" s="40"/>
      <c r="AD538" s="40"/>
      <c r="AE538" s="40"/>
      <c r="AF538" s="41"/>
      <c r="AG538" s="40"/>
      <c r="AH538" s="40"/>
      <c r="AI538" s="41"/>
      <c r="AJ538" s="41"/>
      <c r="AK538" s="41"/>
      <c r="AL538" s="41"/>
    </row>
    <row r="539" ht="15.75" customHeight="1">
      <c r="D539" s="33"/>
      <c r="F539" s="33"/>
      <c r="H539" s="34"/>
      <c r="I539" s="35"/>
      <c r="K539" s="36"/>
      <c r="L539" s="35"/>
      <c r="N539" s="34"/>
      <c r="O539" s="38"/>
      <c r="Q539" s="39"/>
      <c r="R539" s="38"/>
      <c r="T539" s="39"/>
      <c r="U539" s="38"/>
      <c r="W539" s="39"/>
      <c r="X539" s="38"/>
      <c r="Z539" s="39"/>
      <c r="AA539" s="38"/>
      <c r="AB539" s="40"/>
      <c r="AC539" s="40"/>
      <c r="AD539" s="40"/>
      <c r="AE539" s="40"/>
      <c r="AF539" s="41"/>
      <c r="AG539" s="40"/>
      <c r="AH539" s="40"/>
      <c r="AI539" s="41"/>
      <c r="AJ539" s="41"/>
      <c r="AK539" s="41"/>
      <c r="AL539" s="41"/>
    </row>
    <row r="540" ht="15.75" customHeight="1">
      <c r="D540" s="33"/>
      <c r="F540" s="33"/>
      <c r="H540" s="34"/>
      <c r="I540" s="35"/>
      <c r="K540" s="36"/>
      <c r="L540" s="35"/>
      <c r="N540" s="34"/>
      <c r="O540" s="38"/>
      <c r="Q540" s="39"/>
      <c r="R540" s="38"/>
      <c r="T540" s="39"/>
      <c r="U540" s="38"/>
      <c r="W540" s="39"/>
      <c r="X540" s="38"/>
      <c r="Z540" s="39"/>
      <c r="AA540" s="38"/>
      <c r="AB540" s="40"/>
      <c r="AC540" s="40"/>
      <c r="AD540" s="40"/>
      <c r="AE540" s="40"/>
      <c r="AF540" s="41"/>
      <c r="AG540" s="40"/>
      <c r="AH540" s="40"/>
      <c r="AI540" s="41"/>
      <c r="AJ540" s="41"/>
      <c r="AK540" s="41"/>
      <c r="AL540" s="41"/>
    </row>
    <row r="541" ht="15.75" customHeight="1">
      <c r="D541" s="33"/>
      <c r="F541" s="33"/>
      <c r="H541" s="34"/>
      <c r="I541" s="35"/>
      <c r="K541" s="36"/>
      <c r="L541" s="35"/>
      <c r="N541" s="34"/>
      <c r="O541" s="38"/>
      <c r="Q541" s="39"/>
      <c r="R541" s="38"/>
      <c r="T541" s="39"/>
      <c r="U541" s="38"/>
      <c r="W541" s="39"/>
      <c r="X541" s="38"/>
      <c r="Z541" s="39"/>
      <c r="AA541" s="38"/>
      <c r="AB541" s="40"/>
      <c r="AC541" s="40"/>
      <c r="AD541" s="40"/>
      <c r="AE541" s="40"/>
      <c r="AF541" s="41"/>
      <c r="AG541" s="40"/>
      <c r="AH541" s="40"/>
      <c r="AI541" s="41"/>
      <c r="AJ541" s="41"/>
      <c r="AK541" s="41"/>
      <c r="AL541" s="41"/>
    </row>
    <row r="542" ht="15.75" customHeight="1">
      <c r="D542" s="33"/>
      <c r="F542" s="33"/>
      <c r="H542" s="34"/>
      <c r="I542" s="35"/>
      <c r="K542" s="36"/>
      <c r="L542" s="35"/>
      <c r="N542" s="34"/>
      <c r="O542" s="38"/>
      <c r="Q542" s="39"/>
      <c r="R542" s="38"/>
      <c r="T542" s="39"/>
      <c r="U542" s="38"/>
      <c r="W542" s="39"/>
      <c r="X542" s="38"/>
      <c r="Z542" s="39"/>
      <c r="AA542" s="38"/>
      <c r="AB542" s="40"/>
      <c r="AC542" s="40"/>
      <c r="AD542" s="40"/>
      <c r="AE542" s="40"/>
      <c r="AF542" s="41"/>
      <c r="AG542" s="40"/>
      <c r="AH542" s="40"/>
      <c r="AI542" s="41"/>
      <c r="AJ542" s="41"/>
      <c r="AK542" s="41"/>
      <c r="AL542" s="41"/>
    </row>
    <row r="543" ht="15.75" customHeight="1">
      <c r="D543" s="33"/>
      <c r="F543" s="33"/>
      <c r="H543" s="34"/>
      <c r="I543" s="35"/>
      <c r="K543" s="36"/>
      <c r="L543" s="35"/>
      <c r="N543" s="34"/>
      <c r="O543" s="38"/>
      <c r="Q543" s="39"/>
      <c r="R543" s="38"/>
      <c r="T543" s="39"/>
      <c r="U543" s="38"/>
      <c r="W543" s="39"/>
      <c r="X543" s="38"/>
      <c r="Z543" s="39"/>
      <c r="AA543" s="38"/>
      <c r="AB543" s="40"/>
      <c r="AC543" s="40"/>
      <c r="AD543" s="40"/>
      <c r="AE543" s="40"/>
      <c r="AF543" s="41"/>
      <c r="AG543" s="40"/>
      <c r="AH543" s="40"/>
      <c r="AI543" s="41"/>
      <c r="AJ543" s="41"/>
      <c r="AK543" s="41"/>
      <c r="AL543" s="41"/>
    </row>
    <row r="544" ht="15.75" customHeight="1">
      <c r="D544" s="33"/>
      <c r="F544" s="33"/>
      <c r="H544" s="34"/>
      <c r="I544" s="35"/>
      <c r="K544" s="36"/>
      <c r="L544" s="35"/>
      <c r="N544" s="34"/>
      <c r="O544" s="38"/>
      <c r="Q544" s="39"/>
      <c r="R544" s="38"/>
      <c r="T544" s="39"/>
      <c r="U544" s="38"/>
      <c r="W544" s="39"/>
      <c r="X544" s="38"/>
      <c r="Z544" s="39"/>
      <c r="AA544" s="38"/>
      <c r="AB544" s="40"/>
      <c r="AC544" s="40"/>
      <c r="AD544" s="40"/>
      <c r="AE544" s="40"/>
      <c r="AF544" s="41"/>
      <c r="AG544" s="40"/>
      <c r="AH544" s="40"/>
      <c r="AI544" s="41"/>
      <c r="AJ544" s="41"/>
      <c r="AK544" s="41"/>
      <c r="AL544" s="41"/>
    </row>
    <row r="545" ht="15.75" customHeight="1">
      <c r="D545" s="33"/>
      <c r="F545" s="33"/>
      <c r="H545" s="34"/>
      <c r="I545" s="35"/>
      <c r="K545" s="36"/>
      <c r="L545" s="35"/>
      <c r="N545" s="34"/>
      <c r="O545" s="38"/>
      <c r="Q545" s="39"/>
      <c r="R545" s="38"/>
      <c r="T545" s="39"/>
      <c r="U545" s="38"/>
      <c r="W545" s="39"/>
      <c r="X545" s="38"/>
      <c r="Z545" s="39"/>
      <c r="AA545" s="38"/>
      <c r="AB545" s="40"/>
      <c r="AC545" s="40"/>
      <c r="AD545" s="40"/>
      <c r="AE545" s="40"/>
      <c r="AF545" s="41"/>
      <c r="AG545" s="40"/>
      <c r="AH545" s="40"/>
      <c r="AI545" s="41"/>
      <c r="AJ545" s="41"/>
      <c r="AK545" s="41"/>
      <c r="AL545" s="41"/>
    </row>
    <row r="546" ht="15.75" customHeight="1">
      <c r="D546" s="33"/>
      <c r="F546" s="33"/>
      <c r="H546" s="34"/>
      <c r="I546" s="35"/>
      <c r="K546" s="36"/>
      <c r="L546" s="35"/>
      <c r="N546" s="34"/>
      <c r="O546" s="38"/>
      <c r="Q546" s="39"/>
      <c r="R546" s="38"/>
      <c r="T546" s="39"/>
      <c r="U546" s="38"/>
      <c r="W546" s="39"/>
      <c r="X546" s="38"/>
      <c r="Z546" s="39"/>
      <c r="AA546" s="38"/>
      <c r="AB546" s="40"/>
      <c r="AC546" s="40"/>
      <c r="AD546" s="40"/>
      <c r="AE546" s="40"/>
      <c r="AF546" s="41"/>
      <c r="AG546" s="40"/>
      <c r="AH546" s="40"/>
      <c r="AI546" s="41"/>
      <c r="AJ546" s="41"/>
      <c r="AK546" s="41"/>
      <c r="AL546" s="41"/>
    </row>
    <row r="547" ht="15.75" customHeight="1">
      <c r="D547" s="33"/>
      <c r="F547" s="33"/>
      <c r="H547" s="34"/>
      <c r="I547" s="35"/>
      <c r="K547" s="36"/>
      <c r="L547" s="35"/>
      <c r="N547" s="34"/>
      <c r="O547" s="38"/>
      <c r="Q547" s="39"/>
      <c r="R547" s="38"/>
      <c r="T547" s="39"/>
      <c r="U547" s="38"/>
      <c r="W547" s="39"/>
      <c r="X547" s="38"/>
      <c r="Z547" s="39"/>
      <c r="AA547" s="38"/>
      <c r="AB547" s="40"/>
      <c r="AC547" s="40"/>
      <c r="AD547" s="40"/>
      <c r="AE547" s="40"/>
      <c r="AF547" s="41"/>
      <c r="AG547" s="40"/>
      <c r="AH547" s="40"/>
      <c r="AI547" s="41"/>
      <c r="AJ547" s="41"/>
      <c r="AK547" s="41"/>
      <c r="AL547" s="41"/>
    </row>
    <row r="548" ht="15.75" customHeight="1">
      <c r="D548" s="33"/>
      <c r="F548" s="33"/>
      <c r="H548" s="34"/>
      <c r="I548" s="35"/>
      <c r="K548" s="36"/>
      <c r="L548" s="35"/>
      <c r="N548" s="34"/>
      <c r="O548" s="38"/>
      <c r="Q548" s="39"/>
      <c r="R548" s="38"/>
      <c r="T548" s="39"/>
      <c r="U548" s="38"/>
      <c r="W548" s="39"/>
      <c r="X548" s="38"/>
      <c r="Z548" s="39"/>
      <c r="AA548" s="38"/>
      <c r="AB548" s="40"/>
      <c r="AC548" s="40"/>
      <c r="AD548" s="40"/>
      <c r="AE548" s="40"/>
      <c r="AF548" s="41"/>
      <c r="AG548" s="40"/>
      <c r="AH548" s="40"/>
      <c r="AI548" s="41"/>
      <c r="AJ548" s="41"/>
      <c r="AK548" s="41"/>
      <c r="AL548" s="41"/>
    </row>
    <row r="549" ht="15.75" customHeight="1">
      <c r="D549" s="33"/>
      <c r="F549" s="33"/>
      <c r="H549" s="34"/>
      <c r="I549" s="35"/>
      <c r="K549" s="36"/>
      <c r="L549" s="35"/>
      <c r="N549" s="34"/>
      <c r="O549" s="38"/>
      <c r="Q549" s="39"/>
      <c r="R549" s="38"/>
      <c r="T549" s="39"/>
      <c r="U549" s="38"/>
      <c r="W549" s="39"/>
      <c r="X549" s="38"/>
      <c r="Z549" s="39"/>
      <c r="AA549" s="38"/>
      <c r="AB549" s="40"/>
      <c r="AC549" s="40"/>
      <c r="AD549" s="40"/>
      <c r="AE549" s="40"/>
      <c r="AF549" s="41"/>
      <c r="AG549" s="40"/>
      <c r="AH549" s="40"/>
      <c r="AI549" s="41"/>
      <c r="AJ549" s="41"/>
      <c r="AK549" s="41"/>
      <c r="AL549" s="41"/>
    </row>
    <row r="550" ht="15.75" customHeight="1">
      <c r="D550" s="33"/>
      <c r="F550" s="33"/>
      <c r="H550" s="34"/>
      <c r="I550" s="35"/>
      <c r="K550" s="36"/>
      <c r="L550" s="35"/>
      <c r="N550" s="34"/>
      <c r="O550" s="38"/>
      <c r="Q550" s="39"/>
      <c r="R550" s="38"/>
      <c r="T550" s="39"/>
      <c r="U550" s="38"/>
      <c r="W550" s="39"/>
      <c r="X550" s="38"/>
      <c r="Z550" s="39"/>
      <c r="AA550" s="38"/>
      <c r="AB550" s="40"/>
      <c r="AC550" s="40"/>
      <c r="AD550" s="40"/>
      <c r="AE550" s="40"/>
      <c r="AF550" s="41"/>
      <c r="AG550" s="40"/>
      <c r="AH550" s="40"/>
      <c r="AI550" s="41"/>
      <c r="AJ550" s="41"/>
      <c r="AK550" s="41"/>
      <c r="AL550" s="41"/>
    </row>
    <row r="551" ht="15.75" customHeight="1">
      <c r="D551" s="33"/>
      <c r="F551" s="33"/>
      <c r="H551" s="34"/>
      <c r="I551" s="35"/>
      <c r="K551" s="36"/>
      <c r="L551" s="35"/>
      <c r="N551" s="34"/>
      <c r="O551" s="38"/>
      <c r="Q551" s="39"/>
      <c r="R551" s="38"/>
      <c r="T551" s="39"/>
      <c r="U551" s="38"/>
      <c r="W551" s="39"/>
      <c r="X551" s="38"/>
      <c r="Z551" s="39"/>
      <c r="AA551" s="38"/>
      <c r="AB551" s="40"/>
      <c r="AC551" s="40"/>
      <c r="AD551" s="40"/>
      <c r="AE551" s="40"/>
      <c r="AF551" s="41"/>
      <c r="AG551" s="40"/>
      <c r="AH551" s="40"/>
      <c r="AI551" s="41"/>
      <c r="AJ551" s="41"/>
      <c r="AK551" s="41"/>
      <c r="AL551" s="41"/>
    </row>
    <row r="552" ht="15.75" customHeight="1">
      <c r="D552" s="33"/>
      <c r="F552" s="33"/>
      <c r="H552" s="34"/>
      <c r="I552" s="35"/>
      <c r="K552" s="36"/>
      <c r="L552" s="35"/>
      <c r="N552" s="34"/>
      <c r="O552" s="38"/>
      <c r="Q552" s="39"/>
      <c r="R552" s="38"/>
      <c r="T552" s="39"/>
      <c r="U552" s="38"/>
      <c r="W552" s="39"/>
      <c r="X552" s="38"/>
      <c r="Z552" s="39"/>
      <c r="AA552" s="38"/>
      <c r="AB552" s="40"/>
      <c r="AC552" s="40"/>
      <c r="AD552" s="40"/>
      <c r="AE552" s="40"/>
      <c r="AF552" s="41"/>
      <c r="AG552" s="40"/>
      <c r="AH552" s="40"/>
      <c r="AI552" s="41"/>
      <c r="AJ552" s="41"/>
      <c r="AK552" s="41"/>
      <c r="AL552" s="41"/>
    </row>
    <row r="553" ht="15.75" customHeight="1">
      <c r="D553" s="33"/>
      <c r="F553" s="33"/>
      <c r="H553" s="34"/>
      <c r="I553" s="35"/>
      <c r="K553" s="36"/>
      <c r="L553" s="35"/>
      <c r="N553" s="34"/>
      <c r="O553" s="38"/>
      <c r="Q553" s="39"/>
      <c r="R553" s="38"/>
      <c r="T553" s="39"/>
      <c r="U553" s="38"/>
      <c r="W553" s="39"/>
      <c r="X553" s="38"/>
      <c r="Z553" s="39"/>
      <c r="AA553" s="38"/>
      <c r="AB553" s="40"/>
      <c r="AC553" s="40"/>
      <c r="AD553" s="40"/>
      <c r="AE553" s="40"/>
      <c r="AF553" s="41"/>
      <c r="AG553" s="40"/>
      <c r="AH553" s="40"/>
      <c r="AI553" s="41"/>
      <c r="AJ553" s="41"/>
      <c r="AK553" s="41"/>
      <c r="AL553" s="41"/>
    </row>
    <row r="554" ht="15.75" customHeight="1">
      <c r="D554" s="33"/>
      <c r="F554" s="33"/>
      <c r="H554" s="34"/>
      <c r="I554" s="35"/>
      <c r="K554" s="36"/>
      <c r="L554" s="35"/>
      <c r="N554" s="34"/>
      <c r="O554" s="38"/>
      <c r="Q554" s="39"/>
      <c r="R554" s="38"/>
      <c r="T554" s="39"/>
      <c r="U554" s="38"/>
      <c r="W554" s="39"/>
      <c r="X554" s="38"/>
      <c r="Z554" s="39"/>
      <c r="AA554" s="38"/>
      <c r="AB554" s="40"/>
      <c r="AC554" s="40"/>
      <c r="AD554" s="40"/>
      <c r="AE554" s="40"/>
      <c r="AF554" s="41"/>
      <c r="AG554" s="40"/>
      <c r="AH554" s="40"/>
      <c r="AI554" s="41"/>
      <c r="AJ554" s="41"/>
      <c r="AK554" s="41"/>
      <c r="AL554" s="41"/>
    </row>
    <row r="555" ht="15.75" customHeight="1">
      <c r="D555" s="33"/>
      <c r="F555" s="33"/>
      <c r="H555" s="34"/>
      <c r="I555" s="35"/>
      <c r="K555" s="36"/>
      <c r="L555" s="35"/>
      <c r="N555" s="34"/>
      <c r="O555" s="38"/>
      <c r="Q555" s="39"/>
      <c r="R555" s="38"/>
      <c r="T555" s="39"/>
      <c r="U555" s="38"/>
      <c r="W555" s="39"/>
      <c r="X555" s="38"/>
      <c r="Z555" s="39"/>
      <c r="AA555" s="38"/>
      <c r="AB555" s="40"/>
      <c r="AC555" s="40"/>
      <c r="AD555" s="40"/>
      <c r="AE555" s="40"/>
      <c r="AF555" s="41"/>
      <c r="AG555" s="40"/>
      <c r="AH555" s="40"/>
      <c r="AI555" s="41"/>
      <c r="AJ555" s="41"/>
      <c r="AK555" s="41"/>
      <c r="AL555" s="41"/>
    </row>
    <row r="556" ht="15.75" customHeight="1">
      <c r="D556" s="33"/>
      <c r="F556" s="33"/>
      <c r="H556" s="34"/>
      <c r="I556" s="35"/>
      <c r="K556" s="36"/>
      <c r="L556" s="35"/>
      <c r="N556" s="34"/>
      <c r="O556" s="38"/>
      <c r="Q556" s="39"/>
      <c r="R556" s="38"/>
      <c r="T556" s="39"/>
      <c r="U556" s="38"/>
      <c r="W556" s="39"/>
      <c r="X556" s="38"/>
      <c r="Z556" s="39"/>
      <c r="AA556" s="38"/>
      <c r="AB556" s="40"/>
      <c r="AC556" s="40"/>
      <c r="AD556" s="40"/>
      <c r="AE556" s="40"/>
      <c r="AF556" s="41"/>
      <c r="AG556" s="40"/>
      <c r="AH556" s="40"/>
      <c r="AI556" s="41"/>
      <c r="AJ556" s="41"/>
      <c r="AK556" s="41"/>
      <c r="AL556" s="41"/>
    </row>
    <row r="557" ht="15.75" customHeight="1">
      <c r="D557" s="33"/>
      <c r="F557" s="33"/>
      <c r="H557" s="34"/>
      <c r="I557" s="35"/>
      <c r="K557" s="36"/>
      <c r="L557" s="35"/>
      <c r="N557" s="34"/>
      <c r="O557" s="38"/>
      <c r="Q557" s="39"/>
      <c r="R557" s="38"/>
      <c r="T557" s="39"/>
      <c r="U557" s="38"/>
      <c r="W557" s="39"/>
      <c r="X557" s="38"/>
      <c r="Z557" s="39"/>
      <c r="AA557" s="38"/>
      <c r="AB557" s="40"/>
      <c r="AC557" s="40"/>
      <c r="AD557" s="40"/>
      <c r="AE557" s="40"/>
      <c r="AF557" s="41"/>
      <c r="AG557" s="40"/>
      <c r="AH557" s="40"/>
      <c r="AI557" s="41"/>
      <c r="AJ557" s="41"/>
      <c r="AK557" s="41"/>
      <c r="AL557" s="41"/>
    </row>
    <row r="558" ht="15.75" customHeight="1">
      <c r="D558" s="33"/>
      <c r="F558" s="33"/>
      <c r="H558" s="34"/>
      <c r="I558" s="35"/>
      <c r="K558" s="36"/>
      <c r="L558" s="35"/>
      <c r="N558" s="34"/>
      <c r="O558" s="38"/>
      <c r="Q558" s="39"/>
      <c r="R558" s="38"/>
      <c r="T558" s="39"/>
      <c r="U558" s="38"/>
      <c r="W558" s="39"/>
      <c r="X558" s="38"/>
      <c r="Z558" s="39"/>
      <c r="AA558" s="38"/>
      <c r="AB558" s="40"/>
      <c r="AC558" s="40"/>
      <c r="AD558" s="40"/>
      <c r="AE558" s="40"/>
      <c r="AF558" s="41"/>
      <c r="AG558" s="40"/>
      <c r="AH558" s="40"/>
      <c r="AI558" s="41"/>
      <c r="AJ558" s="41"/>
      <c r="AK558" s="41"/>
      <c r="AL558" s="41"/>
    </row>
    <row r="559" ht="15.75" customHeight="1">
      <c r="D559" s="33"/>
      <c r="F559" s="33"/>
      <c r="H559" s="34"/>
      <c r="I559" s="35"/>
      <c r="K559" s="36"/>
      <c r="L559" s="35"/>
      <c r="N559" s="34"/>
      <c r="O559" s="38"/>
      <c r="Q559" s="39"/>
      <c r="R559" s="38"/>
      <c r="T559" s="39"/>
      <c r="U559" s="38"/>
      <c r="W559" s="39"/>
      <c r="X559" s="38"/>
      <c r="Z559" s="39"/>
      <c r="AA559" s="38"/>
      <c r="AB559" s="40"/>
      <c r="AC559" s="40"/>
      <c r="AD559" s="40"/>
      <c r="AE559" s="40"/>
      <c r="AF559" s="41"/>
      <c r="AG559" s="40"/>
      <c r="AH559" s="40"/>
      <c r="AI559" s="41"/>
      <c r="AJ559" s="41"/>
      <c r="AK559" s="41"/>
      <c r="AL559" s="41"/>
    </row>
    <row r="560" ht="15.75" customHeight="1">
      <c r="D560" s="33"/>
      <c r="F560" s="33"/>
      <c r="H560" s="34"/>
      <c r="I560" s="35"/>
      <c r="K560" s="36"/>
      <c r="L560" s="35"/>
      <c r="N560" s="34"/>
      <c r="O560" s="38"/>
      <c r="Q560" s="39"/>
      <c r="R560" s="38"/>
      <c r="T560" s="39"/>
      <c r="U560" s="38"/>
      <c r="W560" s="39"/>
      <c r="X560" s="38"/>
      <c r="Z560" s="39"/>
      <c r="AA560" s="38"/>
      <c r="AB560" s="40"/>
      <c r="AC560" s="40"/>
      <c r="AD560" s="40"/>
      <c r="AE560" s="40"/>
      <c r="AF560" s="41"/>
      <c r="AG560" s="40"/>
      <c r="AH560" s="40"/>
      <c r="AI560" s="41"/>
      <c r="AJ560" s="41"/>
      <c r="AK560" s="41"/>
      <c r="AL560" s="41"/>
    </row>
    <row r="561" ht="15.75" customHeight="1">
      <c r="D561" s="33"/>
      <c r="F561" s="33"/>
      <c r="H561" s="34"/>
      <c r="I561" s="35"/>
      <c r="K561" s="36"/>
      <c r="L561" s="35"/>
      <c r="N561" s="34"/>
      <c r="O561" s="38"/>
      <c r="Q561" s="39"/>
      <c r="R561" s="38"/>
      <c r="T561" s="39"/>
      <c r="U561" s="38"/>
      <c r="W561" s="39"/>
      <c r="X561" s="38"/>
      <c r="Z561" s="39"/>
      <c r="AA561" s="38"/>
      <c r="AB561" s="40"/>
      <c r="AC561" s="40"/>
      <c r="AD561" s="40"/>
      <c r="AE561" s="40"/>
      <c r="AF561" s="41"/>
      <c r="AG561" s="40"/>
      <c r="AH561" s="40"/>
      <c r="AI561" s="41"/>
      <c r="AJ561" s="41"/>
      <c r="AK561" s="41"/>
      <c r="AL561" s="41"/>
    </row>
    <row r="562" ht="15.75" customHeight="1">
      <c r="D562" s="33"/>
      <c r="F562" s="33"/>
      <c r="H562" s="34"/>
      <c r="I562" s="35"/>
      <c r="K562" s="36"/>
      <c r="L562" s="35"/>
      <c r="N562" s="34"/>
      <c r="O562" s="38"/>
      <c r="Q562" s="39"/>
      <c r="R562" s="38"/>
      <c r="T562" s="39"/>
      <c r="U562" s="38"/>
      <c r="W562" s="39"/>
      <c r="X562" s="38"/>
      <c r="Z562" s="39"/>
      <c r="AA562" s="38"/>
      <c r="AB562" s="40"/>
      <c r="AC562" s="40"/>
      <c r="AD562" s="40"/>
      <c r="AE562" s="40"/>
      <c r="AF562" s="41"/>
      <c r="AG562" s="40"/>
      <c r="AH562" s="40"/>
      <c r="AI562" s="41"/>
      <c r="AJ562" s="41"/>
      <c r="AK562" s="41"/>
      <c r="AL562" s="41"/>
    </row>
    <row r="563" ht="15.75" customHeight="1">
      <c r="D563" s="33"/>
      <c r="F563" s="33"/>
      <c r="H563" s="34"/>
      <c r="I563" s="35"/>
      <c r="K563" s="36"/>
      <c r="L563" s="35"/>
      <c r="N563" s="34"/>
      <c r="O563" s="38"/>
      <c r="Q563" s="39"/>
      <c r="R563" s="38"/>
      <c r="T563" s="39"/>
      <c r="U563" s="38"/>
      <c r="W563" s="39"/>
      <c r="X563" s="38"/>
      <c r="Z563" s="39"/>
      <c r="AA563" s="38"/>
      <c r="AB563" s="40"/>
      <c r="AC563" s="40"/>
      <c r="AD563" s="40"/>
      <c r="AE563" s="40"/>
      <c r="AF563" s="41"/>
      <c r="AG563" s="40"/>
      <c r="AH563" s="40"/>
      <c r="AI563" s="41"/>
      <c r="AJ563" s="41"/>
      <c r="AK563" s="41"/>
      <c r="AL563" s="41"/>
    </row>
    <row r="564" ht="15.75" customHeight="1">
      <c r="D564" s="33"/>
      <c r="F564" s="33"/>
      <c r="H564" s="34"/>
      <c r="I564" s="35"/>
      <c r="K564" s="36"/>
      <c r="L564" s="35"/>
      <c r="N564" s="34"/>
      <c r="O564" s="38"/>
      <c r="Q564" s="39"/>
      <c r="R564" s="38"/>
      <c r="T564" s="39"/>
      <c r="U564" s="38"/>
      <c r="W564" s="39"/>
      <c r="X564" s="38"/>
      <c r="Z564" s="39"/>
      <c r="AA564" s="38"/>
      <c r="AB564" s="40"/>
      <c r="AC564" s="40"/>
      <c r="AD564" s="40"/>
      <c r="AE564" s="40"/>
      <c r="AF564" s="41"/>
      <c r="AG564" s="40"/>
      <c r="AH564" s="40"/>
      <c r="AI564" s="41"/>
      <c r="AJ564" s="41"/>
      <c r="AK564" s="41"/>
      <c r="AL564" s="41"/>
    </row>
    <row r="565" ht="15.75" customHeight="1">
      <c r="D565" s="33"/>
      <c r="F565" s="33"/>
      <c r="H565" s="34"/>
      <c r="I565" s="35"/>
      <c r="K565" s="36"/>
      <c r="L565" s="35"/>
      <c r="N565" s="34"/>
      <c r="O565" s="38"/>
      <c r="Q565" s="39"/>
      <c r="R565" s="38"/>
      <c r="T565" s="39"/>
      <c r="U565" s="38"/>
      <c r="W565" s="39"/>
      <c r="X565" s="38"/>
      <c r="Z565" s="39"/>
      <c r="AA565" s="38"/>
      <c r="AB565" s="40"/>
      <c r="AC565" s="40"/>
      <c r="AD565" s="40"/>
      <c r="AE565" s="40"/>
      <c r="AF565" s="41"/>
      <c r="AG565" s="40"/>
      <c r="AH565" s="40"/>
      <c r="AI565" s="41"/>
      <c r="AJ565" s="41"/>
      <c r="AK565" s="41"/>
      <c r="AL565" s="41"/>
    </row>
    <row r="566" ht="15.75" customHeight="1">
      <c r="D566" s="33"/>
      <c r="F566" s="33"/>
      <c r="H566" s="34"/>
      <c r="I566" s="35"/>
      <c r="K566" s="36"/>
      <c r="L566" s="35"/>
      <c r="N566" s="34"/>
      <c r="O566" s="38"/>
      <c r="Q566" s="39"/>
      <c r="R566" s="38"/>
      <c r="T566" s="39"/>
      <c r="U566" s="38"/>
      <c r="W566" s="39"/>
      <c r="X566" s="38"/>
      <c r="Z566" s="39"/>
      <c r="AA566" s="38"/>
      <c r="AB566" s="40"/>
      <c r="AC566" s="40"/>
      <c r="AD566" s="40"/>
      <c r="AE566" s="40"/>
      <c r="AF566" s="41"/>
      <c r="AG566" s="40"/>
      <c r="AH566" s="40"/>
      <c r="AI566" s="41"/>
      <c r="AJ566" s="41"/>
      <c r="AK566" s="41"/>
      <c r="AL566" s="41"/>
    </row>
    <row r="567" ht="15.75" customHeight="1">
      <c r="D567" s="33"/>
      <c r="F567" s="33"/>
      <c r="H567" s="34"/>
      <c r="I567" s="35"/>
      <c r="K567" s="36"/>
      <c r="L567" s="35"/>
      <c r="N567" s="34"/>
      <c r="O567" s="38"/>
      <c r="Q567" s="39"/>
      <c r="R567" s="38"/>
      <c r="T567" s="39"/>
      <c r="U567" s="38"/>
      <c r="W567" s="39"/>
      <c r="X567" s="38"/>
      <c r="Z567" s="39"/>
      <c r="AA567" s="38"/>
      <c r="AB567" s="40"/>
      <c r="AC567" s="40"/>
      <c r="AD567" s="40"/>
      <c r="AE567" s="40"/>
      <c r="AF567" s="41"/>
      <c r="AG567" s="40"/>
      <c r="AH567" s="40"/>
      <c r="AI567" s="41"/>
      <c r="AJ567" s="41"/>
      <c r="AK567" s="41"/>
      <c r="AL567" s="41"/>
    </row>
    <row r="568" ht="15.75" customHeight="1">
      <c r="D568" s="33"/>
      <c r="F568" s="33"/>
      <c r="H568" s="34"/>
      <c r="I568" s="35"/>
      <c r="K568" s="36"/>
      <c r="L568" s="35"/>
      <c r="N568" s="34"/>
      <c r="O568" s="38"/>
      <c r="Q568" s="39"/>
      <c r="R568" s="38"/>
      <c r="T568" s="39"/>
      <c r="U568" s="38"/>
      <c r="W568" s="39"/>
      <c r="X568" s="38"/>
      <c r="Z568" s="39"/>
      <c r="AA568" s="38"/>
      <c r="AB568" s="40"/>
      <c r="AC568" s="40"/>
      <c r="AD568" s="40"/>
      <c r="AE568" s="40"/>
      <c r="AF568" s="41"/>
      <c r="AG568" s="40"/>
      <c r="AH568" s="40"/>
      <c r="AI568" s="41"/>
      <c r="AJ568" s="41"/>
      <c r="AK568" s="41"/>
      <c r="AL568" s="41"/>
    </row>
    <row r="569" ht="15.75" customHeight="1">
      <c r="D569" s="33"/>
      <c r="F569" s="33"/>
      <c r="H569" s="34"/>
      <c r="I569" s="35"/>
      <c r="K569" s="36"/>
      <c r="L569" s="35"/>
      <c r="N569" s="34"/>
      <c r="O569" s="38"/>
      <c r="Q569" s="39"/>
      <c r="R569" s="38"/>
      <c r="T569" s="39"/>
      <c r="U569" s="38"/>
      <c r="W569" s="39"/>
      <c r="X569" s="38"/>
      <c r="Z569" s="39"/>
      <c r="AA569" s="38"/>
      <c r="AB569" s="40"/>
      <c r="AC569" s="40"/>
      <c r="AD569" s="40"/>
      <c r="AE569" s="40"/>
      <c r="AF569" s="41"/>
      <c r="AG569" s="40"/>
      <c r="AH569" s="40"/>
      <c r="AI569" s="41"/>
      <c r="AJ569" s="41"/>
      <c r="AK569" s="41"/>
      <c r="AL569" s="41"/>
    </row>
    <row r="570" ht="15.75" customHeight="1">
      <c r="D570" s="33"/>
      <c r="F570" s="33"/>
      <c r="H570" s="34"/>
      <c r="I570" s="35"/>
      <c r="K570" s="36"/>
      <c r="L570" s="35"/>
      <c r="N570" s="34"/>
      <c r="O570" s="38"/>
      <c r="Q570" s="39"/>
      <c r="R570" s="38"/>
      <c r="T570" s="39"/>
      <c r="U570" s="38"/>
      <c r="W570" s="39"/>
      <c r="X570" s="38"/>
      <c r="Z570" s="39"/>
      <c r="AA570" s="38"/>
      <c r="AB570" s="40"/>
      <c r="AC570" s="40"/>
      <c r="AD570" s="40"/>
      <c r="AE570" s="40"/>
      <c r="AF570" s="41"/>
      <c r="AG570" s="40"/>
      <c r="AH570" s="40"/>
      <c r="AI570" s="41"/>
      <c r="AJ570" s="41"/>
      <c r="AK570" s="41"/>
      <c r="AL570" s="41"/>
    </row>
    <row r="571" ht="15.75" customHeight="1">
      <c r="D571" s="33"/>
      <c r="F571" s="33"/>
      <c r="H571" s="34"/>
      <c r="I571" s="35"/>
      <c r="K571" s="36"/>
      <c r="L571" s="35"/>
      <c r="N571" s="34"/>
      <c r="O571" s="38"/>
      <c r="Q571" s="39"/>
      <c r="R571" s="38"/>
      <c r="T571" s="39"/>
      <c r="U571" s="38"/>
      <c r="W571" s="39"/>
      <c r="X571" s="38"/>
      <c r="Z571" s="39"/>
      <c r="AA571" s="38"/>
      <c r="AB571" s="40"/>
      <c r="AC571" s="40"/>
      <c r="AD571" s="40"/>
      <c r="AE571" s="40"/>
      <c r="AF571" s="41"/>
      <c r="AG571" s="40"/>
      <c r="AH571" s="40"/>
      <c r="AI571" s="41"/>
      <c r="AJ571" s="41"/>
      <c r="AK571" s="41"/>
      <c r="AL571" s="41"/>
    </row>
    <row r="572" ht="15.75" customHeight="1">
      <c r="D572" s="33"/>
      <c r="F572" s="33"/>
      <c r="H572" s="34"/>
      <c r="I572" s="35"/>
      <c r="K572" s="36"/>
      <c r="L572" s="35"/>
      <c r="N572" s="34"/>
      <c r="O572" s="38"/>
      <c r="Q572" s="39"/>
      <c r="R572" s="38"/>
      <c r="T572" s="39"/>
      <c r="U572" s="38"/>
      <c r="W572" s="39"/>
      <c r="X572" s="38"/>
      <c r="Z572" s="39"/>
      <c r="AA572" s="38"/>
      <c r="AB572" s="40"/>
      <c r="AC572" s="40"/>
      <c r="AD572" s="40"/>
      <c r="AE572" s="40"/>
      <c r="AF572" s="41"/>
      <c r="AG572" s="40"/>
      <c r="AH572" s="40"/>
      <c r="AI572" s="41"/>
      <c r="AJ572" s="41"/>
      <c r="AK572" s="41"/>
      <c r="AL572" s="41"/>
    </row>
    <row r="573" ht="15.75" customHeight="1">
      <c r="D573" s="33"/>
      <c r="F573" s="33"/>
      <c r="H573" s="34"/>
      <c r="I573" s="35"/>
      <c r="K573" s="36"/>
      <c r="L573" s="35"/>
      <c r="N573" s="34"/>
      <c r="O573" s="38"/>
      <c r="Q573" s="39"/>
      <c r="R573" s="38"/>
      <c r="T573" s="39"/>
      <c r="U573" s="38"/>
      <c r="W573" s="39"/>
      <c r="X573" s="38"/>
      <c r="Z573" s="39"/>
      <c r="AA573" s="38"/>
      <c r="AB573" s="40"/>
      <c r="AC573" s="40"/>
      <c r="AD573" s="40"/>
      <c r="AE573" s="40"/>
      <c r="AF573" s="41"/>
      <c r="AG573" s="40"/>
      <c r="AH573" s="40"/>
      <c r="AI573" s="41"/>
      <c r="AJ573" s="41"/>
      <c r="AK573" s="41"/>
      <c r="AL573" s="41"/>
    </row>
    <row r="574" ht="15.75" customHeight="1">
      <c r="D574" s="33"/>
      <c r="F574" s="33"/>
      <c r="H574" s="34"/>
      <c r="I574" s="35"/>
      <c r="K574" s="36"/>
      <c r="L574" s="35"/>
      <c r="N574" s="34"/>
      <c r="O574" s="38"/>
      <c r="Q574" s="39"/>
      <c r="R574" s="38"/>
      <c r="T574" s="39"/>
      <c r="U574" s="38"/>
      <c r="W574" s="39"/>
      <c r="X574" s="38"/>
      <c r="Z574" s="39"/>
      <c r="AA574" s="38"/>
      <c r="AB574" s="40"/>
      <c r="AC574" s="40"/>
      <c r="AD574" s="40"/>
      <c r="AE574" s="40"/>
      <c r="AF574" s="41"/>
      <c r="AG574" s="40"/>
      <c r="AH574" s="40"/>
      <c r="AI574" s="41"/>
      <c r="AJ574" s="41"/>
      <c r="AK574" s="41"/>
      <c r="AL574" s="41"/>
    </row>
    <row r="575" ht="15.75" customHeight="1">
      <c r="D575" s="33"/>
      <c r="F575" s="33"/>
      <c r="H575" s="34"/>
      <c r="I575" s="35"/>
      <c r="K575" s="36"/>
      <c r="L575" s="35"/>
      <c r="N575" s="34"/>
      <c r="O575" s="38"/>
      <c r="Q575" s="39"/>
      <c r="R575" s="38"/>
      <c r="T575" s="39"/>
      <c r="U575" s="38"/>
      <c r="W575" s="39"/>
      <c r="X575" s="38"/>
      <c r="Z575" s="39"/>
      <c r="AA575" s="38"/>
      <c r="AB575" s="40"/>
      <c r="AC575" s="40"/>
      <c r="AD575" s="40"/>
      <c r="AE575" s="40"/>
      <c r="AF575" s="41"/>
      <c r="AG575" s="40"/>
      <c r="AH575" s="40"/>
      <c r="AI575" s="41"/>
      <c r="AJ575" s="41"/>
      <c r="AK575" s="41"/>
      <c r="AL575" s="41"/>
    </row>
    <row r="576" ht="15.75" customHeight="1">
      <c r="D576" s="33"/>
      <c r="F576" s="33"/>
      <c r="H576" s="34"/>
      <c r="I576" s="35"/>
      <c r="K576" s="36"/>
      <c r="L576" s="35"/>
      <c r="N576" s="34"/>
      <c r="O576" s="38"/>
      <c r="Q576" s="39"/>
      <c r="R576" s="38"/>
      <c r="T576" s="39"/>
      <c r="U576" s="38"/>
      <c r="W576" s="39"/>
      <c r="X576" s="38"/>
      <c r="Z576" s="39"/>
      <c r="AA576" s="38"/>
      <c r="AB576" s="40"/>
      <c r="AC576" s="40"/>
      <c r="AD576" s="40"/>
      <c r="AE576" s="40"/>
      <c r="AF576" s="41"/>
      <c r="AG576" s="40"/>
      <c r="AH576" s="40"/>
      <c r="AI576" s="41"/>
      <c r="AJ576" s="41"/>
      <c r="AK576" s="41"/>
      <c r="AL576" s="41"/>
    </row>
    <row r="577" ht="15.75" customHeight="1">
      <c r="D577" s="33"/>
      <c r="F577" s="33"/>
      <c r="H577" s="34"/>
      <c r="I577" s="35"/>
      <c r="K577" s="36"/>
      <c r="L577" s="35"/>
      <c r="N577" s="34"/>
      <c r="O577" s="38"/>
      <c r="Q577" s="39"/>
      <c r="R577" s="38"/>
      <c r="T577" s="39"/>
      <c r="U577" s="38"/>
      <c r="W577" s="39"/>
      <c r="X577" s="38"/>
      <c r="Z577" s="39"/>
      <c r="AA577" s="38"/>
      <c r="AB577" s="40"/>
      <c r="AC577" s="40"/>
      <c r="AD577" s="40"/>
      <c r="AE577" s="40"/>
      <c r="AF577" s="41"/>
      <c r="AG577" s="40"/>
      <c r="AH577" s="40"/>
      <c r="AI577" s="41"/>
      <c r="AJ577" s="41"/>
      <c r="AK577" s="41"/>
      <c r="AL577" s="41"/>
    </row>
    <row r="578" ht="15.75" customHeight="1">
      <c r="D578" s="33"/>
      <c r="F578" s="33"/>
      <c r="H578" s="34"/>
      <c r="I578" s="35"/>
      <c r="K578" s="36"/>
      <c r="L578" s="35"/>
      <c r="N578" s="34"/>
      <c r="O578" s="38"/>
      <c r="Q578" s="39"/>
      <c r="R578" s="38"/>
      <c r="T578" s="39"/>
      <c r="U578" s="38"/>
      <c r="W578" s="39"/>
      <c r="X578" s="38"/>
      <c r="Z578" s="39"/>
      <c r="AA578" s="38"/>
      <c r="AB578" s="40"/>
      <c r="AC578" s="40"/>
      <c r="AD578" s="40"/>
      <c r="AE578" s="40"/>
      <c r="AF578" s="41"/>
      <c r="AG578" s="40"/>
      <c r="AH578" s="40"/>
      <c r="AI578" s="41"/>
      <c r="AJ578" s="41"/>
      <c r="AK578" s="41"/>
      <c r="AL578" s="41"/>
    </row>
    <row r="579" ht="15.75" customHeight="1">
      <c r="D579" s="33"/>
      <c r="F579" s="33"/>
      <c r="H579" s="34"/>
      <c r="I579" s="35"/>
      <c r="K579" s="36"/>
      <c r="L579" s="35"/>
      <c r="N579" s="34"/>
      <c r="O579" s="38"/>
      <c r="Q579" s="39"/>
      <c r="R579" s="38"/>
      <c r="T579" s="39"/>
      <c r="U579" s="38"/>
      <c r="W579" s="39"/>
      <c r="X579" s="38"/>
      <c r="Z579" s="39"/>
      <c r="AA579" s="38"/>
      <c r="AB579" s="40"/>
      <c r="AC579" s="40"/>
      <c r="AD579" s="40"/>
      <c r="AE579" s="40"/>
      <c r="AF579" s="41"/>
      <c r="AG579" s="40"/>
      <c r="AH579" s="40"/>
      <c r="AI579" s="41"/>
      <c r="AJ579" s="41"/>
      <c r="AK579" s="41"/>
      <c r="AL579" s="41"/>
    </row>
    <row r="580" ht="15.75" customHeight="1">
      <c r="D580" s="33"/>
      <c r="F580" s="33"/>
      <c r="H580" s="34"/>
      <c r="I580" s="35"/>
      <c r="K580" s="36"/>
      <c r="L580" s="35"/>
      <c r="N580" s="34"/>
      <c r="O580" s="38"/>
      <c r="Q580" s="39"/>
      <c r="R580" s="38"/>
      <c r="T580" s="39"/>
      <c r="U580" s="38"/>
      <c r="W580" s="39"/>
      <c r="X580" s="38"/>
      <c r="Z580" s="39"/>
      <c r="AA580" s="38"/>
      <c r="AB580" s="40"/>
      <c r="AC580" s="40"/>
      <c r="AD580" s="40"/>
      <c r="AE580" s="40"/>
      <c r="AF580" s="41"/>
      <c r="AG580" s="40"/>
      <c r="AH580" s="40"/>
      <c r="AI580" s="41"/>
      <c r="AJ580" s="41"/>
      <c r="AK580" s="41"/>
      <c r="AL580" s="41"/>
    </row>
    <row r="581" ht="15.75" customHeight="1">
      <c r="D581" s="33"/>
      <c r="F581" s="33"/>
      <c r="H581" s="34"/>
      <c r="I581" s="35"/>
      <c r="K581" s="36"/>
      <c r="L581" s="35"/>
      <c r="N581" s="34"/>
      <c r="O581" s="38"/>
      <c r="Q581" s="39"/>
      <c r="R581" s="38"/>
      <c r="T581" s="39"/>
      <c r="U581" s="38"/>
      <c r="W581" s="39"/>
      <c r="X581" s="38"/>
      <c r="Z581" s="39"/>
      <c r="AA581" s="38"/>
      <c r="AB581" s="40"/>
      <c r="AC581" s="40"/>
      <c r="AD581" s="40"/>
      <c r="AE581" s="40"/>
      <c r="AF581" s="41"/>
      <c r="AG581" s="40"/>
      <c r="AH581" s="40"/>
      <c r="AI581" s="41"/>
      <c r="AJ581" s="41"/>
      <c r="AK581" s="41"/>
      <c r="AL581" s="41"/>
    </row>
    <row r="582" ht="15.75" customHeight="1">
      <c r="D582" s="33"/>
      <c r="F582" s="33"/>
      <c r="H582" s="34"/>
      <c r="I582" s="35"/>
      <c r="K582" s="36"/>
      <c r="L582" s="35"/>
      <c r="N582" s="34"/>
      <c r="O582" s="38"/>
      <c r="Q582" s="39"/>
      <c r="R582" s="38"/>
      <c r="T582" s="39"/>
      <c r="U582" s="38"/>
      <c r="W582" s="39"/>
      <c r="X582" s="38"/>
      <c r="Z582" s="39"/>
      <c r="AA582" s="38"/>
      <c r="AB582" s="40"/>
      <c r="AC582" s="40"/>
      <c r="AD582" s="40"/>
      <c r="AE582" s="40"/>
      <c r="AF582" s="41"/>
      <c r="AG582" s="40"/>
      <c r="AH582" s="40"/>
      <c r="AI582" s="41"/>
      <c r="AJ582" s="41"/>
      <c r="AK582" s="41"/>
      <c r="AL582" s="41"/>
    </row>
    <row r="583" ht="15.75" customHeight="1">
      <c r="D583" s="33"/>
      <c r="F583" s="33"/>
      <c r="H583" s="34"/>
      <c r="I583" s="35"/>
      <c r="K583" s="36"/>
      <c r="L583" s="35"/>
      <c r="N583" s="34"/>
      <c r="O583" s="38"/>
      <c r="Q583" s="39"/>
      <c r="R583" s="38"/>
      <c r="T583" s="39"/>
      <c r="U583" s="38"/>
      <c r="W583" s="39"/>
      <c r="X583" s="38"/>
      <c r="Z583" s="39"/>
      <c r="AA583" s="38"/>
      <c r="AB583" s="40"/>
      <c r="AC583" s="40"/>
      <c r="AD583" s="40"/>
      <c r="AE583" s="40"/>
      <c r="AF583" s="41"/>
      <c r="AG583" s="40"/>
      <c r="AH583" s="40"/>
      <c r="AI583" s="41"/>
      <c r="AJ583" s="41"/>
      <c r="AK583" s="41"/>
      <c r="AL583" s="41"/>
    </row>
    <row r="584" ht="15.75" customHeight="1">
      <c r="D584" s="33"/>
      <c r="F584" s="33"/>
      <c r="H584" s="34"/>
      <c r="I584" s="35"/>
      <c r="K584" s="36"/>
      <c r="L584" s="35"/>
      <c r="N584" s="34"/>
      <c r="O584" s="38"/>
      <c r="Q584" s="39"/>
      <c r="R584" s="38"/>
      <c r="T584" s="39"/>
      <c r="U584" s="38"/>
      <c r="W584" s="39"/>
      <c r="X584" s="38"/>
      <c r="Z584" s="39"/>
      <c r="AA584" s="38"/>
      <c r="AB584" s="40"/>
      <c r="AC584" s="40"/>
      <c r="AD584" s="40"/>
      <c r="AE584" s="40"/>
      <c r="AF584" s="41"/>
      <c r="AG584" s="40"/>
      <c r="AH584" s="40"/>
      <c r="AI584" s="41"/>
      <c r="AJ584" s="41"/>
      <c r="AK584" s="41"/>
      <c r="AL584" s="41"/>
    </row>
    <row r="585" ht="15.75" customHeight="1">
      <c r="D585" s="33"/>
      <c r="F585" s="33"/>
      <c r="H585" s="34"/>
      <c r="I585" s="35"/>
      <c r="K585" s="36"/>
      <c r="L585" s="35"/>
      <c r="N585" s="34"/>
      <c r="O585" s="38"/>
      <c r="Q585" s="39"/>
      <c r="R585" s="38"/>
      <c r="T585" s="39"/>
      <c r="U585" s="38"/>
      <c r="W585" s="39"/>
      <c r="X585" s="38"/>
      <c r="Z585" s="39"/>
      <c r="AA585" s="38"/>
      <c r="AB585" s="40"/>
      <c r="AC585" s="40"/>
      <c r="AD585" s="40"/>
      <c r="AE585" s="40"/>
      <c r="AF585" s="41"/>
      <c r="AG585" s="40"/>
      <c r="AH585" s="40"/>
      <c r="AI585" s="41"/>
      <c r="AJ585" s="41"/>
      <c r="AK585" s="41"/>
      <c r="AL585" s="41"/>
    </row>
    <row r="586" ht="15.75" customHeight="1">
      <c r="D586" s="33"/>
      <c r="F586" s="33"/>
      <c r="H586" s="34"/>
      <c r="I586" s="35"/>
      <c r="K586" s="36"/>
      <c r="L586" s="35"/>
      <c r="N586" s="34"/>
      <c r="O586" s="38"/>
      <c r="Q586" s="39"/>
      <c r="R586" s="38"/>
      <c r="T586" s="39"/>
      <c r="U586" s="38"/>
      <c r="W586" s="39"/>
      <c r="X586" s="38"/>
      <c r="Z586" s="39"/>
      <c r="AA586" s="38"/>
      <c r="AB586" s="40"/>
      <c r="AC586" s="40"/>
      <c r="AD586" s="40"/>
      <c r="AE586" s="40"/>
      <c r="AF586" s="41"/>
      <c r="AG586" s="40"/>
      <c r="AH586" s="40"/>
      <c r="AI586" s="41"/>
      <c r="AJ586" s="41"/>
      <c r="AK586" s="41"/>
      <c r="AL586" s="41"/>
    </row>
    <row r="587" ht="15.75" customHeight="1">
      <c r="D587" s="33"/>
      <c r="F587" s="33"/>
      <c r="H587" s="34"/>
      <c r="I587" s="35"/>
      <c r="K587" s="36"/>
      <c r="L587" s="35"/>
      <c r="N587" s="34"/>
      <c r="O587" s="38"/>
      <c r="Q587" s="39"/>
      <c r="R587" s="38"/>
      <c r="T587" s="39"/>
      <c r="U587" s="38"/>
      <c r="W587" s="39"/>
      <c r="X587" s="38"/>
      <c r="Z587" s="39"/>
      <c r="AA587" s="38"/>
      <c r="AB587" s="40"/>
      <c r="AC587" s="40"/>
      <c r="AD587" s="40"/>
      <c r="AE587" s="40"/>
      <c r="AF587" s="41"/>
      <c r="AG587" s="40"/>
      <c r="AH587" s="40"/>
      <c r="AI587" s="41"/>
      <c r="AJ587" s="41"/>
      <c r="AK587" s="41"/>
      <c r="AL587" s="41"/>
    </row>
    <row r="588" ht="15.75" customHeight="1">
      <c r="D588" s="33"/>
      <c r="F588" s="33"/>
      <c r="H588" s="34"/>
      <c r="I588" s="35"/>
      <c r="K588" s="36"/>
      <c r="L588" s="35"/>
      <c r="N588" s="34"/>
      <c r="O588" s="38"/>
      <c r="Q588" s="39"/>
      <c r="R588" s="38"/>
      <c r="T588" s="39"/>
      <c r="U588" s="38"/>
      <c r="W588" s="39"/>
      <c r="X588" s="38"/>
      <c r="Z588" s="39"/>
      <c r="AA588" s="38"/>
      <c r="AB588" s="40"/>
      <c r="AC588" s="40"/>
      <c r="AD588" s="40"/>
      <c r="AE588" s="40"/>
      <c r="AF588" s="41"/>
      <c r="AG588" s="40"/>
      <c r="AH588" s="40"/>
      <c r="AI588" s="41"/>
      <c r="AJ588" s="41"/>
      <c r="AK588" s="41"/>
      <c r="AL588" s="41"/>
    </row>
    <row r="589" ht="15.75" customHeight="1">
      <c r="D589" s="33"/>
      <c r="F589" s="33"/>
      <c r="H589" s="34"/>
      <c r="I589" s="35"/>
      <c r="K589" s="36"/>
      <c r="L589" s="35"/>
      <c r="N589" s="34"/>
      <c r="O589" s="38"/>
      <c r="Q589" s="39"/>
      <c r="R589" s="38"/>
      <c r="T589" s="39"/>
      <c r="U589" s="38"/>
      <c r="W589" s="39"/>
      <c r="X589" s="38"/>
      <c r="Z589" s="39"/>
      <c r="AA589" s="38"/>
      <c r="AB589" s="40"/>
      <c r="AC589" s="40"/>
      <c r="AD589" s="40"/>
      <c r="AE589" s="40"/>
      <c r="AF589" s="41"/>
      <c r="AG589" s="40"/>
      <c r="AH589" s="40"/>
      <c r="AI589" s="41"/>
      <c r="AJ589" s="41"/>
      <c r="AK589" s="41"/>
      <c r="AL589" s="41"/>
    </row>
    <row r="590" ht="15.75" customHeight="1">
      <c r="D590" s="33"/>
      <c r="F590" s="33"/>
      <c r="H590" s="34"/>
      <c r="I590" s="35"/>
      <c r="K590" s="36"/>
      <c r="L590" s="35"/>
      <c r="N590" s="34"/>
      <c r="O590" s="38"/>
      <c r="Q590" s="39"/>
      <c r="R590" s="38"/>
      <c r="T590" s="39"/>
      <c r="U590" s="38"/>
      <c r="W590" s="39"/>
      <c r="X590" s="38"/>
      <c r="Z590" s="39"/>
      <c r="AA590" s="38"/>
      <c r="AB590" s="40"/>
      <c r="AC590" s="40"/>
      <c r="AD590" s="40"/>
      <c r="AE590" s="40"/>
      <c r="AF590" s="41"/>
      <c r="AG590" s="40"/>
      <c r="AH590" s="40"/>
      <c r="AI590" s="41"/>
      <c r="AJ590" s="41"/>
      <c r="AK590" s="41"/>
      <c r="AL590" s="41"/>
    </row>
    <row r="591" ht="15.75" customHeight="1">
      <c r="D591" s="33"/>
      <c r="F591" s="33"/>
      <c r="H591" s="34"/>
      <c r="I591" s="35"/>
      <c r="K591" s="36"/>
      <c r="L591" s="35"/>
      <c r="N591" s="34"/>
      <c r="O591" s="38"/>
      <c r="Q591" s="39"/>
      <c r="R591" s="38"/>
      <c r="T591" s="39"/>
      <c r="U591" s="38"/>
      <c r="W591" s="39"/>
      <c r="X591" s="38"/>
      <c r="Z591" s="39"/>
      <c r="AA591" s="38"/>
      <c r="AB591" s="40"/>
      <c r="AC591" s="40"/>
      <c r="AD591" s="40"/>
      <c r="AE591" s="40"/>
      <c r="AF591" s="41"/>
      <c r="AG591" s="40"/>
      <c r="AH591" s="40"/>
      <c r="AI591" s="41"/>
      <c r="AJ591" s="41"/>
      <c r="AK591" s="41"/>
      <c r="AL591" s="41"/>
    </row>
    <row r="592" ht="15.75" customHeight="1">
      <c r="D592" s="33"/>
      <c r="F592" s="33"/>
      <c r="H592" s="34"/>
      <c r="I592" s="35"/>
      <c r="K592" s="36"/>
      <c r="L592" s="35"/>
      <c r="N592" s="34"/>
      <c r="O592" s="38"/>
      <c r="Q592" s="39"/>
      <c r="R592" s="38"/>
      <c r="T592" s="39"/>
      <c r="U592" s="38"/>
      <c r="W592" s="39"/>
      <c r="X592" s="38"/>
      <c r="Z592" s="39"/>
      <c r="AA592" s="38"/>
      <c r="AB592" s="40"/>
      <c r="AC592" s="40"/>
      <c r="AD592" s="40"/>
      <c r="AE592" s="40"/>
      <c r="AF592" s="41"/>
      <c r="AG592" s="40"/>
      <c r="AH592" s="40"/>
      <c r="AI592" s="41"/>
      <c r="AJ592" s="41"/>
      <c r="AK592" s="41"/>
      <c r="AL592" s="41"/>
    </row>
    <row r="593" ht="15.75" customHeight="1">
      <c r="D593" s="33"/>
      <c r="F593" s="33"/>
      <c r="H593" s="34"/>
      <c r="I593" s="35"/>
      <c r="K593" s="36"/>
      <c r="L593" s="35"/>
      <c r="N593" s="34"/>
      <c r="O593" s="38"/>
      <c r="Q593" s="39"/>
      <c r="R593" s="38"/>
      <c r="T593" s="39"/>
      <c r="U593" s="38"/>
      <c r="W593" s="39"/>
      <c r="X593" s="38"/>
      <c r="Z593" s="39"/>
      <c r="AA593" s="38"/>
      <c r="AB593" s="40"/>
      <c r="AC593" s="40"/>
      <c r="AD593" s="40"/>
      <c r="AE593" s="40"/>
      <c r="AF593" s="41"/>
      <c r="AG593" s="40"/>
      <c r="AH593" s="40"/>
      <c r="AI593" s="41"/>
      <c r="AJ593" s="41"/>
      <c r="AK593" s="41"/>
      <c r="AL593" s="41"/>
    </row>
    <row r="594" ht="15.75" customHeight="1">
      <c r="D594" s="33"/>
      <c r="F594" s="33"/>
      <c r="H594" s="34"/>
      <c r="I594" s="35"/>
      <c r="K594" s="36"/>
      <c r="L594" s="35"/>
      <c r="N594" s="34"/>
      <c r="O594" s="38"/>
      <c r="Q594" s="39"/>
      <c r="R594" s="38"/>
      <c r="T594" s="39"/>
      <c r="U594" s="38"/>
      <c r="W594" s="39"/>
      <c r="X594" s="38"/>
      <c r="Z594" s="39"/>
      <c r="AA594" s="38"/>
      <c r="AB594" s="40"/>
      <c r="AC594" s="40"/>
      <c r="AD594" s="40"/>
      <c r="AE594" s="40"/>
      <c r="AF594" s="41"/>
      <c r="AG594" s="40"/>
      <c r="AH594" s="40"/>
      <c r="AI594" s="41"/>
      <c r="AJ594" s="41"/>
      <c r="AK594" s="41"/>
      <c r="AL594" s="41"/>
    </row>
    <row r="595" ht="15.75" customHeight="1">
      <c r="D595" s="33"/>
      <c r="F595" s="33"/>
      <c r="H595" s="34"/>
      <c r="I595" s="35"/>
      <c r="K595" s="36"/>
      <c r="L595" s="35"/>
      <c r="N595" s="34"/>
      <c r="O595" s="38"/>
      <c r="Q595" s="39"/>
      <c r="R595" s="38"/>
      <c r="T595" s="39"/>
      <c r="U595" s="38"/>
      <c r="W595" s="39"/>
      <c r="X595" s="38"/>
      <c r="Z595" s="39"/>
      <c r="AA595" s="38"/>
      <c r="AB595" s="40"/>
      <c r="AC595" s="40"/>
      <c r="AD595" s="40"/>
      <c r="AE595" s="40"/>
      <c r="AF595" s="41"/>
      <c r="AG595" s="40"/>
      <c r="AH595" s="40"/>
      <c r="AI595" s="41"/>
      <c r="AJ595" s="41"/>
      <c r="AK595" s="41"/>
      <c r="AL595" s="41"/>
    </row>
    <row r="596" ht="15.75" customHeight="1">
      <c r="D596" s="33"/>
      <c r="F596" s="33"/>
      <c r="H596" s="34"/>
      <c r="I596" s="35"/>
      <c r="K596" s="36"/>
      <c r="L596" s="35"/>
      <c r="N596" s="34"/>
      <c r="O596" s="38"/>
      <c r="Q596" s="39"/>
      <c r="R596" s="38"/>
      <c r="T596" s="39"/>
      <c r="U596" s="38"/>
      <c r="W596" s="39"/>
      <c r="X596" s="38"/>
      <c r="Z596" s="39"/>
      <c r="AA596" s="38"/>
      <c r="AB596" s="40"/>
      <c r="AC596" s="40"/>
      <c r="AD596" s="40"/>
      <c r="AE596" s="40"/>
      <c r="AF596" s="41"/>
      <c r="AG596" s="40"/>
      <c r="AH596" s="40"/>
      <c r="AI596" s="41"/>
      <c r="AJ596" s="41"/>
      <c r="AK596" s="41"/>
      <c r="AL596" s="41"/>
    </row>
    <row r="597" ht="15.75" customHeight="1">
      <c r="D597" s="33"/>
      <c r="F597" s="33"/>
      <c r="H597" s="34"/>
      <c r="I597" s="35"/>
      <c r="K597" s="36"/>
      <c r="L597" s="35"/>
      <c r="N597" s="34"/>
      <c r="O597" s="38"/>
      <c r="Q597" s="39"/>
      <c r="R597" s="38"/>
      <c r="T597" s="39"/>
      <c r="U597" s="38"/>
      <c r="W597" s="39"/>
      <c r="X597" s="38"/>
      <c r="Z597" s="39"/>
      <c r="AA597" s="38"/>
      <c r="AB597" s="40"/>
      <c r="AC597" s="40"/>
      <c r="AD597" s="40"/>
      <c r="AE597" s="40"/>
      <c r="AF597" s="41"/>
      <c r="AG597" s="40"/>
      <c r="AH597" s="40"/>
      <c r="AI597" s="41"/>
      <c r="AJ597" s="41"/>
      <c r="AK597" s="41"/>
      <c r="AL597" s="41"/>
    </row>
    <row r="598" ht="15.75" customHeight="1">
      <c r="D598" s="33"/>
      <c r="F598" s="33"/>
      <c r="H598" s="34"/>
      <c r="I598" s="35"/>
      <c r="K598" s="36"/>
      <c r="L598" s="35"/>
      <c r="N598" s="34"/>
      <c r="O598" s="38"/>
      <c r="Q598" s="39"/>
      <c r="R598" s="38"/>
      <c r="T598" s="39"/>
      <c r="U598" s="38"/>
      <c r="W598" s="39"/>
      <c r="X598" s="38"/>
      <c r="Z598" s="39"/>
      <c r="AA598" s="38"/>
      <c r="AB598" s="40"/>
      <c r="AC598" s="40"/>
      <c r="AD598" s="40"/>
      <c r="AE598" s="40"/>
      <c r="AF598" s="41"/>
      <c r="AG598" s="40"/>
      <c r="AH598" s="40"/>
      <c r="AI598" s="41"/>
      <c r="AJ598" s="41"/>
      <c r="AK598" s="41"/>
      <c r="AL598" s="41"/>
    </row>
    <row r="599" ht="15.75" customHeight="1">
      <c r="D599" s="33"/>
      <c r="F599" s="33"/>
      <c r="H599" s="34"/>
      <c r="I599" s="35"/>
      <c r="K599" s="36"/>
      <c r="L599" s="35"/>
      <c r="N599" s="34"/>
      <c r="O599" s="38"/>
      <c r="Q599" s="39"/>
      <c r="R599" s="38"/>
      <c r="T599" s="39"/>
      <c r="U599" s="38"/>
      <c r="W599" s="39"/>
      <c r="X599" s="38"/>
      <c r="Z599" s="39"/>
      <c r="AA599" s="38"/>
      <c r="AB599" s="40"/>
      <c r="AC599" s="40"/>
      <c r="AD599" s="40"/>
      <c r="AE599" s="40"/>
      <c r="AF599" s="41"/>
      <c r="AG599" s="40"/>
      <c r="AH599" s="40"/>
      <c r="AI599" s="41"/>
      <c r="AJ599" s="41"/>
      <c r="AK599" s="41"/>
      <c r="AL599" s="41"/>
    </row>
    <row r="600" ht="15.75" customHeight="1">
      <c r="D600" s="33"/>
      <c r="F600" s="33"/>
      <c r="H600" s="34"/>
      <c r="I600" s="35"/>
      <c r="K600" s="36"/>
      <c r="L600" s="35"/>
      <c r="N600" s="34"/>
      <c r="O600" s="38"/>
      <c r="Q600" s="39"/>
      <c r="R600" s="38"/>
      <c r="T600" s="39"/>
      <c r="U600" s="38"/>
      <c r="W600" s="39"/>
      <c r="X600" s="38"/>
      <c r="Z600" s="39"/>
      <c r="AA600" s="38"/>
      <c r="AB600" s="40"/>
      <c r="AC600" s="40"/>
      <c r="AD600" s="40"/>
      <c r="AE600" s="40"/>
      <c r="AF600" s="41"/>
      <c r="AG600" s="40"/>
      <c r="AH600" s="40"/>
      <c r="AI600" s="41"/>
      <c r="AJ600" s="41"/>
      <c r="AK600" s="41"/>
      <c r="AL600" s="41"/>
    </row>
    <row r="601" ht="15.75" customHeight="1">
      <c r="D601" s="33"/>
      <c r="F601" s="33"/>
      <c r="H601" s="34"/>
      <c r="I601" s="35"/>
      <c r="K601" s="36"/>
      <c r="L601" s="35"/>
      <c r="N601" s="34"/>
      <c r="O601" s="38"/>
      <c r="Q601" s="39"/>
      <c r="R601" s="38"/>
      <c r="T601" s="39"/>
      <c r="U601" s="38"/>
      <c r="W601" s="39"/>
      <c r="X601" s="38"/>
      <c r="Z601" s="39"/>
      <c r="AA601" s="38"/>
      <c r="AB601" s="40"/>
      <c r="AC601" s="40"/>
      <c r="AD601" s="40"/>
      <c r="AE601" s="40"/>
      <c r="AF601" s="41"/>
      <c r="AG601" s="40"/>
      <c r="AH601" s="40"/>
      <c r="AI601" s="41"/>
      <c r="AJ601" s="41"/>
      <c r="AK601" s="41"/>
      <c r="AL601" s="41"/>
    </row>
    <row r="602" ht="15.75" customHeight="1">
      <c r="D602" s="33"/>
      <c r="F602" s="33"/>
      <c r="H602" s="34"/>
      <c r="I602" s="35"/>
      <c r="K602" s="36"/>
      <c r="L602" s="35"/>
      <c r="N602" s="34"/>
      <c r="O602" s="38"/>
      <c r="Q602" s="39"/>
      <c r="R602" s="38"/>
      <c r="T602" s="39"/>
      <c r="U602" s="38"/>
      <c r="W602" s="39"/>
      <c r="X602" s="38"/>
      <c r="Z602" s="39"/>
      <c r="AA602" s="38"/>
      <c r="AB602" s="40"/>
      <c r="AC602" s="40"/>
      <c r="AD602" s="40"/>
      <c r="AE602" s="40"/>
      <c r="AF602" s="41"/>
      <c r="AG602" s="40"/>
      <c r="AH602" s="40"/>
      <c r="AI602" s="41"/>
      <c r="AJ602" s="41"/>
      <c r="AK602" s="41"/>
      <c r="AL602" s="41"/>
    </row>
    <row r="603" ht="15.75" customHeight="1">
      <c r="D603" s="33"/>
      <c r="F603" s="33"/>
      <c r="H603" s="34"/>
      <c r="I603" s="35"/>
      <c r="K603" s="36"/>
      <c r="L603" s="35"/>
      <c r="N603" s="34"/>
      <c r="O603" s="38"/>
      <c r="Q603" s="39"/>
      <c r="R603" s="38"/>
      <c r="T603" s="39"/>
      <c r="U603" s="38"/>
      <c r="W603" s="39"/>
      <c r="X603" s="38"/>
      <c r="Z603" s="39"/>
      <c r="AA603" s="38"/>
      <c r="AB603" s="40"/>
      <c r="AC603" s="40"/>
      <c r="AD603" s="40"/>
      <c r="AE603" s="40"/>
      <c r="AF603" s="41"/>
      <c r="AG603" s="40"/>
      <c r="AH603" s="40"/>
      <c r="AI603" s="41"/>
      <c r="AJ603" s="41"/>
      <c r="AK603" s="41"/>
      <c r="AL603" s="41"/>
    </row>
    <row r="604" ht="15.75" customHeight="1">
      <c r="D604" s="33"/>
      <c r="F604" s="33"/>
      <c r="H604" s="34"/>
      <c r="I604" s="35"/>
      <c r="K604" s="36"/>
      <c r="L604" s="35"/>
      <c r="N604" s="34"/>
      <c r="O604" s="38"/>
      <c r="Q604" s="39"/>
      <c r="R604" s="38"/>
      <c r="T604" s="39"/>
      <c r="U604" s="38"/>
      <c r="W604" s="39"/>
      <c r="X604" s="38"/>
      <c r="Z604" s="39"/>
      <c r="AA604" s="38"/>
      <c r="AB604" s="40"/>
      <c r="AC604" s="40"/>
      <c r="AD604" s="40"/>
      <c r="AE604" s="40"/>
      <c r="AF604" s="41"/>
      <c r="AG604" s="40"/>
      <c r="AH604" s="40"/>
      <c r="AI604" s="41"/>
      <c r="AJ604" s="41"/>
      <c r="AK604" s="41"/>
      <c r="AL604" s="41"/>
    </row>
    <row r="605" ht="15.75" customHeight="1">
      <c r="D605" s="33"/>
      <c r="F605" s="33"/>
      <c r="H605" s="34"/>
      <c r="I605" s="35"/>
      <c r="K605" s="36"/>
      <c r="L605" s="35"/>
      <c r="N605" s="34"/>
      <c r="O605" s="38"/>
      <c r="Q605" s="39"/>
      <c r="R605" s="38"/>
      <c r="T605" s="39"/>
      <c r="U605" s="38"/>
      <c r="W605" s="39"/>
      <c r="X605" s="38"/>
      <c r="Z605" s="39"/>
      <c r="AA605" s="38"/>
      <c r="AB605" s="40"/>
      <c r="AC605" s="40"/>
      <c r="AD605" s="40"/>
      <c r="AE605" s="40"/>
      <c r="AF605" s="41"/>
      <c r="AG605" s="40"/>
      <c r="AH605" s="40"/>
      <c r="AI605" s="41"/>
      <c r="AJ605" s="41"/>
      <c r="AK605" s="41"/>
      <c r="AL605" s="41"/>
    </row>
    <row r="606" ht="15.75" customHeight="1">
      <c r="D606" s="33"/>
      <c r="F606" s="33"/>
      <c r="H606" s="34"/>
      <c r="I606" s="35"/>
      <c r="K606" s="36"/>
      <c r="L606" s="35"/>
      <c r="N606" s="34"/>
      <c r="O606" s="38"/>
      <c r="Q606" s="39"/>
      <c r="R606" s="38"/>
      <c r="T606" s="39"/>
      <c r="U606" s="38"/>
      <c r="W606" s="39"/>
      <c r="X606" s="38"/>
      <c r="Z606" s="39"/>
      <c r="AA606" s="38"/>
      <c r="AB606" s="40"/>
      <c r="AC606" s="40"/>
      <c r="AD606" s="40"/>
      <c r="AE606" s="40"/>
      <c r="AF606" s="41"/>
      <c r="AG606" s="40"/>
      <c r="AH606" s="40"/>
      <c r="AI606" s="41"/>
      <c r="AJ606" s="41"/>
      <c r="AK606" s="41"/>
      <c r="AL606" s="41"/>
    </row>
    <row r="607" ht="15.75" customHeight="1">
      <c r="D607" s="33"/>
      <c r="F607" s="33"/>
      <c r="H607" s="34"/>
      <c r="I607" s="35"/>
      <c r="K607" s="36"/>
      <c r="L607" s="35"/>
      <c r="N607" s="34"/>
      <c r="O607" s="38"/>
      <c r="Q607" s="39"/>
      <c r="R607" s="38"/>
      <c r="T607" s="39"/>
      <c r="U607" s="38"/>
      <c r="W607" s="39"/>
      <c r="X607" s="38"/>
      <c r="Z607" s="39"/>
      <c r="AA607" s="38"/>
      <c r="AB607" s="40"/>
      <c r="AC607" s="40"/>
      <c r="AD607" s="40"/>
      <c r="AE607" s="40"/>
      <c r="AF607" s="41"/>
      <c r="AG607" s="40"/>
      <c r="AH607" s="40"/>
      <c r="AI607" s="41"/>
      <c r="AJ607" s="41"/>
      <c r="AK607" s="41"/>
      <c r="AL607" s="41"/>
    </row>
    <row r="608" ht="15.75" customHeight="1">
      <c r="D608" s="33"/>
      <c r="F608" s="33"/>
      <c r="H608" s="34"/>
      <c r="I608" s="35"/>
      <c r="K608" s="36"/>
      <c r="L608" s="35"/>
      <c r="N608" s="34"/>
      <c r="O608" s="38"/>
      <c r="Q608" s="39"/>
      <c r="R608" s="38"/>
      <c r="T608" s="39"/>
      <c r="U608" s="38"/>
      <c r="W608" s="39"/>
      <c r="X608" s="38"/>
      <c r="Z608" s="39"/>
      <c r="AA608" s="38"/>
      <c r="AB608" s="40"/>
      <c r="AC608" s="40"/>
      <c r="AD608" s="40"/>
      <c r="AE608" s="40"/>
      <c r="AF608" s="41"/>
      <c r="AG608" s="40"/>
      <c r="AH608" s="40"/>
      <c r="AI608" s="41"/>
      <c r="AJ608" s="41"/>
      <c r="AK608" s="41"/>
      <c r="AL608" s="41"/>
    </row>
    <row r="609" ht="15.75" customHeight="1">
      <c r="D609" s="33"/>
      <c r="F609" s="33"/>
      <c r="H609" s="34"/>
      <c r="I609" s="35"/>
      <c r="K609" s="36"/>
      <c r="L609" s="35"/>
      <c r="N609" s="34"/>
      <c r="O609" s="38"/>
      <c r="Q609" s="39"/>
      <c r="R609" s="38"/>
      <c r="T609" s="39"/>
      <c r="U609" s="38"/>
      <c r="W609" s="39"/>
      <c r="X609" s="38"/>
      <c r="Z609" s="39"/>
      <c r="AA609" s="38"/>
      <c r="AB609" s="40"/>
      <c r="AC609" s="40"/>
      <c r="AD609" s="40"/>
      <c r="AE609" s="40"/>
      <c r="AF609" s="41"/>
      <c r="AG609" s="40"/>
      <c r="AH609" s="40"/>
      <c r="AI609" s="41"/>
      <c r="AJ609" s="41"/>
      <c r="AK609" s="41"/>
      <c r="AL609" s="41"/>
    </row>
    <row r="610" ht="15.75" customHeight="1">
      <c r="D610" s="33"/>
      <c r="F610" s="33"/>
      <c r="H610" s="34"/>
      <c r="I610" s="35"/>
      <c r="K610" s="36"/>
      <c r="L610" s="35"/>
      <c r="N610" s="34"/>
      <c r="O610" s="38"/>
      <c r="Q610" s="39"/>
      <c r="R610" s="38"/>
      <c r="T610" s="39"/>
      <c r="U610" s="38"/>
      <c r="W610" s="39"/>
      <c r="X610" s="38"/>
      <c r="Z610" s="39"/>
      <c r="AA610" s="38"/>
      <c r="AB610" s="40"/>
      <c r="AC610" s="40"/>
      <c r="AD610" s="40"/>
      <c r="AE610" s="40"/>
      <c r="AF610" s="41"/>
      <c r="AG610" s="40"/>
      <c r="AH610" s="40"/>
      <c r="AI610" s="41"/>
      <c r="AJ610" s="41"/>
      <c r="AK610" s="41"/>
      <c r="AL610" s="41"/>
    </row>
    <row r="611" ht="15.75" customHeight="1">
      <c r="D611" s="33"/>
      <c r="F611" s="33"/>
      <c r="H611" s="34"/>
      <c r="I611" s="35"/>
      <c r="K611" s="36"/>
      <c r="L611" s="35"/>
      <c r="N611" s="34"/>
      <c r="O611" s="38"/>
      <c r="Q611" s="39"/>
      <c r="R611" s="38"/>
      <c r="T611" s="39"/>
      <c r="U611" s="38"/>
      <c r="W611" s="39"/>
      <c r="X611" s="38"/>
      <c r="Z611" s="39"/>
      <c r="AA611" s="38"/>
      <c r="AB611" s="40"/>
      <c r="AC611" s="40"/>
      <c r="AD611" s="40"/>
      <c r="AE611" s="40"/>
      <c r="AF611" s="41"/>
      <c r="AG611" s="40"/>
      <c r="AH611" s="40"/>
      <c r="AI611" s="41"/>
      <c r="AJ611" s="41"/>
      <c r="AK611" s="41"/>
      <c r="AL611" s="41"/>
    </row>
    <row r="612" ht="15.75" customHeight="1">
      <c r="D612" s="33"/>
      <c r="F612" s="33"/>
      <c r="H612" s="34"/>
      <c r="I612" s="35"/>
      <c r="K612" s="36"/>
      <c r="L612" s="35"/>
      <c r="N612" s="34"/>
      <c r="O612" s="38"/>
      <c r="Q612" s="39"/>
      <c r="R612" s="38"/>
      <c r="T612" s="39"/>
      <c r="U612" s="38"/>
      <c r="W612" s="39"/>
      <c r="X612" s="38"/>
      <c r="Z612" s="39"/>
      <c r="AA612" s="38"/>
      <c r="AB612" s="40"/>
      <c r="AC612" s="40"/>
      <c r="AD612" s="40"/>
      <c r="AE612" s="40"/>
      <c r="AF612" s="41"/>
      <c r="AG612" s="40"/>
      <c r="AH612" s="40"/>
      <c r="AI612" s="41"/>
      <c r="AJ612" s="41"/>
      <c r="AK612" s="41"/>
      <c r="AL612" s="41"/>
    </row>
    <row r="613" ht="15.75" customHeight="1">
      <c r="D613" s="33"/>
      <c r="F613" s="33"/>
      <c r="H613" s="34"/>
      <c r="I613" s="35"/>
      <c r="K613" s="36"/>
      <c r="L613" s="35"/>
      <c r="N613" s="34"/>
      <c r="O613" s="38"/>
      <c r="Q613" s="39"/>
      <c r="R613" s="38"/>
      <c r="T613" s="39"/>
      <c r="U613" s="38"/>
      <c r="W613" s="39"/>
      <c r="X613" s="38"/>
      <c r="Z613" s="39"/>
      <c r="AA613" s="38"/>
      <c r="AB613" s="40"/>
      <c r="AC613" s="40"/>
      <c r="AD613" s="40"/>
      <c r="AE613" s="40"/>
      <c r="AF613" s="41"/>
      <c r="AG613" s="40"/>
      <c r="AH613" s="40"/>
      <c r="AI613" s="41"/>
      <c r="AJ613" s="41"/>
      <c r="AK613" s="41"/>
      <c r="AL613" s="41"/>
    </row>
    <row r="614" ht="15.75" customHeight="1">
      <c r="D614" s="33"/>
      <c r="F614" s="33"/>
      <c r="H614" s="34"/>
      <c r="I614" s="35"/>
      <c r="K614" s="36"/>
      <c r="L614" s="35"/>
      <c r="N614" s="34"/>
      <c r="O614" s="38"/>
      <c r="Q614" s="39"/>
      <c r="R614" s="38"/>
      <c r="T614" s="39"/>
      <c r="U614" s="38"/>
      <c r="W614" s="39"/>
      <c r="X614" s="38"/>
      <c r="Z614" s="39"/>
      <c r="AA614" s="38"/>
      <c r="AB614" s="40"/>
      <c r="AC614" s="40"/>
      <c r="AD614" s="40"/>
      <c r="AE614" s="40"/>
      <c r="AF614" s="41"/>
      <c r="AG614" s="40"/>
      <c r="AH614" s="40"/>
      <c r="AI614" s="41"/>
      <c r="AJ614" s="41"/>
      <c r="AK614" s="41"/>
      <c r="AL614" s="41"/>
    </row>
    <row r="615" ht="15.75" customHeight="1">
      <c r="D615" s="33"/>
      <c r="F615" s="33"/>
      <c r="H615" s="34"/>
      <c r="I615" s="35"/>
      <c r="K615" s="36"/>
      <c r="L615" s="35"/>
      <c r="N615" s="34"/>
      <c r="O615" s="38"/>
      <c r="Q615" s="39"/>
      <c r="R615" s="38"/>
      <c r="T615" s="39"/>
      <c r="U615" s="38"/>
      <c r="W615" s="39"/>
      <c r="X615" s="38"/>
      <c r="Z615" s="39"/>
      <c r="AA615" s="38"/>
      <c r="AB615" s="40"/>
      <c r="AC615" s="40"/>
      <c r="AD615" s="40"/>
      <c r="AE615" s="40"/>
      <c r="AF615" s="41"/>
      <c r="AG615" s="40"/>
      <c r="AH615" s="40"/>
      <c r="AI615" s="41"/>
      <c r="AJ615" s="41"/>
      <c r="AK615" s="41"/>
      <c r="AL615" s="41"/>
    </row>
    <row r="616" ht="15.75" customHeight="1">
      <c r="D616" s="33"/>
      <c r="F616" s="33"/>
      <c r="H616" s="34"/>
      <c r="I616" s="35"/>
      <c r="K616" s="36"/>
      <c r="L616" s="35"/>
      <c r="N616" s="34"/>
      <c r="O616" s="38"/>
      <c r="Q616" s="39"/>
      <c r="R616" s="38"/>
      <c r="T616" s="39"/>
      <c r="U616" s="38"/>
      <c r="W616" s="39"/>
      <c r="X616" s="38"/>
      <c r="Z616" s="39"/>
      <c r="AA616" s="38"/>
      <c r="AB616" s="40"/>
      <c r="AC616" s="40"/>
      <c r="AD616" s="40"/>
      <c r="AE616" s="40"/>
      <c r="AF616" s="41"/>
      <c r="AG616" s="40"/>
      <c r="AH616" s="40"/>
      <c r="AI616" s="41"/>
      <c r="AJ616" s="41"/>
      <c r="AK616" s="41"/>
      <c r="AL616" s="41"/>
    </row>
    <row r="617" ht="15.75" customHeight="1">
      <c r="D617" s="33"/>
      <c r="F617" s="33"/>
      <c r="H617" s="34"/>
      <c r="I617" s="35"/>
      <c r="K617" s="36"/>
      <c r="L617" s="35"/>
      <c r="N617" s="34"/>
      <c r="O617" s="38"/>
      <c r="Q617" s="39"/>
      <c r="R617" s="38"/>
      <c r="T617" s="39"/>
      <c r="U617" s="38"/>
      <c r="W617" s="39"/>
      <c r="X617" s="38"/>
      <c r="Z617" s="39"/>
      <c r="AA617" s="38"/>
      <c r="AB617" s="40"/>
      <c r="AC617" s="40"/>
      <c r="AD617" s="40"/>
      <c r="AE617" s="40"/>
      <c r="AF617" s="41"/>
      <c r="AG617" s="40"/>
      <c r="AH617" s="40"/>
      <c r="AI617" s="41"/>
      <c r="AJ617" s="41"/>
      <c r="AK617" s="41"/>
      <c r="AL617" s="41"/>
    </row>
    <row r="618" ht="15.75" customHeight="1">
      <c r="D618" s="33"/>
      <c r="F618" s="33"/>
      <c r="H618" s="34"/>
      <c r="I618" s="35"/>
      <c r="K618" s="36"/>
      <c r="L618" s="35"/>
      <c r="N618" s="34"/>
      <c r="O618" s="38"/>
      <c r="Q618" s="39"/>
      <c r="R618" s="38"/>
      <c r="T618" s="39"/>
      <c r="U618" s="38"/>
      <c r="W618" s="39"/>
      <c r="X618" s="38"/>
      <c r="Z618" s="39"/>
      <c r="AA618" s="38"/>
      <c r="AB618" s="40"/>
      <c r="AC618" s="40"/>
      <c r="AD618" s="40"/>
      <c r="AE618" s="40"/>
      <c r="AF618" s="41"/>
      <c r="AG618" s="40"/>
      <c r="AH618" s="40"/>
      <c r="AI618" s="41"/>
      <c r="AJ618" s="41"/>
      <c r="AK618" s="41"/>
      <c r="AL618" s="41"/>
    </row>
    <row r="619" ht="15.75" customHeight="1">
      <c r="D619" s="33"/>
      <c r="F619" s="33"/>
      <c r="H619" s="34"/>
      <c r="I619" s="35"/>
      <c r="K619" s="36"/>
      <c r="L619" s="35"/>
      <c r="N619" s="34"/>
      <c r="O619" s="38"/>
      <c r="Q619" s="39"/>
      <c r="R619" s="38"/>
      <c r="T619" s="39"/>
      <c r="U619" s="38"/>
      <c r="W619" s="39"/>
      <c r="X619" s="38"/>
      <c r="Z619" s="39"/>
      <c r="AA619" s="38"/>
      <c r="AB619" s="40"/>
      <c r="AC619" s="40"/>
      <c r="AD619" s="40"/>
      <c r="AE619" s="40"/>
      <c r="AF619" s="41"/>
      <c r="AG619" s="40"/>
      <c r="AH619" s="40"/>
      <c r="AI619" s="41"/>
      <c r="AJ619" s="41"/>
      <c r="AK619" s="41"/>
      <c r="AL619" s="41"/>
    </row>
    <row r="620" ht="15.75" customHeight="1">
      <c r="D620" s="33"/>
      <c r="F620" s="33"/>
      <c r="H620" s="34"/>
      <c r="I620" s="35"/>
      <c r="K620" s="36"/>
      <c r="L620" s="35"/>
      <c r="N620" s="34"/>
      <c r="O620" s="38"/>
      <c r="Q620" s="39"/>
      <c r="R620" s="38"/>
      <c r="T620" s="39"/>
      <c r="U620" s="38"/>
      <c r="W620" s="39"/>
      <c r="X620" s="38"/>
      <c r="Z620" s="39"/>
      <c r="AA620" s="38"/>
      <c r="AB620" s="40"/>
      <c r="AC620" s="40"/>
      <c r="AD620" s="40"/>
      <c r="AE620" s="40"/>
      <c r="AF620" s="41"/>
      <c r="AG620" s="40"/>
      <c r="AH620" s="40"/>
      <c r="AI620" s="41"/>
      <c r="AJ620" s="41"/>
      <c r="AK620" s="41"/>
      <c r="AL620" s="41"/>
    </row>
    <row r="621" ht="15.75" customHeight="1">
      <c r="D621" s="33"/>
      <c r="F621" s="33"/>
      <c r="H621" s="34"/>
      <c r="I621" s="35"/>
      <c r="K621" s="36"/>
      <c r="L621" s="35"/>
      <c r="N621" s="34"/>
      <c r="O621" s="38"/>
      <c r="Q621" s="39"/>
      <c r="R621" s="38"/>
      <c r="T621" s="39"/>
      <c r="U621" s="38"/>
      <c r="W621" s="39"/>
      <c r="X621" s="38"/>
      <c r="Z621" s="39"/>
      <c r="AA621" s="38"/>
      <c r="AB621" s="40"/>
      <c r="AC621" s="40"/>
      <c r="AD621" s="40"/>
      <c r="AE621" s="40"/>
      <c r="AF621" s="41"/>
      <c r="AG621" s="40"/>
      <c r="AH621" s="40"/>
      <c r="AI621" s="41"/>
      <c r="AJ621" s="41"/>
      <c r="AK621" s="41"/>
      <c r="AL621" s="41"/>
    </row>
    <row r="622" ht="15.75" customHeight="1">
      <c r="D622" s="33"/>
      <c r="F622" s="33"/>
      <c r="H622" s="34"/>
      <c r="I622" s="35"/>
      <c r="K622" s="36"/>
      <c r="L622" s="35"/>
      <c r="N622" s="34"/>
      <c r="O622" s="38"/>
      <c r="Q622" s="39"/>
      <c r="R622" s="38"/>
      <c r="T622" s="39"/>
      <c r="U622" s="38"/>
      <c r="W622" s="39"/>
      <c r="X622" s="38"/>
      <c r="Z622" s="39"/>
      <c r="AA622" s="38"/>
      <c r="AB622" s="40"/>
      <c r="AC622" s="40"/>
      <c r="AD622" s="40"/>
      <c r="AE622" s="40"/>
      <c r="AF622" s="41"/>
      <c r="AG622" s="40"/>
      <c r="AH622" s="40"/>
      <c r="AI622" s="41"/>
      <c r="AJ622" s="41"/>
      <c r="AK622" s="41"/>
      <c r="AL622" s="41"/>
    </row>
    <row r="623" ht="15.75" customHeight="1">
      <c r="D623" s="33"/>
      <c r="F623" s="33"/>
      <c r="H623" s="34"/>
      <c r="I623" s="35"/>
      <c r="K623" s="36"/>
      <c r="L623" s="35"/>
      <c r="N623" s="34"/>
      <c r="O623" s="38"/>
      <c r="Q623" s="39"/>
      <c r="R623" s="38"/>
      <c r="T623" s="39"/>
      <c r="U623" s="38"/>
      <c r="W623" s="39"/>
      <c r="X623" s="38"/>
      <c r="Z623" s="39"/>
      <c r="AA623" s="38"/>
      <c r="AB623" s="40"/>
      <c r="AC623" s="40"/>
      <c r="AD623" s="40"/>
      <c r="AE623" s="40"/>
      <c r="AF623" s="41"/>
      <c r="AG623" s="40"/>
      <c r="AH623" s="40"/>
      <c r="AI623" s="41"/>
      <c r="AJ623" s="41"/>
      <c r="AK623" s="41"/>
      <c r="AL623" s="41"/>
    </row>
    <row r="624" ht="15.75" customHeight="1">
      <c r="D624" s="33"/>
      <c r="F624" s="33"/>
      <c r="H624" s="34"/>
      <c r="I624" s="35"/>
      <c r="K624" s="36"/>
      <c r="L624" s="35"/>
      <c r="N624" s="34"/>
      <c r="O624" s="38"/>
      <c r="Q624" s="39"/>
      <c r="R624" s="38"/>
      <c r="T624" s="39"/>
      <c r="U624" s="38"/>
      <c r="W624" s="39"/>
      <c r="X624" s="38"/>
      <c r="Z624" s="39"/>
      <c r="AA624" s="38"/>
      <c r="AB624" s="40"/>
      <c r="AC624" s="40"/>
      <c r="AD624" s="40"/>
      <c r="AE624" s="40"/>
      <c r="AF624" s="41"/>
      <c r="AG624" s="40"/>
      <c r="AH624" s="40"/>
      <c r="AI624" s="41"/>
      <c r="AJ624" s="41"/>
      <c r="AK624" s="41"/>
      <c r="AL624" s="41"/>
    </row>
    <row r="625" ht="15.75" customHeight="1">
      <c r="D625" s="33"/>
      <c r="F625" s="33"/>
      <c r="H625" s="34"/>
      <c r="I625" s="35"/>
      <c r="K625" s="36"/>
      <c r="L625" s="35"/>
      <c r="N625" s="34"/>
      <c r="O625" s="38"/>
      <c r="Q625" s="39"/>
      <c r="R625" s="38"/>
      <c r="T625" s="39"/>
      <c r="U625" s="38"/>
      <c r="W625" s="39"/>
      <c r="X625" s="38"/>
      <c r="Z625" s="39"/>
      <c r="AA625" s="38"/>
      <c r="AB625" s="40"/>
      <c r="AC625" s="40"/>
      <c r="AD625" s="40"/>
      <c r="AE625" s="40"/>
      <c r="AF625" s="41"/>
      <c r="AG625" s="40"/>
      <c r="AH625" s="40"/>
      <c r="AI625" s="41"/>
      <c r="AJ625" s="41"/>
      <c r="AK625" s="41"/>
      <c r="AL625" s="41"/>
    </row>
    <row r="626" ht="15.75" customHeight="1">
      <c r="D626" s="33"/>
      <c r="F626" s="33"/>
      <c r="H626" s="34"/>
      <c r="I626" s="35"/>
      <c r="K626" s="36"/>
      <c r="L626" s="35"/>
      <c r="N626" s="34"/>
      <c r="O626" s="38"/>
      <c r="Q626" s="39"/>
      <c r="R626" s="38"/>
      <c r="T626" s="39"/>
      <c r="U626" s="38"/>
      <c r="W626" s="39"/>
      <c r="X626" s="38"/>
      <c r="Z626" s="39"/>
      <c r="AA626" s="38"/>
      <c r="AB626" s="40"/>
      <c r="AC626" s="40"/>
      <c r="AD626" s="40"/>
      <c r="AE626" s="40"/>
      <c r="AF626" s="41"/>
      <c r="AG626" s="40"/>
      <c r="AH626" s="40"/>
      <c r="AI626" s="41"/>
      <c r="AJ626" s="41"/>
      <c r="AK626" s="41"/>
      <c r="AL626" s="41"/>
    </row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