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Dropbox\PC\Desktop\Vainas\UPB\Semestre 7 - 20231\Python\Mío\Entregables\Entregables\Proyecto_Final\"/>
    </mc:Choice>
  </mc:AlternateContent>
  <xr:revisionPtr revIDLastSave="0" documentId="13_ncr:1_{4387337C-2135-449A-B847-33736D58E6E9}" xr6:coauthVersionLast="47" xr6:coauthVersionMax="47" xr10:uidLastSave="{00000000-0000-0000-0000-000000000000}"/>
  <bookViews>
    <workbookView xWindow="-120" yWindow="-120" windowWidth="20730" windowHeight="11760" xr2:uid="{EBA0C595-F91D-4069-80EC-7FFE21B59DE9}"/>
  </bookViews>
  <sheets>
    <sheet name="Total" sheetId="4" r:id="rId1"/>
    <sheet name="Cotizaciones" sheetId="1" r:id="rId2"/>
  </sheets>
  <definedNames>
    <definedName name="Banda" localSheetId="1">Cotizaciones!#REF!</definedName>
    <definedName name="Banda_Transportadora">Cotizaciones!#REF!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G12" i="4"/>
  <c r="G11" i="4"/>
  <c r="G7" i="4"/>
  <c r="G8" i="4"/>
  <c r="G9" i="4"/>
  <c r="G10" i="4"/>
  <c r="G6" i="4"/>
  <c r="F17" i="1"/>
  <c r="F18" i="1"/>
  <c r="F19" i="1"/>
  <c r="F20" i="1"/>
  <c r="F21" i="1"/>
  <c r="F22" i="1"/>
  <c r="F23" i="1"/>
  <c r="F16" i="1"/>
  <c r="L9" i="1" l="1"/>
  <c r="H9" i="1"/>
  <c r="D9" i="1"/>
</calcChain>
</file>

<file path=xl/sharedStrings.xml><?xml version="1.0" encoding="utf-8"?>
<sst xmlns="http://schemas.openxmlformats.org/spreadsheetml/2006/main" count="55" uniqueCount="38">
  <si>
    <t>Producto</t>
  </si>
  <si>
    <t>Precio</t>
  </si>
  <si>
    <t>https://articulo.mercadolibre.com.co/MCO-534477586-banda-transportadora-con-extensiones-robotica-chasis-_JM</t>
  </si>
  <si>
    <t>Motorreductor</t>
  </si>
  <si>
    <t>https://articulo.mercadolibre.com.co/MCO-830102572-motorreductor-3-9v-motor-dc-con-caja-reductora-_JM</t>
  </si>
  <si>
    <t>Servomotor x3</t>
  </si>
  <si>
    <t xml:space="preserve">   Banda transportadora con extensiones robótica chasis</t>
  </si>
  <si>
    <t xml:space="preserve">https://articulo.mercadolibre.com.co/MCO-452021161-mini-micro-servomotor-sg90-9g-tower-pro-arduino-robotica-_JM
</t>
  </si>
  <si>
    <t>Enlace</t>
  </si>
  <si>
    <t>Total</t>
  </si>
  <si>
    <t xml:space="preserve">https://www.vistronica.com/display/pantalla-lcd-tft-touch-35-inch-320x480-px-para-raspberry-pi-detail.html </t>
  </si>
  <si>
    <t>https://articulo.mercadolibre.com.co/MCO-1340509308-pantalla-lcd-tft-touch-35-320x480px-raspberry-pi-_JM#position=1&amp;search_layout=stack&amp;type=item&amp;tracking_id=ddc25455-99ed-469f-89c5-f1e8fac4b9f2&amp;gid=1&amp;pid=2</t>
  </si>
  <si>
    <t>PANTALLA LCD TF     (Opción 1)</t>
  </si>
  <si>
    <t>PANTALLA LCD TF     (Opcion 2)</t>
  </si>
  <si>
    <t>Arducam</t>
  </si>
  <si>
    <t>Tarjeta 
Raspberry 
Pi Pico W</t>
  </si>
  <si>
    <t>https://www.amazon.com/-/es/Arducam-c%C3%A1mara-Raspberry-m%C3%B3dulo-HM01B0/dp/B093KBQB1C</t>
  </si>
  <si>
    <t>https://www.didacticaselectronicas.com/index.php/sistemas-de-desarrollo/raspberry/tarjetas-raspberry/tarjeta-raspberry-pico-w-tarjetas-de-desarrollo-sistemas-de-desarrollo-minipc-mini-computadores-raspberry-pi-pico-w-wireless-detail</t>
  </si>
  <si>
    <t>Unidades</t>
  </si>
  <si>
    <t>Precio/u</t>
  </si>
  <si>
    <r>
      <t>Cubos Didácticos Letras Números Madera 3cm</t>
    </r>
    <r>
      <rPr>
        <sz val="8"/>
        <rFont val="Calibri"/>
        <family val="2"/>
        <scheme val="minor"/>
      </rPr>
      <t>3</t>
    </r>
  </si>
  <si>
    <t xml:space="preserve">Canasta trash </t>
  </si>
  <si>
    <t>Bolsa Tela (Materia prima: TELA) METRO</t>
  </si>
  <si>
    <t>Adpatador AC-DC 12 V</t>
  </si>
  <si>
    <t xml:space="preserve">Lija Tela de banda para cinta </t>
  </si>
  <si>
    <t>Motor Motorreductor 3V-12V</t>
  </si>
  <si>
    <t>Madera(Trilplex)METRO CUADRADO</t>
  </si>
  <si>
    <t>Precio Total</t>
  </si>
  <si>
    <t>Circuito Potencia por Vega Narvaez</t>
  </si>
  <si>
    <t>Banda Trasportadora y Control de Servos por Garavito Monsalve</t>
  </si>
  <si>
    <t>Control LCD y Data Show por Perez Zabala</t>
  </si>
  <si>
    <t>Camera(clasifiación) por Argumedo Jaramillo De la Ossa</t>
  </si>
  <si>
    <r>
      <t xml:space="preserve">   </t>
    </r>
    <r>
      <rPr>
        <sz val="9"/>
        <color theme="1"/>
        <rFont val="Arial"/>
        <family val="2"/>
      </rPr>
      <t>Banda transportadora con extensiones robótica chasis</t>
    </r>
  </si>
  <si>
    <t xml:space="preserve">Servomotor </t>
  </si>
  <si>
    <t>Tarjeta Raspberry 
Pi Pico W</t>
  </si>
  <si>
    <t xml:space="preserve">Pantalla LCD TF  </t>
  </si>
  <si>
    <t xml:space="preserve">Tabla de Cotización para Proyecto Final 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</si>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</sst>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240A]\ 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7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6" xfId="0" applyNumberFormat="1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>
      <alignment horizontal="center" vertical="center" wrapText="1"/>
    </xf>
    <xf numFmtId="164" fontId="5" fillId="0" borderId="7" xfId="2" applyNumberFormat="1" applyFont="1" applyBorder="1" applyAlignment="1" applyProtection="1">
      <alignment horizontal="center" vertical="center" wrapText="1"/>
    </xf>
    <xf numFmtId="164" fontId="7" fillId="0" borderId="1" xfId="0" applyNumberFormat="1" applyFont="1" applyBorder="1" applyAlignment="1" applyProtection="1">
      <alignment horizontal="center" vertical="center" wrapText="1"/>
      <protection locked="0"/>
    </xf>
    <xf numFmtId="164" fontId="7" fillId="0" borderId="4" xfId="2" applyNumberFormat="1" applyFont="1" applyBorder="1" applyAlignment="1" applyProtection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9">
    <cellStyle name="Hipervínculo" xfId="1" builtinId="8"/>
    <cellStyle name="Moneda" xfId="2" builtinId="4"/>
    <cellStyle name="Moneda 2" xfId="4" xr:uid="{7C92397C-E8F7-4BF4-BF0C-54EC4A77ADAD}"/>
    <cellStyle name="Normal" xfId="0" builtinId="0"/>
    <cellStyle name="Normal 2" xfId="6" xr:uid="{E3A899EA-B814-4B39-8BCD-BB4304B815BA}"/>
    <cellStyle name="Normal 2 2" xfId="7" xr:uid="{371647C9-ED3A-4A67-8332-39B4E03C16BB}"/>
    <cellStyle name="Normal 3" xfId="8" xr:uid="{B2BFAFE7-55B9-42C7-9B33-3153B190248B}"/>
    <cellStyle name="Normal 4" xfId="3" xr:uid="{BFF667D3-F7D7-4A69-BFE2-C3969E0E8397}"/>
    <cellStyle name="Porcentaje 2" xfId="5" xr:uid="{1C5F0BB0-749C-4206-BFB1-0EB1578AD947}"/>
  </cellStyles>
  <dxfs count="56">
    <dxf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240A]\ #,##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95250</xdr:rowOff>
    </xdr:from>
    <xdr:to>
      <xdr:col>12</xdr:col>
      <xdr:colOff>180975</xdr:colOff>
      <xdr:row>9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18E4753-9013-F73C-4FA7-F4F30A523A19}"/>
            </a:ext>
          </a:extLst>
        </xdr:cNvPr>
        <xdr:cNvSpPr txBox="1"/>
      </xdr:nvSpPr>
      <xdr:spPr>
        <a:xfrm>
          <a:off x="7572375" y="1047750"/>
          <a:ext cx="31908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Nota:</a:t>
          </a:r>
        </a:p>
        <a:p>
          <a:r>
            <a:rPr lang="es-ES" sz="1100"/>
            <a:t>Los precios expuestos</a:t>
          </a:r>
          <a:r>
            <a:rPr lang="es-ES" sz="1100" baseline="0"/>
            <a:t> no contemplan gastos adicionales tale como el envío.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17318</xdr:colOff>
      <xdr:row>14</xdr:row>
      <xdr:rowOff>173181</xdr:rowOff>
    </xdr:from>
    <xdr:to>
      <xdr:col>10</xdr:col>
      <xdr:colOff>848590</xdr:colOff>
      <xdr:row>19</xdr:row>
      <xdr:rowOff>398318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E6F5E0-8242-73A4-D504-9A7F2DD1BAA6}"/>
            </a:ext>
          </a:extLst>
        </xdr:cNvPr>
        <xdr:cNvSpPr txBox="1"/>
      </xdr:nvSpPr>
      <xdr:spPr>
        <a:xfrm>
          <a:off x="12590318" y="7187045"/>
          <a:ext cx="7360227" cy="2147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/>
            <a:t>Nota:</a:t>
          </a:r>
        </a:p>
        <a:p>
          <a:r>
            <a:rPr lang="es-ES" sz="1800" b="1"/>
            <a:t>Cotizaciones con el mismo elemento;  C. Potencia y Banda</a:t>
          </a:r>
          <a:r>
            <a:rPr lang="es-ES" sz="1800" b="1" baseline="0"/>
            <a:t> </a:t>
          </a:r>
          <a:r>
            <a:rPr lang="es-ES" sz="1800" b="1"/>
            <a:t>Transportadora.</a:t>
          </a:r>
        </a:p>
        <a:p>
          <a:r>
            <a:rPr lang="es-ES" sz="1800" b="1"/>
            <a:t>En Control LCD no se ha escogido el producto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35A5CD-C1B9-4FFE-809A-6B7C5698F18E}" name="Tabla3" displayName="Tabla3" ref="D5:G12" totalsRowCount="1" headerRowDxfId="9" dataDxfId="6" headerRowBorderDxfId="11" tableBorderDxfId="12" totalsRowBorderDxfId="10">
  <autoFilter ref="D5:G11" xr:uid="{4135A5CD-C1B9-4FFE-809A-6B7C5698F18E}">
    <filterColumn colId="0" hiddenButton="1"/>
    <filterColumn colId="1" hiddenButton="1"/>
    <filterColumn colId="2" hiddenButton="1"/>
    <filterColumn colId="3" hiddenButton="1"/>
  </autoFilter>
  <tableColumns count="4">
    <tableColumn id="1" xr3:uid="{17B4E1BF-304C-4375-8303-2F1EA8C94B8C}" name="Producto" totalsRowLabel="Total" dataDxfId="8" totalsRowDxfId="3"/>
    <tableColumn id="2" xr3:uid="{E11F463D-27CB-46D6-B9AE-9D313864F08C}" name="Unidades" totalsRowFunction="custom" dataDxfId="7" totalsRowDxfId="2">
      <totalsRowFormula>SUM(Tabla3[Unidades])</totalsRowFormula>
    </tableColumn>
    <tableColumn id="3" xr3:uid="{A68207CC-570A-40A1-996A-0DD3A06F551A}" name="Precio/u" totalsRowLabel="N.A." dataDxfId="5" totalsRowDxfId="1"/>
    <tableColumn id="4" xr3:uid="{8E786D7A-E575-44FD-898B-653A2840C22A}" name="Precio Total" totalsRowFunction="sum" dataDxfId="4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011B5-4DE7-417D-B516-2BD69039B2D1}" name="Cotización_Mecánica" displayName="Cotización_Mecánica" ref="C5:E9" totalsRowCount="1" headerRowDxfId="55" dataDxfId="54" totalsRowDxfId="53" totalsRowBorderDxfId="52">
  <autoFilter ref="C5:E8" xr:uid="{84E011B5-4DE7-417D-B516-2BD69039B2D1}">
    <filterColumn colId="0" hiddenButton="1"/>
    <filterColumn colId="1" hiddenButton="1"/>
    <filterColumn colId="2" hiddenButton="1"/>
  </autoFilter>
  <tableColumns count="3">
    <tableColumn id="1" xr3:uid="{7689841C-1FF6-479D-9D28-0A8F6E6BB3AD}" name="Producto" totalsRowLabel="Total" dataDxfId="51" totalsRowDxfId="50"/>
    <tableColumn id="2" xr3:uid="{9377EF69-E094-42A8-9B10-B02027D30949}" name="Precio" totalsRowFunction="custom" dataDxfId="49" totalsRowDxfId="48">
      <totalsRowFormula>SUM(Cotización_Mecánica[Precio])</totalsRowFormula>
    </tableColumn>
    <tableColumn id="3" xr3:uid="{23E372F9-351D-4937-AA64-85D03EFC813F}" name="Enlace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2C8F5-7F0E-42A1-BD24-A6F765A34430}" name="Cotización_Data_Logging" displayName="Cotización_Data_Logging" ref="G5:I9" totalsRowCount="1" headerRowDxfId="46" dataDxfId="45" totalsRowDxfId="44" totalsRowBorderDxfId="43">
  <autoFilter ref="G5:I8" xr:uid="{C372C8F5-7F0E-42A1-BD24-A6F765A34430}">
    <filterColumn colId="0" hiddenButton="1"/>
    <filterColumn colId="1" hiddenButton="1"/>
    <filterColumn colId="2" hiddenButton="1"/>
  </autoFilter>
  <tableColumns count="3">
    <tableColumn id="1" xr3:uid="{0D5E1435-209B-4C0D-BEB8-D26F8A0DD50F}" name="Producto" totalsRowLabel="Total" dataDxfId="42" totalsRowDxfId="41"/>
    <tableColumn id="2" xr3:uid="{EE316520-A478-4E41-A754-B309D40C25C6}" name="Precio" totalsRowFunction="custom" dataDxfId="40" totalsRowDxfId="39">
      <totalsRowFormula>SUM(Cotización_Data_Logging[Precio])</totalsRowFormula>
    </tableColumn>
    <tableColumn id="3" xr3:uid="{FC0107C7-1BDD-40C9-95BF-059048722698}" name="Enlace" dataDxfId="38" totalsRow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7A9C7-7C16-4BE0-932E-32ED5C487A79}" name="Cotización_Camara" displayName="Cotización_Camara" ref="K5:M9" totalsRowCount="1" headerRowDxfId="36" dataDxfId="35" totalsRowDxfId="34" totalsRowBorderDxfId="33">
  <autoFilter ref="K5:M8" xr:uid="{7467A9C7-7C16-4BE0-932E-32ED5C487A79}">
    <filterColumn colId="0" hiddenButton="1"/>
    <filterColumn colId="1" hiddenButton="1"/>
    <filterColumn colId="2" hiddenButton="1"/>
  </autoFilter>
  <tableColumns count="3">
    <tableColumn id="1" xr3:uid="{57ED69B0-E72A-401B-BB1D-EB57AFA400F6}" name="Producto" totalsRowLabel="Total" dataDxfId="32" totalsRowDxfId="31"/>
    <tableColumn id="2" xr3:uid="{7A37B897-9E19-40D9-8321-042FE603768F}" name="Precio" totalsRowFunction="custom" dataDxfId="30" totalsRowDxfId="29">
      <totalsRowFormula>SUM(Cotización_Camara[Precio])</totalsRowFormula>
    </tableColumn>
    <tableColumn id="3" xr3:uid="{B1EE7C8F-F3B7-4D2A-A6D4-F241FCCD2CDF}" name="Enlace" dataDxfId="28" totalsRow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E176FF-F00A-4517-BF56-E4C947C44058}" name="Circuito_Potencia" displayName="Circuito_Potencia" ref="C15:F23" totalsRowCount="1" headerRowDxfId="26" dataDxfId="24" totalsRowDxfId="22" headerRowBorderDxfId="25" tableBorderDxfId="23" totalsRowBorderDxfId="21">
  <autoFilter ref="C15:F22" xr:uid="{31E176FF-F00A-4517-BF56-E4C947C44058}">
    <filterColumn colId="0" hiddenButton="1"/>
    <filterColumn colId="1" hiddenButton="1"/>
    <filterColumn colId="2" hiddenButton="1"/>
    <filterColumn colId="3" hiddenButton="1"/>
  </autoFilter>
  <tableColumns count="4">
    <tableColumn id="1" xr3:uid="{4A473C45-7D0F-467E-971A-B2A3A3589BA4}" name="Producto" totalsRowLabel="Total" dataDxfId="20" totalsRowDxfId="19"/>
    <tableColumn id="5" xr3:uid="{EEC731D5-8005-4EE9-B3A5-D4C828DFEB3E}" name="Unidades" dataDxfId="18" totalsRowDxfId="17"/>
    <tableColumn id="6" xr3:uid="{33755AA5-206C-47D2-872F-1EB024CFE759}" name="Precio/u" dataDxfId="16" totalsRowDxfId="15"/>
    <tableColumn id="7" xr3:uid="{4EFFF329-D29F-49DE-B635-5134517D1CB8}" name="Precio Total" totalsRowFunction="sum" dataDxfId="14" totalsRowDxfId="13" dataCellStyle="Moneda">
      <calculatedColumnFormula>IF(AND(D16&lt;&gt;"",E16&lt;&gt;""),D16*E16,"")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13" Type="http://schemas.openxmlformats.org/officeDocument/2006/relationships/table" Target="../tables/table5.xml"/><Relationship Id="rId3" Type="http://schemas.openxmlformats.org/officeDocument/2006/relationships/hyperlink" Target="https://articulo.mercadolibre.com.co/MCO-452021161-mini-micro-servomotor-sg90-9g-tower-pro-arduino-robotica-_JM" TargetMode="External"/><Relationship Id="rId7" Type="http://schemas.openxmlformats.org/officeDocument/2006/relationships/hyperlink" Target="https://www.didacticaselectronicas.com/index.php/sistemas-de-desarrollo/raspberry/tarjetas-raspberry/tarjeta-raspberry-pico-w-tarjetas-de-desarrollo-sistemas-de-desarrollo-minipc-mini-computadores-raspberry-pi-pico-w-wireless-detail" TargetMode="External"/><Relationship Id="rId12" Type="http://schemas.openxmlformats.org/officeDocument/2006/relationships/table" Target="../tables/table4.xml"/><Relationship Id="rId2" Type="http://schemas.openxmlformats.org/officeDocument/2006/relationships/hyperlink" Target="https://articulo.mercadolibre.com.co/MCO-830102572-motorreductor-3-9v-motor-dc-con-caja-reductora-_JM" TargetMode="External"/><Relationship Id="rId1" Type="http://schemas.openxmlformats.org/officeDocument/2006/relationships/hyperlink" Target="https://articulo.mercadolibre.com.co/MCO-534477586-banda-transportadora-con-extensiones-robotica-chasis-_JM" TargetMode="External"/><Relationship Id="rId6" Type="http://schemas.openxmlformats.org/officeDocument/2006/relationships/hyperlink" Target="https://www.amazon.com/-/es/Arducam-c%C3%A1mara-Raspberry-m%C3%B3dulo-HM01B0/dp/B093KBQB1C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articulo.mercadolibre.com.co/MCO-1340509308-pantalla-lcd-tft-touch-35-320x480px-raspberry-pi-_J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ww.vistronica.com/display/pantalla-lcd-tft-touch-35-inch-320x480-px-para-raspberry-pi-detail.html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A9BB-D3EF-40E9-BE1E-E29367C1F1FA}">
  <dimension ref="D3:G12"/>
  <sheetViews>
    <sheetView tabSelected="1" workbookViewId="0">
      <selection activeCell="J11" sqref="J11"/>
    </sheetView>
  </sheetViews>
  <sheetFormatPr baseColWidth="10" defaultRowHeight="15" x14ac:dyDescent="0.25"/>
  <cols>
    <col min="4" max="4" width="30.7109375" customWidth="1"/>
    <col min="5" max="8" width="12" customWidth="1"/>
  </cols>
  <sheetData>
    <row r="3" spans="4:7" x14ac:dyDescent="0.25">
      <c r="D3" s="39" t="s">
        <v>36</v>
      </c>
      <c r="E3" s="38"/>
      <c r="F3" s="38"/>
      <c r="G3" s="38"/>
    </row>
    <row r="4" spans="4:7" x14ac:dyDescent="0.25">
      <c r="D4" s="38"/>
      <c r="E4" s="38"/>
      <c r="F4" s="38"/>
      <c r="G4" s="38"/>
    </row>
    <row r="5" spans="4:7" x14ac:dyDescent="0.25">
      <c r="D5" s="7" t="s">
        <v>0</v>
      </c>
      <c r="E5" s="7" t="s">
        <v>18</v>
      </c>
      <c r="F5" s="36" t="s">
        <v>19</v>
      </c>
      <c r="G5" s="36" t="s">
        <v>27</v>
      </c>
    </row>
    <row r="6" spans="4:7" ht="32.25" customHeight="1" x14ac:dyDescent="0.25">
      <c r="D6" s="7" t="s">
        <v>32</v>
      </c>
      <c r="E6" s="7">
        <v>1</v>
      </c>
      <c r="F6" s="3">
        <v>110000</v>
      </c>
      <c r="G6" s="3">
        <f>Tabla3[[#This Row],[Unidades]]*Tabla3[[#This Row],[Precio/u]]</f>
        <v>110000</v>
      </c>
    </row>
    <row r="7" spans="4:7" ht="32.25" customHeight="1" x14ac:dyDescent="0.25">
      <c r="D7" s="34" t="s">
        <v>3</v>
      </c>
      <c r="E7" s="7">
        <v>1</v>
      </c>
      <c r="F7" s="3">
        <v>10000</v>
      </c>
      <c r="G7" s="3">
        <f>Tabla3[[#This Row],[Unidades]]*Tabla3[[#This Row],[Precio/u]]</f>
        <v>10000</v>
      </c>
    </row>
    <row r="8" spans="4:7" ht="32.25" customHeight="1" x14ac:dyDescent="0.25">
      <c r="D8" s="7" t="s">
        <v>33</v>
      </c>
      <c r="E8" s="7">
        <v>3</v>
      </c>
      <c r="F8" s="3">
        <v>11900</v>
      </c>
      <c r="G8" s="3">
        <f>Tabla3[[#This Row],[Unidades]]*Tabla3[[#This Row],[Precio/u]]</f>
        <v>35700</v>
      </c>
    </row>
    <row r="9" spans="4:7" ht="32.25" customHeight="1" x14ac:dyDescent="0.25">
      <c r="D9" s="35" t="s">
        <v>14</v>
      </c>
      <c r="E9" s="7">
        <v>1</v>
      </c>
      <c r="F9" s="3">
        <v>62400</v>
      </c>
      <c r="G9" s="3">
        <f>Tabla3[[#This Row],[Unidades]]*Tabla3[[#This Row],[Precio/u]]</f>
        <v>62400</v>
      </c>
    </row>
    <row r="10" spans="4:7" ht="32.25" customHeight="1" x14ac:dyDescent="0.25">
      <c r="D10" s="32" t="s">
        <v>34</v>
      </c>
      <c r="E10" s="7">
        <v>1</v>
      </c>
      <c r="F10" s="3">
        <v>44000</v>
      </c>
      <c r="G10" s="3">
        <f>Tabla3[[#This Row],[Unidades]]*Tabla3[[#This Row],[Precio/u]]</f>
        <v>44000</v>
      </c>
    </row>
    <row r="11" spans="4:7" ht="32.25" customHeight="1" x14ac:dyDescent="0.25">
      <c r="D11" s="32" t="s">
        <v>35</v>
      </c>
      <c r="E11" s="7">
        <v>1</v>
      </c>
      <c r="F11" s="3">
        <v>128000</v>
      </c>
      <c r="G11" s="3">
        <f>Tabla3[[#This Row],[Unidades]]*Tabla3[[#This Row],[Precio/u]]</f>
        <v>128000</v>
      </c>
    </row>
    <row r="12" spans="4:7" ht="15" customHeight="1" x14ac:dyDescent="0.25">
      <c r="D12" s="33" t="s">
        <v>9</v>
      </c>
      <c r="E12" s="33">
        <f>SUM(Tabla3[Unidades])</f>
        <v>8</v>
      </c>
      <c r="F12" s="33" t="s">
        <v>37</v>
      </c>
      <c r="G12" s="37">
        <f>SUBTOTAL(109,Tabla3[Precio Total])</f>
        <v>390100</v>
      </c>
    </row>
  </sheetData>
  <mergeCells count="1">
    <mergeCell ref="D3:G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6D0E-A5F0-41FE-8AD3-B66F9BF828CE}">
  <dimension ref="A1:N23"/>
  <sheetViews>
    <sheetView zoomScale="55" zoomScaleNormal="55" workbookViewId="0">
      <selection activeCell="H8" sqref="H8"/>
    </sheetView>
  </sheetViews>
  <sheetFormatPr baseColWidth="10" defaultRowHeight="15" x14ac:dyDescent="0.25"/>
  <cols>
    <col min="2" max="2" width="19" customWidth="1"/>
    <col min="3" max="3" width="48" customWidth="1"/>
    <col min="4" max="8" width="27.5703125" customWidth="1"/>
    <col min="9" max="9" width="47.28515625" bestFit="1" customWidth="1"/>
    <col min="10" max="10" width="23" bestFit="1" customWidth="1"/>
    <col min="11" max="11" width="26" bestFit="1" customWidth="1"/>
    <col min="12" max="12" width="22" bestFit="1" customWidth="1"/>
    <col min="13" max="20" width="27.5703125" customWidth="1"/>
  </cols>
  <sheetData>
    <row r="1" spans="1:14" x14ac:dyDescent="0.25">
      <c r="A1" s="21"/>
      <c r="B1" s="21"/>
      <c r="C1" s="4"/>
      <c r="D1" s="4"/>
      <c r="E1" s="4"/>
      <c r="F1" s="22"/>
      <c r="G1" s="4"/>
      <c r="H1" s="4"/>
      <c r="I1" s="4"/>
      <c r="J1" s="22"/>
      <c r="K1" s="4"/>
      <c r="L1" s="4"/>
      <c r="M1" s="4"/>
      <c r="N1" s="21"/>
    </row>
    <row r="2" spans="1:14" x14ac:dyDescent="0.25">
      <c r="A2" s="21"/>
      <c r="B2" s="21"/>
      <c r="C2" s="5"/>
      <c r="D2" s="5"/>
      <c r="E2" s="5"/>
      <c r="F2" s="22"/>
      <c r="G2" s="5"/>
      <c r="H2" s="5"/>
      <c r="I2" s="5"/>
      <c r="J2" s="22"/>
      <c r="K2" s="4"/>
      <c r="L2" s="4"/>
      <c r="M2" s="4"/>
      <c r="N2" s="21"/>
    </row>
    <row r="3" spans="1:14" ht="46.5" customHeight="1" x14ac:dyDescent="0.25">
      <c r="A3" s="21"/>
      <c r="B3" s="21"/>
      <c r="C3" s="26" t="s">
        <v>29</v>
      </c>
      <c r="D3" s="27"/>
      <c r="E3" s="28"/>
      <c r="F3" s="22"/>
      <c r="G3" s="15" t="s">
        <v>30</v>
      </c>
      <c r="H3" s="16"/>
      <c r="I3" s="17"/>
      <c r="J3" s="22"/>
      <c r="K3" s="15" t="s">
        <v>31</v>
      </c>
      <c r="L3" s="16"/>
      <c r="M3" s="17"/>
      <c r="N3" s="21"/>
    </row>
    <row r="4" spans="1:14" ht="15" customHeight="1" x14ac:dyDescent="0.25">
      <c r="A4" s="21"/>
      <c r="B4" s="21"/>
      <c r="C4" s="29"/>
      <c r="D4" s="30"/>
      <c r="E4" s="31"/>
      <c r="F4" s="22"/>
      <c r="G4" s="23"/>
      <c r="H4" s="24"/>
      <c r="I4" s="25"/>
      <c r="J4" s="22"/>
      <c r="K4" s="23"/>
      <c r="L4" s="24"/>
      <c r="M4" s="25"/>
      <c r="N4" s="21"/>
    </row>
    <row r="5" spans="1:14" x14ac:dyDescent="0.25">
      <c r="A5" s="21"/>
      <c r="B5" s="21"/>
      <c r="C5" s="6" t="s">
        <v>0</v>
      </c>
      <c r="D5" s="6" t="s">
        <v>1</v>
      </c>
      <c r="E5" s="6" t="s">
        <v>8</v>
      </c>
      <c r="F5" s="22"/>
      <c r="G5" s="6" t="s">
        <v>0</v>
      </c>
      <c r="H5" s="6" t="s">
        <v>1</v>
      </c>
      <c r="I5" s="6" t="s">
        <v>8</v>
      </c>
      <c r="J5" s="22"/>
      <c r="K5" s="6" t="s">
        <v>0</v>
      </c>
      <c r="L5" s="6" t="s">
        <v>1</v>
      </c>
      <c r="M5" s="6" t="s">
        <v>8</v>
      </c>
      <c r="N5" s="21"/>
    </row>
    <row r="6" spans="1:14" ht="112.5" customHeight="1" x14ac:dyDescent="0.25">
      <c r="A6" s="21"/>
      <c r="B6" s="21"/>
      <c r="C6" s="1" t="s">
        <v>6</v>
      </c>
      <c r="D6" s="3">
        <v>110000</v>
      </c>
      <c r="E6" s="2" t="s">
        <v>2</v>
      </c>
      <c r="F6" s="22"/>
      <c r="G6" s="1" t="s">
        <v>12</v>
      </c>
      <c r="H6" s="3">
        <v>96251.96</v>
      </c>
      <c r="I6" s="2" t="s">
        <v>10</v>
      </c>
      <c r="J6" s="22"/>
      <c r="K6" s="1" t="s">
        <v>14</v>
      </c>
      <c r="L6" s="3">
        <v>62400</v>
      </c>
      <c r="M6" s="2" t="s">
        <v>16</v>
      </c>
      <c r="N6" s="21"/>
    </row>
    <row r="7" spans="1:14" ht="112.5" customHeight="1" x14ac:dyDescent="0.25">
      <c r="A7" s="21"/>
      <c r="B7" s="21"/>
      <c r="C7" s="1" t="s">
        <v>3</v>
      </c>
      <c r="D7" s="3">
        <v>10000</v>
      </c>
      <c r="E7" s="2" t="s">
        <v>4</v>
      </c>
      <c r="F7" s="22"/>
      <c r="G7" s="1" t="s">
        <v>13</v>
      </c>
      <c r="H7" s="3">
        <v>128000</v>
      </c>
      <c r="I7" s="2" t="s">
        <v>11</v>
      </c>
      <c r="J7" s="22"/>
      <c r="K7" s="1" t="s">
        <v>15</v>
      </c>
      <c r="L7" s="3">
        <v>44000</v>
      </c>
      <c r="M7" s="2" t="s">
        <v>17</v>
      </c>
      <c r="N7" s="21"/>
    </row>
    <row r="8" spans="1:14" ht="112.5" customHeight="1" x14ac:dyDescent="0.25">
      <c r="A8" s="21"/>
      <c r="B8" s="21"/>
      <c r="C8" s="1" t="s">
        <v>5</v>
      </c>
      <c r="D8" s="3">
        <v>11900</v>
      </c>
      <c r="E8" s="2" t="s">
        <v>7</v>
      </c>
      <c r="F8" s="22"/>
      <c r="G8" s="1"/>
      <c r="H8" s="3"/>
      <c r="I8" s="2"/>
      <c r="J8" s="22"/>
      <c r="K8" s="1"/>
      <c r="L8" s="3"/>
      <c r="M8" s="2"/>
      <c r="N8" s="21"/>
    </row>
    <row r="9" spans="1:14" ht="15" customHeight="1" x14ac:dyDescent="0.25">
      <c r="A9" s="21"/>
      <c r="B9" s="21"/>
      <c r="C9" s="6" t="s">
        <v>9</v>
      </c>
      <c r="D9" s="3">
        <f>SUM(Cotización_Mecánica[Precio])</f>
        <v>131900</v>
      </c>
      <c r="E9" s="6"/>
      <c r="F9" s="22"/>
      <c r="G9" s="6" t="s">
        <v>9</v>
      </c>
      <c r="H9" s="3">
        <f>SUM(Cotización_Data_Logging[Precio])</f>
        <v>224251.96000000002</v>
      </c>
      <c r="I9" s="6"/>
      <c r="J9" s="22"/>
      <c r="K9" s="6" t="s">
        <v>9</v>
      </c>
      <c r="L9" s="3">
        <f>SUM(Cotización_Camara[Precio])</f>
        <v>106400</v>
      </c>
      <c r="M9" s="6"/>
      <c r="N9" s="21"/>
    </row>
    <row r="13" spans="1:14" ht="23.25" customHeight="1" x14ac:dyDescent="0.25">
      <c r="C13" s="15" t="s">
        <v>28</v>
      </c>
      <c r="D13" s="16"/>
      <c r="E13" s="16"/>
      <c r="F13" s="17"/>
    </row>
    <row r="14" spans="1:14" ht="23.25" customHeight="1" x14ac:dyDescent="0.25">
      <c r="C14" s="18"/>
      <c r="D14" s="19"/>
      <c r="E14" s="19"/>
      <c r="F14" s="20"/>
    </row>
    <row r="15" spans="1:14" x14ac:dyDescent="0.25">
      <c r="C15" s="7" t="s">
        <v>0</v>
      </c>
      <c r="D15" s="9" t="s">
        <v>18</v>
      </c>
      <c r="E15" s="11" t="s">
        <v>19</v>
      </c>
      <c r="F15" s="12" t="s">
        <v>27</v>
      </c>
    </row>
    <row r="16" spans="1:14" ht="34.5" customHeight="1" x14ac:dyDescent="0.25">
      <c r="C16" s="10" t="s">
        <v>20</v>
      </c>
      <c r="D16" s="8">
        <v>1</v>
      </c>
      <c r="E16" s="13">
        <v>21250</v>
      </c>
      <c r="F16" s="14">
        <f t="shared" ref="F16:F22" si="0">IF(AND(D16&lt;&gt;"",E16&lt;&gt;""),D16*E16,"")</f>
        <v>21250</v>
      </c>
    </row>
    <row r="17" spans="3:6" ht="34.5" customHeight="1" x14ac:dyDescent="0.25">
      <c r="C17" s="10" t="s">
        <v>21</v>
      </c>
      <c r="D17" s="8">
        <v>1</v>
      </c>
      <c r="E17" s="13">
        <v>5000</v>
      </c>
      <c r="F17" s="14">
        <f t="shared" si="0"/>
        <v>5000</v>
      </c>
    </row>
    <row r="18" spans="3:6" ht="34.5" customHeight="1" x14ac:dyDescent="0.25">
      <c r="C18" s="10" t="s">
        <v>22</v>
      </c>
      <c r="D18" s="8">
        <v>2</v>
      </c>
      <c r="E18" s="13">
        <v>8250</v>
      </c>
      <c r="F18" s="14">
        <f t="shared" si="0"/>
        <v>16500</v>
      </c>
    </row>
    <row r="19" spans="3:6" ht="34.5" customHeight="1" x14ac:dyDescent="0.25">
      <c r="C19" s="10" t="s">
        <v>23</v>
      </c>
      <c r="D19" s="8">
        <v>1</v>
      </c>
      <c r="E19" s="13">
        <v>20000</v>
      </c>
      <c r="F19" s="14">
        <f t="shared" si="0"/>
        <v>20000</v>
      </c>
    </row>
    <row r="20" spans="3:6" ht="34.5" customHeight="1" x14ac:dyDescent="0.25">
      <c r="C20" s="10" t="s">
        <v>24</v>
      </c>
      <c r="D20" s="8">
        <v>1</v>
      </c>
      <c r="E20" s="13">
        <v>14850</v>
      </c>
      <c r="F20" s="14">
        <f t="shared" si="0"/>
        <v>14850</v>
      </c>
    </row>
    <row r="21" spans="3:6" ht="34.5" customHeight="1" x14ac:dyDescent="0.25">
      <c r="C21" s="10" t="s">
        <v>25</v>
      </c>
      <c r="D21" s="8">
        <v>2</v>
      </c>
      <c r="E21" s="13">
        <v>9000</v>
      </c>
      <c r="F21" s="14">
        <f t="shared" si="0"/>
        <v>18000</v>
      </c>
    </row>
    <row r="22" spans="3:6" ht="34.5" customHeight="1" x14ac:dyDescent="0.25">
      <c r="C22" s="10" t="s">
        <v>26</v>
      </c>
      <c r="D22" s="8">
        <v>1</v>
      </c>
      <c r="E22" s="13">
        <v>19765</v>
      </c>
      <c r="F22" s="14">
        <f t="shared" si="0"/>
        <v>19765</v>
      </c>
    </row>
    <row r="23" spans="3:6" ht="15.75" customHeight="1" x14ac:dyDescent="0.25">
      <c r="C23" s="10" t="s">
        <v>9</v>
      </c>
      <c r="D23" s="8"/>
      <c r="E23" s="13"/>
      <c r="F23" s="14">
        <f>SUBTOTAL(109,Circuito_Potencia[Precio Total])</f>
        <v>115365</v>
      </c>
    </row>
  </sheetData>
  <mergeCells count="8">
    <mergeCell ref="C13:F14"/>
    <mergeCell ref="N1:N9"/>
    <mergeCell ref="A1:B9"/>
    <mergeCell ref="F1:F9"/>
    <mergeCell ref="K3:M4"/>
    <mergeCell ref="J1:J9"/>
    <mergeCell ref="C3:E4"/>
    <mergeCell ref="G3:I4"/>
  </mergeCells>
  <phoneticPr fontId="3" type="noConversion"/>
  <hyperlinks>
    <hyperlink ref="E6" r:id="rId1" xr:uid="{A9002DB8-3ABD-4B44-A5BD-441FD9E9784E}"/>
    <hyperlink ref="E7" r:id="rId2" xr:uid="{FDF33233-ECC0-436F-8CB7-4E0288BE0E96}"/>
    <hyperlink ref="E8" r:id="rId3" xr:uid="{ECB188D0-8E06-47B5-A9CB-81CD100012F2}"/>
    <hyperlink ref="I6" r:id="rId4" xr:uid="{151FF626-6B6C-4521-A5AE-BD140AB72946}"/>
    <hyperlink ref="I7" r:id="rId5" location="position=1&amp;search_layout=stack&amp;type=item&amp;tracking_id=ddc25455-99ed-469f-89c5-f1e8fac4b9f2&amp;gid=1&amp;pid=2" xr:uid="{75EA45E2-8D92-456E-B212-7011AC641241}"/>
    <hyperlink ref="M6" r:id="rId6" xr:uid="{A4CA19E5-1715-4C14-A188-FDC806A4CC0B}"/>
    <hyperlink ref="M7" r:id="rId7" xr:uid="{5DDD025E-E23A-4619-BB8F-1CBE50BF23E8}"/>
  </hyperlinks>
  <pageMargins left="0.7" right="0.7" top="0.75" bottom="0.75" header="0.3" footer="0.3"/>
  <pageSetup paperSize="9" orientation="portrait" r:id="rId8"/>
  <drawing r:id="rId9"/>
  <tableParts count="4"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m W B V q H W p l y m A A A A 9 g A A A B I A H A B D b 2 5 m a W c v U G F j a 2 F n Z S 5 4 b W w g o h g A K K A U A A A A A A A A A A A A A A A A A A A A A A A A A A A A h Y + x D o I w G I R f h X S n L d U Y Q n 7 K Y N w k M S E x r k 2 p 0 A j F 0 G J 5 N w c f y V c Q o 6 i b 4 9 1 9 l 9 z d r z f I x r Y J L q q 3 u j M p i j B F g T K y K 7 W p U j S 4 Y x i j j M N O y J O o V D D B x i a j 1 S m q n T s n h H j v s V / g r q 8 I o z Q i h 3 x b y F q 1 I t T G O m G k Q p 9 W + b + F O O x f Y z j D U b T E 8 Y p h C m Q 2 I d f m C 7 B p 7 z P 9 M W E 9 N G 7 o F V c 2 3 B R A Z g n k / Y E / A F B L A w Q U A A I A C A D m Z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m W B V i i K R 7 g O A A A A E Q A A A B M A H A B G b 3 J t d W x h c y 9 T Z W N 0 a W 9 u M S 5 t I K I Y A C i g F A A A A A A A A A A A A A A A A A A A A A A A A A A A A C t O T S 7 J z M 9 T C I b Q h t Y A U E s B A i 0 A F A A C A A g A 5 m W B V q H W p l y m A A A A 9 g A A A B I A A A A A A A A A A A A A A A A A A A A A A E N v b m Z p Z y 9 Q Y W N r Y W d l L n h t b F B L A Q I t A B Q A A g A I A O Z l g V Y P y u m r p A A A A O k A A A A T A A A A A A A A A A A A A A A A A P I A A A B b Q 2 9 u d G V u d F 9 U e X B l c 1 0 u e G 1 s U E s B A i 0 A F A A C A A g A 5 m W B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G J K X A v g F O t T Y A t 3 Q Z V + A A A A A A A g A A A A A A E G Y A A A A B A A A g A A A A l m A 4 j S O E d 1 E M Z s m X u h y y T 7 U a z u h o S q N X A r X 0 h s 7 R v O o A A A A A D o A A A A A C A A A g A A A A A b k g / w f S Y I t R H C l I y 6 I c 4 X X k K o T n 1 l w g 9 w k x F j g Z h M N Q A A A A / 0 b H V o X 8 2 P z F 4 V Y b 4 h 1 U 5 t T Y l A s V Z Y m Y 9 d X Q M x A y g 8 p 3 9 3 s k g c J i f u 8 e w F O j E 1 u / o / q S U O Q I / a 5 y z f h 9 b x m R + P 5 u o f H v k t 1 W o n p J n S l S 9 W B A A A A A 0 J m T I A i 6 0 4 r 3 d e p Q J C f r a f 4 l O 1 M X K h 0 4 p e P + v 5 h 0 o 5 x j n 0 9 k q n R K n H F T k p 7 P 4 j K h k b L J 1 2 d p Z 7 T U 1 b 4 w c c 2 z r w = = < / D a t a M a s h u p > 
</file>

<file path=customXml/itemProps1.xml><?xml version="1.0" encoding="utf-8"?>
<ds:datastoreItem xmlns:ds="http://schemas.openxmlformats.org/officeDocument/2006/customXml" ds:itemID="{2B92F12E-52A7-4928-B780-24CBAD65F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Gabriel Santana Mestra</dc:creator>
  <cp:lastModifiedBy>Jesús Gabriel Santana Mestra</cp:lastModifiedBy>
  <dcterms:created xsi:type="dcterms:W3CDTF">2023-03-30T00:25:45Z</dcterms:created>
  <dcterms:modified xsi:type="dcterms:W3CDTF">2023-04-10T23:48:12Z</dcterms:modified>
</cp:coreProperties>
</file>