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ontevideo-my.sharepoint.com/personal/e_fort_um_edu_uy/Documents/Cursos/Estadística/2024/Tema Muestas/"/>
    </mc:Choice>
  </mc:AlternateContent>
  <xr:revisionPtr revIDLastSave="1" documentId="8_{01F861AE-3E07-4A4F-9B7C-86379DD90F5B}" xr6:coauthVersionLast="47" xr6:coauthVersionMax="47" xr10:uidLastSave="{C097C7F1-7545-4FE3-BF6A-DEF07B36D6FC}"/>
  <bookViews>
    <workbookView xWindow="-108" yWindow="-108" windowWidth="23256" windowHeight="12576" activeTab="1" xr2:uid="{A095A363-7913-4E8D-A4E0-27D4A39DEE31}"/>
  </bookViews>
  <sheets>
    <sheet name="Datos" sheetId="1" r:id="rId1"/>
    <sheet name="Estadist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2" l="1"/>
  <c r="M6" i="2"/>
  <c r="M7" i="2"/>
  <c r="M8" i="2"/>
  <c r="M9" i="2"/>
  <c r="M10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5" i="2"/>
  <c r="M4" i="2"/>
  <c r="C18" i="2"/>
  <c r="C17" i="2"/>
  <c r="F15" i="2"/>
  <c r="F13" i="2"/>
  <c r="D13" i="2"/>
  <c r="C13" i="2"/>
  <c r="F10" i="2"/>
  <c r="F11" i="2" s="1"/>
  <c r="D10" i="2"/>
  <c r="D11" i="2" s="1"/>
  <c r="C11" i="2"/>
  <c r="C10" i="2"/>
  <c r="C9" i="2"/>
  <c r="C8" i="2"/>
  <c r="F9" i="2"/>
  <c r="D9" i="2"/>
  <c r="F8" i="2"/>
  <c r="M21" i="1"/>
  <c r="M20" i="1"/>
  <c r="M19" i="1"/>
  <c r="M18" i="1"/>
  <c r="M17" i="1"/>
  <c r="M16" i="1"/>
  <c r="M15" i="1"/>
  <c r="M14" i="1"/>
  <c r="M13" i="1"/>
  <c r="M12" i="1"/>
  <c r="F6" i="2" s="1"/>
  <c r="M11" i="1"/>
  <c r="M10" i="1"/>
  <c r="M9" i="1"/>
  <c r="M8" i="1"/>
  <c r="M7" i="1"/>
  <c r="M6" i="1"/>
  <c r="M5" i="1"/>
  <c r="M4" i="1"/>
  <c r="M3" i="1"/>
  <c r="M2" i="1"/>
  <c r="D6" i="2"/>
  <c r="D8" i="2" s="1"/>
  <c r="C6" i="2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F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D4" i="2"/>
  <c r="C4" i="2"/>
</calcChain>
</file>

<file path=xl/sharedStrings.xml><?xml version="1.0" encoding="utf-8"?>
<sst xmlns="http://schemas.openxmlformats.org/spreadsheetml/2006/main" count="15" uniqueCount="12">
  <si>
    <t>Observation</t>
  </si>
  <si>
    <t>Wage</t>
  </si>
  <si>
    <t>Education</t>
  </si>
  <si>
    <t>Media Muestral</t>
  </si>
  <si>
    <t>log( Wage)</t>
  </si>
  <si>
    <t>log(Wage)</t>
  </si>
  <si>
    <t>varianza muestral</t>
  </si>
  <si>
    <t>wage 2</t>
  </si>
  <si>
    <t>education 2</t>
  </si>
  <si>
    <t>Desvío muestral</t>
  </si>
  <si>
    <t>log( Wage)2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</si>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</sst>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Datos!$H$1</c:f>
              <c:strCache>
                <c:ptCount val="1"/>
                <c:pt idx="0">
                  <c:v>log( Wage)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Datos!$E$2:$E$21</c:f>
              <c:numCache>
                <c:formatCode>General</c:formatCode>
                <c:ptCount val="20"/>
                <c:pt idx="0">
                  <c:v>37.93</c:v>
                </c:pt>
                <c:pt idx="1">
                  <c:v>40.869999999999997</c:v>
                </c:pt>
                <c:pt idx="2">
                  <c:v>14.18</c:v>
                </c:pt>
                <c:pt idx="3">
                  <c:v>16.829999999999998</c:v>
                </c:pt>
                <c:pt idx="4">
                  <c:v>33.17</c:v>
                </c:pt>
                <c:pt idx="5">
                  <c:v>29.81</c:v>
                </c:pt>
                <c:pt idx="6">
                  <c:v>54.62</c:v>
                </c:pt>
                <c:pt idx="7">
                  <c:v>43.08</c:v>
                </c:pt>
                <c:pt idx="8">
                  <c:v>14.42</c:v>
                </c:pt>
                <c:pt idx="9">
                  <c:v>14.9</c:v>
                </c:pt>
                <c:pt idx="10">
                  <c:v>21.63</c:v>
                </c:pt>
                <c:pt idx="11">
                  <c:v>11.09</c:v>
                </c:pt>
                <c:pt idx="12">
                  <c:v>10</c:v>
                </c:pt>
                <c:pt idx="13">
                  <c:v>31.73</c:v>
                </c:pt>
                <c:pt idx="14">
                  <c:v>11.06</c:v>
                </c:pt>
                <c:pt idx="15">
                  <c:v>18.75</c:v>
                </c:pt>
                <c:pt idx="16">
                  <c:v>27.35</c:v>
                </c:pt>
                <c:pt idx="17">
                  <c:v>24.04</c:v>
                </c:pt>
                <c:pt idx="18">
                  <c:v>36.06</c:v>
                </c:pt>
                <c:pt idx="19">
                  <c:v>23.08</c:v>
                </c:pt>
              </c:numCache>
            </c:numRef>
          </c:xVal>
          <c:yVal>
            <c:numRef>
              <c:f>Datos!$H$2:$H$21</c:f>
              <c:numCache>
                <c:formatCode>General</c:formatCode>
                <c:ptCount val="20"/>
                <c:pt idx="0">
                  <c:v>3.6357423557008075</c:v>
                </c:pt>
                <c:pt idx="1">
                  <c:v>3.7103962975761857</c:v>
                </c:pt>
                <c:pt idx="2">
                  <c:v>2.6518325211039815</c:v>
                </c:pt>
                <c:pt idx="3">
                  <c:v>2.8231630082027146</c:v>
                </c:pt>
                <c:pt idx="4">
                  <c:v>3.5016458529589611</c:v>
                </c:pt>
                <c:pt idx="5">
                  <c:v>3.3948439076899799</c:v>
                </c:pt>
                <c:pt idx="6">
                  <c:v>4.0004001160455589</c:v>
                </c:pt>
                <c:pt idx="7">
                  <c:v>3.7630588522881876</c:v>
                </c:pt>
                <c:pt idx="8">
                  <c:v>2.6686161318568029</c:v>
                </c:pt>
                <c:pt idx="9">
                  <c:v>2.7013612129514133</c:v>
                </c:pt>
                <c:pt idx="10">
                  <c:v>3.0740812399649675</c:v>
                </c:pt>
                <c:pt idx="11">
                  <c:v>2.4060438013622756</c:v>
                </c:pt>
                <c:pt idx="12">
                  <c:v>2.3025850929940459</c:v>
                </c:pt>
                <c:pt idx="13">
                  <c:v>3.4572626055951043</c:v>
                </c:pt>
                <c:pt idx="14">
                  <c:v>2.403334996094189</c:v>
                </c:pt>
                <c:pt idx="15">
                  <c:v>2.9311937524164198</c:v>
                </c:pt>
                <c:pt idx="16">
                  <c:v>3.3087165288679903</c:v>
                </c:pt>
                <c:pt idx="17">
                  <c:v>3.179719109667007</c:v>
                </c:pt>
                <c:pt idx="18">
                  <c:v>3.5851842177751712</c:v>
                </c:pt>
                <c:pt idx="19">
                  <c:v>3.1389664416398988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F-4DDB-BAAA-AF726354D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467888"/>
        <c:axId val="774468720"/>
      </c:scatterChart>
      <c:valAx>
        <c:axId val="7744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74468720"/>
        <c:crosses val="autoZero"/>
        <c:crossBetween val="midCat"/>
      </c:valAx>
      <c:valAx>
        <c:axId val="7744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744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5</xdr:row>
      <xdr:rowOff>118110</xdr:rowOff>
    </xdr:from>
    <xdr:to>
      <xdr:col>19</xdr:col>
      <xdr:colOff>22860</xdr:colOff>
      <xdr:row>20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9726B3-49D7-42B9-B9B9-053706475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37A7-EA08-4089-A6C5-9E4CAEF6D552}">
  <dimension ref="D1:M21"/>
  <sheetViews>
    <sheetView showGridLines="0" topLeftCell="C1" workbookViewId="0">
      <selection activeCell="E21" sqref="E21"/>
    </sheetView>
  </sheetViews>
  <sheetFormatPr baseColWidth="10" defaultRowHeight="14.4" x14ac:dyDescent="0.3"/>
  <sheetData>
    <row r="1" spans="4:13" ht="15" thickBot="1" x14ac:dyDescent="0.35">
      <c r="D1" s="2" t="s">
        <v>0</v>
      </c>
      <c r="E1" s="2" t="s">
        <v>1</v>
      </c>
      <c r="F1" s="2" t="s">
        <v>2</v>
      </c>
      <c r="H1" s="4" t="s">
        <v>4</v>
      </c>
      <c r="J1" s="4" t="s">
        <v>7</v>
      </c>
      <c r="K1" t="s">
        <v>8</v>
      </c>
      <c r="M1" s="4" t="s">
        <v>10</v>
      </c>
    </row>
    <row r="2" spans="4:13" ht="15" thickTop="1" x14ac:dyDescent="0.3">
      <c r="D2" s="1">
        <v>1</v>
      </c>
      <c r="E2" s="1">
        <v>37.93</v>
      </c>
      <c r="F2" s="1">
        <v>18</v>
      </c>
      <c r="H2">
        <f>+LN(E2)</f>
        <v>3.6357423557008075</v>
      </c>
      <c r="J2">
        <f>+E2^2</f>
        <v>1438.6849</v>
      </c>
      <c r="K2">
        <f>+F2^2</f>
        <v>324</v>
      </c>
      <c r="M2">
        <f>+H2^2</f>
        <v>13.218622477036858</v>
      </c>
    </row>
    <row r="3" spans="4:13" x14ac:dyDescent="0.3">
      <c r="D3" s="1">
        <v>2</v>
      </c>
      <c r="E3" s="1">
        <v>40.869999999999997</v>
      </c>
      <c r="F3" s="1">
        <v>18</v>
      </c>
      <c r="H3">
        <f t="shared" ref="H3:H21" si="0">+LN(E3)</f>
        <v>3.7103962975761857</v>
      </c>
      <c r="J3">
        <f t="shared" ref="J3:J21" si="1">+E3^2</f>
        <v>1670.3568999999998</v>
      </c>
      <c r="K3">
        <f t="shared" ref="K3:M21" si="2">+F3^2</f>
        <v>324</v>
      </c>
      <c r="M3">
        <f t="shared" si="2"/>
        <v>13.767040685067068</v>
      </c>
    </row>
    <row r="4" spans="4:13" x14ac:dyDescent="0.3">
      <c r="D4" s="1">
        <v>3</v>
      </c>
      <c r="E4" s="1">
        <v>14.18</v>
      </c>
      <c r="F4" s="1">
        <v>13</v>
      </c>
      <c r="H4">
        <f t="shared" si="0"/>
        <v>2.6518325211039815</v>
      </c>
      <c r="J4">
        <f t="shared" si="1"/>
        <v>201.07239999999999</v>
      </c>
      <c r="K4">
        <f t="shared" si="2"/>
        <v>169</v>
      </c>
      <c r="M4">
        <f t="shared" si="2"/>
        <v>7.0322157199846984</v>
      </c>
    </row>
    <row r="5" spans="4:13" x14ac:dyDescent="0.3">
      <c r="D5" s="1">
        <v>4</v>
      </c>
      <c r="E5" s="1">
        <v>16.829999999999998</v>
      </c>
      <c r="F5" s="1">
        <v>16</v>
      </c>
      <c r="H5">
        <f t="shared" si="0"/>
        <v>2.8231630082027146</v>
      </c>
      <c r="J5">
        <f t="shared" si="1"/>
        <v>283.24889999999994</v>
      </c>
      <c r="K5">
        <f t="shared" si="2"/>
        <v>256</v>
      </c>
      <c r="M5">
        <f t="shared" si="2"/>
        <v>7.9702493708842006</v>
      </c>
    </row>
    <row r="6" spans="4:13" x14ac:dyDescent="0.3">
      <c r="D6" s="1">
        <v>5</v>
      </c>
      <c r="E6" s="1">
        <v>33.17</v>
      </c>
      <c r="F6" s="1">
        <v>16</v>
      </c>
      <c r="H6">
        <f t="shared" si="0"/>
        <v>3.5016458529589611</v>
      </c>
      <c r="J6">
        <f t="shared" si="1"/>
        <v>1100.2489</v>
      </c>
      <c r="K6">
        <f t="shared" si="2"/>
        <v>256</v>
      </c>
      <c r="M6">
        <f t="shared" si="2"/>
        <v>12.261523679544691</v>
      </c>
    </row>
    <row r="7" spans="4:13" x14ac:dyDescent="0.3">
      <c r="D7" s="1">
        <v>6</v>
      </c>
      <c r="E7" s="1">
        <v>29.81</v>
      </c>
      <c r="F7" s="1">
        <v>18</v>
      </c>
      <c r="H7">
        <f t="shared" si="0"/>
        <v>3.3948439076899799</v>
      </c>
      <c r="J7">
        <f t="shared" si="1"/>
        <v>888.63609999999994</v>
      </c>
      <c r="K7">
        <f t="shared" si="2"/>
        <v>324</v>
      </c>
      <c r="M7">
        <f t="shared" si="2"/>
        <v>11.524965157579773</v>
      </c>
    </row>
    <row r="8" spans="4:13" x14ac:dyDescent="0.3">
      <c r="D8" s="1">
        <v>7</v>
      </c>
      <c r="E8" s="1">
        <v>54.62</v>
      </c>
      <c r="F8" s="1">
        <v>16</v>
      </c>
      <c r="H8">
        <f t="shared" si="0"/>
        <v>4.0004001160455589</v>
      </c>
      <c r="J8">
        <f t="shared" si="1"/>
        <v>2983.3443999999995</v>
      </c>
      <c r="K8">
        <f t="shared" si="2"/>
        <v>256</v>
      </c>
      <c r="M8">
        <f t="shared" si="2"/>
        <v>16.00320108845732</v>
      </c>
    </row>
    <row r="9" spans="4:13" x14ac:dyDescent="0.3">
      <c r="D9" s="1">
        <v>8</v>
      </c>
      <c r="E9" s="1">
        <v>43.08</v>
      </c>
      <c r="F9" s="1">
        <v>18</v>
      </c>
      <c r="H9">
        <f t="shared" si="0"/>
        <v>3.7630588522881876</v>
      </c>
      <c r="J9">
        <f t="shared" si="1"/>
        <v>1855.8863999999999</v>
      </c>
      <c r="K9">
        <f t="shared" si="2"/>
        <v>324</v>
      </c>
      <c r="M9">
        <f t="shared" si="2"/>
        <v>14.160611925784492</v>
      </c>
    </row>
    <row r="10" spans="4:13" x14ac:dyDescent="0.3">
      <c r="D10" s="1">
        <v>9</v>
      </c>
      <c r="E10" s="1">
        <v>14.42</v>
      </c>
      <c r="F10" s="1">
        <v>12</v>
      </c>
      <c r="H10">
        <f t="shared" si="0"/>
        <v>2.6686161318568029</v>
      </c>
      <c r="J10">
        <f t="shared" si="1"/>
        <v>207.93639999999999</v>
      </c>
      <c r="K10">
        <f t="shared" si="2"/>
        <v>144</v>
      </c>
      <c r="M10">
        <f t="shared" si="2"/>
        <v>7.1215120592063652</v>
      </c>
    </row>
    <row r="11" spans="4:13" x14ac:dyDescent="0.3">
      <c r="D11" s="1">
        <v>10</v>
      </c>
      <c r="E11" s="1">
        <v>14.9</v>
      </c>
      <c r="F11" s="1">
        <v>16</v>
      </c>
      <c r="H11">
        <f t="shared" si="0"/>
        <v>2.7013612129514133</v>
      </c>
      <c r="J11">
        <f t="shared" si="1"/>
        <v>222.01000000000002</v>
      </c>
      <c r="K11">
        <f t="shared" si="2"/>
        <v>256</v>
      </c>
      <c r="M11">
        <f t="shared" si="2"/>
        <v>7.2973524028383308</v>
      </c>
    </row>
    <row r="12" spans="4:13" x14ac:dyDescent="0.3">
      <c r="D12" s="1">
        <v>11</v>
      </c>
      <c r="E12" s="1">
        <v>21.63</v>
      </c>
      <c r="F12" s="1">
        <v>18</v>
      </c>
      <c r="H12">
        <f t="shared" si="0"/>
        <v>3.0740812399649675</v>
      </c>
      <c r="J12">
        <f t="shared" si="1"/>
        <v>467.85689999999994</v>
      </c>
      <c r="K12">
        <f t="shared" si="2"/>
        <v>324</v>
      </c>
      <c r="M12">
        <f t="shared" si="2"/>
        <v>9.4499754699045528</v>
      </c>
    </row>
    <row r="13" spans="4:13" x14ac:dyDescent="0.3">
      <c r="D13" s="1">
        <v>12</v>
      </c>
      <c r="E13" s="1">
        <v>11.09</v>
      </c>
      <c r="F13" s="1">
        <v>16</v>
      </c>
      <c r="H13">
        <f t="shared" si="0"/>
        <v>2.4060438013622756</v>
      </c>
      <c r="J13">
        <f t="shared" si="1"/>
        <v>122.9881</v>
      </c>
      <c r="K13">
        <f t="shared" si="2"/>
        <v>256</v>
      </c>
      <c r="M13">
        <f t="shared" si="2"/>
        <v>5.7890467740738298</v>
      </c>
    </row>
    <row r="14" spans="4:13" x14ac:dyDescent="0.3">
      <c r="D14" s="1">
        <v>13</v>
      </c>
      <c r="E14" s="1">
        <v>10</v>
      </c>
      <c r="F14" s="1">
        <v>13</v>
      </c>
      <c r="H14">
        <f t="shared" si="0"/>
        <v>2.3025850929940459</v>
      </c>
      <c r="J14">
        <f t="shared" si="1"/>
        <v>100</v>
      </c>
      <c r="K14">
        <f t="shared" si="2"/>
        <v>169</v>
      </c>
      <c r="M14">
        <f t="shared" si="2"/>
        <v>5.3018981104783993</v>
      </c>
    </row>
    <row r="15" spans="4:13" x14ac:dyDescent="0.3">
      <c r="D15" s="1">
        <v>14</v>
      </c>
      <c r="E15" s="1">
        <v>31.73</v>
      </c>
      <c r="F15" s="1">
        <v>14</v>
      </c>
      <c r="H15">
        <f t="shared" si="0"/>
        <v>3.4572626055951043</v>
      </c>
      <c r="J15">
        <f t="shared" si="1"/>
        <v>1006.7929</v>
      </c>
      <c r="K15">
        <f t="shared" si="2"/>
        <v>196</v>
      </c>
      <c r="M15">
        <f t="shared" si="2"/>
        <v>11.952664724046249</v>
      </c>
    </row>
    <row r="16" spans="4:13" x14ac:dyDescent="0.3">
      <c r="D16" s="1">
        <v>15</v>
      </c>
      <c r="E16" s="1">
        <v>11.06</v>
      </c>
      <c r="F16" s="1">
        <v>12</v>
      </c>
      <c r="H16">
        <f t="shared" si="0"/>
        <v>2.403334996094189</v>
      </c>
      <c r="J16">
        <f t="shared" si="1"/>
        <v>122.32360000000001</v>
      </c>
      <c r="K16">
        <f t="shared" si="2"/>
        <v>144</v>
      </c>
      <c r="M16">
        <f t="shared" si="2"/>
        <v>5.7760191034510555</v>
      </c>
    </row>
    <row r="17" spans="4:13" x14ac:dyDescent="0.3">
      <c r="D17" s="1">
        <v>16</v>
      </c>
      <c r="E17" s="1">
        <v>18.75</v>
      </c>
      <c r="F17" s="1">
        <v>16</v>
      </c>
      <c r="H17">
        <f t="shared" si="0"/>
        <v>2.9311937524164198</v>
      </c>
      <c r="J17">
        <f t="shared" si="1"/>
        <v>351.5625</v>
      </c>
      <c r="K17">
        <f t="shared" si="2"/>
        <v>256</v>
      </c>
      <c r="M17">
        <f t="shared" si="2"/>
        <v>8.591896814205052</v>
      </c>
    </row>
    <row r="18" spans="4:13" x14ac:dyDescent="0.3">
      <c r="D18" s="1">
        <v>17</v>
      </c>
      <c r="E18" s="1">
        <v>27.35</v>
      </c>
      <c r="F18" s="1">
        <v>14</v>
      </c>
      <c r="H18">
        <f t="shared" si="0"/>
        <v>3.3087165288679903</v>
      </c>
      <c r="J18">
        <f t="shared" si="1"/>
        <v>748.02250000000004</v>
      </c>
      <c r="K18">
        <f t="shared" si="2"/>
        <v>196</v>
      </c>
      <c r="M18">
        <f t="shared" si="2"/>
        <v>10.947605068404242</v>
      </c>
    </row>
    <row r="19" spans="4:13" x14ac:dyDescent="0.3">
      <c r="D19" s="1">
        <v>18</v>
      </c>
      <c r="E19" s="1">
        <v>24.04</v>
      </c>
      <c r="F19" s="1">
        <v>16</v>
      </c>
      <c r="H19">
        <f t="shared" si="0"/>
        <v>3.179719109667007</v>
      </c>
      <c r="J19">
        <f t="shared" si="1"/>
        <v>577.92160000000001</v>
      </c>
      <c r="K19">
        <f t="shared" si="2"/>
        <v>256</v>
      </c>
      <c r="M19">
        <f t="shared" si="2"/>
        <v>10.110613616381544</v>
      </c>
    </row>
    <row r="20" spans="4:13" x14ac:dyDescent="0.3">
      <c r="D20" s="1">
        <v>19</v>
      </c>
      <c r="E20" s="1">
        <v>36.06</v>
      </c>
      <c r="F20" s="1">
        <v>18</v>
      </c>
      <c r="H20">
        <f t="shared" si="0"/>
        <v>3.5851842177751712</v>
      </c>
      <c r="J20">
        <f t="shared" si="1"/>
        <v>1300.3236000000002</v>
      </c>
      <c r="K20">
        <f t="shared" si="2"/>
        <v>324</v>
      </c>
      <c r="M20">
        <f t="shared" si="2"/>
        <v>12.853545875384166</v>
      </c>
    </row>
    <row r="21" spans="4:13" x14ac:dyDescent="0.3">
      <c r="D21" s="1">
        <v>20</v>
      </c>
      <c r="E21" s="1">
        <v>23.08</v>
      </c>
      <c r="F21" s="1">
        <v>16</v>
      </c>
      <c r="H21">
        <f t="shared" si="0"/>
        <v>3.1389664416398988</v>
      </c>
      <c r="J21">
        <f t="shared" si="1"/>
        <v>532.68639999999994</v>
      </c>
      <c r="K21">
        <f t="shared" si="2"/>
        <v>256</v>
      </c>
      <c r="M21">
        <f t="shared" si="2"/>
        <v>9.8531103217414486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6087-2054-4469-884C-652F201D5E35}">
  <dimension ref="B3:N23"/>
  <sheetViews>
    <sheetView tabSelected="1" workbookViewId="0">
      <selection activeCell="C20" sqref="C20"/>
    </sheetView>
  </sheetViews>
  <sheetFormatPr baseColWidth="10" defaultRowHeight="14.4" x14ac:dyDescent="0.3"/>
  <cols>
    <col min="2" max="2" width="15.33203125" bestFit="1" customWidth="1"/>
  </cols>
  <sheetData>
    <row r="3" spans="2:14" ht="15" thickBot="1" x14ac:dyDescent="0.35">
      <c r="C3" s="2" t="s">
        <v>1</v>
      </c>
      <c r="D3" s="2" t="s">
        <v>2</v>
      </c>
      <c r="F3" s="2" t="s">
        <v>5</v>
      </c>
      <c r="L3" s="2" t="s">
        <v>1</v>
      </c>
    </row>
    <row r="4" spans="2:14" ht="15" thickTop="1" x14ac:dyDescent="0.3">
      <c r="B4" t="s">
        <v>3</v>
      </c>
      <c r="C4">
        <f>+SUM(Datos!E2:E21)/20</f>
        <v>25.73</v>
      </c>
      <c r="D4" s="3">
        <f>+SUM(Datos!F2:F21)/20</f>
        <v>15.7</v>
      </c>
      <c r="F4">
        <f>SUM(Datos!H2:H21)/Datos!D21</f>
        <v>3.1319074021375828</v>
      </c>
      <c r="L4" s="1">
        <v>10</v>
      </c>
      <c r="M4">
        <f>1/20</f>
        <v>0.05</v>
      </c>
    </row>
    <row r="5" spans="2:14" x14ac:dyDescent="0.3">
      <c r="L5" s="1">
        <v>11.06</v>
      </c>
      <c r="M5" s="1">
        <f>+M4+1/20</f>
        <v>0.1</v>
      </c>
    </row>
    <row r="6" spans="2:14" x14ac:dyDescent="0.3">
      <c r="B6" t="s">
        <v>6</v>
      </c>
      <c r="C6">
        <f>+SUM(Datos!J2:J21)/Datos!$D$21-C4^2</f>
        <v>147.0622699999999</v>
      </c>
      <c r="D6">
        <f>+SUM(Datos!K2:K21)/Datos!$D$21-D4^2</f>
        <v>4.0100000000000193</v>
      </c>
      <c r="F6">
        <f>+SUM(Datos!M2:M21)/Datos!$D$21-F4^2</f>
        <v>0.24033954665853585</v>
      </c>
      <c r="L6" s="1">
        <v>11.09</v>
      </c>
      <c r="M6" s="1">
        <f t="shared" ref="M6:M23" si="0">+M5+1/20</f>
        <v>0.15000000000000002</v>
      </c>
    </row>
    <row r="7" spans="2:14" x14ac:dyDescent="0.3">
      <c r="L7" s="1">
        <v>14.18</v>
      </c>
      <c r="M7" s="1">
        <f t="shared" si="0"/>
        <v>0.2</v>
      </c>
    </row>
    <row r="8" spans="2:14" x14ac:dyDescent="0.3">
      <c r="B8" t="s">
        <v>9</v>
      </c>
      <c r="C8">
        <f>+SQRT(C6)</f>
        <v>12.12692335260679</v>
      </c>
      <c r="D8">
        <f>+SQRT(D6)</f>
        <v>2.0024984394500835</v>
      </c>
      <c r="F8">
        <f>+SQRT(F6)</f>
        <v>0.49024437442823948</v>
      </c>
      <c r="L8" s="1">
        <v>14.42</v>
      </c>
      <c r="M8" s="1">
        <f t="shared" si="0"/>
        <v>0.25</v>
      </c>
    </row>
    <row r="9" spans="2:14" x14ac:dyDescent="0.3">
      <c r="C9">
        <f>+STDEV(Datos!E2:E21)</f>
        <v>12.441960837170486</v>
      </c>
      <c r="D9">
        <f>+STDEV(Datos!F2:F21)</f>
        <v>2.0545200489600819</v>
      </c>
      <c r="F9">
        <f>+STDEV(Datos!H2:H21)</f>
        <v>0.50298011539490317</v>
      </c>
      <c r="L9" s="1">
        <v>14.9</v>
      </c>
      <c r="M9" s="1">
        <f t="shared" si="0"/>
        <v>0.3</v>
      </c>
    </row>
    <row r="10" spans="2:14" x14ac:dyDescent="0.3">
      <c r="C10">
        <f>+C6*20/19</f>
        <v>154.80238947368412</v>
      </c>
      <c r="D10">
        <f>+D6*20/19</f>
        <v>4.221052631578968</v>
      </c>
      <c r="F10">
        <f>+F6*20/19</f>
        <v>0.25298899648266931</v>
      </c>
      <c r="L10" s="1">
        <v>16.829999999999998</v>
      </c>
      <c r="M10" s="1">
        <f t="shared" si="0"/>
        <v>0.35</v>
      </c>
    </row>
    <row r="11" spans="2:14" x14ac:dyDescent="0.3">
      <c r="C11">
        <f>+SQRT(C10)</f>
        <v>12.441960837170486</v>
      </c>
      <c r="D11">
        <f>+SQRT(D10)</f>
        <v>2.0545200489600894</v>
      </c>
      <c r="F11">
        <f>+SQRT(F10)</f>
        <v>0.50298011539490239</v>
      </c>
      <c r="L11" s="1">
        <v>18.75</v>
      </c>
      <c r="M11" s="1">
        <f t="shared" si="0"/>
        <v>0.39999999999999997</v>
      </c>
    </row>
    <row r="12" spans="2:14" x14ac:dyDescent="0.3">
      <c r="L12" s="1">
        <v>21.63</v>
      </c>
      <c r="M12" s="1">
        <f t="shared" si="0"/>
        <v>0.44999999999999996</v>
      </c>
    </row>
    <row r="13" spans="2:14" x14ac:dyDescent="0.3">
      <c r="C13">
        <f>+C4/C8</f>
        <v>2.121725292711536</v>
      </c>
      <c r="D13">
        <f>+D4/D8</f>
        <v>7.8402058601910607</v>
      </c>
      <c r="F13">
        <f>+F4/F8</f>
        <v>6.3884616846246383</v>
      </c>
      <c r="L13" s="1">
        <v>23.08</v>
      </c>
      <c r="M13" s="1">
        <f t="shared" si="0"/>
        <v>0.49999999999999994</v>
      </c>
    </row>
    <row r="14" spans="2:14" x14ac:dyDescent="0.3">
      <c r="L14" s="1">
        <v>24.04</v>
      </c>
      <c r="M14" s="1">
        <f t="shared" si="0"/>
        <v>0.54999999999999993</v>
      </c>
      <c r="N14">
        <f>+AVERAGE(L13:L14)</f>
        <v>23.56</v>
      </c>
    </row>
    <row r="15" spans="2:14" x14ac:dyDescent="0.3">
      <c r="F15">
        <f>+EXP(F4)</f>
        <v>22.917651056244065</v>
      </c>
      <c r="L15" s="1">
        <v>27.35</v>
      </c>
      <c r="M15" s="1">
        <f t="shared" si="0"/>
        <v>0.6</v>
      </c>
    </row>
    <row r="16" spans="2:14" x14ac:dyDescent="0.3">
      <c r="L16" s="1">
        <v>29.81</v>
      </c>
      <c r="M16" s="1">
        <f t="shared" si="0"/>
        <v>0.65</v>
      </c>
    </row>
    <row r="17" spans="2:13" x14ac:dyDescent="0.3">
      <c r="B17" t="s">
        <v>11</v>
      </c>
      <c r="C17">
        <f>+MEDIAN(Datos!E2:E21)</f>
        <v>23.56</v>
      </c>
      <c r="L17" s="1">
        <v>31.73</v>
      </c>
      <c r="M17" s="1">
        <f t="shared" si="0"/>
        <v>0.70000000000000007</v>
      </c>
    </row>
    <row r="18" spans="2:13" x14ac:dyDescent="0.3">
      <c r="C18">
        <f>+PERCENTILE(Datos!E2:E21,0.5)</f>
        <v>23.56</v>
      </c>
      <c r="L18" s="1">
        <v>33.17</v>
      </c>
      <c r="M18" s="1">
        <f t="shared" si="0"/>
        <v>0.75000000000000011</v>
      </c>
    </row>
    <row r="19" spans="2:13" x14ac:dyDescent="0.3">
      <c r="L19" s="1">
        <v>36.06</v>
      </c>
      <c r="M19" s="1">
        <f t="shared" si="0"/>
        <v>0.80000000000000016</v>
      </c>
    </row>
    <row r="20" spans="2:13" x14ac:dyDescent="0.3">
      <c r="L20" s="1">
        <v>37.93</v>
      </c>
      <c r="M20" s="1">
        <f t="shared" si="0"/>
        <v>0.8500000000000002</v>
      </c>
    </row>
    <row r="21" spans="2:13" x14ac:dyDescent="0.3">
      <c r="L21" s="1">
        <v>40.869999999999997</v>
      </c>
      <c r="M21" s="1">
        <f t="shared" si="0"/>
        <v>0.90000000000000024</v>
      </c>
    </row>
    <row r="22" spans="2:13" x14ac:dyDescent="0.3">
      <c r="L22" s="1">
        <v>43.08</v>
      </c>
      <c r="M22" s="1">
        <f t="shared" si="0"/>
        <v>0.95000000000000029</v>
      </c>
    </row>
    <row r="23" spans="2:13" x14ac:dyDescent="0.3">
      <c r="L23" s="1">
        <v>54.62</v>
      </c>
      <c r="M23" s="1">
        <f t="shared" si="0"/>
        <v>1.0000000000000002</v>
      </c>
    </row>
  </sheetData>
  <sortState xmlns:xlrd2="http://schemas.microsoft.com/office/spreadsheetml/2017/richdata2" ref="L4:L23">
    <sortCondition ref="L4:L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Estadisticos</vt:lpstr>
    </vt:vector>
  </TitlesOfParts>
  <Company>Universidad de Montevideo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 Esteban</dc:creator>
  <cp:lastModifiedBy>FORT Esteban</cp:lastModifiedBy>
  <dcterms:created xsi:type="dcterms:W3CDTF">2024-01-19T19:33:57Z</dcterms:created>
  <dcterms:modified xsi:type="dcterms:W3CDTF">2024-01-29T12:17:27Z</dcterms:modified>
</cp:coreProperties>
</file>