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fran\Desktop\"/>
    </mc:Choice>
  </mc:AlternateContent>
  <xr:revisionPtr revIDLastSave="0" documentId="13_ncr:1_{520C2C78-D33B-4523-A4FD-6E8E5B95D1D3}" xr6:coauthVersionLast="46" xr6:coauthVersionMax="46" xr10:uidLastSave="{00000000-0000-0000-0000-000000000000}"/>
  <workbookProtection lockStructure="1"/>
  <bookViews>
    <workbookView xWindow="-120" yWindow="-120" windowWidth="29040" windowHeight="15840" tabRatio="537" activeTab="1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3" l="1"/>
  <c r="E35" i="13"/>
  <c r="E34" i="13"/>
  <c r="C35" i="13"/>
  <c r="D35" i="13"/>
  <c r="C36" i="13"/>
  <c r="D36" i="13"/>
  <c r="B36" i="13"/>
  <c r="B35" i="13"/>
  <c r="D34" i="13"/>
  <c r="C34" i="13"/>
  <c r="B34" i="13"/>
  <c r="E28" i="13"/>
  <c r="D28" i="13"/>
  <c r="M19" i="13"/>
  <c r="M18" i="13"/>
  <c r="L19" i="13"/>
  <c r="L18" i="13"/>
  <c r="K19" i="13"/>
  <c r="K18" i="13"/>
  <c r="E19" i="13"/>
  <c r="F19" i="13"/>
  <c r="D19" i="13"/>
  <c r="F18" i="13"/>
  <c r="E18" i="13"/>
  <c r="D18" i="13"/>
  <c r="B14" i="13"/>
  <c r="B15" i="13"/>
  <c r="B13" i="13"/>
  <c r="B6" i="13"/>
  <c r="B7" i="13"/>
  <c r="B5" i="13"/>
  <c r="R9" i="6"/>
  <c r="D27" i="13" s="1"/>
  <c r="R10" i="6"/>
  <c r="B28" i="13" s="1"/>
  <c r="R11" i="6"/>
  <c r="C27" i="13" s="1"/>
  <c r="R12" i="6"/>
  <c r="R13" i="6"/>
  <c r="D26" i="13" s="1"/>
  <c r="R14" i="6"/>
  <c r="R15" i="6"/>
  <c r="R16" i="6"/>
  <c r="R17" i="6"/>
  <c r="E27" i="13" s="1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C28" i="13" s="1"/>
  <c r="R35" i="6"/>
  <c r="R36" i="6"/>
  <c r="R37" i="6"/>
  <c r="R38" i="6"/>
  <c r="R39" i="6"/>
  <c r="R40" i="6"/>
  <c r="R41" i="6"/>
  <c r="R42" i="6"/>
  <c r="R43" i="6"/>
  <c r="E26" i="13" s="1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C26" i="13" s="1"/>
  <c r="J4" i="6"/>
  <c r="F6" i="6"/>
  <c r="E4" i="6"/>
  <c r="B26" i="13" l="1"/>
  <c r="B27" i="13"/>
  <c r="B6" i="15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6" i="15"/>
  <c r="E26" i="15"/>
  <c r="D27" i="15"/>
  <c r="E27" i="15"/>
  <c r="D28" i="15"/>
  <c r="E28" i="15"/>
  <c r="C27" i="15"/>
  <c r="C28" i="15"/>
  <c r="C26" i="15"/>
  <c r="B27" i="15"/>
  <c r="B28" i="15"/>
  <c r="B26" i="15"/>
</calcChain>
</file>

<file path=xl/sharedStrings.xml><?xml version="1.0" encoding="utf-8"?>
<sst xmlns="http://schemas.openxmlformats.org/spreadsheetml/2006/main" count="1371" uniqueCount="592">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</sst>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0" applyNumberFormat="0" applyFill="0" applyAlignment="0" applyProtection="0"/>
    <xf numFmtId="0" fontId="5" fillId="0" borderId="0" applyNumberFormat="0" applyFill="0" applyBorder="0" applyAlignment="0" applyProtection="0"/>
    <xf numFmtId="0" fontId="18" fillId="0" borderId="0">
      <alignment vertical="top" wrapText="1"/>
    </xf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 applyFill="1"/>
    <xf numFmtId="0" fontId="2" fillId="0" borderId="1" xfId="0" applyFont="1" applyBorder="1"/>
    <xf numFmtId="0" fontId="8" fillId="0" borderId="0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6" xfId="0" applyFont="1" applyBorder="1" applyAlignment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0" fillId="0" borderId="0" xfId="0" applyFill="1" applyAlignment="1">
      <alignment vertical="top" wrapText="1"/>
    </xf>
    <xf numFmtId="0" fontId="10" fillId="0" borderId="9" xfId="0" applyFont="1" applyFill="1" applyBorder="1" applyAlignment="1">
      <alignment horizontal="center" vertical="center"/>
    </xf>
    <xf numFmtId="0" fontId="0" fillId="0" borderId="9" xfId="0" applyFill="1" applyBorder="1"/>
    <xf numFmtId="0" fontId="4" fillId="0" borderId="0" xfId="2"/>
    <xf numFmtId="0" fontId="14" fillId="0" borderId="0" xfId="2" applyFont="1"/>
    <xf numFmtId="0" fontId="15" fillId="0" borderId="15" xfId="2" applyFont="1" applyBorder="1"/>
    <xf numFmtId="0" fontId="11" fillId="0" borderId="0" xfId="3"/>
    <xf numFmtId="0" fontId="17" fillId="0" borderId="0" xfId="4" applyFont="1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0" fontId="10" fillId="3" borderId="1" xfId="0" applyFont="1" applyFill="1" applyBorder="1" applyAlignment="1">
      <alignment horizontal="center" vertical="center" wrapText="1"/>
    </xf>
    <xf numFmtId="164" fontId="4" fillId="4" borderId="1" xfId="1" applyFont="1" applyFill="1" applyBorder="1"/>
    <xf numFmtId="0" fontId="0" fillId="0" borderId="0" xfId="0" applyFill="1" applyAlignment="1"/>
    <xf numFmtId="0" fontId="0" fillId="0" borderId="6" xfId="0" applyFill="1" applyBorder="1" applyAlignment="1"/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6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2" borderId="1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center" vertical="top" wrapText="1"/>
    </xf>
    <xf numFmtId="0" fontId="11" fillId="2" borderId="6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7" fillId="0" borderId="9" xfId="0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7" xfId="0" applyFont="1" applyFill="1" applyBorder="1" applyAlignment="1">
      <alignment horizontal="center" vertical="top" wrapText="1"/>
    </xf>
    <xf numFmtId="0" fontId="8" fillId="3" borderId="12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 vertical="top" wrapText="1"/>
    </xf>
    <xf numFmtId="0" fontId="6" fillId="3" borderId="1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Dashboard!$A$4</c:f>
          <c:strCache>
            <c:ptCount val="1"/>
            <c:pt idx="0">
              <c:v>Number of students by Campus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DB-4BF3-9301-2E16AC659C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DB-4BF3-9301-2E16AC659C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DB-4BF3-9301-2E16AC659C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Dashboard!$A$5:$A$7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Dashboard!$B$5:$B$7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F-4890-AABB-0AEBF862075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Dashboard!$A$12</c:f>
          <c:strCache>
            <c:ptCount val="1"/>
            <c:pt idx="0">
              <c:v>Number of students by Course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9C-4835-B0B1-D98AB56B35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9C-4835-B0B1-D98AB56B35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9C-4835-B0B1-D98AB56B3506}"/>
              </c:ext>
            </c:extLst>
          </c:dPt>
          <c:cat>
            <c:strRef>
              <c:f>Dashboard!$A$13:$A$15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Dashboard!$B$13:$B$15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7-4605-8DB1-8D646A6CF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Dashboard!$A$25</c:f>
          <c:strCache>
            <c:ptCount val="1"/>
            <c:pt idx="0">
              <c:v>Student Payments by Campus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Dashboard!$B$26:$B$28</c:f>
              <c:numCache>
                <c:formatCode>_-"$"* #,##0.00_-;\-"$"* #,##0.00_-;_-"$"* "-"??_-;_-@_-</c:formatCode>
                <c:ptCount val="3"/>
                <c:pt idx="0">
                  <c:v>2008800</c:v>
                </c:pt>
                <c:pt idx="1">
                  <c:v>2983500</c:v>
                </c:pt>
                <c:pt idx="2">
                  <c:v>1028700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E-4B23-8C2E-EC49E283F8EE}"/>
            </c:ext>
          </c:extLst>
        </c:ser>
        <c:ser>
          <c:idx val="1"/>
          <c:order val="1"/>
          <c:tx>
            <c:strRef>
              <c:f>Dashboard!$C$25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Dashboard!$C$26:$C$28</c:f>
              <c:numCache>
                <c:formatCode>_-"$"* #,##0.00_-;\-"$"* #,##0.00_-;_-"$"* "-"??_-;_-@_-</c:formatCode>
                <c:ptCount val="3"/>
                <c:pt idx="0">
                  <c:v>572400</c:v>
                </c:pt>
                <c:pt idx="1">
                  <c:v>945000</c:v>
                </c:pt>
                <c:pt idx="2">
                  <c:v>318600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E-4B23-8C2E-EC49E283F8EE}"/>
            </c:ext>
          </c:extLst>
        </c:ser>
        <c:ser>
          <c:idx val="2"/>
          <c:order val="2"/>
          <c:tx>
            <c:strRef>
              <c:f>Dashboard!$D$25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Dashboard!$D$26:$D$28</c:f>
              <c:numCache>
                <c:formatCode>_-"$"* #,##0.00_-;\-"$"* #,##0.00_-;_-"$"* "-"??_-;_-@_-</c:formatCode>
                <c:ptCount val="3"/>
                <c:pt idx="0">
                  <c:v>963900</c:v>
                </c:pt>
                <c:pt idx="1">
                  <c:v>1358100</c:v>
                </c:pt>
                <c:pt idx="2">
                  <c:v>442800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E-4B23-8C2E-EC49E283F8EE}"/>
            </c:ext>
          </c:extLst>
        </c:ser>
        <c:ser>
          <c:idx val="3"/>
          <c:order val="3"/>
          <c:tx>
            <c:strRef>
              <c:f>Dashboard!$E$25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Dashboard!$E$26:$E$28</c:f>
              <c:numCache>
                <c:formatCode>_-"$"* #,##0.00_-;\-"$"* #,##0.00_-;_-"$"* "-"??_-;_-@_-</c:formatCode>
                <c:ptCount val="3"/>
                <c:pt idx="0">
                  <c:v>472500</c:v>
                </c:pt>
                <c:pt idx="1">
                  <c:v>680400</c:v>
                </c:pt>
                <c:pt idx="2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E-4B23-8C2E-EC49E283F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21488"/>
        <c:axId val="661879712"/>
      </c:barChart>
      <c:catAx>
        <c:axId val="6547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79712"/>
        <c:crosses val="autoZero"/>
        <c:auto val="1"/>
        <c:lblAlgn val="ctr"/>
        <c:lblOffset val="100"/>
        <c:noMultiLvlLbl val="0"/>
      </c:catAx>
      <c:valAx>
        <c:axId val="6618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Dashboard!$A$33</c:f>
          <c:strCache>
            <c:ptCount val="1"/>
            <c:pt idx="0">
              <c:v>Number of units by Semester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D-4C2D-9D6A-030BAC228FA5}"/>
            </c:ext>
          </c:extLst>
        </c:ser>
        <c:ser>
          <c:idx val="1"/>
          <c:order val="1"/>
          <c:tx>
            <c:strRef>
              <c:f>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D-4C2D-9D6A-030BAC228FA5}"/>
            </c:ext>
          </c:extLst>
        </c:ser>
        <c:ser>
          <c:idx val="2"/>
          <c:order val="2"/>
          <c:tx>
            <c:strRef>
              <c:f>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DD-4C2D-9D6A-030BAC22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0221920"/>
        <c:axId val="669463056"/>
      </c:barChart>
      <c:lineChart>
        <c:grouping val="standard"/>
        <c:varyColors val="0"/>
        <c:ser>
          <c:idx val="3"/>
          <c:order val="3"/>
          <c:tx>
            <c:strRef>
              <c:f>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Dashboard!$E$34:$E$36</c:f>
              <c:numCache>
                <c:formatCode>_-"$"* #,##0.00_-;\-"$"* #,##0.00_-;_-"$"* "-"??_-;_-@_-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DD-4C2D-9D6A-030BAC22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38064"/>
        <c:axId val="553441632"/>
      </c:lineChart>
      <c:catAx>
        <c:axId val="4402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3056"/>
        <c:crosses val="autoZero"/>
        <c:auto val="1"/>
        <c:lblAlgn val="ctr"/>
        <c:lblOffset val="100"/>
        <c:noMultiLvlLbl val="0"/>
      </c:catAx>
      <c:valAx>
        <c:axId val="6694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21920"/>
        <c:crosses val="autoZero"/>
        <c:crossBetween val="between"/>
      </c:valAx>
      <c:valAx>
        <c:axId val="553441632"/>
        <c:scaling>
          <c:orientation val="minMax"/>
        </c:scaling>
        <c:delete val="0"/>
        <c:axPos val="r"/>
        <c:numFmt formatCode="_-&quot;$&quot;* #,##0.00_-;\-&quot;$&quot;* #,##0.0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38064"/>
        <c:crosses val="max"/>
        <c:crossBetween val="between"/>
      </c:valAx>
      <c:catAx>
        <c:axId val="55563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44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6.2689413823272089E-2"/>
                  <c:y val="-5.30289442986293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7-4B98-873A-05FAC889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841408"/>
        <c:axId val="533399872"/>
      </c:lineChart>
      <c:catAx>
        <c:axId val="67184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99872"/>
        <c:crosses val="autoZero"/>
        <c:auto val="1"/>
        <c:lblAlgn val="ctr"/>
        <c:lblOffset val="100"/>
        <c:noMultiLvlLbl val="0"/>
      </c:catAx>
      <c:valAx>
        <c:axId val="5333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4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137160</xdr:colOff>
      <xdr:row>3</xdr:row>
      <xdr:rowOff>53340</xdr:rowOff>
    </xdr:from>
    <xdr:to>
      <xdr:col>6</xdr:col>
      <xdr:colOff>762000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003D4-94A6-4060-A0F0-83E992305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274320</xdr:colOff>
      <xdr:row>3</xdr:row>
      <xdr:rowOff>76200</xdr:rowOff>
    </xdr:from>
    <xdr:to>
      <xdr:col>13</xdr:col>
      <xdr:colOff>7620</xdr:colOff>
      <xdr:row>14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9C3786-6A8B-4843-8830-21E0A305A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609600</xdr:colOff>
      <xdr:row>24</xdr:row>
      <xdr:rowOff>83820</xdr:rowOff>
    </xdr:from>
    <xdr:to>
      <xdr:col>11</xdr:col>
      <xdr:colOff>0</xdr:colOff>
      <xdr:row>28</xdr:row>
      <xdr:rowOff>1744980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2B5595-B9B0-44D6-B0E3-D7D589215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1028700</xdr:colOff>
      <xdr:row>30</xdr:row>
      <xdr:rowOff>137160</xdr:rowOff>
    </xdr:from>
    <xdr:to>
      <xdr:col>11</xdr:col>
      <xdr:colOff>419100</xdr:colOff>
      <xdr:row>43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EA198F-F4BC-4A7C-B17E-69802D80E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381000</xdr:colOff>
      <xdr:row>39</xdr:row>
      <xdr:rowOff>114300</xdr:rowOff>
    </xdr:from>
    <xdr:to>
      <xdr:col>5</xdr:col>
      <xdr:colOff>815340</xdr:colOff>
      <xdr:row>54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DF47D2-C746-411D-9E4E-A1B6A536F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zoomScale="85" zoomScaleNormal="85" workbookViewId="0">
      <selection activeCell="I9" sqref="I9"/>
    </sheetView>
  </sheetViews>
  <sheetFormatPr defaultColWidth="9.85546875" defaultRowHeight="15"/>
  <cols>
    <col min="1" max="8" width="9.85546875" style="36"/>
    <col min="9" max="12" width="12.28515625" style="36" customWidth="1"/>
    <col min="13" max="13" width="39.5703125" style="36" customWidth="1"/>
    <col min="14" max="16" width="12.28515625" style="36" customWidth="1"/>
    <col min="17" max="16384" width="9.85546875" style="36"/>
  </cols>
  <sheetData>
    <row r="1" spans="1:13" ht="18.75" thickBot="1">
      <c r="A1" s="40" t="s">
        <v>290</v>
      </c>
      <c r="B1" s="40"/>
      <c r="C1" s="40"/>
      <c r="D1" s="40"/>
      <c r="E1" s="40"/>
      <c r="F1" s="40"/>
      <c r="G1" s="40"/>
      <c r="H1" s="39"/>
      <c r="I1" s="37"/>
      <c r="M1" s="23"/>
    </row>
    <row r="2" spans="1:13" ht="10.5" customHeight="1" thickTop="1">
      <c r="A2" s="38"/>
      <c r="B2" s="38"/>
      <c r="C2" s="38"/>
      <c r="D2" s="38"/>
      <c r="E2" s="38"/>
      <c r="F2" s="38"/>
      <c r="G2" s="38"/>
      <c r="H2" s="38"/>
      <c r="I2" s="37"/>
    </row>
    <row r="3" spans="1:13" customFormat="1">
      <c r="A3" t="s">
        <v>554</v>
      </c>
    </row>
    <row r="4" spans="1:13" customFormat="1"/>
    <row r="5" spans="1:13" customFormat="1">
      <c r="A5" t="s">
        <v>289</v>
      </c>
    </row>
    <row r="6" spans="1:13" customFormat="1">
      <c r="A6" t="s">
        <v>288</v>
      </c>
    </row>
    <row r="7" spans="1:13" customFormat="1"/>
    <row r="8" spans="1:13" customFormat="1">
      <c r="A8" t="s">
        <v>559</v>
      </c>
    </row>
    <row r="9" spans="1:13" customFormat="1"/>
    <row r="10" spans="1:13" customFormat="1">
      <c r="A10" s="36">
        <v>1</v>
      </c>
      <c r="B10" t="s">
        <v>558</v>
      </c>
    </row>
    <row r="11" spans="1:13">
      <c r="A11" s="36">
        <v>2</v>
      </c>
      <c r="B11" s="42" t="s">
        <v>555</v>
      </c>
    </row>
    <row r="12" spans="1:13">
      <c r="A12" s="36">
        <v>3</v>
      </c>
      <c r="B12" s="42" t="s">
        <v>557</v>
      </c>
    </row>
    <row r="13" spans="1:13">
      <c r="A13" s="36">
        <v>4</v>
      </c>
      <c r="B13" s="42" t="s">
        <v>560</v>
      </c>
    </row>
    <row r="14" spans="1:13">
      <c r="A14" s="36">
        <v>5</v>
      </c>
      <c r="B14" s="42" t="s">
        <v>291</v>
      </c>
    </row>
    <row r="15" spans="1:13">
      <c r="A15" s="36">
        <v>6</v>
      </c>
      <c r="B15" s="42" t="s">
        <v>561</v>
      </c>
    </row>
    <row r="16" spans="1:13">
      <c r="A16" s="36">
        <v>7</v>
      </c>
      <c r="B16" s="42" t="s">
        <v>562</v>
      </c>
    </row>
    <row r="17" spans="1:2">
      <c r="A17" s="36">
        <v>8</v>
      </c>
      <c r="B17" s="42" t="s">
        <v>563</v>
      </c>
    </row>
    <row r="18" spans="1:2">
      <c r="A18" s="36">
        <v>9</v>
      </c>
      <c r="B18" s="42" t="s">
        <v>564</v>
      </c>
    </row>
    <row r="19" spans="1:2">
      <c r="A19" s="36">
        <v>10</v>
      </c>
      <c r="B19" s="42" t="s">
        <v>565</v>
      </c>
    </row>
    <row r="20" spans="1:2">
      <c r="A20" s="36">
        <v>11</v>
      </c>
      <c r="B20" s="42" t="s">
        <v>566</v>
      </c>
    </row>
    <row r="21" spans="1:2">
      <c r="A21" s="36">
        <v>12</v>
      </c>
      <c r="B21" s="42" t="s">
        <v>567</v>
      </c>
    </row>
    <row r="22" spans="1:2">
      <c r="A22" s="36">
        <v>13</v>
      </c>
      <c r="B22" s="42" t="s">
        <v>568</v>
      </c>
    </row>
    <row r="23" spans="1:2">
      <c r="A23" s="36">
        <v>14</v>
      </c>
      <c r="B23" s="42" t="s">
        <v>553</v>
      </c>
    </row>
    <row r="24" spans="1:2">
      <c r="A24" s="36">
        <v>15</v>
      </c>
      <c r="B24" s="42" t="s">
        <v>590</v>
      </c>
    </row>
    <row r="25" spans="1:2">
      <c r="A25" s="36">
        <v>16</v>
      </c>
      <c r="B25" s="42" t="s">
        <v>591</v>
      </c>
    </row>
    <row r="26" spans="1:2">
      <c r="A26" s="36">
        <v>17</v>
      </c>
      <c r="B26" s="42" t="s">
        <v>569</v>
      </c>
    </row>
    <row r="27" spans="1:2">
      <c r="A27" s="36">
        <v>18</v>
      </c>
      <c r="B27" s="42" t="s">
        <v>552</v>
      </c>
    </row>
    <row r="28" spans="1:2">
      <c r="A28" s="36">
        <v>19</v>
      </c>
      <c r="B28" s="42" t="s">
        <v>550</v>
      </c>
    </row>
    <row r="29" spans="1:2" customFormat="1"/>
    <row r="30" spans="1:2" customFormat="1">
      <c r="A30" t="s">
        <v>287</v>
      </c>
    </row>
    <row r="31" spans="1:2" customFormat="1"/>
    <row r="34" spans="1:1">
      <c r="A34" s="19"/>
    </row>
    <row r="35" spans="1:1">
      <c r="A35" s="41"/>
    </row>
    <row r="36" spans="1:1">
      <c r="A36" s="41"/>
    </row>
    <row r="37" spans="1:1">
      <c r="A37" s="19"/>
    </row>
    <row r="38" spans="1:1">
      <c r="A38" s="19"/>
    </row>
    <row r="39" spans="1:1">
      <c r="A39" s="19"/>
    </row>
    <row r="40" spans="1:1">
      <c r="A40" s="19"/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tabSelected="1" topLeftCell="C1" workbookViewId="0">
      <selection activeCell="R8" sqref="R8"/>
    </sheetView>
  </sheetViews>
  <sheetFormatPr defaultRowHeight="15"/>
  <cols>
    <col min="1" max="1" width="2.5703125" customWidth="1"/>
    <col min="2" max="2" width="2.140625" customWidth="1"/>
    <col min="3" max="3" width="9.5703125" style="1" bestFit="1" customWidth="1"/>
    <col min="4" max="4" width="22.85546875" bestFit="1" customWidth="1"/>
    <col min="5" max="5" width="10.85546875" bestFit="1" customWidth="1"/>
    <col min="6" max="6" width="15.7109375" customWidth="1"/>
    <col min="7" max="7" width="13.85546875" customWidth="1"/>
    <col min="8" max="8" width="12.140625" style="1" customWidth="1"/>
    <col min="9" max="9" width="16.28515625" style="1" customWidth="1"/>
    <col min="10" max="14" width="11.28515625" style="1" customWidth="1"/>
    <col min="15" max="17" width="11.28515625" customWidth="1"/>
    <col min="18" max="18" width="13.140625" customWidth="1"/>
  </cols>
  <sheetData>
    <row r="1" spans="3:18" ht="15" customHeight="1">
      <c r="D1" s="48" t="s">
        <v>570</v>
      </c>
      <c r="E1" s="48"/>
      <c r="H1" s="48" t="s">
        <v>572</v>
      </c>
      <c r="I1" s="48"/>
      <c r="J1" s="48"/>
      <c r="K1"/>
      <c r="L1"/>
      <c r="M1"/>
      <c r="N1"/>
    </row>
    <row r="2" spans="3:18">
      <c r="D2" s="48"/>
      <c r="E2" s="48"/>
      <c r="H2" s="48"/>
      <c r="I2" s="48"/>
      <c r="J2" s="48"/>
      <c r="K2"/>
      <c r="L2"/>
      <c r="M2"/>
      <c r="N2"/>
    </row>
    <row r="3" spans="3:18" ht="15" customHeight="1">
      <c r="D3" s="54"/>
      <c r="E3" s="54"/>
      <c r="F3" s="45"/>
      <c r="H3" s="48"/>
      <c r="I3" s="48"/>
      <c r="J3" s="48"/>
      <c r="K3"/>
      <c r="L3"/>
      <c r="M3"/>
      <c r="N3"/>
      <c r="Q3" s="47" t="s">
        <v>573</v>
      </c>
      <c r="R3" s="47"/>
    </row>
    <row r="4" spans="3:18" ht="18.75">
      <c r="C4" s="53" t="s">
        <v>271</v>
      </c>
      <c r="D4" s="53"/>
      <c r="E4" s="13">
        <f>COUNTA(Student_number)</f>
        <v>248</v>
      </c>
      <c r="F4" s="46"/>
      <c r="G4" s="30"/>
      <c r="H4" s="49" t="s">
        <v>556</v>
      </c>
      <c r="I4" s="50"/>
      <c r="J4" s="13">
        <f>SUM(Purchased_books)</f>
        <v>1535</v>
      </c>
      <c r="K4"/>
      <c r="L4" s="55" t="s">
        <v>574</v>
      </c>
      <c r="M4" s="55"/>
      <c r="N4" s="55"/>
      <c r="Q4" s="47"/>
      <c r="R4" s="47"/>
    </row>
    <row r="5" spans="3:18">
      <c r="F5" s="29" t="s">
        <v>285</v>
      </c>
      <c r="K5"/>
      <c r="L5" s="55"/>
      <c r="M5" s="55"/>
      <c r="N5" s="55"/>
      <c r="Q5" s="47"/>
      <c r="R5" s="47"/>
    </row>
    <row r="6" spans="3:18">
      <c r="D6" s="51" t="s">
        <v>571</v>
      </c>
      <c r="E6" s="52"/>
      <c r="F6" s="13">
        <f>COUNTBLANK(Nationality)</f>
        <v>3</v>
      </c>
      <c r="K6"/>
      <c r="L6"/>
      <c r="M6"/>
      <c r="N6"/>
      <c r="Q6" s="22"/>
      <c r="R6" s="22"/>
    </row>
    <row r="7" spans="3:18" s="2" customFormat="1" ht="38.25">
      <c r="C7" s="9" t="s">
        <v>3</v>
      </c>
      <c r="D7" s="10" t="s">
        <v>4</v>
      </c>
      <c r="E7" s="10" t="s">
        <v>1</v>
      </c>
      <c r="F7" s="10" t="s">
        <v>5</v>
      </c>
      <c r="G7" s="10" t="s">
        <v>2</v>
      </c>
      <c r="H7" s="11" t="s">
        <v>272</v>
      </c>
      <c r="I7" s="11" t="s">
        <v>293</v>
      </c>
      <c r="J7" s="11" t="s">
        <v>294</v>
      </c>
      <c r="K7" s="11" t="s">
        <v>295</v>
      </c>
      <c r="L7" s="11" t="s">
        <v>282</v>
      </c>
      <c r="M7" s="11" t="s">
        <v>296</v>
      </c>
      <c r="N7" s="11" t="s">
        <v>297</v>
      </c>
      <c r="O7" s="11" t="s">
        <v>279</v>
      </c>
      <c r="P7" s="11" t="s">
        <v>280</v>
      </c>
      <c r="Q7" s="11" t="s">
        <v>281</v>
      </c>
      <c r="R7" s="11" t="s">
        <v>292</v>
      </c>
    </row>
    <row r="8" spans="3:18">
      <c r="C8" s="3" t="s">
        <v>15</v>
      </c>
      <c r="D8" s="4" t="s">
        <v>480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8">
        <v>2700</v>
      </c>
      <c r="P8" s="8">
        <v>10800</v>
      </c>
      <c r="Q8" s="8">
        <v>13500</v>
      </c>
      <c r="R8" s="44">
        <f t="shared" ref="R8:R71" si="0">Payment_Semester_1+Payment_Semester_2+Payment_Semester_3</f>
        <v>27000</v>
      </c>
    </row>
    <row r="9" spans="3:18">
      <c r="C9" s="3" t="s">
        <v>16</v>
      </c>
      <c r="D9" s="4" t="s">
        <v>481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8">
        <v>2700</v>
      </c>
      <c r="P9" s="8">
        <v>2700</v>
      </c>
      <c r="Q9" s="8">
        <v>10800</v>
      </c>
      <c r="R9" s="44">
        <f t="shared" si="0"/>
        <v>16200</v>
      </c>
    </row>
    <row r="10" spans="3:18">
      <c r="C10" s="3" t="s">
        <v>17</v>
      </c>
      <c r="D10" s="4" t="s">
        <v>482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8">
        <v>10800</v>
      </c>
      <c r="P10" s="8">
        <v>10800</v>
      </c>
      <c r="Q10" s="8">
        <v>10800</v>
      </c>
      <c r="R10" s="44">
        <f t="shared" si="0"/>
        <v>32400</v>
      </c>
    </row>
    <row r="11" spans="3:18">
      <c r="C11" s="3" t="s">
        <v>18</v>
      </c>
      <c r="D11" s="4" t="s">
        <v>483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8">
        <v>5400</v>
      </c>
      <c r="P11" s="8">
        <v>2700</v>
      </c>
      <c r="Q11" s="8">
        <v>13500</v>
      </c>
      <c r="R11" s="44">
        <f t="shared" si="0"/>
        <v>21600</v>
      </c>
    </row>
    <row r="12" spans="3:18">
      <c r="C12" s="3" t="s">
        <v>19</v>
      </c>
      <c r="D12" s="4" t="s">
        <v>484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8">
        <v>13500</v>
      </c>
      <c r="P12" s="8">
        <v>2700</v>
      </c>
      <c r="Q12" s="8">
        <v>5400</v>
      </c>
      <c r="R12" s="44">
        <f t="shared" si="0"/>
        <v>21600</v>
      </c>
    </row>
    <row r="13" spans="3:18">
      <c r="C13" s="3" t="s">
        <v>20</v>
      </c>
      <c r="D13" s="4" t="s">
        <v>485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8">
        <v>13500</v>
      </c>
      <c r="P13" s="8">
        <v>2700</v>
      </c>
      <c r="Q13" s="8">
        <v>10800</v>
      </c>
      <c r="R13" s="44">
        <f t="shared" si="0"/>
        <v>27000</v>
      </c>
    </row>
    <row r="14" spans="3:18">
      <c r="C14" s="3" t="s">
        <v>21</v>
      </c>
      <c r="D14" s="4" t="s">
        <v>486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8">
        <v>5400</v>
      </c>
      <c r="P14" s="8">
        <v>5400</v>
      </c>
      <c r="Q14" s="8">
        <v>8100</v>
      </c>
      <c r="R14" s="44">
        <f t="shared" si="0"/>
        <v>18900</v>
      </c>
    </row>
    <row r="15" spans="3:18">
      <c r="C15" s="3" t="s">
        <v>22</v>
      </c>
      <c r="D15" s="4" t="s">
        <v>487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8">
        <v>8100</v>
      </c>
      <c r="P15" s="8">
        <v>8100</v>
      </c>
      <c r="Q15" s="8">
        <v>8100</v>
      </c>
      <c r="R15" s="44">
        <f t="shared" si="0"/>
        <v>24300</v>
      </c>
    </row>
    <row r="16" spans="3:18">
      <c r="C16" s="3" t="s">
        <v>23</v>
      </c>
      <c r="D16" s="4" t="s">
        <v>488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8">
        <v>8100</v>
      </c>
      <c r="P16" s="8">
        <v>2700</v>
      </c>
      <c r="Q16" s="8">
        <v>8100</v>
      </c>
      <c r="R16" s="44">
        <f t="shared" si="0"/>
        <v>18900</v>
      </c>
    </row>
    <row r="17" spans="3:18">
      <c r="C17" s="3" t="s">
        <v>24</v>
      </c>
      <c r="D17" s="4" t="s">
        <v>489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8">
        <v>2700</v>
      </c>
      <c r="P17" s="8">
        <v>10800</v>
      </c>
      <c r="Q17" s="8">
        <v>10800</v>
      </c>
      <c r="R17" s="44">
        <f t="shared" si="0"/>
        <v>24300</v>
      </c>
    </row>
    <row r="18" spans="3:18">
      <c r="C18" s="3" t="s">
        <v>25</v>
      </c>
      <c r="D18" s="4" t="s">
        <v>490</v>
      </c>
      <c r="E18" s="4" t="s">
        <v>264</v>
      </c>
      <c r="F18" s="4" t="s">
        <v>546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8">
        <v>2700</v>
      </c>
      <c r="P18" s="8">
        <v>8100</v>
      </c>
      <c r="Q18" s="8">
        <v>10800</v>
      </c>
      <c r="R18" s="44">
        <f t="shared" si="0"/>
        <v>21600</v>
      </c>
    </row>
    <row r="19" spans="3:18">
      <c r="C19" s="3" t="s">
        <v>26</v>
      </c>
      <c r="D19" s="4" t="s">
        <v>491</v>
      </c>
      <c r="E19" s="4" t="s">
        <v>263</v>
      </c>
      <c r="F19" s="4" t="s">
        <v>546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8">
        <v>8100</v>
      </c>
      <c r="P19" s="8">
        <v>8100</v>
      </c>
      <c r="Q19" s="8">
        <v>13500</v>
      </c>
      <c r="R19" s="44">
        <f t="shared" si="0"/>
        <v>29700</v>
      </c>
    </row>
    <row r="20" spans="3:18">
      <c r="C20" s="3" t="s">
        <v>27</v>
      </c>
      <c r="D20" s="4" t="s">
        <v>492</v>
      </c>
      <c r="E20" s="4" t="s">
        <v>263</v>
      </c>
      <c r="F20" s="4" t="s">
        <v>546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8">
        <v>8100</v>
      </c>
      <c r="P20" s="8">
        <v>8100</v>
      </c>
      <c r="Q20" s="8">
        <v>10800</v>
      </c>
      <c r="R20" s="44">
        <f t="shared" si="0"/>
        <v>27000</v>
      </c>
    </row>
    <row r="21" spans="3:18">
      <c r="C21" s="3" t="s">
        <v>28</v>
      </c>
      <c r="D21" s="4" t="s">
        <v>493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8">
        <v>8100</v>
      </c>
      <c r="P21" s="8">
        <v>5400</v>
      </c>
      <c r="Q21" s="8">
        <v>8100</v>
      </c>
      <c r="R21" s="44">
        <f t="shared" si="0"/>
        <v>21600</v>
      </c>
    </row>
    <row r="22" spans="3:18">
      <c r="C22" s="3" t="s">
        <v>29</v>
      </c>
      <c r="D22" s="4" t="s">
        <v>494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8">
        <v>13500</v>
      </c>
      <c r="P22" s="8">
        <v>8100</v>
      </c>
      <c r="Q22" s="8">
        <v>13500</v>
      </c>
      <c r="R22" s="44">
        <f t="shared" si="0"/>
        <v>35100</v>
      </c>
    </row>
    <row r="23" spans="3:18">
      <c r="C23" s="3" t="s">
        <v>30</v>
      </c>
      <c r="D23" s="4" t="s">
        <v>495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8">
        <v>5400</v>
      </c>
      <c r="P23" s="8">
        <v>2700</v>
      </c>
      <c r="Q23" s="8">
        <v>10800</v>
      </c>
      <c r="R23" s="44">
        <f t="shared" si="0"/>
        <v>18900</v>
      </c>
    </row>
    <row r="24" spans="3:18">
      <c r="C24" s="3" t="s">
        <v>31</v>
      </c>
      <c r="D24" s="4" t="s">
        <v>496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8">
        <v>8100</v>
      </c>
      <c r="P24" s="8">
        <v>10800</v>
      </c>
      <c r="Q24" s="8">
        <v>10800</v>
      </c>
      <c r="R24" s="44">
        <f t="shared" si="0"/>
        <v>29700</v>
      </c>
    </row>
    <row r="25" spans="3:18">
      <c r="C25" s="3" t="s">
        <v>32</v>
      </c>
      <c r="D25" s="4" t="s">
        <v>497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8">
        <v>8100</v>
      </c>
      <c r="P25" s="8">
        <v>10800</v>
      </c>
      <c r="Q25" s="8">
        <v>5400</v>
      </c>
      <c r="R25" s="44">
        <f t="shared" si="0"/>
        <v>24300</v>
      </c>
    </row>
    <row r="26" spans="3:18">
      <c r="C26" s="3" t="s">
        <v>33</v>
      </c>
      <c r="D26" s="4" t="s">
        <v>498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8">
        <v>5400</v>
      </c>
      <c r="P26" s="8">
        <v>5400</v>
      </c>
      <c r="Q26" s="8">
        <v>5400</v>
      </c>
      <c r="R26" s="44">
        <f t="shared" si="0"/>
        <v>16200</v>
      </c>
    </row>
    <row r="27" spans="3:18">
      <c r="C27" s="3" t="s">
        <v>34</v>
      </c>
      <c r="D27" s="4" t="s">
        <v>499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8">
        <v>10800</v>
      </c>
      <c r="P27" s="8">
        <v>2700</v>
      </c>
      <c r="Q27" s="8">
        <v>5400</v>
      </c>
      <c r="R27" s="44">
        <f t="shared" si="0"/>
        <v>18900</v>
      </c>
    </row>
    <row r="28" spans="3:18">
      <c r="C28" s="3" t="s">
        <v>35</v>
      </c>
      <c r="D28" s="4" t="s">
        <v>500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8">
        <v>2700</v>
      </c>
      <c r="P28" s="8">
        <v>8100</v>
      </c>
      <c r="Q28" s="8">
        <v>8100</v>
      </c>
      <c r="R28" s="44">
        <f t="shared" si="0"/>
        <v>18900</v>
      </c>
    </row>
    <row r="29" spans="3:18">
      <c r="C29" s="3" t="s">
        <v>36</v>
      </c>
      <c r="D29" s="4" t="s">
        <v>501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8">
        <v>2700</v>
      </c>
      <c r="P29" s="8">
        <v>5400</v>
      </c>
      <c r="Q29" s="8">
        <v>10800</v>
      </c>
      <c r="R29" s="44">
        <f t="shared" si="0"/>
        <v>18900</v>
      </c>
    </row>
    <row r="30" spans="3:18">
      <c r="C30" s="3" t="s">
        <v>37</v>
      </c>
      <c r="D30" s="4" t="s">
        <v>502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8">
        <v>13500</v>
      </c>
      <c r="P30" s="8">
        <v>10800</v>
      </c>
      <c r="Q30" s="8">
        <v>8100</v>
      </c>
      <c r="R30" s="44">
        <f t="shared" si="0"/>
        <v>32400</v>
      </c>
    </row>
    <row r="31" spans="3:18">
      <c r="C31" s="3" t="s">
        <v>38</v>
      </c>
      <c r="D31" s="4" t="s">
        <v>503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8">
        <v>5400</v>
      </c>
      <c r="P31" s="8">
        <v>10800</v>
      </c>
      <c r="Q31" s="8">
        <v>8100</v>
      </c>
      <c r="R31" s="44">
        <f t="shared" si="0"/>
        <v>24300</v>
      </c>
    </row>
    <row r="32" spans="3:18">
      <c r="C32" s="3" t="s">
        <v>39</v>
      </c>
      <c r="D32" s="4" t="s">
        <v>504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8">
        <v>13500</v>
      </c>
      <c r="P32" s="8">
        <v>10800</v>
      </c>
      <c r="Q32" s="8">
        <v>13500</v>
      </c>
      <c r="R32" s="44">
        <f t="shared" si="0"/>
        <v>37800</v>
      </c>
    </row>
    <row r="33" spans="3:18">
      <c r="C33" s="3" t="s">
        <v>40</v>
      </c>
      <c r="D33" s="4" t="s">
        <v>505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8">
        <v>10800</v>
      </c>
      <c r="P33" s="8">
        <v>2700</v>
      </c>
      <c r="Q33" s="8">
        <v>10800</v>
      </c>
      <c r="R33" s="44">
        <f t="shared" si="0"/>
        <v>24300</v>
      </c>
    </row>
    <row r="34" spans="3:18">
      <c r="C34" s="3" t="s">
        <v>41</v>
      </c>
      <c r="D34" s="4" t="s">
        <v>506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8">
        <v>13500</v>
      </c>
      <c r="P34" s="8">
        <v>10800</v>
      </c>
      <c r="Q34" s="8">
        <v>8100</v>
      </c>
      <c r="R34" s="44">
        <f t="shared" si="0"/>
        <v>32400</v>
      </c>
    </row>
    <row r="35" spans="3:18">
      <c r="C35" s="3" t="s">
        <v>42</v>
      </c>
      <c r="D35" s="4" t="s">
        <v>507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8">
        <v>8100</v>
      </c>
      <c r="P35" s="8">
        <v>2700</v>
      </c>
      <c r="Q35" s="8">
        <v>8100</v>
      </c>
      <c r="R35" s="44">
        <f t="shared" si="0"/>
        <v>18900</v>
      </c>
    </row>
    <row r="36" spans="3:18">
      <c r="C36" s="3" t="s">
        <v>43</v>
      </c>
      <c r="D36" s="4" t="s">
        <v>508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8">
        <v>5400</v>
      </c>
      <c r="P36" s="8">
        <v>2700</v>
      </c>
      <c r="Q36" s="8">
        <v>8100</v>
      </c>
      <c r="R36" s="44">
        <f t="shared" si="0"/>
        <v>16200</v>
      </c>
    </row>
    <row r="37" spans="3:18">
      <c r="C37" s="3" t="s">
        <v>44</v>
      </c>
      <c r="D37" s="4" t="s">
        <v>509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8">
        <v>2700</v>
      </c>
      <c r="P37" s="8">
        <v>10800</v>
      </c>
      <c r="Q37" s="8">
        <v>10800</v>
      </c>
      <c r="R37" s="44">
        <f t="shared" si="0"/>
        <v>24300</v>
      </c>
    </row>
    <row r="38" spans="3:18">
      <c r="C38" s="3" t="s">
        <v>45</v>
      </c>
      <c r="D38" s="4" t="s">
        <v>510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8">
        <v>2700</v>
      </c>
      <c r="P38" s="8">
        <v>8100</v>
      </c>
      <c r="Q38" s="8">
        <v>10800</v>
      </c>
      <c r="R38" s="44">
        <f t="shared" si="0"/>
        <v>21600</v>
      </c>
    </row>
    <row r="39" spans="3:18">
      <c r="C39" s="3" t="s">
        <v>46</v>
      </c>
      <c r="D39" s="4" t="s">
        <v>511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8">
        <v>5400</v>
      </c>
      <c r="P39" s="8">
        <v>8100</v>
      </c>
      <c r="Q39" s="8">
        <v>13500</v>
      </c>
      <c r="R39" s="44">
        <f t="shared" si="0"/>
        <v>27000</v>
      </c>
    </row>
    <row r="40" spans="3:18">
      <c r="C40" s="3" t="s">
        <v>47</v>
      </c>
      <c r="D40" s="4" t="s">
        <v>512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8">
        <v>10800</v>
      </c>
      <c r="P40" s="8">
        <v>5400</v>
      </c>
      <c r="Q40" s="8">
        <v>13500</v>
      </c>
      <c r="R40" s="44">
        <f t="shared" si="0"/>
        <v>29700</v>
      </c>
    </row>
    <row r="41" spans="3:18">
      <c r="C41" s="3" t="s">
        <v>48</v>
      </c>
      <c r="D41" s="4" t="s">
        <v>513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8">
        <v>2700</v>
      </c>
      <c r="P41" s="8">
        <v>8100</v>
      </c>
      <c r="Q41" s="8">
        <v>10800</v>
      </c>
      <c r="R41" s="44">
        <f t="shared" si="0"/>
        <v>21600</v>
      </c>
    </row>
    <row r="42" spans="3:18">
      <c r="C42" s="3" t="s">
        <v>49</v>
      </c>
      <c r="D42" s="4" t="s">
        <v>514</v>
      </c>
      <c r="E42" s="4" t="s">
        <v>264</v>
      </c>
      <c r="F42" s="4" t="s">
        <v>546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8">
        <v>5400</v>
      </c>
      <c r="P42" s="8">
        <v>10800</v>
      </c>
      <c r="Q42" s="8">
        <v>13500</v>
      </c>
      <c r="R42" s="44">
        <f t="shared" si="0"/>
        <v>29700</v>
      </c>
    </row>
    <row r="43" spans="3:18">
      <c r="C43" s="3" t="s">
        <v>50</v>
      </c>
      <c r="D43" s="4" t="s">
        <v>515</v>
      </c>
      <c r="E43" s="4" t="s">
        <v>263</v>
      </c>
      <c r="F43" s="4" t="s">
        <v>546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8">
        <v>13500</v>
      </c>
      <c r="P43" s="8">
        <v>5400</v>
      </c>
      <c r="Q43" s="8">
        <v>5400</v>
      </c>
      <c r="R43" s="44">
        <f t="shared" si="0"/>
        <v>24300</v>
      </c>
    </row>
    <row r="44" spans="3:18">
      <c r="C44" s="3" t="s">
        <v>51</v>
      </c>
      <c r="D44" s="4" t="s">
        <v>516</v>
      </c>
      <c r="E44" s="4" t="s">
        <v>263</v>
      </c>
      <c r="F44" s="4" t="s">
        <v>546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8">
        <v>8100</v>
      </c>
      <c r="P44" s="8">
        <v>2700</v>
      </c>
      <c r="Q44" s="8">
        <v>5400</v>
      </c>
      <c r="R44" s="44">
        <f t="shared" si="0"/>
        <v>16200</v>
      </c>
    </row>
    <row r="45" spans="3:18">
      <c r="C45" s="3" t="s">
        <v>52</v>
      </c>
      <c r="D45" s="4" t="s">
        <v>517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8">
        <v>10800</v>
      </c>
      <c r="P45" s="8">
        <v>10800</v>
      </c>
      <c r="Q45" s="8">
        <v>5400</v>
      </c>
      <c r="R45" s="44">
        <f t="shared" si="0"/>
        <v>27000</v>
      </c>
    </row>
    <row r="46" spans="3:18">
      <c r="C46" s="3" t="s">
        <v>53</v>
      </c>
      <c r="D46" s="4" t="s">
        <v>518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8">
        <v>2700</v>
      </c>
      <c r="P46" s="8">
        <v>8100</v>
      </c>
      <c r="Q46" s="8">
        <v>5400</v>
      </c>
      <c r="R46" s="44">
        <f t="shared" si="0"/>
        <v>16200</v>
      </c>
    </row>
    <row r="47" spans="3:18">
      <c r="C47" s="3" t="s">
        <v>54</v>
      </c>
      <c r="D47" s="4" t="s">
        <v>519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8">
        <v>8100</v>
      </c>
      <c r="P47" s="8">
        <v>10800</v>
      </c>
      <c r="Q47" s="8">
        <v>13500</v>
      </c>
      <c r="R47" s="44">
        <f t="shared" si="0"/>
        <v>32400</v>
      </c>
    </row>
    <row r="48" spans="3:18">
      <c r="C48" s="3" t="s">
        <v>55</v>
      </c>
      <c r="D48" s="4" t="s">
        <v>520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8">
        <v>5400</v>
      </c>
      <c r="P48" s="8">
        <v>10800</v>
      </c>
      <c r="Q48" s="8">
        <v>8100</v>
      </c>
      <c r="R48" s="44">
        <f t="shared" si="0"/>
        <v>24300</v>
      </c>
    </row>
    <row r="49" spans="3:18">
      <c r="C49" s="3" t="s">
        <v>56</v>
      </c>
      <c r="D49" s="4" t="s">
        <v>521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8">
        <v>2700</v>
      </c>
      <c r="P49" s="8">
        <v>8100</v>
      </c>
      <c r="Q49" s="8">
        <v>8100</v>
      </c>
      <c r="R49" s="44">
        <f t="shared" si="0"/>
        <v>18900</v>
      </c>
    </row>
    <row r="50" spans="3:18">
      <c r="C50" s="3" t="s">
        <v>57</v>
      </c>
      <c r="D50" s="4" t="s">
        <v>522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8">
        <v>5400</v>
      </c>
      <c r="P50" s="8">
        <v>8100</v>
      </c>
      <c r="Q50" s="8">
        <v>8100</v>
      </c>
      <c r="R50" s="44">
        <f t="shared" si="0"/>
        <v>21600</v>
      </c>
    </row>
    <row r="51" spans="3:18">
      <c r="C51" s="3" t="s">
        <v>58</v>
      </c>
      <c r="D51" s="4" t="s">
        <v>523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8">
        <v>2700</v>
      </c>
      <c r="P51" s="8">
        <v>8100</v>
      </c>
      <c r="Q51" s="8">
        <v>5400</v>
      </c>
      <c r="R51" s="44">
        <f t="shared" si="0"/>
        <v>16200</v>
      </c>
    </row>
    <row r="52" spans="3:18">
      <c r="C52" s="3" t="s">
        <v>59</v>
      </c>
      <c r="D52" s="4" t="s">
        <v>524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8">
        <v>10800</v>
      </c>
      <c r="P52" s="8">
        <v>8100</v>
      </c>
      <c r="Q52" s="8">
        <v>10800</v>
      </c>
      <c r="R52" s="44">
        <f t="shared" si="0"/>
        <v>29700</v>
      </c>
    </row>
    <row r="53" spans="3:18">
      <c r="C53" s="3" t="s">
        <v>60</v>
      </c>
      <c r="D53" s="4" t="s">
        <v>525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8">
        <v>13500</v>
      </c>
      <c r="P53" s="8">
        <v>10800</v>
      </c>
      <c r="Q53" s="8">
        <v>8100</v>
      </c>
      <c r="R53" s="44">
        <f t="shared" si="0"/>
        <v>32400</v>
      </c>
    </row>
    <row r="54" spans="3:18">
      <c r="C54" s="3" t="s">
        <v>61</v>
      </c>
      <c r="D54" s="4" t="s">
        <v>526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8">
        <v>2700</v>
      </c>
      <c r="P54" s="8">
        <v>10800</v>
      </c>
      <c r="Q54" s="8">
        <v>10800</v>
      </c>
      <c r="R54" s="44">
        <f t="shared" si="0"/>
        <v>24300</v>
      </c>
    </row>
    <row r="55" spans="3:18">
      <c r="C55" s="3" t="s">
        <v>62</v>
      </c>
      <c r="D55" s="4" t="s">
        <v>527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8">
        <v>10800</v>
      </c>
      <c r="P55" s="8">
        <v>2700</v>
      </c>
      <c r="Q55" s="8">
        <v>8100</v>
      </c>
      <c r="R55" s="44">
        <f t="shared" si="0"/>
        <v>21600</v>
      </c>
    </row>
    <row r="56" spans="3:18">
      <c r="C56" s="3" t="s">
        <v>63</v>
      </c>
      <c r="D56" s="4" t="s">
        <v>528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8">
        <v>13500</v>
      </c>
      <c r="P56" s="8">
        <v>10800</v>
      </c>
      <c r="Q56" s="8">
        <v>13500</v>
      </c>
      <c r="R56" s="44">
        <f t="shared" si="0"/>
        <v>37800</v>
      </c>
    </row>
    <row r="57" spans="3:18">
      <c r="C57" s="3" t="s">
        <v>64</v>
      </c>
      <c r="D57" s="4" t="s">
        <v>529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8">
        <v>5400</v>
      </c>
      <c r="P57" s="8">
        <v>2700</v>
      </c>
      <c r="Q57" s="8">
        <v>10800</v>
      </c>
      <c r="R57" s="44">
        <f t="shared" si="0"/>
        <v>18900</v>
      </c>
    </row>
    <row r="58" spans="3:18">
      <c r="C58" s="3" t="s">
        <v>65</v>
      </c>
      <c r="D58" s="4" t="s">
        <v>530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8">
        <v>2700</v>
      </c>
      <c r="P58" s="8">
        <v>10800</v>
      </c>
      <c r="Q58" s="8">
        <v>5400</v>
      </c>
      <c r="R58" s="44">
        <f t="shared" si="0"/>
        <v>18900</v>
      </c>
    </row>
    <row r="59" spans="3:18">
      <c r="C59" s="3" t="s">
        <v>66</v>
      </c>
      <c r="D59" s="4" t="s">
        <v>531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8">
        <v>8100</v>
      </c>
      <c r="P59" s="8">
        <v>2700</v>
      </c>
      <c r="Q59" s="8">
        <v>5400</v>
      </c>
      <c r="R59" s="44">
        <f t="shared" si="0"/>
        <v>16200</v>
      </c>
    </row>
    <row r="60" spans="3:18">
      <c r="C60" s="3" t="s">
        <v>67</v>
      </c>
      <c r="D60" s="4" t="s">
        <v>532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8">
        <v>8100</v>
      </c>
      <c r="P60" s="8">
        <v>5400</v>
      </c>
      <c r="Q60" s="8">
        <v>8100</v>
      </c>
      <c r="R60" s="44">
        <f t="shared" si="0"/>
        <v>21600</v>
      </c>
    </row>
    <row r="61" spans="3:18">
      <c r="C61" s="3" t="s">
        <v>68</v>
      </c>
      <c r="D61" s="4" t="s">
        <v>533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8">
        <v>10800</v>
      </c>
      <c r="P61" s="8">
        <v>10800</v>
      </c>
      <c r="Q61" s="8">
        <v>8100</v>
      </c>
      <c r="R61" s="44">
        <f t="shared" si="0"/>
        <v>29700</v>
      </c>
    </row>
    <row r="62" spans="3:18">
      <c r="C62" s="3" t="s">
        <v>69</v>
      </c>
      <c r="D62" s="4" t="s">
        <v>534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8">
        <v>10800</v>
      </c>
      <c r="P62" s="8">
        <v>5400</v>
      </c>
      <c r="Q62" s="8">
        <v>5400</v>
      </c>
      <c r="R62" s="44">
        <f t="shared" si="0"/>
        <v>21600</v>
      </c>
    </row>
    <row r="63" spans="3:18">
      <c r="C63" s="3" t="s">
        <v>70</v>
      </c>
      <c r="D63" s="4" t="s">
        <v>535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8">
        <v>8100</v>
      </c>
      <c r="P63" s="8">
        <v>8100</v>
      </c>
      <c r="Q63" s="8">
        <v>10800</v>
      </c>
      <c r="R63" s="44">
        <f t="shared" si="0"/>
        <v>27000</v>
      </c>
    </row>
    <row r="64" spans="3:18">
      <c r="C64" s="3" t="s">
        <v>71</v>
      </c>
      <c r="D64" s="4" t="s">
        <v>536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8">
        <v>5400</v>
      </c>
      <c r="P64" s="8">
        <v>10800</v>
      </c>
      <c r="Q64" s="8">
        <v>5400</v>
      </c>
      <c r="R64" s="44">
        <f t="shared" si="0"/>
        <v>21600</v>
      </c>
    </row>
    <row r="65" spans="3:18">
      <c r="C65" s="3" t="s">
        <v>72</v>
      </c>
      <c r="D65" s="4" t="s">
        <v>298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8">
        <v>10800</v>
      </c>
      <c r="P65" s="8">
        <v>10800</v>
      </c>
      <c r="Q65" s="8">
        <v>13500</v>
      </c>
      <c r="R65" s="44">
        <f t="shared" si="0"/>
        <v>35100</v>
      </c>
    </row>
    <row r="66" spans="3:18">
      <c r="C66" s="3" t="s">
        <v>73</v>
      </c>
      <c r="D66" s="4" t="s">
        <v>299</v>
      </c>
      <c r="E66" s="4" t="s">
        <v>264</v>
      </c>
      <c r="F66" s="4" t="s">
        <v>546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8">
        <v>5400</v>
      </c>
      <c r="P66" s="8">
        <v>10800</v>
      </c>
      <c r="Q66" s="8">
        <v>10800</v>
      </c>
      <c r="R66" s="44">
        <f t="shared" si="0"/>
        <v>27000</v>
      </c>
    </row>
    <row r="67" spans="3:18">
      <c r="C67" s="3" t="s">
        <v>74</v>
      </c>
      <c r="D67" s="4" t="s">
        <v>300</v>
      </c>
      <c r="E67" s="4" t="s">
        <v>263</v>
      </c>
      <c r="F67" s="4" t="s">
        <v>546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8">
        <v>13500</v>
      </c>
      <c r="P67" s="8">
        <v>2700</v>
      </c>
      <c r="Q67" s="8">
        <v>10800</v>
      </c>
      <c r="R67" s="44">
        <f t="shared" si="0"/>
        <v>27000</v>
      </c>
    </row>
    <row r="68" spans="3:18">
      <c r="C68" s="3" t="s">
        <v>75</v>
      </c>
      <c r="D68" s="4" t="s">
        <v>301</v>
      </c>
      <c r="E68" s="4" t="s">
        <v>263</v>
      </c>
      <c r="F68" s="4" t="s">
        <v>546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8">
        <v>8100</v>
      </c>
      <c r="P68" s="8">
        <v>8100</v>
      </c>
      <c r="Q68" s="8">
        <v>8100</v>
      </c>
      <c r="R68" s="44">
        <f t="shared" si="0"/>
        <v>24300</v>
      </c>
    </row>
    <row r="69" spans="3:18">
      <c r="C69" s="3" t="s">
        <v>76</v>
      </c>
      <c r="D69" s="4" t="s">
        <v>302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8">
        <v>8100</v>
      </c>
      <c r="P69" s="8">
        <v>5400</v>
      </c>
      <c r="Q69" s="8">
        <v>10800</v>
      </c>
      <c r="R69" s="44">
        <f t="shared" si="0"/>
        <v>24300</v>
      </c>
    </row>
    <row r="70" spans="3:18">
      <c r="C70" s="3" t="s">
        <v>77</v>
      </c>
      <c r="D70" s="4" t="s">
        <v>303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8">
        <v>8100</v>
      </c>
      <c r="P70" s="8">
        <v>2700</v>
      </c>
      <c r="Q70" s="8">
        <v>8100</v>
      </c>
      <c r="R70" s="44">
        <f t="shared" si="0"/>
        <v>18900</v>
      </c>
    </row>
    <row r="71" spans="3:18">
      <c r="C71" s="3" t="s">
        <v>78</v>
      </c>
      <c r="D71" s="4" t="s">
        <v>304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8">
        <v>2700</v>
      </c>
      <c r="P71" s="8">
        <v>10800</v>
      </c>
      <c r="Q71" s="8">
        <v>13500</v>
      </c>
      <c r="R71" s="44">
        <f t="shared" si="0"/>
        <v>27000</v>
      </c>
    </row>
    <row r="72" spans="3:18">
      <c r="C72" s="3" t="s">
        <v>79</v>
      </c>
      <c r="D72" s="4" t="s">
        <v>305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8">
        <v>10800</v>
      </c>
      <c r="P72" s="8">
        <v>5400</v>
      </c>
      <c r="Q72" s="8">
        <v>10800</v>
      </c>
      <c r="R72" s="44">
        <f t="shared" ref="R72:R135" si="1">Payment_Semester_1+Payment_Semester_2+Payment_Semester_3</f>
        <v>27000</v>
      </c>
    </row>
    <row r="73" spans="3:18">
      <c r="C73" s="3" t="s">
        <v>80</v>
      </c>
      <c r="D73" s="4" t="s">
        <v>306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8">
        <v>13500</v>
      </c>
      <c r="P73" s="8">
        <v>2700</v>
      </c>
      <c r="Q73" s="8">
        <v>5400</v>
      </c>
      <c r="R73" s="44">
        <f t="shared" si="1"/>
        <v>21600</v>
      </c>
    </row>
    <row r="74" spans="3:18">
      <c r="C74" s="3" t="s">
        <v>81</v>
      </c>
      <c r="D74" s="4" t="s">
        <v>307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8">
        <v>10800</v>
      </c>
      <c r="P74" s="8">
        <v>8100</v>
      </c>
      <c r="Q74" s="8">
        <v>5400</v>
      </c>
      <c r="R74" s="44">
        <f t="shared" si="1"/>
        <v>24300</v>
      </c>
    </row>
    <row r="75" spans="3:18">
      <c r="C75" s="3" t="s">
        <v>82</v>
      </c>
      <c r="D75" s="4" t="s">
        <v>308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8">
        <v>5400</v>
      </c>
      <c r="P75" s="8">
        <v>5400</v>
      </c>
      <c r="Q75" s="8">
        <v>8100</v>
      </c>
      <c r="R75" s="44">
        <f t="shared" si="1"/>
        <v>18900</v>
      </c>
    </row>
    <row r="76" spans="3:18">
      <c r="C76" s="3" t="s">
        <v>83</v>
      </c>
      <c r="D76" s="4" t="s">
        <v>309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8">
        <v>8100</v>
      </c>
      <c r="P76" s="8">
        <v>8100</v>
      </c>
      <c r="Q76" s="8">
        <v>13500</v>
      </c>
      <c r="R76" s="44">
        <f t="shared" si="1"/>
        <v>29700</v>
      </c>
    </row>
    <row r="77" spans="3:18">
      <c r="C77" s="3" t="s">
        <v>84</v>
      </c>
      <c r="D77" s="4" t="s">
        <v>310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8">
        <v>5400</v>
      </c>
      <c r="P77" s="8">
        <v>5400</v>
      </c>
      <c r="Q77" s="8">
        <v>8100</v>
      </c>
      <c r="R77" s="44">
        <f t="shared" si="1"/>
        <v>18900</v>
      </c>
    </row>
    <row r="78" spans="3:18">
      <c r="C78" s="3" t="s">
        <v>85</v>
      </c>
      <c r="D78" s="4" t="s">
        <v>311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8">
        <v>5400</v>
      </c>
      <c r="P78" s="8">
        <v>2700</v>
      </c>
      <c r="Q78" s="8">
        <v>8100</v>
      </c>
      <c r="R78" s="44">
        <f t="shared" si="1"/>
        <v>16200</v>
      </c>
    </row>
    <row r="79" spans="3:18">
      <c r="C79" s="3" t="s">
        <v>86</v>
      </c>
      <c r="D79" s="4" t="s">
        <v>312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8">
        <v>2700</v>
      </c>
      <c r="P79" s="8">
        <v>10800</v>
      </c>
      <c r="Q79" s="8">
        <v>5400</v>
      </c>
      <c r="R79" s="44">
        <f t="shared" si="1"/>
        <v>18900</v>
      </c>
    </row>
    <row r="80" spans="3:18">
      <c r="C80" s="3" t="s">
        <v>87</v>
      </c>
      <c r="D80" s="4" t="s">
        <v>313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8">
        <v>2700</v>
      </c>
      <c r="P80" s="8">
        <v>8100</v>
      </c>
      <c r="Q80" s="8">
        <v>10800</v>
      </c>
      <c r="R80" s="44">
        <f t="shared" si="1"/>
        <v>21600</v>
      </c>
    </row>
    <row r="81" spans="3:18">
      <c r="C81" s="3" t="s">
        <v>88</v>
      </c>
      <c r="D81" s="4" t="s">
        <v>314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8">
        <v>5400</v>
      </c>
      <c r="P81" s="8">
        <v>2700</v>
      </c>
      <c r="Q81" s="8">
        <v>8100</v>
      </c>
      <c r="R81" s="44">
        <f t="shared" si="1"/>
        <v>16200</v>
      </c>
    </row>
    <row r="82" spans="3:18">
      <c r="C82" s="3" t="s">
        <v>89</v>
      </c>
      <c r="D82" s="4" t="s">
        <v>537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8">
        <v>13500</v>
      </c>
      <c r="P82" s="8">
        <v>10800</v>
      </c>
      <c r="Q82" s="8">
        <v>13500</v>
      </c>
      <c r="R82" s="44">
        <f t="shared" si="1"/>
        <v>37800</v>
      </c>
    </row>
    <row r="83" spans="3:18">
      <c r="C83" s="3" t="s">
        <v>90</v>
      </c>
      <c r="D83" s="4" t="s">
        <v>315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8">
        <v>10800</v>
      </c>
      <c r="P83" s="8">
        <v>10800</v>
      </c>
      <c r="Q83" s="8">
        <v>10800</v>
      </c>
      <c r="R83" s="44">
        <f t="shared" si="1"/>
        <v>32400</v>
      </c>
    </row>
    <row r="84" spans="3:18">
      <c r="C84" s="3" t="s">
        <v>91</v>
      </c>
      <c r="D84" s="4" t="s">
        <v>316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8">
        <v>8100</v>
      </c>
      <c r="P84" s="8">
        <v>2700</v>
      </c>
      <c r="Q84" s="8">
        <v>13500</v>
      </c>
      <c r="R84" s="44">
        <f t="shared" si="1"/>
        <v>24300</v>
      </c>
    </row>
    <row r="85" spans="3:18">
      <c r="C85" s="3" t="s">
        <v>92</v>
      </c>
      <c r="D85" s="4" t="s">
        <v>317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8">
        <v>13500</v>
      </c>
      <c r="P85" s="8">
        <v>10800</v>
      </c>
      <c r="Q85" s="8">
        <v>8100</v>
      </c>
      <c r="R85" s="44">
        <f t="shared" si="1"/>
        <v>32400</v>
      </c>
    </row>
    <row r="86" spans="3:18">
      <c r="C86" s="3" t="s">
        <v>93</v>
      </c>
      <c r="D86" s="4" t="s">
        <v>318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8">
        <v>8100</v>
      </c>
      <c r="P86" s="8">
        <v>5400</v>
      </c>
      <c r="Q86" s="8">
        <v>5400</v>
      </c>
      <c r="R86" s="44">
        <f t="shared" si="1"/>
        <v>18900</v>
      </c>
    </row>
    <row r="87" spans="3:18">
      <c r="C87" s="3" t="s">
        <v>94</v>
      </c>
      <c r="D87" s="4" t="s">
        <v>319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8">
        <v>10800</v>
      </c>
      <c r="P87" s="8">
        <v>2700</v>
      </c>
      <c r="Q87" s="8">
        <v>13500</v>
      </c>
      <c r="R87" s="44">
        <f t="shared" si="1"/>
        <v>27000</v>
      </c>
    </row>
    <row r="88" spans="3:18">
      <c r="C88" s="3" t="s">
        <v>95</v>
      </c>
      <c r="D88" s="4" t="s">
        <v>320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8">
        <v>8100</v>
      </c>
      <c r="P88" s="8">
        <v>5400</v>
      </c>
      <c r="Q88" s="8">
        <v>13500</v>
      </c>
      <c r="R88" s="44">
        <f t="shared" si="1"/>
        <v>27000</v>
      </c>
    </row>
    <row r="89" spans="3:18">
      <c r="C89" s="3" t="s">
        <v>96</v>
      </c>
      <c r="D89" s="4" t="s">
        <v>321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8">
        <v>8100</v>
      </c>
      <c r="P89" s="8">
        <v>8100</v>
      </c>
      <c r="Q89" s="8">
        <v>13500</v>
      </c>
      <c r="R89" s="44">
        <f t="shared" si="1"/>
        <v>29700</v>
      </c>
    </row>
    <row r="90" spans="3:18">
      <c r="C90" s="3" t="s">
        <v>97</v>
      </c>
      <c r="D90" s="4" t="s">
        <v>322</v>
      </c>
      <c r="E90" s="4" t="s">
        <v>264</v>
      </c>
      <c r="F90" s="4" t="s">
        <v>546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8">
        <v>5400</v>
      </c>
      <c r="P90" s="8">
        <v>2700</v>
      </c>
      <c r="Q90" s="8">
        <v>10800</v>
      </c>
      <c r="R90" s="44">
        <f t="shared" si="1"/>
        <v>18900</v>
      </c>
    </row>
    <row r="91" spans="3:18">
      <c r="C91" s="3" t="s">
        <v>98</v>
      </c>
      <c r="D91" s="4" t="s">
        <v>323</v>
      </c>
      <c r="E91" s="4" t="s">
        <v>263</v>
      </c>
      <c r="F91" s="4" t="s">
        <v>546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8">
        <v>5400</v>
      </c>
      <c r="P91" s="8">
        <v>5400</v>
      </c>
      <c r="Q91" s="8">
        <v>8100</v>
      </c>
      <c r="R91" s="44">
        <f t="shared" si="1"/>
        <v>18900</v>
      </c>
    </row>
    <row r="92" spans="3:18">
      <c r="C92" s="3" t="s">
        <v>99</v>
      </c>
      <c r="D92" s="4" t="s">
        <v>324</v>
      </c>
      <c r="E92" s="4" t="s">
        <v>263</v>
      </c>
      <c r="F92" s="4" t="s">
        <v>546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8">
        <v>8100</v>
      </c>
      <c r="P92" s="8">
        <v>2700</v>
      </c>
      <c r="Q92" s="8">
        <v>5400</v>
      </c>
      <c r="R92" s="44">
        <f t="shared" si="1"/>
        <v>16200</v>
      </c>
    </row>
    <row r="93" spans="3:18">
      <c r="C93" s="3" t="s">
        <v>100</v>
      </c>
      <c r="D93" s="4" t="s">
        <v>325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8">
        <v>13500</v>
      </c>
      <c r="P93" s="8">
        <v>8100</v>
      </c>
      <c r="Q93" s="8">
        <v>10800</v>
      </c>
      <c r="R93" s="44">
        <f t="shared" si="1"/>
        <v>32400</v>
      </c>
    </row>
    <row r="94" spans="3:18">
      <c r="C94" s="3" t="s">
        <v>101</v>
      </c>
      <c r="D94" s="4" t="s">
        <v>326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8">
        <v>2700</v>
      </c>
      <c r="P94" s="8">
        <v>2700</v>
      </c>
      <c r="Q94" s="8">
        <v>13500</v>
      </c>
      <c r="R94" s="44">
        <f t="shared" si="1"/>
        <v>18900</v>
      </c>
    </row>
    <row r="95" spans="3:18">
      <c r="C95" s="3" t="s">
        <v>102</v>
      </c>
      <c r="D95" s="4" t="s">
        <v>327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8">
        <v>13500</v>
      </c>
      <c r="P95" s="8">
        <v>5400</v>
      </c>
      <c r="Q95" s="8">
        <v>13500</v>
      </c>
      <c r="R95" s="44">
        <f t="shared" si="1"/>
        <v>32400</v>
      </c>
    </row>
    <row r="96" spans="3:18">
      <c r="C96" s="3" t="s">
        <v>103</v>
      </c>
      <c r="D96" s="4" t="s">
        <v>328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8">
        <v>13500</v>
      </c>
      <c r="P96" s="8">
        <v>2700</v>
      </c>
      <c r="Q96" s="8">
        <v>13500</v>
      </c>
      <c r="R96" s="44">
        <f t="shared" si="1"/>
        <v>29700</v>
      </c>
    </row>
    <row r="97" spans="3:18">
      <c r="C97" s="3" t="s">
        <v>104</v>
      </c>
      <c r="D97" s="4" t="s">
        <v>329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8">
        <v>8100</v>
      </c>
      <c r="P97" s="8">
        <v>10800</v>
      </c>
      <c r="Q97" s="8">
        <v>8100</v>
      </c>
      <c r="R97" s="44">
        <f t="shared" si="1"/>
        <v>27000</v>
      </c>
    </row>
    <row r="98" spans="3:18">
      <c r="C98" s="3" t="s">
        <v>105</v>
      </c>
      <c r="D98" s="4" t="s">
        <v>330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8">
        <v>5400</v>
      </c>
      <c r="P98" s="8">
        <v>5400</v>
      </c>
      <c r="Q98" s="8">
        <v>13500</v>
      </c>
      <c r="R98" s="44">
        <f t="shared" si="1"/>
        <v>24300</v>
      </c>
    </row>
    <row r="99" spans="3:18">
      <c r="C99" s="3" t="s">
        <v>106</v>
      </c>
      <c r="D99" s="4" t="s">
        <v>331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8">
        <v>2700</v>
      </c>
      <c r="P99" s="8">
        <v>10800</v>
      </c>
      <c r="Q99" s="8">
        <v>5400</v>
      </c>
      <c r="R99" s="44">
        <f t="shared" si="1"/>
        <v>18900</v>
      </c>
    </row>
    <row r="100" spans="3:18">
      <c r="C100" s="3" t="s">
        <v>107</v>
      </c>
      <c r="D100" s="4" t="s">
        <v>332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8">
        <v>8100</v>
      </c>
      <c r="P100" s="8">
        <v>10800</v>
      </c>
      <c r="Q100" s="8">
        <v>8100</v>
      </c>
      <c r="R100" s="44">
        <f t="shared" si="1"/>
        <v>27000</v>
      </c>
    </row>
    <row r="101" spans="3:18">
      <c r="C101" s="3" t="s">
        <v>108</v>
      </c>
      <c r="D101" s="4" t="s">
        <v>333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8">
        <v>10800</v>
      </c>
      <c r="P101" s="8">
        <v>10800</v>
      </c>
      <c r="Q101" s="8">
        <v>13500</v>
      </c>
      <c r="R101" s="44">
        <f t="shared" si="1"/>
        <v>35100</v>
      </c>
    </row>
    <row r="102" spans="3:18">
      <c r="C102" s="3" t="s">
        <v>109</v>
      </c>
      <c r="D102" s="4" t="s">
        <v>334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8">
        <v>13500</v>
      </c>
      <c r="P102" s="8">
        <v>8100</v>
      </c>
      <c r="Q102" s="8">
        <v>13500</v>
      </c>
      <c r="R102" s="44">
        <f t="shared" si="1"/>
        <v>35100</v>
      </c>
    </row>
    <row r="103" spans="3:18">
      <c r="C103" s="3" t="s">
        <v>110</v>
      </c>
      <c r="D103" s="4" t="s">
        <v>335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8">
        <v>10800</v>
      </c>
      <c r="P103" s="8">
        <v>10800</v>
      </c>
      <c r="Q103" s="8">
        <v>5400</v>
      </c>
      <c r="R103" s="44">
        <f t="shared" si="1"/>
        <v>27000</v>
      </c>
    </row>
    <row r="104" spans="3:18">
      <c r="C104" s="3" t="s">
        <v>111</v>
      </c>
      <c r="D104" s="4" t="s">
        <v>336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8">
        <v>10800</v>
      </c>
      <c r="P104" s="8">
        <v>2700</v>
      </c>
      <c r="Q104" s="8">
        <v>5400</v>
      </c>
      <c r="R104" s="44">
        <f t="shared" si="1"/>
        <v>18900</v>
      </c>
    </row>
    <row r="105" spans="3:18">
      <c r="C105" s="3" t="s">
        <v>112</v>
      </c>
      <c r="D105" s="4" t="s">
        <v>337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8">
        <v>13500</v>
      </c>
      <c r="P105" s="8">
        <v>10800</v>
      </c>
      <c r="Q105" s="8">
        <v>13500</v>
      </c>
      <c r="R105" s="44">
        <f t="shared" si="1"/>
        <v>37800</v>
      </c>
    </row>
    <row r="106" spans="3:18">
      <c r="C106" s="3" t="s">
        <v>113</v>
      </c>
      <c r="D106" s="4" t="s">
        <v>338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8">
        <v>10800</v>
      </c>
      <c r="P106" s="8">
        <v>10800</v>
      </c>
      <c r="Q106" s="8">
        <v>13500</v>
      </c>
      <c r="R106" s="44">
        <f t="shared" si="1"/>
        <v>35100</v>
      </c>
    </row>
    <row r="107" spans="3:18">
      <c r="C107" s="3" t="s">
        <v>114</v>
      </c>
      <c r="D107" s="4" t="s">
        <v>339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8">
        <v>5400</v>
      </c>
      <c r="P107" s="8">
        <v>8100</v>
      </c>
      <c r="Q107" s="8">
        <v>10800</v>
      </c>
      <c r="R107" s="44">
        <f t="shared" si="1"/>
        <v>24300</v>
      </c>
    </row>
    <row r="108" spans="3:18">
      <c r="C108" s="3" t="s">
        <v>115</v>
      </c>
      <c r="D108" s="4" t="s">
        <v>340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8">
        <v>8100</v>
      </c>
      <c r="P108" s="8">
        <v>2700</v>
      </c>
      <c r="Q108" s="8">
        <v>10800</v>
      </c>
      <c r="R108" s="44">
        <f t="shared" si="1"/>
        <v>21600</v>
      </c>
    </row>
    <row r="109" spans="3:18">
      <c r="C109" s="3" t="s">
        <v>116</v>
      </c>
      <c r="D109" s="4" t="s">
        <v>341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8">
        <v>2700</v>
      </c>
      <c r="P109" s="8">
        <v>2700</v>
      </c>
      <c r="Q109" s="8">
        <v>13500</v>
      </c>
      <c r="R109" s="44">
        <f t="shared" si="1"/>
        <v>18900</v>
      </c>
    </row>
    <row r="110" spans="3:18">
      <c r="C110" s="3" t="s">
        <v>117</v>
      </c>
      <c r="D110" s="4" t="s">
        <v>342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8">
        <v>10800</v>
      </c>
      <c r="P110" s="8">
        <v>2700</v>
      </c>
      <c r="Q110" s="8">
        <v>5400</v>
      </c>
      <c r="R110" s="44">
        <f t="shared" si="1"/>
        <v>18900</v>
      </c>
    </row>
    <row r="111" spans="3:18">
      <c r="C111" s="3" t="s">
        <v>118</v>
      </c>
      <c r="D111" s="4" t="s">
        <v>343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8">
        <v>5400</v>
      </c>
      <c r="P111" s="8">
        <v>5400</v>
      </c>
      <c r="Q111" s="8">
        <v>8100</v>
      </c>
      <c r="R111" s="44">
        <f t="shared" si="1"/>
        <v>18900</v>
      </c>
    </row>
    <row r="112" spans="3:18">
      <c r="C112" s="3" t="s">
        <v>119</v>
      </c>
      <c r="D112" s="4" t="s">
        <v>344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8">
        <v>2700</v>
      </c>
      <c r="P112" s="8">
        <v>10800</v>
      </c>
      <c r="Q112" s="8">
        <v>5400</v>
      </c>
      <c r="R112" s="44">
        <f t="shared" si="1"/>
        <v>18900</v>
      </c>
    </row>
    <row r="113" spans="3:18">
      <c r="C113" s="3" t="s">
        <v>120</v>
      </c>
      <c r="D113" s="4" t="s">
        <v>538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8">
        <v>10800</v>
      </c>
      <c r="P113" s="8">
        <v>2700</v>
      </c>
      <c r="Q113" s="8">
        <v>8100</v>
      </c>
      <c r="R113" s="44">
        <f t="shared" si="1"/>
        <v>21600</v>
      </c>
    </row>
    <row r="114" spans="3:18">
      <c r="C114" s="3" t="s">
        <v>121</v>
      </c>
      <c r="D114" s="4" t="s">
        <v>345</v>
      </c>
      <c r="E114" s="4" t="s">
        <v>264</v>
      </c>
      <c r="F114" s="4" t="s">
        <v>546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8">
        <v>8100</v>
      </c>
      <c r="P114" s="8">
        <v>5400</v>
      </c>
      <c r="Q114" s="8">
        <v>13500</v>
      </c>
      <c r="R114" s="44">
        <f t="shared" si="1"/>
        <v>27000</v>
      </c>
    </row>
    <row r="115" spans="3:18">
      <c r="C115" s="3" t="s">
        <v>122</v>
      </c>
      <c r="D115" s="4" t="s">
        <v>346</v>
      </c>
      <c r="E115" s="4" t="s">
        <v>263</v>
      </c>
      <c r="F115" s="4" t="s">
        <v>546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8">
        <v>10800</v>
      </c>
      <c r="P115" s="8">
        <v>5400</v>
      </c>
      <c r="Q115" s="8">
        <v>8100</v>
      </c>
      <c r="R115" s="44">
        <f t="shared" si="1"/>
        <v>24300</v>
      </c>
    </row>
    <row r="116" spans="3:18">
      <c r="C116" s="3" t="s">
        <v>123</v>
      </c>
      <c r="D116" s="4" t="s">
        <v>347</v>
      </c>
      <c r="E116" s="4" t="s">
        <v>263</v>
      </c>
      <c r="F116" s="4" t="s">
        <v>546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8">
        <v>5400</v>
      </c>
      <c r="P116" s="8">
        <v>5400</v>
      </c>
      <c r="Q116" s="8">
        <v>8100</v>
      </c>
      <c r="R116" s="44">
        <f t="shared" si="1"/>
        <v>18900</v>
      </c>
    </row>
    <row r="117" spans="3:18">
      <c r="C117" s="3" t="s">
        <v>124</v>
      </c>
      <c r="D117" s="4" t="s">
        <v>348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8">
        <v>5400</v>
      </c>
      <c r="P117" s="8">
        <v>2700</v>
      </c>
      <c r="Q117" s="8">
        <v>10800</v>
      </c>
      <c r="R117" s="44">
        <f t="shared" si="1"/>
        <v>18900</v>
      </c>
    </row>
    <row r="118" spans="3:18">
      <c r="C118" s="3" t="s">
        <v>125</v>
      </c>
      <c r="D118" s="4" t="s">
        <v>349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8">
        <v>10800</v>
      </c>
      <c r="P118" s="8">
        <v>8100</v>
      </c>
      <c r="Q118" s="8">
        <v>5400</v>
      </c>
      <c r="R118" s="44">
        <f t="shared" si="1"/>
        <v>24300</v>
      </c>
    </row>
    <row r="119" spans="3:18">
      <c r="C119" s="3" t="s">
        <v>126</v>
      </c>
      <c r="D119" s="4" t="s">
        <v>350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8">
        <v>8100</v>
      </c>
      <c r="P119" s="8">
        <v>2700</v>
      </c>
      <c r="Q119" s="8">
        <v>8100</v>
      </c>
      <c r="R119" s="44">
        <f t="shared" si="1"/>
        <v>18900</v>
      </c>
    </row>
    <row r="120" spans="3:18">
      <c r="C120" s="3" t="s">
        <v>127</v>
      </c>
      <c r="D120" s="4" t="s">
        <v>351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8">
        <v>5400</v>
      </c>
      <c r="P120" s="8">
        <v>10800</v>
      </c>
      <c r="Q120" s="8">
        <v>5400</v>
      </c>
      <c r="R120" s="44">
        <f t="shared" si="1"/>
        <v>21600</v>
      </c>
    </row>
    <row r="121" spans="3:18">
      <c r="C121" s="3" t="s">
        <v>128</v>
      </c>
      <c r="D121" s="4" t="s">
        <v>352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8">
        <v>13500</v>
      </c>
      <c r="P121" s="8">
        <v>5400</v>
      </c>
      <c r="Q121" s="8">
        <v>8100</v>
      </c>
      <c r="R121" s="44">
        <f t="shared" si="1"/>
        <v>27000</v>
      </c>
    </row>
    <row r="122" spans="3:18">
      <c r="C122" s="3" t="s">
        <v>129</v>
      </c>
      <c r="D122" s="4" t="s">
        <v>353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8">
        <v>13500</v>
      </c>
      <c r="P122" s="8">
        <v>5400</v>
      </c>
      <c r="Q122" s="8">
        <v>8100</v>
      </c>
      <c r="R122" s="44">
        <f t="shared" si="1"/>
        <v>27000</v>
      </c>
    </row>
    <row r="123" spans="3:18">
      <c r="C123" s="3" t="s">
        <v>130</v>
      </c>
      <c r="D123" s="4" t="s">
        <v>354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8">
        <v>5400</v>
      </c>
      <c r="P123" s="8">
        <v>8100</v>
      </c>
      <c r="Q123" s="8">
        <v>5400</v>
      </c>
      <c r="R123" s="44">
        <f t="shared" si="1"/>
        <v>18900</v>
      </c>
    </row>
    <row r="124" spans="3:18">
      <c r="C124" s="3" t="s">
        <v>131</v>
      </c>
      <c r="D124" s="4" t="s">
        <v>355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8">
        <v>13500</v>
      </c>
      <c r="P124" s="8">
        <v>8100</v>
      </c>
      <c r="Q124" s="8">
        <v>10800</v>
      </c>
      <c r="R124" s="44">
        <f t="shared" si="1"/>
        <v>32400</v>
      </c>
    </row>
    <row r="125" spans="3:18">
      <c r="C125" s="3" t="s">
        <v>132</v>
      </c>
      <c r="D125" s="4" t="s">
        <v>356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8">
        <v>10800</v>
      </c>
      <c r="P125" s="8">
        <v>10800</v>
      </c>
      <c r="Q125" s="8">
        <v>8100</v>
      </c>
      <c r="R125" s="44">
        <f t="shared" si="1"/>
        <v>29700</v>
      </c>
    </row>
    <row r="126" spans="3:18">
      <c r="C126" s="3" t="s">
        <v>133</v>
      </c>
      <c r="D126" s="4" t="s">
        <v>357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8">
        <v>13500</v>
      </c>
      <c r="P126" s="8">
        <v>2700</v>
      </c>
      <c r="Q126" s="8">
        <v>10800</v>
      </c>
      <c r="R126" s="44">
        <f t="shared" si="1"/>
        <v>27000</v>
      </c>
    </row>
    <row r="127" spans="3:18">
      <c r="C127" s="3" t="s">
        <v>134</v>
      </c>
      <c r="D127" s="4" t="s">
        <v>358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8">
        <v>8100</v>
      </c>
      <c r="P127" s="8">
        <v>8100</v>
      </c>
      <c r="Q127" s="8">
        <v>13500</v>
      </c>
      <c r="R127" s="44">
        <f t="shared" si="1"/>
        <v>29700</v>
      </c>
    </row>
    <row r="128" spans="3:18">
      <c r="C128" s="3" t="s">
        <v>135</v>
      </c>
      <c r="D128" s="4" t="s">
        <v>359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8">
        <v>2700</v>
      </c>
      <c r="P128" s="8">
        <v>10800</v>
      </c>
      <c r="Q128" s="8">
        <v>13500</v>
      </c>
      <c r="R128" s="44">
        <f t="shared" si="1"/>
        <v>27000</v>
      </c>
    </row>
    <row r="129" spans="3:18">
      <c r="C129" s="3" t="s">
        <v>136</v>
      </c>
      <c r="D129" s="4" t="s">
        <v>360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8">
        <v>2700</v>
      </c>
      <c r="P129" s="8">
        <v>2700</v>
      </c>
      <c r="Q129" s="8">
        <v>13500</v>
      </c>
      <c r="R129" s="44">
        <f t="shared" si="1"/>
        <v>18900</v>
      </c>
    </row>
    <row r="130" spans="3:18">
      <c r="C130" s="3" t="s">
        <v>137</v>
      </c>
      <c r="D130" s="4" t="s">
        <v>539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8">
        <v>8100</v>
      </c>
      <c r="P130" s="8">
        <v>10800</v>
      </c>
      <c r="Q130" s="8">
        <v>10800</v>
      </c>
      <c r="R130" s="44">
        <f t="shared" si="1"/>
        <v>29700</v>
      </c>
    </row>
    <row r="131" spans="3:18">
      <c r="C131" s="3" t="s">
        <v>138</v>
      </c>
      <c r="D131" s="4" t="s">
        <v>361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8">
        <v>8100</v>
      </c>
      <c r="P131" s="8">
        <v>10800</v>
      </c>
      <c r="Q131" s="8">
        <v>13500</v>
      </c>
      <c r="R131" s="44">
        <f t="shared" si="1"/>
        <v>32400</v>
      </c>
    </row>
    <row r="132" spans="3:18">
      <c r="C132" s="3" t="s">
        <v>139</v>
      </c>
      <c r="D132" s="4" t="s">
        <v>362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8">
        <v>10800</v>
      </c>
      <c r="P132" s="8">
        <v>8100</v>
      </c>
      <c r="Q132" s="8">
        <v>10800</v>
      </c>
      <c r="R132" s="44">
        <f t="shared" si="1"/>
        <v>29700</v>
      </c>
    </row>
    <row r="133" spans="3:18">
      <c r="C133" s="3" t="s">
        <v>140</v>
      </c>
      <c r="D133" s="4" t="s">
        <v>363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8">
        <v>5400</v>
      </c>
      <c r="P133" s="8">
        <v>10800</v>
      </c>
      <c r="Q133" s="8">
        <v>5400</v>
      </c>
      <c r="R133" s="44">
        <f t="shared" si="1"/>
        <v>21600</v>
      </c>
    </row>
    <row r="134" spans="3:18">
      <c r="C134" s="3" t="s">
        <v>141</v>
      </c>
      <c r="D134" s="4" t="s">
        <v>364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8">
        <v>13500</v>
      </c>
      <c r="P134" s="8">
        <v>10800</v>
      </c>
      <c r="Q134" s="8">
        <v>5400</v>
      </c>
      <c r="R134" s="44">
        <f t="shared" si="1"/>
        <v>29700</v>
      </c>
    </row>
    <row r="135" spans="3:18">
      <c r="C135" s="3" t="s">
        <v>142</v>
      </c>
      <c r="D135" s="4" t="s">
        <v>365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8">
        <v>8100</v>
      </c>
      <c r="P135" s="8">
        <v>10800</v>
      </c>
      <c r="Q135" s="8">
        <v>13500</v>
      </c>
      <c r="R135" s="44">
        <f t="shared" si="1"/>
        <v>32400</v>
      </c>
    </row>
    <row r="136" spans="3:18">
      <c r="C136" s="3" t="s">
        <v>143</v>
      </c>
      <c r="D136" s="4" t="s">
        <v>366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8">
        <v>2700</v>
      </c>
      <c r="P136" s="8">
        <v>8100</v>
      </c>
      <c r="Q136" s="8">
        <v>8100</v>
      </c>
      <c r="R136" s="44">
        <f t="shared" ref="R136:R199" si="2">Payment_Semester_1+Payment_Semester_2+Payment_Semester_3</f>
        <v>18900</v>
      </c>
    </row>
    <row r="137" spans="3:18">
      <c r="C137" s="3" t="s">
        <v>144</v>
      </c>
      <c r="D137" s="4" t="s">
        <v>367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8">
        <v>13500</v>
      </c>
      <c r="P137" s="8">
        <v>2700</v>
      </c>
      <c r="Q137" s="8">
        <v>8100</v>
      </c>
      <c r="R137" s="44">
        <f t="shared" si="2"/>
        <v>24300</v>
      </c>
    </row>
    <row r="138" spans="3:18">
      <c r="C138" s="3" t="s">
        <v>145</v>
      </c>
      <c r="D138" s="4" t="s">
        <v>368</v>
      </c>
      <c r="E138" s="4" t="s">
        <v>264</v>
      </c>
      <c r="F138" s="4" t="s">
        <v>546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8">
        <v>13500</v>
      </c>
      <c r="P138" s="8">
        <v>5400</v>
      </c>
      <c r="Q138" s="8">
        <v>5400</v>
      </c>
      <c r="R138" s="44">
        <f t="shared" si="2"/>
        <v>24300</v>
      </c>
    </row>
    <row r="139" spans="3:18">
      <c r="C139" s="3" t="s">
        <v>146</v>
      </c>
      <c r="D139" s="4" t="s">
        <v>369</v>
      </c>
      <c r="E139" s="4" t="s">
        <v>263</v>
      </c>
      <c r="F139" s="4" t="s">
        <v>546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8">
        <v>10800</v>
      </c>
      <c r="P139" s="8">
        <v>8100</v>
      </c>
      <c r="Q139" s="8">
        <v>5400</v>
      </c>
      <c r="R139" s="44">
        <f t="shared" si="2"/>
        <v>24300</v>
      </c>
    </row>
    <row r="140" spans="3:18">
      <c r="C140" s="3" t="s">
        <v>147</v>
      </c>
      <c r="D140" s="4" t="s">
        <v>370</v>
      </c>
      <c r="E140" s="4" t="s">
        <v>263</v>
      </c>
      <c r="F140" s="4" t="s">
        <v>546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8">
        <v>5400</v>
      </c>
      <c r="P140" s="8">
        <v>8100</v>
      </c>
      <c r="Q140" s="8">
        <v>13500</v>
      </c>
      <c r="R140" s="44">
        <f t="shared" si="2"/>
        <v>27000</v>
      </c>
    </row>
    <row r="141" spans="3:18">
      <c r="C141" s="3" t="s">
        <v>148</v>
      </c>
      <c r="D141" s="4" t="s">
        <v>371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8">
        <v>5400</v>
      </c>
      <c r="P141" s="8">
        <v>10800</v>
      </c>
      <c r="Q141" s="8">
        <v>5400</v>
      </c>
      <c r="R141" s="44">
        <f t="shared" si="2"/>
        <v>21600</v>
      </c>
    </row>
    <row r="142" spans="3:18">
      <c r="C142" s="3" t="s">
        <v>149</v>
      </c>
      <c r="D142" s="4" t="s">
        <v>372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8">
        <v>13500</v>
      </c>
      <c r="P142" s="8">
        <v>2700</v>
      </c>
      <c r="Q142" s="8">
        <v>10800</v>
      </c>
      <c r="R142" s="44">
        <f t="shared" si="2"/>
        <v>27000</v>
      </c>
    </row>
    <row r="143" spans="3:18">
      <c r="C143" s="3" t="s">
        <v>150</v>
      </c>
      <c r="D143" s="4" t="s">
        <v>373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8">
        <v>10800</v>
      </c>
      <c r="P143" s="8">
        <v>5400</v>
      </c>
      <c r="Q143" s="8">
        <v>13500</v>
      </c>
      <c r="R143" s="44">
        <f t="shared" si="2"/>
        <v>29700</v>
      </c>
    </row>
    <row r="144" spans="3:18">
      <c r="C144" s="3" t="s">
        <v>151</v>
      </c>
      <c r="D144" s="4" t="s">
        <v>374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8">
        <v>2700</v>
      </c>
      <c r="P144" s="8">
        <v>2700</v>
      </c>
      <c r="Q144" s="8">
        <v>5400</v>
      </c>
      <c r="R144" s="44">
        <f t="shared" si="2"/>
        <v>10800</v>
      </c>
    </row>
    <row r="145" spans="3:18">
      <c r="C145" s="3" t="s">
        <v>152</v>
      </c>
      <c r="D145" s="4" t="s">
        <v>375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8">
        <v>10800</v>
      </c>
      <c r="P145" s="8">
        <v>5400</v>
      </c>
      <c r="Q145" s="8">
        <v>5400</v>
      </c>
      <c r="R145" s="44">
        <f t="shared" si="2"/>
        <v>21600</v>
      </c>
    </row>
    <row r="146" spans="3:18">
      <c r="C146" s="3" t="s">
        <v>153</v>
      </c>
      <c r="D146" s="4" t="s">
        <v>376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8">
        <v>13500</v>
      </c>
      <c r="P146" s="8">
        <v>10800</v>
      </c>
      <c r="Q146" s="8">
        <v>13500</v>
      </c>
      <c r="R146" s="44">
        <f t="shared" si="2"/>
        <v>37800</v>
      </c>
    </row>
    <row r="147" spans="3:18">
      <c r="C147" s="3" t="s">
        <v>154</v>
      </c>
      <c r="D147" s="4" t="s">
        <v>377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8">
        <v>5400</v>
      </c>
      <c r="P147" s="8">
        <v>10800</v>
      </c>
      <c r="Q147" s="8">
        <v>8100</v>
      </c>
      <c r="R147" s="44">
        <f t="shared" si="2"/>
        <v>24300</v>
      </c>
    </row>
    <row r="148" spans="3:18">
      <c r="C148" s="3" t="s">
        <v>155</v>
      </c>
      <c r="D148" s="4" t="s">
        <v>378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8">
        <v>8100</v>
      </c>
      <c r="P148" s="8">
        <v>10800</v>
      </c>
      <c r="Q148" s="8">
        <v>10800</v>
      </c>
      <c r="R148" s="44">
        <f t="shared" si="2"/>
        <v>29700</v>
      </c>
    </row>
    <row r="149" spans="3:18">
      <c r="C149" s="3" t="s">
        <v>156</v>
      </c>
      <c r="D149" s="4" t="s">
        <v>379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8">
        <v>8100</v>
      </c>
      <c r="P149" s="8">
        <v>10800</v>
      </c>
      <c r="Q149" s="8">
        <v>8100</v>
      </c>
      <c r="R149" s="44">
        <f t="shared" si="2"/>
        <v>27000</v>
      </c>
    </row>
    <row r="150" spans="3:18">
      <c r="C150" s="3" t="s">
        <v>157</v>
      </c>
      <c r="D150" s="4" t="s">
        <v>380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8">
        <v>5400</v>
      </c>
      <c r="P150" s="8">
        <v>5400</v>
      </c>
      <c r="Q150" s="8">
        <v>10800</v>
      </c>
      <c r="R150" s="44">
        <f t="shared" si="2"/>
        <v>21600</v>
      </c>
    </row>
    <row r="151" spans="3:18">
      <c r="C151" s="3" t="s">
        <v>158</v>
      </c>
      <c r="D151" s="4" t="s">
        <v>381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8">
        <v>2700</v>
      </c>
      <c r="P151" s="8">
        <v>10800</v>
      </c>
      <c r="Q151" s="8">
        <v>8100</v>
      </c>
      <c r="R151" s="44">
        <f t="shared" si="2"/>
        <v>21600</v>
      </c>
    </row>
    <row r="152" spans="3:18">
      <c r="C152" s="3" t="s">
        <v>159</v>
      </c>
      <c r="D152" s="4" t="s">
        <v>382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8">
        <v>13500</v>
      </c>
      <c r="P152" s="8">
        <v>5400</v>
      </c>
      <c r="Q152" s="8">
        <v>8100</v>
      </c>
      <c r="R152" s="44">
        <f t="shared" si="2"/>
        <v>27000</v>
      </c>
    </row>
    <row r="153" spans="3:18">
      <c r="C153" s="3" t="s">
        <v>160</v>
      </c>
      <c r="D153" s="4" t="s">
        <v>383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8">
        <v>5400</v>
      </c>
      <c r="P153" s="8">
        <v>5400</v>
      </c>
      <c r="Q153" s="8">
        <v>8100</v>
      </c>
      <c r="R153" s="44">
        <f t="shared" si="2"/>
        <v>18900</v>
      </c>
    </row>
    <row r="154" spans="3:18">
      <c r="C154" s="3" t="s">
        <v>161</v>
      </c>
      <c r="D154" s="4" t="s">
        <v>384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8">
        <v>13500</v>
      </c>
      <c r="P154" s="8">
        <v>2700</v>
      </c>
      <c r="Q154" s="8">
        <v>8100</v>
      </c>
      <c r="R154" s="44">
        <f t="shared" si="2"/>
        <v>24300</v>
      </c>
    </row>
    <row r="155" spans="3:18">
      <c r="C155" s="3" t="s">
        <v>162</v>
      </c>
      <c r="D155" s="4" t="s">
        <v>385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8">
        <v>10800</v>
      </c>
      <c r="P155" s="8">
        <v>2700</v>
      </c>
      <c r="Q155" s="8">
        <v>5400</v>
      </c>
      <c r="R155" s="44">
        <f t="shared" si="2"/>
        <v>18900</v>
      </c>
    </row>
    <row r="156" spans="3:18">
      <c r="C156" s="3" t="s">
        <v>163</v>
      </c>
      <c r="D156" s="4" t="s">
        <v>386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8">
        <v>10800</v>
      </c>
      <c r="P156" s="8">
        <v>8100</v>
      </c>
      <c r="Q156" s="8">
        <v>13500</v>
      </c>
      <c r="R156" s="44">
        <f t="shared" si="2"/>
        <v>32400</v>
      </c>
    </row>
    <row r="157" spans="3:18">
      <c r="C157" s="3" t="s">
        <v>164</v>
      </c>
      <c r="D157" s="4" t="s">
        <v>540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8">
        <v>8100</v>
      </c>
      <c r="P157" s="8">
        <v>10800</v>
      </c>
      <c r="Q157" s="8">
        <v>5400</v>
      </c>
      <c r="R157" s="44">
        <f t="shared" si="2"/>
        <v>24300</v>
      </c>
    </row>
    <row r="158" spans="3:18">
      <c r="C158" s="3" t="s">
        <v>165</v>
      </c>
      <c r="D158" s="4" t="s">
        <v>387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8">
        <v>10800</v>
      </c>
      <c r="P158" s="8">
        <v>8100</v>
      </c>
      <c r="Q158" s="8">
        <v>8100</v>
      </c>
      <c r="R158" s="44">
        <f t="shared" si="2"/>
        <v>27000</v>
      </c>
    </row>
    <row r="159" spans="3:18">
      <c r="C159" s="3" t="s">
        <v>166</v>
      </c>
      <c r="D159" s="4" t="s">
        <v>388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8">
        <v>2700</v>
      </c>
      <c r="P159" s="8">
        <v>10800</v>
      </c>
      <c r="Q159" s="8">
        <v>5400</v>
      </c>
      <c r="R159" s="44">
        <f t="shared" si="2"/>
        <v>18900</v>
      </c>
    </row>
    <row r="160" spans="3:18">
      <c r="C160" s="3" t="s">
        <v>167</v>
      </c>
      <c r="D160" s="4" t="s">
        <v>389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8">
        <v>8100</v>
      </c>
      <c r="P160" s="8">
        <v>2700</v>
      </c>
      <c r="Q160" s="8">
        <v>10800</v>
      </c>
      <c r="R160" s="44">
        <f t="shared" si="2"/>
        <v>21600</v>
      </c>
    </row>
    <row r="161" spans="3:18">
      <c r="C161" s="3" t="s">
        <v>168</v>
      </c>
      <c r="D161" s="4" t="s">
        <v>390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8">
        <v>13500</v>
      </c>
      <c r="P161" s="8">
        <v>5400</v>
      </c>
      <c r="Q161" s="8">
        <v>13500</v>
      </c>
      <c r="R161" s="44">
        <f t="shared" si="2"/>
        <v>32400</v>
      </c>
    </row>
    <row r="162" spans="3:18">
      <c r="C162" s="3" t="s">
        <v>169</v>
      </c>
      <c r="D162" s="4" t="s">
        <v>391</v>
      </c>
      <c r="E162" s="4" t="s">
        <v>264</v>
      </c>
      <c r="F162" s="4" t="s">
        <v>546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8">
        <v>8100</v>
      </c>
      <c r="P162" s="8">
        <v>2700</v>
      </c>
      <c r="Q162" s="8">
        <v>8100</v>
      </c>
      <c r="R162" s="44">
        <f t="shared" si="2"/>
        <v>18900</v>
      </c>
    </row>
    <row r="163" spans="3:18">
      <c r="C163" s="3" t="s">
        <v>170</v>
      </c>
      <c r="D163" s="4" t="s">
        <v>392</v>
      </c>
      <c r="E163" s="4" t="s">
        <v>263</v>
      </c>
      <c r="F163" s="4" t="s">
        <v>546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8">
        <v>8100</v>
      </c>
      <c r="P163" s="8">
        <v>8100</v>
      </c>
      <c r="Q163" s="8">
        <v>5400</v>
      </c>
      <c r="R163" s="44">
        <f t="shared" si="2"/>
        <v>21600</v>
      </c>
    </row>
    <row r="164" spans="3:18">
      <c r="C164" s="3" t="s">
        <v>171</v>
      </c>
      <c r="D164" s="4" t="s">
        <v>541</v>
      </c>
      <c r="E164" s="4" t="s">
        <v>263</v>
      </c>
      <c r="F164" s="4" t="s">
        <v>546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8">
        <v>5400</v>
      </c>
      <c r="P164" s="8">
        <v>8100</v>
      </c>
      <c r="Q164" s="8">
        <v>13500</v>
      </c>
      <c r="R164" s="44">
        <f t="shared" si="2"/>
        <v>27000</v>
      </c>
    </row>
    <row r="165" spans="3:18">
      <c r="C165" s="3" t="s">
        <v>172</v>
      </c>
      <c r="D165" s="4" t="s">
        <v>393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8">
        <v>5400</v>
      </c>
      <c r="P165" s="8">
        <v>10800</v>
      </c>
      <c r="Q165" s="8">
        <v>8100</v>
      </c>
      <c r="R165" s="44">
        <f t="shared" si="2"/>
        <v>24300</v>
      </c>
    </row>
    <row r="166" spans="3:18">
      <c r="C166" s="3" t="s">
        <v>173</v>
      </c>
      <c r="D166" s="4" t="s">
        <v>394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8">
        <v>5400</v>
      </c>
      <c r="P166" s="8">
        <v>5400</v>
      </c>
      <c r="Q166" s="8">
        <v>10800</v>
      </c>
      <c r="R166" s="44">
        <f t="shared" si="2"/>
        <v>21600</v>
      </c>
    </row>
    <row r="167" spans="3:18">
      <c r="C167" s="3" t="s">
        <v>174</v>
      </c>
      <c r="D167" s="4" t="s">
        <v>395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8">
        <v>2700</v>
      </c>
      <c r="P167" s="8">
        <v>5400</v>
      </c>
      <c r="Q167" s="8">
        <v>13500</v>
      </c>
      <c r="R167" s="44">
        <f t="shared" si="2"/>
        <v>21600</v>
      </c>
    </row>
    <row r="168" spans="3:18">
      <c r="C168" s="3" t="s">
        <v>175</v>
      </c>
      <c r="D168" s="4" t="s">
        <v>396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8">
        <v>13500</v>
      </c>
      <c r="P168" s="8">
        <v>5400</v>
      </c>
      <c r="Q168" s="8">
        <v>10800</v>
      </c>
      <c r="R168" s="44">
        <f t="shared" si="2"/>
        <v>29700</v>
      </c>
    </row>
    <row r="169" spans="3:18">
      <c r="C169" s="3" t="s">
        <v>176</v>
      </c>
      <c r="D169" s="4" t="s">
        <v>397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8">
        <v>13500</v>
      </c>
      <c r="P169" s="8">
        <v>8100</v>
      </c>
      <c r="Q169" s="8">
        <v>5400</v>
      </c>
      <c r="R169" s="44">
        <f t="shared" si="2"/>
        <v>27000</v>
      </c>
    </row>
    <row r="170" spans="3:18">
      <c r="C170" s="3" t="s">
        <v>177</v>
      </c>
      <c r="D170" s="4" t="s">
        <v>398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8">
        <v>2700</v>
      </c>
      <c r="P170" s="8">
        <v>10800</v>
      </c>
      <c r="Q170" s="8">
        <v>8100</v>
      </c>
      <c r="R170" s="44">
        <f t="shared" si="2"/>
        <v>21600</v>
      </c>
    </row>
    <row r="171" spans="3:18">
      <c r="C171" s="3" t="s">
        <v>178</v>
      </c>
      <c r="D171" s="4" t="s">
        <v>399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8">
        <v>8100</v>
      </c>
      <c r="P171" s="8">
        <v>5400</v>
      </c>
      <c r="Q171" s="8">
        <v>8100</v>
      </c>
      <c r="R171" s="44">
        <f t="shared" si="2"/>
        <v>21600</v>
      </c>
    </row>
    <row r="172" spans="3:18">
      <c r="C172" s="3" t="s">
        <v>179</v>
      </c>
      <c r="D172" s="4" t="s">
        <v>400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8">
        <v>5400</v>
      </c>
      <c r="P172" s="8">
        <v>10800</v>
      </c>
      <c r="Q172" s="8">
        <v>5400</v>
      </c>
      <c r="R172" s="44">
        <f t="shared" si="2"/>
        <v>21600</v>
      </c>
    </row>
    <row r="173" spans="3:18">
      <c r="C173" s="3" t="s">
        <v>180</v>
      </c>
      <c r="D173" s="4" t="s">
        <v>401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8">
        <v>2700</v>
      </c>
      <c r="P173" s="8">
        <v>8100</v>
      </c>
      <c r="Q173" s="8">
        <v>13500</v>
      </c>
      <c r="R173" s="44">
        <f t="shared" si="2"/>
        <v>24300</v>
      </c>
    </row>
    <row r="174" spans="3:18">
      <c r="C174" s="3" t="s">
        <v>181</v>
      </c>
      <c r="D174" s="4" t="s">
        <v>402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8">
        <v>2700</v>
      </c>
      <c r="P174" s="8">
        <v>2700</v>
      </c>
      <c r="Q174" s="8">
        <v>5400</v>
      </c>
      <c r="R174" s="44">
        <f t="shared" si="2"/>
        <v>10800</v>
      </c>
    </row>
    <row r="175" spans="3:18">
      <c r="C175" s="3" t="s">
        <v>182</v>
      </c>
      <c r="D175" s="4" t="s">
        <v>403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8">
        <v>10800</v>
      </c>
      <c r="P175" s="8">
        <v>2700</v>
      </c>
      <c r="Q175" s="8">
        <v>5400</v>
      </c>
      <c r="R175" s="44">
        <f t="shared" si="2"/>
        <v>18900</v>
      </c>
    </row>
    <row r="176" spans="3:18">
      <c r="C176" s="3" t="s">
        <v>183</v>
      </c>
      <c r="D176" s="4" t="s">
        <v>404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8">
        <v>10800</v>
      </c>
      <c r="P176" s="8">
        <v>8100</v>
      </c>
      <c r="Q176" s="8">
        <v>13500</v>
      </c>
      <c r="R176" s="44">
        <f t="shared" si="2"/>
        <v>32400</v>
      </c>
    </row>
    <row r="177" spans="3:18">
      <c r="C177" s="3" t="s">
        <v>184</v>
      </c>
      <c r="D177" s="4" t="s">
        <v>405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8">
        <v>5400</v>
      </c>
      <c r="P177" s="8">
        <v>10800</v>
      </c>
      <c r="Q177" s="8">
        <v>8100</v>
      </c>
      <c r="R177" s="44">
        <f t="shared" si="2"/>
        <v>24300</v>
      </c>
    </row>
    <row r="178" spans="3:18">
      <c r="C178" s="3" t="s">
        <v>185</v>
      </c>
      <c r="D178" s="4" t="s">
        <v>406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8">
        <v>13500</v>
      </c>
      <c r="P178" s="8">
        <v>2700</v>
      </c>
      <c r="Q178" s="8">
        <v>10800</v>
      </c>
      <c r="R178" s="44">
        <f t="shared" si="2"/>
        <v>27000</v>
      </c>
    </row>
    <row r="179" spans="3:18">
      <c r="C179" s="3" t="s">
        <v>186</v>
      </c>
      <c r="D179" s="4" t="s">
        <v>407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8">
        <v>8100</v>
      </c>
      <c r="P179" s="8">
        <v>2700</v>
      </c>
      <c r="Q179" s="8">
        <v>10800</v>
      </c>
      <c r="R179" s="44">
        <f t="shared" si="2"/>
        <v>21600</v>
      </c>
    </row>
    <row r="180" spans="3:18">
      <c r="C180" s="3" t="s">
        <v>187</v>
      </c>
      <c r="D180" s="4" t="s">
        <v>408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8">
        <v>10800</v>
      </c>
      <c r="P180" s="8">
        <v>10800</v>
      </c>
      <c r="Q180" s="8">
        <v>5400</v>
      </c>
      <c r="R180" s="44">
        <f t="shared" si="2"/>
        <v>27000</v>
      </c>
    </row>
    <row r="181" spans="3:18">
      <c r="C181" s="3" t="s">
        <v>188</v>
      </c>
      <c r="D181" s="4" t="s">
        <v>409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8">
        <v>10800</v>
      </c>
      <c r="P181" s="8">
        <v>5400</v>
      </c>
      <c r="Q181" s="8">
        <v>5400</v>
      </c>
      <c r="R181" s="44">
        <f t="shared" si="2"/>
        <v>21600</v>
      </c>
    </row>
    <row r="182" spans="3:18">
      <c r="C182" s="3" t="s">
        <v>189</v>
      </c>
      <c r="D182" s="4" t="s">
        <v>410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8">
        <v>13500</v>
      </c>
      <c r="P182" s="8">
        <v>10800</v>
      </c>
      <c r="Q182" s="8">
        <v>8100</v>
      </c>
      <c r="R182" s="44">
        <f t="shared" si="2"/>
        <v>32400</v>
      </c>
    </row>
    <row r="183" spans="3:18">
      <c r="C183" s="3" t="s">
        <v>190</v>
      </c>
      <c r="D183" s="4" t="s">
        <v>411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8">
        <v>10800</v>
      </c>
      <c r="P183" s="8">
        <v>10800</v>
      </c>
      <c r="Q183" s="8">
        <v>5400</v>
      </c>
      <c r="R183" s="44">
        <f t="shared" si="2"/>
        <v>27000</v>
      </c>
    </row>
    <row r="184" spans="3:18">
      <c r="C184" s="3" t="s">
        <v>191</v>
      </c>
      <c r="D184" s="4" t="s">
        <v>412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8">
        <v>13500</v>
      </c>
      <c r="P184" s="8">
        <v>8100</v>
      </c>
      <c r="Q184" s="8">
        <v>10800</v>
      </c>
      <c r="R184" s="44">
        <f t="shared" si="2"/>
        <v>32400</v>
      </c>
    </row>
    <row r="185" spans="3:18">
      <c r="C185" s="3" t="s">
        <v>192</v>
      </c>
      <c r="D185" s="4" t="s">
        <v>413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8">
        <v>10800</v>
      </c>
      <c r="P185" s="8">
        <v>5400</v>
      </c>
      <c r="Q185" s="8">
        <v>8100</v>
      </c>
      <c r="R185" s="44">
        <f t="shared" si="2"/>
        <v>24300</v>
      </c>
    </row>
    <row r="186" spans="3:18">
      <c r="C186" s="3" t="s">
        <v>193</v>
      </c>
      <c r="D186" s="4" t="s">
        <v>414</v>
      </c>
      <c r="E186" s="4" t="s">
        <v>264</v>
      </c>
      <c r="F186" s="4" t="s">
        <v>546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8">
        <v>2700</v>
      </c>
      <c r="P186" s="8">
        <v>10800</v>
      </c>
      <c r="Q186" s="8">
        <v>8100</v>
      </c>
      <c r="R186" s="44">
        <f t="shared" si="2"/>
        <v>21600</v>
      </c>
    </row>
    <row r="187" spans="3:18">
      <c r="C187" s="3" t="s">
        <v>194</v>
      </c>
      <c r="D187" s="4" t="s">
        <v>415</v>
      </c>
      <c r="E187" s="4" t="s">
        <v>263</v>
      </c>
      <c r="F187" s="4" t="s">
        <v>546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8">
        <v>10800</v>
      </c>
      <c r="P187" s="8">
        <v>10800</v>
      </c>
      <c r="Q187" s="8">
        <v>8100</v>
      </c>
      <c r="R187" s="44">
        <f t="shared" si="2"/>
        <v>29700</v>
      </c>
    </row>
    <row r="188" spans="3:18">
      <c r="C188" s="3" t="s">
        <v>195</v>
      </c>
      <c r="D188" s="4" t="s">
        <v>416</v>
      </c>
      <c r="E188" s="4" t="s">
        <v>263</v>
      </c>
      <c r="F188" s="4" t="s">
        <v>546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8">
        <v>8100</v>
      </c>
      <c r="P188" s="8">
        <v>5400</v>
      </c>
      <c r="Q188" s="8">
        <v>5400</v>
      </c>
      <c r="R188" s="44">
        <f t="shared" si="2"/>
        <v>18900</v>
      </c>
    </row>
    <row r="189" spans="3:18">
      <c r="C189" s="3" t="s">
        <v>196</v>
      </c>
      <c r="D189" s="4" t="s">
        <v>417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8">
        <v>10800</v>
      </c>
      <c r="P189" s="8">
        <v>2700</v>
      </c>
      <c r="Q189" s="8">
        <v>13500</v>
      </c>
      <c r="R189" s="44">
        <f t="shared" si="2"/>
        <v>27000</v>
      </c>
    </row>
    <row r="190" spans="3:18">
      <c r="C190" s="3" t="s">
        <v>197</v>
      </c>
      <c r="D190" s="4" t="s">
        <v>418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8">
        <v>13500</v>
      </c>
      <c r="P190" s="8">
        <v>8100</v>
      </c>
      <c r="Q190" s="8">
        <v>10800</v>
      </c>
      <c r="R190" s="44">
        <f t="shared" si="2"/>
        <v>32400</v>
      </c>
    </row>
    <row r="191" spans="3:18">
      <c r="C191" s="3" t="s">
        <v>198</v>
      </c>
      <c r="D191" s="4" t="s">
        <v>419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8">
        <v>5400</v>
      </c>
      <c r="P191" s="8">
        <v>2700</v>
      </c>
      <c r="Q191" s="8">
        <v>5400</v>
      </c>
      <c r="R191" s="44">
        <f t="shared" si="2"/>
        <v>13500</v>
      </c>
    </row>
    <row r="192" spans="3:18">
      <c r="C192" s="3" t="s">
        <v>199</v>
      </c>
      <c r="D192" s="4" t="s">
        <v>420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8">
        <v>5400</v>
      </c>
      <c r="P192" s="8">
        <v>8100</v>
      </c>
      <c r="Q192" s="8">
        <v>8100</v>
      </c>
      <c r="R192" s="44">
        <f t="shared" si="2"/>
        <v>21600</v>
      </c>
    </row>
    <row r="193" spans="3:18">
      <c r="C193" s="3" t="s">
        <v>200</v>
      </c>
      <c r="D193" s="4" t="s">
        <v>421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8">
        <v>10800</v>
      </c>
      <c r="P193" s="8">
        <v>2700</v>
      </c>
      <c r="Q193" s="8">
        <v>10800</v>
      </c>
      <c r="R193" s="44">
        <f t="shared" si="2"/>
        <v>24300</v>
      </c>
    </row>
    <row r="194" spans="3:18">
      <c r="C194" s="3" t="s">
        <v>201</v>
      </c>
      <c r="D194" s="4" t="s">
        <v>422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8">
        <v>13500</v>
      </c>
      <c r="P194" s="8">
        <v>2700</v>
      </c>
      <c r="Q194" s="8">
        <v>5400</v>
      </c>
      <c r="R194" s="44">
        <f t="shared" si="2"/>
        <v>21600</v>
      </c>
    </row>
    <row r="195" spans="3:18">
      <c r="C195" s="3" t="s">
        <v>202</v>
      </c>
      <c r="D195" s="4" t="s">
        <v>423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8">
        <v>5400</v>
      </c>
      <c r="P195" s="8">
        <v>10800</v>
      </c>
      <c r="Q195" s="8">
        <v>10800</v>
      </c>
      <c r="R195" s="44">
        <f t="shared" si="2"/>
        <v>27000</v>
      </c>
    </row>
    <row r="196" spans="3:18">
      <c r="C196" s="3" t="s">
        <v>203</v>
      </c>
      <c r="D196" s="4" t="s">
        <v>424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8">
        <v>5400</v>
      </c>
      <c r="P196" s="8">
        <v>2700</v>
      </c>
      <c r="Q196" s="8">
        <v>13500</v>
      </c>
      <c r="R196" s="44">
        <f t="shared" si="2"/>
        <v>21600</v>
      </c>
    </row>
    <row r="197" spans="3:18">
      <c r="C197" s="3" t="s">
        <v>204</v>
      </c>
      <c r="D197" s="4" t="s">
        <v>425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8">
        <v>13500</v>
      </c>
      <c r="P197" s="8">
        <v>2700</v>
      </c>
      <c r="Q197" s="8">
        <v>13500</v>
      </c>
      <c r="R197" s="44">
        <f t="shared" si="2"/>
        <v>29700</v>
      </c>
    </row>
    <row r="198" spans="3:18">
      <c r="C198" s="3" t="s">
        <v>205</v>
      </c>
      <c r="D198" s="4" t="s">
        <v>426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8">
        <v>8100</v>
      </c>
      <c r="P198" s="8">
        <v>10800</v>
      </c>
      <c r="Q198" s="8">
        <v>10800</v>
      </c>
      <c r="R198" s="44">
        <f t="shared" si="2"/>
        <v>29700</v>
      </c>
    </row>
    <row r="199" spans="3:18">
      <c r="C199" s="3" t="s">
        <v>206</v>
      </c>
      <c r="D199" s="4" t="s">
        <v>427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8">
        <v>10800</v>
      </c>
      <c r="P199" s="8">
        <v>2700</v>
      </c>
      <c r="Q199" s="8">
        <v>10800</v>
      </c>
      <c r="R199" s="44">
        <f t="shared" si="2"/>
        <v>24300</v>
      </c>
    </row>
    <row r="200" spans="3:18">
      <c r="C200" s="3" t="s">
        <v>207</v>
      </c>
      <c r="D200" s="4" t="s">
        <v>428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8">
        <v>8100</v>
      </c>
      <c r="P200" s="8">
        <v>2700</v>
      </c>
      <c r="Q200" s="8">
        <v>5400</v>
      </c>
      <c r="R200" s="44">
        <f t="shared" ref="R200:R255" si="3">Payment_Semester_1+Payment_Semester_2+Payment_Semester_3</f>
        <v>16200</v>
      </c>
    </row>
    <row r="201" spans="3:18">
      <c r="C201" s="3" t="s">
        <v>208</v>
      </c>
      <c r="D201" s="4" t="s">
        <v>429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8">
        <v>13500</v>
      </c>
      <c r="P201" s="8">
        <v>5400</v>
      </c>
      <c r="Q201" s="8">
        <v>10800</v>
      </c>
      <c r="R201" s="44">
        <f t="shared" si="3"/>
        <v>29700</v>
      </c>
    </row>
    <row r="202" spans="3:18">
      <c r="C202" s="3" t="s">
        <v>209</v>
      </c>
      <c r="D202" s="4" t="s">
        <v>430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8">
        <v>2700</v>
      </c>
      <c r="P202" s="8">
        <v>10800</v>
      </c>
      <c r="Q202" s="8">
        <v>5400</v>
      </c>
      <c r="R202" s="44">
        <f t="shared" si="3"/>
        <v>18900</v>
      </c>
    </row>
    <row r="203" spans="3:18">
      <c r="C203" s="3" t="s">
        <v>210</v>
      </c>
      <c r="D203" s="4" t="s">
        <v>431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8">
        <v>8100</v>
      </c>
      <c r="P203" s="8">
        <v>10800</v>
      </c>
      <c r="Q203" s="8">
        <v>8100</v>
      </c>
      <c r="R203" s="44">
        <f t="shared" si="3"/>
        <v>27000</v>
      </c>
    </row>
    <row r="204" spans="3:18">
      <c r="C204" s="3" t="s">
        <v>211</v>
      </c>
      <c r="D204" s="4" t="s">
        <v>432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8">
        <v>10800</v>
      </c>
      <c r="P204" s="8">
        <v>8100</v>
      </c>
      <c r="Q204" s="8">
        <v>5400</v>
      </c>
      <c r="R204" s="44">
        <f t="shared" si="3"/>
        <v>24300</v>
      </c>
    </row>
    <row r="205" spans="3:18">
      <c r="C205" s="3" t="s">
        <v>212</v>
      </c>
      <c r="D205" s="4" t="s">
        <v>433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8">
        <v>5400</v>
      </c>
      <c r="P205" s="8">
        <v>10800</v>
      </c>
      <c r="Q205" s="8">
        <v>8100</v>
      </c>
      <c r="R205" s="44">
        <f t="shared" si="3"/>
        <v>24300</v>
      </c>
    </row>
    <row r="206" spans="3:18">
      <c r="C206" s="3" t="s">
        <v>213</v>
      </c>
      <c r="D206" s="4" t="s">
        <v>434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8">
        <v>8100</v>
      </c>
      <c r="P206" s="8">
        <v>2700</v>
      </c>
      <c r="Q206" s="8">
        <v>8100</v>
      </c>
      <c r="R206" s="44">
        <f t="shared" si="3"/>
        <v>18900</v>
      </c>
    </row>
    <row r="207" spans="3:18">
      <c r="C207" s="3" t="s">
        <v>214</v>
      </c>
      <c r="D207" s="4" t="s">
        <v>435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8">
        <v>5400</v>
      </c>
      <c r="P207" s="8">
        <v>5400</v>
      </c>
      <c r="Q207" s="8">
        <v>13500</v>
      </c>
      <c r="R207" s="44">
        <f t="shared" si="3"/>
        <v>24300</v>
      </c>
    </row>
    <row r="208" spans="3:18">
      <c r="C208" s="3" t="s">
        <v>215</v>
      </c>
      <c r="D208" s="4" t="s">
        <v>436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8">
        <v>8100</v>
      </c>
      <c r="P208" s="8">
        <v>5400</v>
      </c>
      <c r="Q208" s="8">
        <v>5400</v>
      </c>
      <c r="R208" s="44">
        <f t="shared" si="3"/>
        <v>18900</v>
      </c>
    </row>
    <row r="209" spans="3:18">
      <c r="C209" s="3" t="s">
        <v>216</v>
      </c>
      <c r="D209" s="4" t="s">
        <v>437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8">
        <v>8100</v>
      </c>
      <c r="P209" s="8">
        <v>5400</v>
      </c>
      <c r="Q209" s="8">
        <v>13500</v>
      </c>
      <c r="R209" s="44">
        <f t="shared" si="3"/>
        <v>27000</v>
      </c>
    </row>
    <row r="210" spans="3:18">
      <c r="C210" s="3" t="s">
        <v>217</v>
      </c>
      <c r="D210" s="4" t="s">
        <v>438</v>
      </c>
      <c r="E210" s="4" t="s">
        <v>264</v>
      </c>
      <c r="F210" s="4" t="s">
        <v>546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8">
        <v>10800</v>
      </c>
      <c r="P210" s="8">
        <v>8100</v>
      </c>
      <c r="Q210" s="8">
        <v>8100</v>
      </c>
      <c r="R210" s="44">
        <f t="shared" si="3"/>
        <v>27000</v>
      </c>
    </row>
    <row r="211" spans="3:18">
      <c r="C211" s="3" t="s">
        <v>218</v>
      </c>
      <c r="D211" s="4" t="s">
        <v>439</v>
      </c>
      <c r="E211" s="4" t="s">
        <v>263</v>
      </c>
      <c r="F211" s="4" t="s">
        <v>546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8">
        <v>5400</v>
      </c>
      <c r="P211" s="8">
        <v>5400</v>
      </c>
      <c r="Q211" s="8">
        <v>8100</v>
      </c>
      <c r="R211" s="44">
        <f t="shared" si="3"/>
        <v>18900</v>
      </c>
    </row>
    <row r="212" spans="3:18">
      <c r="C212" s="3" t="s">
        <v>219</v>
      </c>
      <c r="D212" s="4" t="s">
        <v>440</v>
      </c>
      <c r="E212" s="4" t="s">
        <v>263</v>
      </c>
      <c r="F212" s="4" t="s">
        <v>546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8">
        <v>10800</v>
      </c>
      <c r="P212" s="8">
        <v>10800</v>
      </c>
      <c r="Q212" s="8">
        <v>5400</v>
      </c>
      <c r="R212" s="44">
        <f t="shared" si="3"/>
        <v>27000</v>
      </c>
    </row>
    <row r="213" spans="3:18">
      <c r="C213" s="3" t="s">
        <v>220</v>
      </c>
      <c r="D213" s="4" t="s">
        <v>441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8">
        <v>10800</v>
      </c>
      <c r="P213" s="8">
        <v>8100</v>
      </c>
      <c r="Q213" s="8">
        <v>10800</v>
      </c>
      <c r="R213" s="44">
        <f t="shared" si="3"/>
        <v>29700</v>
      </c>
    </row>
    <row r="214" spans="3:18">
      <c r="C214" s="3" t="s">
        <v>221</v>
      </c>
      <c r="D214" s="4" t="s">
        <v>442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8">
        <v>2700</v>
      </c>
      <c r="P214" s="8">
        <v>5400</v>
      </c>
      <c r="Q214" s="8">
        <v>5400</v>
      </c>
      <c r="R214" s="44">
        <f t="shared" si="3"/>
        <v>13500</v>
      </c>
    </row>
    <row r="215" spans="3:18">
      <c r="C215" s="3" t="s">
        <v>222</v>
      </c>
      <c r="D215" s="4" t="s">
        <v>443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8">
        <v>5400</v>
      </c>
      <c r="P215" s="8">
        <v>5400</v>
      </c>
      <c r="Q215" s="8">
        <v>10800</v>
      </c>
      <c r="R215" s="44">
        <f t="shared" si="3"/>
        <v>21600</v>
      </c>
    </row>
    <row r="216" spans="3:18">
      <c r="C216" s="3" t="s">
        <v>223</v>
      </c>
      <c r="D216" s="4" t="s">
        <v>542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8">
        <v>8100</v>
      </c>
      <c r="P216" s="8">
        <v>2700</v>
      </c>
      <c r="Q216" s="8">
        <v>8100</v>
      </c>
      <c r="R216" s="44">
        <f t="shared" si="3"/>
        <v>18900</v>
      </c>
    </row>
    <row r="217" spans="3:18">
      <c r="C217" s="3" t="s">
        <v>224</v>
      </c>
      <c r="D217" s="4" t="s">
        <v>444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8">
        <v>2700</v>
      </c>
      <c r="P217" s="8">
        <v>2700</v>
      </c>
      <c r="Q217" s="8">
        <v>13500</v>
      </c>
      <c r="R217" s="44">
        <f t="shared" si="3"/>
        <v>18900</v>
      </c>
    </row>
    <row r="218" spans="3:18">
      <c r="C218" s="3" t="s">
        <v>225</v>
      </c>
      <c r="D218" s="4" t="s">
        <v>445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8">
        <v>13500</v>
      </c>
      <c r="P218" s="8">
        <v>10800</v>
      </c>
      <c r="Q218" s="8">
        <v>5400</v>
      </c>
      <c r="R218" s="44">
        <f t="shared" si="3"/>
        <v>29700</v>
      </c>
    </row>
    <row r="219" spans="3:18">
      <c r="C219" s="3" t="s">
        <v>226</v>
      </c>
      <c r="D219" s="4" t="s">
        <v>543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8">
        <v>8100</v>
      </c>
      <c r="P219" s="8">
        <v>8100</v>
      </c>
      <c r="Q219" s="8">
        <v>8100</v>
      </c>
      <c r="R219" s="44">
        <f t="shared" si="3"/>
        <v>24300</v>
      </c>
    </row>
    <row r="220" spans="3:18">
      <c r="C220" s="3" t="s">
        <v>227</v>
      </c>
      <c r="D220" s="4" t="s">
        <v>446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8">
        <v>5400</v>
      </c>
      <c r="P220" s="8">
        <v>5400</v>
      </c>
      <c r="Q220" s="8">
        <v>13500</v>
      </c>
      <c r="R220" s="44">
        <f t="shared" si="3"/>
        <v>24300</v>
      </c>
    </row>
    <row r="221" spans="3:18">
      <c r="C221" s="3" t="s">
        <v>228</v>
      </c>
      <c r="D221" s="4" t="s">
        <v>447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8">
        <v>13500</v>
      </c>
      <c r="P221" s="8">
        <v>2700</v>
      </c>
      <c r="Q221" s="8">
        <v>8100</v>
      </c>
      <c r="R221" s="44">
        <f t="shared" si="3"/>
        <v>24300</v>
      </c>
    </row>
    <row r="222" spans="3:18">
      <c r="C222" s="3" t="s">
        <v>229</v>
      </c>
      <c r="D222" s="4" t="s">
        <v>448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8">
        <v>2700</v>
      </c>
      <c r="P222" s="8">
        <v>5400</v>
      </c>
      <c r="Q222" s="8">
        <v>8100</v>
      </c>
      <c r="R222" s="44">
        <f t="shared" si="3"/>
        <v>16200</v>
      </c>
    </row>
    <row r="223" spans="3:18">
      <c r="C223" s="3" t="s">
        <v>230</v>
      </c>
      <c r="D223" s="4" t="s">
        <v>449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8">
        <v>13500</v>
      </c>
      <c r="P223" s="8">
        <v>8100</v>
      </c>
      <c r="Q223" s="8">
        <v>13500</v>
      </c>
      <c r="R223" s="44">
        <f t="shared" si="3"/>
        <v>35100</v>
      </c>
    </row>
    <row r="224" spans="3:18">
      <c r="C224" s="3" t="s">
        <v>231</v>
      </c>
      <c r="D224" s="4" t="s">
        <v>450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8">
        <v>13500</v>
      </c>
      <c r="P224" s="8">
        <v>8100</v>
      </c>
      <c r="Q224" s="8">
        <v>5400</v>
      </c>
      <c r="R224" s="44">
        <f t="shared" si="3"/>
        <v>27000</v>
      </c>
    </row>
    <row r="225" spans="3:18">
      <c r="C225" s="3" t="s">
        <v>232</v>
      </c>
      <c r="D225" s="4" t="s">
        <v>451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8">
        <v>10800</v>
      </c>
      <c r="P225" s="8">
        <v>5400</v>
      </c>
      <c r="Q225" s="8">
        <v>13500</v>
      </c>
      <c r="R225" s="44">
        <f t="shared" si="3"/>
        <v>29700</v>
      </c>
    </row>
    <row r="226" spans="3:18">
      <c r="C226" s="3" t="s">
        <v>233</v>
      </c>
      <c r="D226" s="4" t="s">
        <v>452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8">
        <v>5400</v>
      </c>
      <c r="P226" s="8">
        <v>8100</v>
      </c>
      <c r="Q226" s="8">
        <v>8100</v>
      </c>
      <c r="R226" s="44">
        <f t="shared" si="3"/>
        <v>21600</v>
      </c>
    </row>
    <row r="227" spans="3:18">
      <c r="C227" s="3" t="s">
        <v>234</v>
      </c>
      <c r="D227" s="4" t="s">
        <v>453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8">
        <v>5400</v>
      </c>
      <c r="P227" s="8">
        <v>5400</v>
      </c>
      <c r="Q227" s="8">
        <v>10800</v>
      </c>
      <c r="R227" s="44">
        <f t="shared" si="3"/>
        <v>21600</v>
      </c>
    </row>
    <row r="228" spans="3:18">
      <c r="C228" s="3" t="s">
        <v>235</v>
      </c>
      <c r="D228" s="4" t="s">
        <v>454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8">
        <v>2700</v>
      </c>
      <c r="P228" s="8">
        <v>2700</v>
      </c>
      <c r="Q228" s="8">
        <v>5400</v>
      </c>
      <c r="R228" s="44">
        <f t="shared" si="3"/>
        <v>10800</v>
      </c>
    </row>
    <row r="229" spans="3:18">
      <c r="C229" s="3" t="s">
        <v>236</v>
      </c>
      <c r="D229" s="4" t="s">
        <v>455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8">
        <v>8100</v>
      </c>
      <c r="P229" s="8">
        <v>8100</v>
      </c>
      <c r="Q229" s="8">
        <v>8100</v>
      </c>
      <c r="R229" s="44">
        <f t="shared" si="3"/>
        <v>24300</v>
      </c>
    </row>
    <row r="230" spans="3:18">
      <c r="C230" s="3" t="s">
        <v>237</v>
      </c>
      <c r="D230" s="4" t="s">
        <v>456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8">
        <v>13500</v>
      </c>
      <c r="P230" s="8">
        <v>5400</v>
      </c>
      <c r="Q230" s="8">
        <v>13500</v>
      </c>
      <c r="R230" s="44">
        <f t="shared" si="3"/>
        <v>32400</v>
      </c>
    </row>
    <row r="231" spans="3:18">
      <c r="C231" s="3" t="s">
        <v>238</v>
      </c>
      <c r="D231" s="4" t="s">
        <v>457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8">
        <v>5400</v>
      </c>
      <c r="P231" s="8">
        <v>10800</v>
      </c>
      <c r="Q231" s="8">
        <v>13500</v>
      </c>
      <c r="R231" s="44">
        <f t="shared" si="3"/>
        <v>29700</v>
      </c>
    </row>
    <row r="232" spans="3:18">
      <c r="C232" s="3" t="s">
        <v>239</v>
      </c>
      <c r="D232" s="4" t="s">
        <v>458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8">
        <v>13500</v>
      </c>
      <c r="P232" s="8">
        <v>5400</v>
      </c>
      <c r="Q232" s="8">
        <v>13500</v>
      </c>
      <c r="R232" s="44">
        <f t="shared" si="3"/>
        <v>32400</v>
      </c>
    </row>
    <row r="233" spans="3:18">
      <c r="C233" s="3" t="s">
        <v>240</v>
      </c>
      <c r="D233" s="4" t="s">
        <v>459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8">
        <v>8100</v>
      </c>
      <c r="P233" s="8">
        <v>8100</v>
      </c>
      <c r="Q233" s="8">
        <v>5400</v>
      </c>
      <c r="R233" s="44">
        <f t="shared" si="3"/>
        <v>21600</v>
      </c>
    </row>
    <row r="234" spans="3:18">
      <c r="C234" s="3" t="s">
        <v>241</v>
      </c>
      <c r="D234" s="4" t="s">
        <v>460</v>
      </c>
      <c r="E234" s="4" t="s">
        <v>264</v>
      </c>
      <c r="F234" s="4" t="s">
        <v>546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8">
        <v>5400</v>
      </c>
      <c r="P234" s="8">
        <v>8100</v>
      </c>
      <c r="Q234" s="8">
        <v>5400</v>
      </c>
      <c r="R234" s="44">
        <f t="shared" si="3"/>
        <v>18900</v>
      </c>
    </row>
    <row r="235" spans="3:18">
      <c r="C235" s="3" t="s">
        <v>242</v>
      </c>
      <c r="D235" s="4" t="s">
        <v>461</v>
      </c>
      <c r="E235" s="4" t="s">
        <v>263</v>
      </c>
      <c r="F235" s="4" t="s">
        <v>546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8">
        <v>5400</v>
      </c>
      <c r="P235" s="8">
        <v>2700</v>
      </c>
      <c r="Q235" s="8">
        <v>8100</v>
      </c>
      <c r="R235" s="44">
        <f t="shared" si="3"/>
        <v>16200</v>
      </c>
    </row>
    <row r="236" spans="3:18">
      <c r="C236" s="3" t="s">
        <v>243</v>
      </c>
      <c r="D236" s="4" t="s">
        <v>462</v>
      </c>
      <c r="E236" s="4" t="s">
        <v>263</v>
      </c>
      <c r="F236" s="4" t="s">
        <v>546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8">
        <v>5400</v>
      </c>
      <c r="P236" s="8">
        <v>8100</v>
      </c>
      <c r="Q236" s="8">
        <v>5400</v>
      </c>
      <c r="R236" s="44">
        <f t="shared" si="3"/>
        <v>18900</v>
      </c>
    </row>
    <row r="237" spans="3:18">
      <c r="C237" s="3" t="s">
        <v>244</v>
      </c>
      <c r="D237" s="4" t="s">
        <v>463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8">
        <v>8100</v>
      </c>
      <c r="P237" s="8">
        <v>8100</v>
      </c>
      <c r="Q237" s="8">
        <v>10800</v>
      </c>
      <c r="R237" s="44">
        <f t="shared" si="3"/>
        <v>27000</v>
      </c>
    </row>
    <row r="238" spans="3:18">
      <c r="C238" s="3" t="s">
        <v>245</v>
      </c>
      <c r="D238" s="4" t="s">
        <v>464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8">
        <v>10800</v>
      </c>
      <c r="P238" s="8">
        <v>2700</v>
      </c>
      <c r="Q238" s="8">
        <v>10800</v>
      </c>
      <c r="R238" s="44">
        <f t="shared" si="3"/>
        <v>24300</v>
      </c>
    </row>
    <row r="239" spans="3:18">
      <c r="C239" s="3" t="s">
        <v>246</v>
      </c>
      <c r="D239" s="4" t="s">
        <v>465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8">
        <v>10800</v>
      </c>
      <c r="P239" s="8">
        <v>10800</v>
      </c>
      <c r="Q239" s="8">
        <v>13500</v>
      </c>
      <c r="R239" s="44">
        <f t="shared" si="3"/>
        <v>35100</v>
      </c>
    </row>
    <row r="240" spans="3:18">
      <c r="C240" s="3" t="s">
        <v>247</v>
      </c>
      <c r="D240" s="4" t="s">
        <v>466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8">
        <v>8100</v>
      </c>
      <c r="P240" s="8">
        <v>2700</v>
      </c>
      <c r="Q240" s="8">
        <v>5400</v>
      </c>
      <c r="R240" s="44">
        <f t="shared" si="3"/>
        <v>16200</v>
      </c>
    </row>
    <row r="241" spans="3:18">
      <c r="C241" s="3" t="s">
        <v>248</v>
      </c>
      <c r="D241" s="4" t="s">
        <v>467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8">
        <v>5400</v>
      </c>
      <c r="P241" s="8">
        <v>8100</v>
      </c>
      <c r="Q241" s="8">
        <v>8100</v>
      </c>
      <c r="R241" s="44">
        <f t="shared" si="3"/>
        <v>21600</v>
      </c>
    </row>
    <row r="242" spans="3:18">
      <c r="C242" s="3" t="s">
        <v>249</v>
      </c>
      <c r="D242" s="4" t="s">
        <v>468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8">
        <v>5400</v>
      </c>
      <c r="P242" s="8">
        <v>2700</v>
      </c>
      <c r="Q242" s="8">
        <v>13500</v>
      </c>
      <c r="R242" s="44">
        <f t="shared" si="3"/>
        <v>21600</v>
      </c>
    </row>
    <row r="243" spans="3:18">
      <c r="C243" s="3" t="s">
        <v>250</v>
      </c>
      <c r="D243" s="4" t="s">
        <v>469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8">
        <v>2700</v>
      </c>
      <c r="P243" s="8">
        <v>5400</v>
      </c>
      <c r="Q243" s="8">
        <v>5400</v>
      </c>
      <c r="R243" s="44">
        <f t="shared" si="3"/>
        <v>13500</v>
      </c>
    </row>
    <row r="244" spans="3:18">
      <c r="C244" s="3" t="s">
        <v>251</v>
      </c>
      <c r="D244" s="4" t="s">
        <v>470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8">
        <v>8100</v>
      </c>
      <c r="P244" s="8">
        <v>10800</v>
      </c>
      <c r="Q244" s="8">
        <v>5400</v>
      </c>
      <c r="R244" s="44">
        <f t="shared" si="3"/>
        <v>24300</v>
      </c>
    </row>
    <row r="245" spans="3:18">
      <c r="C245" s="3" t="s">
        <v>252</v>
      </c>
      <c r="D245" s="4" t="s">
        <v>471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8">
        <v>10800</v>
      </c>
      <c r="P245" s="8">
        <v>2700</v>
      </c>
      <c r="Q245" s="8">
        <v>10800</v>
      </c>
      <c r="R245" s="44">
        <f t="shared" si="3"/>
        <v>24300</v>
      </c>
    </row>
    <row r="246" spans="3:18">
      <c r="C246" s="3" t="s">
        <v>253</v>
      </c>
      <c r="D246" s="4" t="s">
        <v>472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8">
        <v>13500</v>
      </c>
      <c r="P246" s="8">
        <v>8100</v>
      </c>
      <c r="Q246" s="8">
        <v>8100</v>
      </c>
      <c r="R246" s="44">
        <f t="shared" si="3"/>
        <v>29700</v>
      </c>
    </row>
    <row r="247" spans="3:18">
      <c r="C247" s="3" t="s">
        <v>254</v>
      </c>
      <c r="D247" s="4" t="s">
        <v>473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8">
        <v>8100</v>
      </c>
      <c r="P247" s="8">
        <v>5400</v>
      </c>
      <c r="Q247" s="8">
        <v>8100</v>
      </c>
      <c r="R247" s="44">
        <f t="shared" si="3"/>
        <v>21600</v>
      </c>
    </row>
    <row r="248" spans="3:18">
      <c r="C248" s="3" t="s">
        <v>255</v>
      </c>
      <c r="D248" s="4" t="s">
        <v>474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8">
        <v>8100</v>
      </c>
      <c r="P248" s="8">
        <v>5400</v>
      </c>
      <c r="Q248" s="8">
        <v>5400</v>
      </c>
      <c r="R248" s="44">
        <f t="shared" si="3"/>
        <v>18900</v>
      </c>
    </row>
    <row r="249" spans="3:18">
      <c r="C249" s="3" t="s">
        <v>256</v>
      </c>
      <c r="D249" s="4" t="s">
        <v>475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8">
        <v>10800</v>
      </c>
      <c r="P249" s="8">
        <v>2700</v>
      </c>
      <c r="Q249" s="8">
        <v>5400</v>
      </c>
      <c r="R249" s="44">
        <f t="shared" si="3"/>
        <v>18900</v>
      </c>
    </row>
    <row r="250" spans="3:18">
      <c r="C250" s="3" t="s">
        <v>257</v>
      </c>
      <c r="D250" s="4" t="s">
        <v>476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8">
        <v>5400</v>
      </c>
      <c r="P250" s="8">
        <v>5400</v>
      </c>
      <c r="Q250" s="8">
        <v>8100</v>
      </c>
      <c r="R250" s="44">
        <f t="shared" si="3"/>
        <v>18900</v>
      </c>
    </row>
    <row r="251" spans="3:18">
      <c r="C251" s="3" t="s">
        <v>258</v>
      </c>
      <c r="D251" s="4" t="s">
        <v>544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8">
        <v>10800</v>
      </c>
      <c r="P251" s="8">
        <v>10800</v>
      </c>
      <c r="Q251" s="8">
        <v>5400</v>
      </c>
      <c r="R251" s="44">
        <f t="shared" si="3"/>
        <v>27000</v>
      </c>
    </row>
    <row r="252" spans="3:18">
      <c r="C252" s="3" t="s">
        <v>259</v>
      </c>
      <c r="D252" s="4" t="s">
        <v>477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8">
        <v>13500</v>
      </c>
      <c r="P252" s="8">
        <v>2700</v>
      </c>
      <c r="Q252" s="8">
        <v>8100</v>
      </c>
      <c r="R252" s="44">
        <f t="shared" si="3"/>
        <v>24300</v>
      </c>
    </row>
    <row r="253" spans="3:18">
      <c r="C253" s="3" t="s">
        <v>260</v>
      </c>
      <c r="D253" s="4" t="s">
        <v>478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8">
        <v>2700</v>
      </c>
      <c r="P253" s="8">
        <v>8100</v>
      </c>
      <c r="Q253" s="8">
        <v>10800</v>
      </c>
      <c r="R253" s="44">
        <f t="shared" si="3"/>
        <v>21600</v>
      </c>
    </row>
    <row r="254" spans="3:18">
      <c r="C254" s="3" t="s">
        <v>261</v>
      </c>
      <c r="D254" s="4" t="s">
        <v>545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8">
        <v>5400</v>
      </c>
      <c r="P254" s="8">
        <v>10800</v>
      </c>
      <c r="Q254" s="8">
        <v>13500</v>
      </c>
      <c r="R254" s="44">
        <f t="shared" si="3"/>
        <v>29700</v>
      </c>
    </row>
    <row r="255" spans="3:18">
      <c r="C255" s="3" t="s">
        <v>262</v>
      </c>
      <c r="D255" s="5" t="s">
        <v>479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8">
        <v>5400</v>
      </c>
      <c r="P255" s="8">
        <v>5400</v>
      </c>
      <c r="Q255" s="8">
        <v>5400</v>
      </c>
      <c r="R255" s="44">
        <f t="shared" si="3"/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zoomScale="70" zoomScaleNormal="70" workbookViewId="0">
      <selection sqref="A1:B3"/>
    </sheetView>
  </sheetViews>
  <sheetFormatPr defaultRowHeight="15"/>
  <cols>
    <col min="1" max="1" width="20" bestFit="1" customWidth="1"/>
    <col min="2" max="2" width="19.140625" customWidth="1"/>
    <col min="3" max="3" width="12.28515625" customWidth="1"/>
    <col min="4" max="4" width="13.85546875" customWidth="1"/>
    <col min="5" max="5" width="15" customWidth="1"/>
    <col min="6" max="6" width="16.28515625" customWidth="1"/>
    <col min="7" max="9" width="11.28515625" customWidth="1"/>
    <col min="10" max="10" width="13.85546875" customWidth="1"/>
    <col min="11" max="13" width="11.28515625" customWidth="1"/>
  </cols>
  <sheetData>
    <row r="1" spans="1:12" ht="15" customHeight="1">
      <c r="A1" s="58" t="s">
        <v>580</v>
      </c>
      <c r="B1" s="58"/>
      <c r="D1" s="62" t="s">
        <v>582</v>
      </c>
      <c r="E1" s="62"/>
      <c r="F1" s="62"/>
      <c r="G1" s="62"/>
      <c r="I1" s="62" t="s">
        <v>581</v>
      </c>
      <c r="J1" s="62"/>
      <c r="K1" s="62"/>
      <c r="L1" s="62"/>
    </row>
    <row r="2" spans="1:12">
      <c r="A2" s="58"/>
      <c r="B2" s="58"/>
      <c r="D2" s="62"/>
      <c r="E2" s="62"/>
      <c r="F2" s="62"/>
      <c r="G2" s="62"/>
      <c r="I2" s="62"/>
      <c r="J2" s="62"/>
      <c r="K2" s="62"/>
      <c r="L2" s="62"/>
    </row>
    <row r="3" spans="1:12">
      <c r="A3" s="72"/>
      <c r="B3" s="72"/>
      <c r="D3" s="62"/>
      <c r="E3" s="62"/>
      <c r="F3" s="62"/>
      <c r="G3" s="62"/>
      <c r="I3" s="62"/>
      <c r="J3" s="62"/>
      <c r="K3" s="62"/>
      <c r="L3" s="62"/>
    </row>
    <row r="4" spans="1:12" ht="29.25" customHeight="1">
      <c r="A4" s="71" t="s">
        <v>273</v>
      </c>
      <c r="B4" s="71"/>
      <c r="C4" s="14"/>
      <c r="D4" s="16"/>
      <c r="E4" s="7"/>
      <c r="F4" s="7"/>
    </row>
    <row r="5" spans="1:12" ht="23.25" customHeight="1">
      <c r="A5" s="15" t="s">
        <v>263</v>
      </c>
      <c r="B5" s="31">
        <f>COUNTIFS(Campus,A5)</f>
        <v>83</v>
      </c>
    </row>
    <row r="6" spans="1:12" ht="23.25" customHeight="1">
      <c r="A6" s="15" t="s">
        <v>264</v>
      </c>
      <c r="B6" s="31">
        <f>COUNTIFS(Campus,A6)</f>
        <v>124</v>
      </c>
      <c r="E6" s="2"/>
    </row>
    <row r="7" spans="1:12" ht="23.25" customHeight="1">
      <c r="A7" s="15" t="s">
        <v>265</v>
      </c>
      <c r="B7" s="31">
        <f>COUNTIFS(Campus,A7)</f>
        <v>41</v>
      </c>
    </row>
    <row r="8" spans="1:12" ht="12" customHeight="1">
      <c r="A8" s="17"/>
      <c r="B8" s="6"/>
    </row>
    <row r="9" spans="1:12" ht="15" customHeight="1">
      <c r="A9" s="58" t="s">
        <v>583</v>
      </c>
      <c r="B9" s="58"/>
    </row>
    <row r="10" spans="1:12">
      <c r="A10" s="58"/>
      <c r="B10" s="58"/>
    </row>
    <row r="11" spans="1:12">
      <c r="A11" s="72"/>
      <c r="B11" s="72"/>
    </row>
    <row r="12" spans="1:12" ht="18.75">
      <c r="A12" s="71" t="s">
        <v>274</v>
      </c>
      <c r="B12" s="71"/>
    </row>
    <row r="13" spans="1:12" ht="18.75">
      <c r="A13" s="15" t="s">
        <v>268</v>
      </c>
      <c r="B13" s="13">
        <f>COUNTIFS(Course,A13)</f>
        <v>77</v>
      </c>
    </row>
    <row r="14" spans="1:12" ht="18.75">
      <c r="A14" s="15" t="s">
        <v>269</v>
      </c>
      <c r="B14" s="13">
        <f>COUNTIFS(Course,A14)</f>
        <v>114</v>
      </c>
    </row>
    <row r="15" spans="1:12" ht="18.75">
      <c r="A15" s="15" t="s">
        <v>270</v>
      </c>
      <c r="B15" s="13">
        <f>COUNTIFS(Course,A15)</f>
        <v>57</v>
      </c>
    </row>
    <row r="17" spans="1:13" ht="24.75" customHeight="1">
      <c r="A17" s="75" t="s">
        <v>584</v>
      </c>
      <c r="B17" s="75"/>
      <c r="C17" s="76"/>
      <c r="D17" s="28" t="s">
        <v>275</v>
      </c>
      <c r="E17" s="28" t="s">
        <v>276</v>
      </c>
      <c r="F17" s="28" t="s">
        <v>277</v>
      </c>
      <c r="H17" s="75" t="s">
        <v>585</v>
      </c>
      <c r="I17" s="75"/>
      <c r="J17" s="76"/>
      <c r="K17" s="28" t="s">
        <v>275</v>
      </c>
      <c r="L17" s="28" t="s">
        <v>276</v>
      </c>
      <c r="M17" s="28" t="s">
        <v>277</v>
      </c>
    </row>
    <row r="18" spans="1:13" s="19" customFormat="1" ht="22.5" customHeight="1">
      <c r="A18" s="61" t="s">
        <v>547</v>
      </c>
      <c r="B18" s="73"/>
      <c r="C18" s="74"/>
      <c r="D18" s="20">
        <f>COUNTIFS(Number_of_units__Semester_1,"&gt;4")</f>
        <v>47</v>
      </c>
      <c r="E18" s="20">
        <f>COUNTIFS(Number_of_units__Semester_2,"&gt;4")</f>
        <v>0</v>
      </c>
      <c r="F18" s="20">
        <f>COUNTIFS(Number_of_units__Semester_3,"&gt;4")</f>
        <v>57</v>
      </c>
      <c r="H18" s="60" t="s">
        <v>549</v>
      </c>
      <c r="I18" s="60"/>
      <c r="J18" s="61"/>
      <c r="K18" s="20">
        <f>COUNTIFS(Average_mark_Semester_1,"&lt;50")</f>
        <v>36</v>
      </c>
      <c r="L18" s="20">
        <f>COUNTIFS(Average_mark_Semester_2,"&lt;50")</f>
        <v>26</v>
      </c>
      <c r="M18" s="20">
        <f>COUNTIFS(Average_mark_Semester_3,"&lt;50")</f>
        <v>57</v>
      </c>
    </row>
    <row r="19" spans="1:13" s="19" customFormat="1" ht="22.5" customHeight="1">
      <c r="A19" s="60" t="s">
        <v>548</v>
      </c>
      <c r="B19" s="60"/>
      <c r="C19" s="61"/>
      <c r="D19" s="20">
        <f>COUNTIFS(Number_of_units__Semester_1,1)</f>
        <v>39</v>
      </c>
      <c r="E19" s="20">
        <f>COUNTIFS(Number_of_units__Semester_2,1)</f>
        <v>65</v>
      </c>
      <c r="F19" s="20">
        <f>COUNTIFS(Number_of_units__Semester_3,1)</f>
        <v>0</v>
      </c>
      <c r="H19" s="60" t="s">
        <v>284</v>
      </c>
      <c r="I19" s="60"/>
      <c r="J19" s="61"/>
      <c r="K19" s="20">
        <f>COUNTIFS(Average_mark_Semester_1,"&lt;50",Course,"Accounting")</f>
        <v>9</v>
      </c>
      <c r="L19" s="20">
        <f>COUNTIFS(Average_mark_Semester_2,"&lt;50",Course,"Accounting")</f>
        <v>7</v>
      </c>
      <c r="M19" s="20">
        <f>COUNTIFS(Average_mark_Semester_3,"&lt;50",Course,"Accounting")</f>
        <v>11</v>
      </c>
    </row>
    <row r="20" spans="1:13" s="19" customFormat="1" ht="22.5" customHeight="1">
      <c r="A20" s="25"/>
      <c r="B20" s="25"/>
      <c r="C20" s="25"/>
      <c r="D20" s="26"/>
      <c r="E20" s="26"/>
      <c r="F20" s="26"/>
    </row>
    <row r="21" spans="1:13" ht="18.75" customHeight="1">
      <c r="A21" s="18"/>
      <c r="H21" s="27"/>
      <c r="I21" s="27"/>
      <c r="J21" s="27"/>
      <c r="K21" s="27"/>
    </row>
    <row r="22" spans="1:13" ht="18.75" customHeight="1">
      <c r="A22" s="18"/>
      <c r="H22" s="27"/>
      <c r="I22" s="27"/>
      <c r="J22" s="27"/>
      <c r="K22" s="27"/>
    </row>
    <row r="23" spans="1:13" ht="18.75" customHeight="1">
      <c r="A23" s="18"/>
      <c r="B23" s="69" t="s">
        <v>587</v>
      </c>
      <c r="C23" s="67" t="s">
        <v>586</v>
      </c>
      <c r="D23" s="67"/>
      <c r="E23" s="67"/>
      <c r="G23" s="58" t="s">
        <v>575</v>
      </c>
      <c r="H23" s="58"/>
      <c r="I23" s="58"/>
      <c r="J23" s="58"/>
      <c r="K23" s="58"/>
    </row>
    <row r="24" spans="1:13">
      <c r="B24" s="70"/>
      <c r="C24" s="67"/>
      <c r="D24" s="67"/>
      <c r="E24" s="67"/>
      <c r="G24" s="58"/>
      <c r="H24" s="58"/>
      <c r="I24" s="58"/>
      <c r="J24" s="58"/>
      <c r="K24" s="58"/>
    </row>
    <row r="25" spans="1:13" ht="31.5">
      <c r="A25" s="43" t="s">
        <v>278</v>
      </c>
      <c r="B25" s="43" t="s">
        <v>0</v>
      </c>
      <c r="C25" s="43" t="s">
        <v>268</v>
      </c>
      <c r="D25" s="43" t="s">
        <v>269</v>
      </c>
      <c r="E25" s="43" t="s">
        <v>270</v>
      </c>
      <c r="G25" s="33"/>
      <c r="H25" s="33"/>
      <c r="I25" s="33"/>
      <c r="J25" s="33"/>
    </row>
    <row r="26" spans="1:13" ht="18.75">
      <c r="A26" s="15" t="s">
        <v>263</v>
      </c>
      <c r="B26" s="21">
        <f>SUMIFS(Total_Payment,Campus,$A26)</f>
        <v>2008800</v>
      </c>
      <c r="C26" s="21">
        <f t="shared" ref="C26:E28" si="0">SUMIFS(Total_Payment,Campus,$A26,Course,C$25)</f>
        <v>572400</v>
      </c>
      <c r="D26" s="21">
        <f t="shared" si="0"/>
        <v>963900</v>
      </c>
      <c r="E26" s="21">
        <f t="shared" si="0"/>
        <v>472500</v>
      </c>
      <c r="G26" s="7"/>
    </row>
    <row r="27" spans="1:13" ht="18.75">
      <c r="A27" s="15" t="s">
        <v>264</v>
      </c>
      <c r="B27" s="21">
        <f>SUMIFS(Total_Payment,Campus,$A27)</f>
        <v>2983500</v>
      </c>
      <c r="C27" s="21">
        <f t="shared" si="0"/>
        <v>945000</v>
      </c>
      <c r="D27" s="21">
        <f t="shared" si="0"/>
        <v>1358100</v>
      </c>
      <c r="E27" s="21">
        <f t="shared" si="0"/>
        <v>680400</v>
      </c>
    </row>
    <row r="28" spans="1:13" ht="18.75">
      <c r="A28" s="15" t="s">
        <v>265</v>
      </c>
      <c r="B28" s="21">
        <f>SUMIFS(Total_Payment,Campus,$A28)</f>
        <v>1028700</v>
      </c>
      <c r="C28" s="21">
        <f t="shared" si="0"/>
        <v>318600</v>
      </c>
      <c r="D28" s="21">
        <f t="shared" si="0"/>
        <v>442800</v>
      </c>
      <c r="E28" s="21">
        <f t="shared" si="0"/>
        <v>267300</v>
      </c>
    </row>
    <row r="29" spans="1:13" ht="141.75" customHeight="1">
      <c r="A29" s="17"/>
      <c r="B29" s="32"/>
      <c r="C29" s="32"/>
      <c r="D29" s="32"/>
      <c r="E29" s="32"/>
    </row>
    <row r="30" spans="1:13" ht="31.5" customHeight="1">
      <c r="H30" s="62" t="s">
        <v>577</v>
      </c>
      <c r="I30" s="62"/>
      <c r="J30" s="62"/>
      <c r="K30" s="62"/>
    </row>
    <row r="31" spans="1:13" ht="15" customHeight="1">
      <c r="B31" s="63" t="s">
        <v>588</v>
      </c>
      <c r="C31" s="64"/>
      <c r="D31" s="64"/>
      <c r="E31" s="67" t="s">
        <v>576</v>
      </c>
      <c r="F31" s="68"/>
      <c r="H31" s="27"/>
      <c r="I31" s="27"/>
      <c r="J31" s="27"/>
      <c r="K31" s="27"/>
    </row>
    <row r="32" spans="1:13" ht="15" customHeight="1">
      <c r="B32" s="65"/>
      <c r="C32" s="66"/>
      <c r="D32" s="66"/>
      <c r="E32" s="67"/>
      <c r="F32" s="68"/>
      <c r="H32" s="27"/>
      <c r="I32" s="27"/>
      <c r="J32" s="27"/>
      <c r="K32" s="27"/>
    </row>
    <row r="33" spans="1:7" ht="31.5">
      <c r="A33" s="12" t="s">
        <v>286</v>
      </c>
      <c r="B33" s="24" t="s">
        <v>268</v>
      </c>
      <c r="C33" s="24" t="s">
        <v>269</v>
      </c>
      <c r="D33" s="24" t="s">
        <v>270</v>
      </c>
      <c r="E33" s="11" t="s">
        <v>551</v>
      </c>
      <c r="F33" s="34"/>
    </row>
    <row r="34" spans="1:7" ht="18.75">
      <c r="A34" s="15" t="s">
        <v>275</v>
      </c>
      <c r="B34" s="13">
        <f>SUMIFS(Number_of_units__Semester_1,Course,B$33)</f>
        <v>226</v>
      </c>
      <c r="C34" s="13">
        <f>SUMIFS(Number_of_units__Semester_1,Course,C$33)</f>
        <v>358</v>
      </c>
      <c r="D34" s="13">
        <f>SUMIFS(Number_of_units__Semester_1,Course,D$33)</f>
        <v>169</v>
      </c>
      <c r="E34" s="21">
        <f>SUM(Payment_Semester_1)</f>
        <v>2033100</v>
      </c>
      <c r="F34" s="35"/>
      <c r="G34" s="7"/>
    </row>
    <row r="35" spans="1:7" ht="18.75">
      <c r="A35" s="15" t="s">
        <v>276</v>
      </c>
      <c r="B35" s="13">
        <f>SUMIFS(Number_of_units__Semester_2,Course,B$33)</f>
        <v>199</v>
      </c>
      <c r="C35" s="13">
        <f>SUMIFS(Number_of_units__Semester_2,Course,C$33)</f>
        <v>276</v>
      </c>
      <c r="D35" s="13">
        <f>SUMIFS(Number_of_units__Semester_2,Course,D$33)</f>
        <v>156</v>
      </c>
      <c r="E35" s="21">
        <f>SUM(Payment_Semester_2)</f>
        <v>1703700</v>
      </c>
      <c r="F35" s="35"/>
    </row>
    <row r="36" spans="1:7" ht="18.75">
      <c r="A36" s="15" t="s">
        <v>277</v>
      </c>
      <c r="B36" s="13">
        <f>SUMIFS(Number_of_units__Semester_3,Course,B$33)</f>
        <v>255</v>
      </c>
      <c r="C36" s="13">
        <f>SUMIFS(Number_of_units__Semester_3,Course,C$33)</f>
        <v>390</v>
      </c>
      <c r="D36" s="13">
        <f>SUMIFS(Number_of_units__Semester_3,Course,D$33)</f>
        <v>201</v>
      </c>
      <c r="E36" s="21">
        <f>SUM(Payment_Semester_3)</f>
        <v>2284200</v>
      </c>
      <c r="F36" s="35"/>
    </row>
    <row r="37" spans="1:7" ht="21.75" customHeight="1">
      <c r="A37" s="24" t="s">
        <v>283</v>
      </c>
      <c r="B37" s="13"/>
      <c r="C37" s="13"/>
      <c r="D37" s="13"/>
      <c r="E37" s="13"/>
    </row>
    <row r="38" spans="1:7" ht="15" customHeight="1">
      <c r="A38" s="56" t="s">
        <v>578</v>
      </c>
    </row>
    <row r="39" spans="1:7" ht="15" customHeight="1">
      <c r="A39" s="57"/>
      <c r="B39" t="s">
        <v>589</v>
      </c>
    </row>
    <row r="40" spans="1:7">
      <c r="A40" s="57"/>
    </row>
    <row r="41" spans="1:7">
      <c r="A41" s="57"/>
    </row>
    <row r="42" spans="1:7">
      <c r="A42" s="57"/>
    </row>
    <row r="45" spans="1:7">
      <c r="A45" s="59" t="s">
        <v>579</v>
      </c>
    </row>
    <row r="46" spans="1:7">
      <c r="A46" s="59"/>
    </row>
    <row r="47" spans="1:7">
      <c r="A47" s="59"/>
    </row>
    <row r="48" spans="1:7">
      <c r="A48" s="59"/>
    </row>
    <row r="49" spans="1:1">
      <c r="A49" s="59"/>
    </row>
    <row r="50" spans="1:1">
      <c r="A50" s="59"/>
    </row>
    <row r="51" spans="1:1">
      <c r="A51" s="59"/>
    </row>
    <row r="52" spans="1:1">
      <c r="A52" s="59"/>
    </row>
    <row r="53" spans="1:1">
      <c r="A53" s="59"/>
    </row>
    <row r="54" spans="1:1">
      <c r="A54" s="59"/>
    </row>
    <row r="55" spans="1:1">
      <c r="A55" s="59"/>
    </row>
  </sheetData>
  <sheetProtection sheet="1" objects="1" scenarios="1" selectLockedCells="1" selectUnlockedCells="1"/>
  <sortState xmlns:xlrd2="http://schemas.microsoft.com/office/spreadsheetml/2017/richdata2" ref="E6:E72">
    <sortCondition ref="E6"/>
  </sortState>
  <mergeCells count="21"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B5:B7 B13:B15 D18:F19 K18:M19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defaultRowHeight="15"/>
  <cols>
    <col min="1" max="1" width="20" customWidth="1"/>
    <col min="2" max="2" width="19.140625" customWidth="1"/>
    <col min="3" max="3" width="12.28515625" customWidth="1"/>
    <col min="4" max="4" width="13.85546875" customWidth="1"/>
    <col min="5" max="5" width="15" customWidth="1"/>
    <col min="6" max="6" width="16.28515625" customWidth="1"/>
    <col min="7" max="9" width="11.28515625" customWidth="1"/>
    <col min="10" max="10" width="13.85546875" customWidth="1"/>
    <col min="11" max="13" width="11.285156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547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549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548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551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efran himel</cp:lastModifiedBy>
  <dcterms:created xsi:type="dcterms:W3CDTF">2016-08-30T01:18:10Z</dcterms:created>
  <dcterms:modified xsi:type="dcterms:W3CDTF">2021-02-11T21:50:08Z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0160d9f8-fef7-41d2-8c5f-30c9395d7e4a</vt:lpwstr>
  </property>
</Properties>
</file>