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mc:AlternateContent xmlns:mc="http://schemas.openxmlformats.org/markup-compatibility/2006">
    <mc:Choice Requires="x15">
      <x15ac:absPath xmlns:x15ac="http://schemas.microsoft.com/office/spreadsheetml/2010/11/ac" url="C:\GitHub\MecProInverter\documentation\"/>
    </mc:Choice>
  </mc:AlternateContent>
  <xr:revisionPtr revIDLastSave="0" documentId="13_ncr:1_{BB5D0C65-D1AB-4CFA-A2C6-E8FC7BB32D79}" xr6:coauthVersionLast="47" xr6:coauthVersionMax="47" xr10:uidLastSave="{00000000-0000-0000-0000-000000000000}"/>
  <bookViews>
    <workbookView xWindow="-120" yWindow="-120" windowWidth="29040" windowHeight="15720" tabRatio="567" activeTab="2" xr2:uid="{00000000-000D-0000-FFFF-FFFF00000000}"/>
  </bookViews>
  <sheets>
    <sheet name="Anleitung" sheetId="4" r:id="rId1"/>
    <sheet name="Daten" sheetId="3" r:id="rId2"/>
    <sheet name="Arbeitsstunden" sheetId="5" r:id="rId3"/>
    <sheet name="Plan-Grafik"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3" l="1"/>
  <c r="D33" i="3"/>
  <c r="E35" i="3"/>
  <c r="L35" i="3" s="1"/>
  <c r="D35" i="3"/>
  <c r="E31" i="3"/>
  <c r="F31" i="3" s="1"/>
  <c r="D31" i="3"/>
  <c r="E25" i="3"/>
  <c r="D25" i="3"/>
  <c r="E19" i="3"/>
  <c r="J19" i="3" s="1"/>
  <c r="D19" i="3"/>
  <c r="E13" i="3"/>
  <c r="D13" i="3"/>
  <c r="E11" i="3"/>
  <c r="D11" i="3"/>
  <c r="E8" i="3"/>
  <c r="D8" i="3"/>
  <c r="D9" i="3"/>
  <c r="E9" i="3"/>
  <c r="F9" i="3" s="1"/>
  <c r="D32" i="3"/>
  <c r="E32" i="3"/>
  <c r="F32" i="3" s="1"/>
  <c r="E20" i="3"/>
  <c r="E21" i="3"/>
  <c r="F21" i="3" s="1"/>
  <c r="E22" i="3"/>
  <c r="F22" i="3" s="1"/>
  <c r="E26" i="3"/>
  <c r="E27" i="3"/>
  <c r="F27" i="3" s="1"/>
  <c r="E28" i="3"/>
  <c r="F28" i="3" s="1"/>
  <c r="D20" i="3"/>
  <c r="D21" i="3"/>
  <c r="D22" i="3"/>
  <c r="D26" i="3"/>
  <c r="D27" i="3"/>
  <c r="D28" i="3"/>
  <c r="D34" i="3"/>
  <c r="E34" i="3"/>
  <c r="H34" i="3" s="1"/>
  <c r="E18" i="3"/>
  <c r="F18" i="3" s="1"/>
  <c r="D18" i="3"/>
  <c r="E12" i="3"/>
  <c r="F12" i="3" s="1"/>
  <c r="D12" i="3"/>
  <c r="E7" i="3"/>
  <c r="H7" i="3" s="1"/>
  <c r="D7" i="3"/>
  <c r="E4" i="3"/>
  <c r="D4" i="3"/>
  <c r="E15" i="3"/>
  <c r="D15" i="3"/>
  <c r="E14" i="3"/>
  <c r="D14" i="3"/>
  <c r="D5" i="3"/>
  <c r="E10" i="3"/>
  <c r="F10" i="3" s="1"/>
  <c r="D10" i="3"/>
  <c r="D3" i="3"/>
  <c r="A2" i="4"/>
  <c r="A3" i="4"/>
  <c r="A4" i="4" s="1"/>
  <c r="E3" i="3"/>
  <c r="H3" i="3" s="1"/>
  <c r="J33" i="3" l="1"/>
  <c r="L25" i="3"/>
  <c r="L8" i="3"/>
  <c r="L11" i="3"/>
  <c r="L13" i="3"/>
  <c r="H31" i="3"/>
  <c r="K31" i="3" s="1"/>
  <c r="F35" i="3"/>
  <c r="L33" i="3"/>
  <c r="F33" i="3"/>
  <c r="H33" i="3"/>
  <c r="F13" i="3"/>
  <c r="L19" i="3"/>
  <c r="F25" i="3"/>
  <c r="J31" i="3"/>
  <c r="H35" i="3"/>
  <c r="H25" i="3"/>
  <c r="K25" i="3" s="1"/>
  <c r="L31" i="3"/>
  <c r="J35" i="3"/>
  <c r="J25" i="3"/>
  <c r="F19" i="3"/>
  <c r="H19" i="3"/>
  <c r="H11" i="3"/>
  <c r="K11" i="3" s="1"/>
  <c r="H13" i="3"/>
  <c r="F11" i="3"/>
  <c r="J13" i="3"/>
  <c r="F8" i="3"/>
  <c r="J11" i="3"/>
  <c r="H8" i="3"/>
  <c r="K8" i="3" s="1"/>
  <c r="J8" i="3"/>
  <c r="L9" i="3"/>
  <c r="J9" i="3"/>
  <c r="H9" i="3"/>
  <c r="L22" i="3"/>
  <c r="L4" i="3"/>
  <c r="J20" i="3"/>
  <c r="J14" i="3"/>
  <c r="J26" i="3"/>
  <c r="H26" i="3"/>
  <c r="K26" i="3" s="1"/>
  <c r="J32" i="3"/>
  <c r="J12" i="3"/>
  <c r="H18" i="3"/>
  <c r="K18" i="3" s="1"/>
  <c r="L10" i="3"/>
  <c r="H27" i="3"/>
  <c r="K27" i="3" s="1"/>
  <c r="H32" i="3"/>
  <c r="K32" i="3" s="1"/>
  <c r="I32" i="3" s="1"/>
  <c r="L32" i="3"/>
  <c r="H20" i="3"/>
  <c r="K20" i="3" s="1"/>
  <c r="F20" i="3"/>
  <c r="H14" i="3"/>
  <c r="K14" i="3" s="1"/>
  <c r="H28" i="3"/>
  <c r="K28" i="3" s="1"/>
  <c r="L14" i="3"/>
  <c r="L28" i="3"/>
  <c r="F34" i="3"/>
  <c r="L20" i="3"/>
  <c r="H4" i="3"/>
  <c r="K4" i="3" s="1"/>
  <c r="J28" i="3"/>
  <c r="J7" i="3"/>
  <c r="A5" i="4"/>
  <c r="A7" i="4" s="1"/>
  <c r="A8" i="4" s="1"/>
  <c r="L3" i="3"/>
  <c r="J3" i="3"/>
  <c r="F3" i="3"/>
  <c r="A6" i="4"/>
  <c r="A9" i="4" s="1"/>
  <c r="L26" i="3"/>
  <c r="J10" i="3"/>
  <c r="L15" i="3"/>
  <c r="J22" i="3"/>
  <c r="H10" i="3"/>
  <c r="K10" i="3" s="1"/>
  <c r="H15" i="3"/>
  <c r="F14" i="3"/>
  <c r="F26" i="3"/>
  <c r="J15" i="3"/>
  <c r="F7" i="3"/>
  <c r="J34" i="3"/>
  <c r="H22" i="3"/>
  <c r="K22" i="3" s="1"/>
  <c r="F15" i="3"/>
  <c r="L7" i="3"/>
  <c r="L18" i="3"/>
  <c r="K34" i="3"/>
  <c r="I34" i="3" s="1"/>
  <c r="K3" i="3"/>
  <c r="K7" i="3"/>
  <c r="F4" i="3"/>
  <c r="J4" i="3"/>
  <c r="H12" i="3"/>
  <c r="L34" i="3"/>
  <c r="J21" i="3"/>
  <c r="J27" i="3"/>
  <c r="H21" i="3"/>
  <c r="L12" i="3"/>
  <c r="J18" i="3"/>
  <c r="L27" i="3"/>
  <c r="L21" i="3"/>
  <c r="M25" i="3" l="1"/>
  <c r="G25" i="3" s="1"/>
  <c r="M8" i="3"/>
  <c r="G8" i="3" s="1"/>
  <c r="M11" i="3"/>
  <c r="G11" i="3" s="1"/>
  <c r="I31" i="3"/>
  <c r="M31" i="3"/>
  <c r="G31" i="3" s="1"/>
  <c r="I25" i="3"/>
  <c r="K33" i="3"/>
  <c r="M33" i="3" s="1"/>
  <c r="G33" i="3" s="1"/>
  <c r="K35" i="3"/>
  <c r="M35" i="3" s="1"/>
  <c r="G35" i="3" s="1"/>
  <c r="I11" i="3"/>
  <c r="K19" i="3"/>
  <c r="M19" i="3" s="1"/>
  <c r="G19" i="3" s="1"/>
  <c r="I8" i="3"/>
  <c r="K13" i="3"/>
  <c r="M13" i="3" s="1"/>
  <c r="G13" i="3" s="1"/>
  <c r="K9" i="3"/>
  <c r="M9" i="3" s="1"/>
  <c r="G9" i="3" s="1"/>
  <c r="M22" i="3"/>
  <c r="G22" i="3" s="1"/>
  <c r="M4" i="3"/>
  <c r="G4" i="3" s="1"/>
  <c r="M18" i="3"/>
  <c r="G18" i="3" s="1"/>
  <c r="I18" i="3"/>
  <c r="I26" i="3"/>
  <c r="M26" i="3"/>
  <c r="G26" i="3" s="1"/>
  <c r="I10" i="3"/>
  <c r="M10" i="3"/>
  <c r="G10" i="3" s="1"/>
  <c r="M32" i="3"/>
  <c r="G32" i="3" s="1"/>
  <c r="M28" i="3"/>
  <c r="G28" i="3" s="1"/>
  <c r="M14" i="3"/>
  <c r="G14" i="3" s="1"/>
  <c r="I28" i="3"/>
  <c r="M20" i="3"/>
  <c r="G20" i="3" s="1"/>
  <c r="M7" i="3"/>
  <c r="G7" i="3" s="1"/>
  <c r="I20" i="3"/>
  <c r="I4" i="3"/>
  <c r="I14" i="3"/>
  <c r="M3" i="3"/>
  <c r="G3" i="3" s="1"/>
  <c r="K15" i="3"/>
  <c r="M15" i="3" s="1"/>
  <c r="G15" i="3" s="1"/>
  <c r="M27" i="3"/>
  <c r="G27" i="3" s="1"/>
  <c r="I7" i="3"/>
  <c r="I22" i="3"/>
  <c r="K12" i="3"/>
  <c r="M12" i="3" s="1"/>
  <c r="G12" i="3" s="1"/>
  <c r="I27" i="3"/>
  <c r="I3" i="3"/>
  <c r="M34" i="3"/>
  <c r="G34" i="3" s="1"/>
  <c r="K21" i="3"/>
  <c r="M21" i="3" s="1"/>
  <c r="G21" i="3" s="1"/>
  <c r="I19" i="3" l="1"/>
  <c r="I13" i="3"/>
  <c r="I33" i="3"/>
  <c r="I35" i="3"/>
  <c r="I9" i="3"/>
  <c r="I15" i="3"/>
  <c r="I21" i="3"/>
  <c r="I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 Hübner</author>
  </authors>
  <commentList>
    <comment ref="A1" authorId="0" shapeId="0" xr:uid="{00000000-0006-0000-0100-000001000000}">
      <text>
        <r>
          <rPr>
            <b/>
            <sz val="8"/>
            <color indexed="81"/>
            <rFont val="Tahoma"/>
          </rPr>
          <t>Hier den Diagramm-Titel eingeben</t>
        </r>
        <r>
          <rPr>
            <sz val="8"/>
            <color indexed="81"/>
            <rFont val="Tahoma"/>
          </rPr>
          <t xml:space="preserve">
</t>
        </r>
      </text>
    </comment>
  </commentList>
</comments>
</file>

<file path=xl/sharedStrings.xml><?xml version="1.0" encoding="utf-8"?>
<sst xmlns="http://schemas.openxmlformats.org/spreadsheetml/2006/main" count="59" uniqueCount="58">
  <si>
    <t>Start</t>
  </si>
  <si>
    <t>Dauer</t>
  </si>
  <si>
    <t>Ende</t>
  </si>
  <si>
    <t>HEUTE</t>
  </si>
  <si>
    <t>Abgelaufene
Tage</t>
  </si>
  <si>
    <t>Rest-
dauer</t>
  </si>
  <si>
    <t>Start vor
heute</t>
  </si>
  <si>
    <t>Start nach
heute</t>
  </si>
  <si>
    <t>Zeit nach
Ende</t>
  </si>
  <si>
    <t>heute
vor</t>
  </si>
  <si>
    <t>heute
nach</t>
  </si>
  <si>
    <t>heute
während</t>
  </si>
  <si>
    <t>Reihe 4</t>
  </si>
  <si>
    <t>Reihe 6</t>
  </si>
  <si>
    <t>Reihe1</t>
  </si>
  <si>
    <t>Reihe 3</t>
  </si>
  <si>
    <t>Reihe 7</t>
  </si>
  <si>
    <t>Reihe 2</t>
  </si>
  <si>
    <t>Reihe 8</t>
  </si>
  <si>
    <t>Reihe 5</t>
  </si>
  <si>
    <t>Entfernen Sie die Legende und passen Sie die Höhe des Diagramms so an, dass alleBeschriftungen sichtbar sind. Eventuell müssen Sie die Schriftgröße verkleinern.</t>
  </si>
  <si>
    <t>Weisen Sie auf Wunsch weitere Formatierungen wie Giternetzlinien und Titel zu.</t>
  </si>
  <si>
    <t>Kommentar</t>
  </si>
  <si>
    <r>
      <t xml:space="preserve">Erstellen Sie ein gestapeltes Balken-Diagramm mit den Daten aus dem Bereich </t>
    </r>
    <r>
      <rPr>
        <b/>
        <sz val="10"/>
        <rFont val="Arial"/>
        <family val="2"/>
      </rPr>
      <t>A2:M13</t>
    </r>
    <r>
      <rPr>
        <sz val="10"/>
        <rFont val="Arial"/>
      </rPr>
      <t xml:space="preserve">. Der Diagramm-Assistent wird die Datenreihen wahrscheinlich falsch bestimmen, so dass Sie die Zuweisung korrigieren müssen: Die Beschriftungen der Rubrikenachse (hier X-Achse) befinden sich im Bereich </t>
    </r>
    <r>
      <rPr>
        <b/>
        <sz val="10"/>
        <rFont val="Arial"/>
        <family val="2"/>
      </rPr>
      <t>$A$2:$A$13</t>
    </r>
    <r>
      <rPr>
        <sz val="10"/>
        <rFont val="Arial"/>
      </rPr>
      <t xml:space="preserve"> Die Datenreihen sind in der lezten Zeile angegeben.</t>
    </r>
  </si>
  <si>
    <t>Rufen Sie den Format-Dialog für die Größen-Achse auf und setzen Sie das Minimum sowie Maximum auf das früheste und späteste Datum in Ihrem Zeitplan. Beachten Sie, dass Sie in diesen Feldern direkt die entsprechenden Datumsangaben eintippen können! Um die Daten in wöchentlichen Intervallen anzuzeigen, setzen Sie das Minimum auf einen Montag, das Maximum auf einen Sonntag und geben eine 7 als Hauptintervall ein.</t>
  </si>
  <si>
    <t>Sie können Ihren Plan jederzeit ändern und das Diagramm wird sich automatisch aktualisieren. Allerdings müssen Sie beachten, dass Sie das Minimum und Maximum der Größenachse neu setzen müssen, sobald Sie Datumswerte außerhalb des aktuellen Bereiches verwenden. Weiterhin können Sie vor Zeile 14 beliebig zusätzliche Zeilen einfügen, um weitere Projektdaten einzugeben. Vergessen sie aber nicht, die Formeln in die neuen Zellen zu erweitern.</t>
  </si>
  <si>
    <r>
      <t xml:space="preserve">Markieren Sie nacheinander die Datenreihe, die den Daten in den Spalten H+I+J entspricht und wählen Sie das Menü </t>
    </r>
    <r>
      <rPr>
        <b/>
        <sz val="10"/>
        <rFont val="Arial"/>
        <family val="2"/>
      </rPr>
      <t>Format-Markierte Datenreihen</t>
    </r>
    <r>
      <rPr>
        <sz val="10"/>
        <rFont val="Arial"/>
      </rPr>
      <t xml:space="preserve"> an. Hier setzen Sie die Optionen "Rahmen" und "Fläche" jeweils auf </t>
    </r>
    <r>
      <rPr>
        <b/>
        <sz val="10"/>
        <rFont val="Arial"/>
        <family val="2"/>
      </rPr>
      <t>Keine</t>
    </r>
    <r>
      <rPr>
        <sz val="10"/>
        <rFont val="Arial"/>
      </rPr>
      <t>. Damit machen Sie sozusagen die erste Datenreihe unsichtbar und der gewünschte Effekt tritt ein. Die Datenreihen der Spalten K+L+M müssen auf eine einheitliche Farbe gesetzt werden, damit die Markierung des aktuellen Tages im Diagramm eine einheitliche Farbe hat.</t>
    </r>
  </si>
  <si>
    <t>Beginnen Sie mit einer neuen Arbeitsmappe (oder nutzen einfach diese weiter), in die Sie die Informationen zu den darzustellenden Aufgaben so eingeben, wie es in "Daten" zu sehen ist. Spalte A enthält die Aufgabenbeschreibung, Spalte B das Startdatum und Spalte C die Anzahl der Tage, die diese Aufgabe in Anspruch nehmen wird. In Spalte D wird das Ende der Aufgabe berechnet. Diese Information ist allerdings nur zu Ihrer Information gedacht. Die berechneten Werte in den Spalten E bis M sind nur für die Darstellung des heutigen Datums im Diagram notwendig.</t>
  </si>
  <si>
    <t>Wundern Sie sich nicht, dass links des roten Strichs im Diagramm eine andere Farbe erscheint - dieser Aufgaben-Teil liegt in der Vergangenheit.</t>
  </si>
  <si>
    <r>
      <t xml:space="preserve">Anleitung </t>
    </r>
    <r>
      <rPr>
        <sz val="10"/>
        <rFont val="Arial"/>
      </rPr>
      <t xml:space="preserve">  (alle Blätter sind ohne Kennwort geschützt)</t>
    </r>
  </si>
  <si>
    <t>Pelikan</t>
  </si>
  <si>
    <t>Abschlussbericht</t>
  </si>
  <si>
    <t>Pflichtenheft</t>
  </si>
  <si>
    <t>Gerät fertig</t>
  </si>
  <si>
    <t>Konzepterstellung</t>
  </si>
  <si>
    <t>Auslegung der Komponenten</t>
  </si>
  <si>
    <t>Erstellung 1. Bestellliste</t>
  </si>
  <si>
    <t>1. Bestellung</t>
  </si>
  <si>
    <t>Organisatorisch</t>
  </si>
  <si>
    <t>Elektronik</t>
  </si>
  <si>
    <t>Auswahl der Komponenten</t>
  </si>
  <si>
    <t>Test</t>
  </si>
  <si>
    <t>Schaltplan</t>
  </si>
  <si>
    <t>Layout</t>
  </si>
  <si>
    <t>Review</t>
  </si>
  <si>
    <t>PCB Bestellung</t>
  </si>
  <si>
    <t>Mechanik</t>
  </si>
  <si>
    <t xml:space="preserve">Kühlsystem Konzept </t>
  </si>
  <si>
    <t>Kühlsystem Layout</t>
  </si>
  <si>
    <t xml:space="preserve">Kühlsystem Fertigung </t>
  </si>
  <si>
    <t>Gehäuse und Anschlusspos.</t>
  </si>
  <si>
    <t>Aufbau (Bodenplatte…)</t>
  </si>
  <si>
    <t>Programmierung des Display</t>
  </si>
  <si>
    <t>Steuerung des Lüfters</t>
  </si>
  <si>
    <t>PWM Programmierung</t>
  </si>
  <si>
    <t>Zustandsautomat (Zustände, Fehler, Funktionen etc.)</t>
  </si>
  <si>
    <t>Software</t>
  </si>
  <si>
    <t>Allgemein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</si>
</sst>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quot;"/>
    <numFmt numFmtId="165" formatCode="ddd/\ dd/mm/yyyy"/>
  </numFmts>
  <fonts count="7" x14ac:knownFonts="1">
    <font>
      <sz val="10"/>
      <name val="Arial"/>
    </font>
    <font>
      <b/>
      <sz val="10"/>
      <name val="Arial"/>
      <family val="2"/>
    </font>
    <font>
      <sz val="10"/>
      <name val="Arial"/>
      <family val="2"/>
    </font>
    <font>
      <i/>
      <sz val="10"/>
      <name val="Arial"/>
      <family val="2"/>
    </font>
    <font>
      <sz val="14"/>
      <name val="Arial"/>
      <family val="2"/>
    </font>
    <font>
      <sz val="8"/>
      <color indexed="81"/>
      <name val="Tahoma"/>
    </font>
    <font>
      <b/>
      <sz val="8"/>
      <color indexed="81"/>
      <name val="Tahoma"/>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xf numFmtId="14" fontId="1" fillId="0" borderId="1" xfId="0" applyNumberFormat="1" applyFont="1" applyBorder="1"/>
    <xf numFmtId="14" fontId="1" fillId="2" borderId="1" xfId="0" applyNumberFormat="1" applyFont="1" applyFill="1" applyBorder="1"/>
    <xf numFmtId="14" fontId="1" fillId="2" borderId="1" xfId="0" applyNumberFormat="1" applyFont="1" applyFill="1" applyBorder="1" applyAlignment="1">
      <alignment wrapText="1"/>
    </xf>
    <xf numFmtId="14" fontId="1" fillId="2" borderId="1" xfId="0" applyNumberFormat="1" applyFont="1" applyFill="1" applyBorder="1" applyAlignment="1">
      <alignment horizontal="center" wrapText="1"/>
    </xf>
    <xf numFmtId="0" fontId="1" fillId="2" borderId="1" xfId="0" applyFont="1" applyFill="1" applyBorder="1" applyAlignment="1">
      <alignment wrapText="1"/>
    </xf>
    <xf numFmtId="0" fontId="1" fillId="0" borderId="0" xfId="0" applyFont="1"/>
    <xf numFmtId="14" fontId="2" fillId="0" borderId="1" xfId="0" applyNumberFormat="1" applyFont="1" applyBorder="1"/>
    <xf numFmtId="0" fontId="2" fillId="0" borderId="1" xfId="0" applyFont="1" applyBorder="1"/>
    <xf numFmtId="14" fontId="2" fillId="0" borderId="1" xfId="0" applyNumberFormat="1" applyFont="1" applyBorder="1" applyAlignment="1">
      <alignment horizontal="center"/>
    </xf>
    <xf numFmtId="1" fontId="2" fillId="0" borderId="1" xfId="0" applyNumberFormat="1" applyFont="1" applyBorder="1" applyAlignment="1">
      <alignment horizontal="center"/>
    </xf>
    <xf numFmtId="0" fontId="2" fillId="0" borderId="0" xfId="0" applyFont="1"/>
    <xf numFmtId="0" fontId="2" fillId="0" borderId="1" xfId="0" applyFont="1" applyBorder="1" applyAlignment="1">
      <alignment horizontal="center"/>
    </xf>
    <xf numFmtId="14" fontId="2" fillId="0" borderId="0" xfId="0" applyNumberFormat="1" applyFont="1"/>
    <xf numFmtId="14" fontId="2" fillId="0" borderId="0" xfId="0" applyNumberFormat="1" applyFont="1" applyAlignment="1">
      <alignment horizontal="center"/>
    </xf>
    <xf numFmtId="0" fontId="2" fillId="0" borderId="0" xfId="0" applyFont="1" applyAlignment="1">
      <alignment horizontal="center"/>
    </xf>
    <xf numFmtId="165" fontId="2" fillId="0" borderId="1" xfId="0" applyNumberFormat="1" applyFont="1" applyBorder="1"/>
    <xf numFmtId="0" fontId="3" fillId="0" borderId="1" xfId="0" applyFont="1" applyBorder="1"/>
    <xf numFmtId="164" fontId="0" fillId="0" borderId="0" xfId="0" applyNumberFormat="1" applyAlignment="1" applyProtection="1">
      <alignment horizontal="center" vertical="top"/>
      <protection hidden="1"/>
    </xf>
    <xf numFmtId="0" fontId="0" fillId="0" borderId="0" xfId="0" applyAlignment="1" applyProtection="1">
      <alignment vertical="top" wrapText="1"/>
      <protection hidden="1"/>
    </xf>
    <xf numFmtId="0" fontId="4" fillId="0" borderId="0" xfId="0" applyFont="1" applyAlignment="1" applyProtection="1">
      <alignment vertical="top"/>
      <protection hidden="1"/>
    </xf>
    <xf numFmtId="0" fontId="1" fillId="0" borderId="1" xfId="0" applyFont="1" applyBorder="1" applyProtection="1">
      <protection locked="0"/>
    </xf>
    <xf numFmtId="165" fontId="2" fillId="0" borderId="1" xfId="0" applyNumberFormat="1" applyFont="1" applyBorder="1" applyProtection="1">
      <protection locked="0"/>
    </xf>
    <xf numFmtId="0" fontId="2" fillId="0" borderId="1" xfId="0" applyFont="1" applyBorder="1" applyProtection="1">
      <protection locked="0"/>
    </xf>
    <xf numFmtId="0" fontId="1" fillId="0" borderId="0" xfId="0" applyFont="1" applyProtection="1">
      <protection locked="0"/>
    </xf>
  </cellXfs>
  <cellStyles count="1">
    <cellStyle name="Standard" xfId="0" builtinId="0"/>
  </cellStyles>
  <dxfs count="1">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120772946859898"/>
          <c:y val="7.8303425774877644E-2"/>
          <c:w val="0.74202898550724639"/>
          <c:h val="0.83686786296900484"/>
        </c:manualLayout>
      </c:layout>
      <c:barChart>
        <c:barDir val="bar"/>
        <c:grouping val="stacked"/>
        <c:varyColors val="0"/>
        <c:ser>
          <c:idx val="0"/>
          <c:order val="0"/>
          <c:spPr>
            <a:noFill/>
            <a:ln w="25400">
              <a:noFill/>
            </a:ln>
          </c:spPr>
          <c:invertIfNegative val="0"/>
          <c:cat>
            <c:strRef>
              <c:f>Daten!$A$3:$A$40</c:f>
              <c:strCache>
                <c:ptCount val="37"/>
                <c:pt idx="0">
                  <c:v>Pflichtenheft</c:v>
                </c:pt>
                <c:pt idx="1">
                  <c:v>Konzepterstellung</c:v>
                </c:pt>
                <c:pt idx="3">
                  <c:v>Elektronik</c:v>
                </c:pt>
                <c:pt idx="4">
                  <c:v>Auswahl der Komponenten</c:v>
                </c:pt>
                <c:pt idx="5">
                  <c:v>Erstellung 1. Bestellliste</c:v>
                </c:pt>
                <c:pt idx="6">
                  <c:v>1. Bestellung</c:v>
                </c:pt>
                <c:pt idx="7">
                  <c:v>Schaltplan</c:v>
                </c:pt>
                <c:pt idx="8">
                  <c:v>Auslegung der Komponenten</c:v>
                </c:pt>
                <c:pt idx="9">
                  <c:v>Review</c:v>
                </c:pt>
                <c:pt idx="10">
                  <c:v>Layout</c:v>
                </c:pt>
                <c:pt idx="11">
                  <c:v>Review</c:v>
                </c:pt>
                <c:pt idx="12">
                  <c:v>PCB Bestellung</c:v>
                </c:pt>
                <c:pt idx="14">
                  <c:v>Mechanik</c:v>
                </c:pt>
                <c:pt idx="15">
                  <c:v>Kühlsystem Konzept </c:v>
                </c:pt>
                <c:pt idx="16">
                  <c:v>Kühlsystem Layout</c:v>
                </c:pt>
                <c:pt idx="17">
                  <c:v>Kühlsystem Fertigung </c:v>
                </c:pt>
                <c:pt idx="18">
                  <c:v>Gehäuse und Anschlusspos.</c:v>
                </c:pt>
                <c:pt idx="19">
                  <c:v>Aufbau (Bodenplatte…)</c:v>
                </c:pt>
                <c:pt idx="21">
                  <c:v>Software</c:v>
                </c:pt>
                <c:pt idx="22">
                  <c:v>Zustandsautomat (Zustände, Fehler, Funktionen etc.)</c:v>
                </c:pt>
                <c:pt idx="23">
                  <c:v>Programmierung des Display</c:v>
                </c:pt>
                <c:pt idx="24">
                  <c:v>Steuerung des Lüfters</c:v>
                </c:pt>
                <c:pt idx="25">
                  <c:v>PWM Programmierung</c:v>
                </c:pt>
                <c:pt idx="27">
                  <c:v>Allgemein</c:v>
                </c:pt>
                <c:pt idx="28">
                  <c:v>Gerät fertig</c:v>
                </c:pt>
                <c:pt idx="29">
                  <c:v>Test</c:v>
                </c:pt>
                <c:pt idx="36">
                  <c:v>Abschlussbericht</c:v>
                </c:pt>
              </c:strCache>
            </c:strRef>
          </c:cat>
          <c:val>
            <c:numRef>
              <c:f>Daten!$H$3:$H$35</c:f>
              <c:numCache>
                <c:formatCode>m/d/yyyy</c:formatCode>
                <c:ptCount val="33"/>
                <c:pt idx="0">
                  <c:v>45225</c:v>
                </c:pt>
                <c:pt idx="1">
                  <c:v>45218</c:v>
                </c:pt>
                <c:pt idx="4">
                  <c:v>45225</c:v>
                </c:pt>
                <c:pt idx="5">
                  <c:v>45225</c:v>
                </c:pt>
                <c:pt idx="6">
                  <c:v>45232</c:v>
                </c:pt>
                <c:pt idx="7">
                  <c:v>45232</c:v>
                </c:pt>
                <c:pt idx="8">
                  <c:v>45232</c:v>
                </c:pt>
                <c:pt idx="9">
                  <c:v>45232</c:v>
                </c:pt>
                <c:pt idx="10">
                  <c:v>45232</c:v>
                </c:pt>
                <c:pt idx="11">
                  <c:v>45232</c:v>
                </c:pt>
                <c:pt idx="12">
                  <c:v>45232</c:v>
                </c:pt>
                <c:pt idx="15">
                  <c:v>45225</c:v>
                </c:pt>
                <c:pt idx="16">
                  <c:v>45232</c:v>
                </c:pt>
                <c:pt idx="17">
                  <c:v>45232</c:v>
                </c:pt>
                <c:pt idx="18">
                  <c:v>45232</c:v>
                </c:pt>
                <c:pt idx="19">
                  <c:v>45232</c:v>
                </c:pt>
                <c:pt idx="22">
                  <c:v>45225</c:v>
                </c:pt>
                <c:pt idx="23">
                  <c:v>45232</c:v>
                </c:pt>
                <c:pt idx="24">
                  <c:v>45232</c:v>
                </c:pt>
                <c:pt idx="25">
                  <c:v>45232</c:v>
                </c:pt>
                <c:pt idx="28">
                  <c:v>45232</c:v>
                </c:pt>
                <c:pt idx="29">
                  <c:v>45232</c:v>
                </c:pt>
                <c:pt idx="30">
                  <c:v>0</c:v>
                </c:pt>
                <c:pt idx="31">
                  <c:v>0</c:v>
                </c:pt>
                <c:pt idx="32">
                  <c:v>0</c:v>
                </c:pt>
              </c:numCache>
            </c:numRef>
          </c:val>
          <c:extLst>
            <c:ext xmlns:c16="http://schemas.microsoft.com/office/drawing/2014/chart" uri="{C3380CC4-5D6E-409C-BE32-E72D297353CC}">
              <c16:uniqueId val="{00000000-0A12-482D-B352-CA28ABBD5381}"/>
            </c:ext>
          </c:extLst>
        </c:ser>
        <c:ser>
          <c:idx val="1"/>
          <c:order val="1"/>
          <c:spPr>
            <a:solidFill>
              <a:srgbClr val="FF0000"/>
            </a:solidFill>
            <a:ln w="12700">
              <a:solidFill>
                <a:srgbClr val="000000"/>
              </a:solidFill>
              <a:prstDash val="solid"/>
            </a:ln>
          </c:spPr>
          <c:invertIfNegative val="0"/>
          <c:val>
            <c:numRef>
              <c:f>Daten!$K$3:$K$35</c:f>
              <c:numCache>
                <c:formatCode>General</c:formatCode>
                <c:ptCount val="33"/>
                <c:pt idx="0">
                  <c:v>0</c:v>
                </c:pt>
                <c:pt idx="1">
                  <c:v>0</c:v>
                </c:pt>
                <c:pt idx="4">
                  <c:v>0</c:v>
                </c:pt>
                <c:pt idx="5">
                  <c:v>0</c:v>
                </c:pt>
                <c:pt idx="6">
                  <c:v>0</c:v>
                </c:pt>
                <c:pt idx="7">
                  <c:v>0</c:v>
                </c:pt>
                <c:pt idx="8">
                  <c:v>1</c:v>
                </c:pt>
                <c:pt idx="9">
                  <c:v>1</c:v>
                </c:pt>
                <c:pt idx="10">
                  <c:v>1</c:v>
                </c:pt>
                <c:pt idx="11">
                  <c:v>1</c:v>
                </c:pt>
                <c:pt idx="12">
                  <c:v>1</c:v>
                </c:pt>
                <c:pt idx="15">
                  <c:v>0</c:v>
                </c:pt>
                <c:pt idx="16">
                  <c:v>0</c:v>
                </c:pt>
                <c:pt idx="17">
                  <c:v>1</c:v>
                </c:pt>
                <c:pt idx="18">
                  <c:v>1</c:v>
                </c:pt>
                <c:pt idx="19">
                  <c:v>1</c:v>
                </c:pt>
                <c:pt idx="22">
                  <c:v>0</c:v>
                </c:pt>
                <c:pt idx="23">
                  <c:v>0</c:v>
                </c:pt>
                <c:pt idx="24">
                  <c:v>1</c:v>
                </c:pt>
                <c:pt idx="25">
                  <c:v>1</c:v>
                </c:pt>
                <c:pt idx="28">
                  <c:v>1</c:v>
                </c:pt>
                <c:pt idx="29">
                  <c:v>1</c:v>
                </c:pt>
                <c:pt idx="30">
                  <c:v>0</c:v>
                </c:pt>
                <c:pt idx="31">
                  <c:v>0</c:v>
                </c:pt>
                <c:pt idx="32">
                  <c:v>0</c:v>
                </c:pt>
              </c:numCache>
            </c:numRef>
          </c:val>
          <c:extLst>
            <c:ext xmlns:c16="http://schemas.microsoft.com/office/drawing/2014/chart" uri="{C3380CC4-5D6E-409C-BE32-E72D297353CC}">
              <c16:uniqueId val="{00000001-0A12-482D-B352-CA28ABBD5381}"/>
            </c:ext>
          </c:extLst>
        </c:ser>
        <c:ser>
          <c:idx val="2"/>
          <c:order val="2"/>
          <c:spPr>
            <a:noFill/>
            <a:ln w="25400">
              <a:noFill/>
            </a:ln>
          </c:spPr>
          <c:invertIfNegative val="0"/>
          <c:val>
            <c:numRef>
              <c:f>Daten!$I$3:$I$35</c:f>
              <c:numCache>
                <c:formatCode>0</c:formatCode>
                <c:ptCount val="33"/>
                <c:pt idx="0">
                  <c:v>0</c:v>
                </c:pt>
                <c:pt idx="1">
                  <c:v>0</c:v>
                </c:pt>
                <c:pt idx="4">
                  <c:v>0</c:v>
                </c:pt>
                <c:pt idx="5">
                  <c:v>0</c:v>
                </c:pt>
                <c:pt idx="6">
                  <c:v>0</c:v>
                </c:pt>
                <c:pt idx="7">
                  <c:v>0</c:v>
                </c:pt>
                <c:pt idx="8">
                  <c:v>6</c:v>
                </c:pt>
                <c:pt idx="9">
                  <c:v>13</c:v>
                </c:pt>
                <c:pt idx="10">
                  <c:v>13</c:v>
                </c:pt>
                <c:pt idx="11">
                  <c:v>27</c:v>
                </c:pt>
                <c:pt idx="12">
                  <c:v>27</c:v>
                </c:pt>
                <c:pt idx="15">
                  <c:v>0</c:v>
                </c:pt>
                <c:pt idx="16">
                  <c:v>0</c:v>
                </c:pt>
                <c:pt idx="17">
                  <c:v>13</c:v>
                </c:pt>
                <c:pt idx="18">
                  <c:v>27</c:v>
                </c:pt>
                <c:pt idx="19">
                  <c:v>41</c:v>
                </c:pt>
                <c:pt idx="22">
                  <c:v>0</c:v>
                </c:pt>
                <c:pt idx="23">
                  <c:v>0</c:v>
                </c:pt>
                <c:pt idx="24">
                  <c:v>20</c:v>
                </c:pt>
                <c:pt idx="25">
                  <c:v>27</c:v>
                </c:pt>
                <c:pt idx="28">
                  <c:v>48</c:v>
                </c:pt>
                <c:pt idx="29">
                  <c:v>48</c:v>
                </c:pt>
                <c:pt idx="30">
                  <c:v>0</c:v>
                </c:pt>
                <c:pt idx="31">
                  <c:v>0</c:v>
                </c:pt>
                <c:pt idx="32">
                  <c:v>0</c:v>
                </c:pt>
              </c:numCache>
            </c:numRef>
          </c:val>
          <c:extLst>
            <c:ext xmlns:c16="http://schemas.microsoft.com/office/drawing/2014/chart" uri="{C3380CC4-5D6E-409C-BE32-E72D297353CC}">
              <c16:uniqueId val="{00000002-0A12-482D-B352-CA28ABBD5381}"/>
            </c:ext>
          </c:extLst>
        </c:ser>
        <c:ser>
          <c:idx val="3"/>
          <c:order val="3"/>
          <c:spPr>
            <a:solidFill>
              <a:srgbClr val="FFCC00"/>
            </a:solidFill>
            <a:ln w="12700">
              <a:solidFill>
                <a:srgbClr val="000000"/>
              </a:solidFill>
              <a:prstDash val="solid"/>
            </a:ln>
          </c:spPr>
          <c:invertIfNegative val="0"/>
          <c:val>
            <c:numRef>
              <c:f>Daten!$F$3:$F$35</c:f>
              <c:numCache>
                <c:formatCode>General</c:formatCode>
                <c:ptCount val="33"/>
                <c:pt idx="0">
                  <c:v>7</c:v>
                </c:pt>
                <c:pt idx="1">
                  <c:v>14</c:v>
                </c:pt>
                <c:pt idx="4">
                  <c:v>7</c:v>
                </c:pt>
                <c:pt idx="5">
                  <c:v>7</c:v>
                </c:pt>
                <c:pt idx="6">
                  <c:v>0</c:v>
                </c:pt>
                <c:pt idx="7">
                  <c:v>0</c:v>
                </c:pt>
                <c:pt idx="8">
                  <c:v>0</c:v>
                </c:pt>
                <c:pt idx="9">
                  <c:v>0</c:v>
                </c:pt>
                <c:pt idx="10">
                  <c:v>0</c:v>
                </c:pt>
                <c:pt idx="11">
                  <c:v>0</c:v>
                </c:pt>
                <c:pt idx="12">
                  <c:v>0</c:v>
                </c:pt>
                <c:pt idx="15">
                  <c:v>7</c:v>
                </c:pt>
                <c:pt idx="16">
                  <c:v>0</c:v>
                </c:pt>
                <c:pt idx="17">
                  <c:v>0</c:v>
                </c:pt>
                <c:pt idx="18">
                  <c:v>0</c:v>
                </c:pt>
                <c:pt idx="19">
                  <c:v>0</c:v>
                </c:pt>
                <c:pt idx="22">
                  <c:v>7</c:v>
                </c:pt>
                <c:pt idx="23">
                  <c:v>0</c:v>
                </c:pt>
                <c:pt idx="24">
                  <c:v>0</c:v>
                </c:pt>
                <c:pt idx="25">
                  <c:v>0</c:v>
                </c:pt>
                <c:pt idx="28">
                  <c:v>0</c:v>
                </c:pt>
                <c:pt idx="29">
                  <c:v>0</c:v>
                </c:pt>
                <c:pt idx="30">
                  <c:v>0</c:v>
                </c:pt>
                <c:pt idx="31">
                  <c:v>0</c:v>
                </c:pt>
                <c:pt idx="32">
                  <c:v>0</c:v>
                </c:pt>
              </c:numCache>
            </c:numRef>
          </c:val>
          <c:extLst>
            <c:ext xmlns:c16="http://schemas.microsoft.com/office/drawing/2014/chart" uri="{C3380CC4-5D6E-409C-BE32-E72D297353CC}">
              <c16:uniqueId val="{00000003-0A12-482D-B352-CA28ABBD5381}"/>
            </c:ext>
          </c:extLst>
        </c:ser>
        <c:ser>
          <c:idx val="4"/>
          <c:order val="4"/>
          <c:spPr>
            <a:solidFill>
              <a:srgbClr val="FF0000"/>
            </a:solidFill>
            <a:ln w="12700">
              <a:solidFill>
                <a:srgbClr val="000000"/>
              </a:solidFill>
              <a:prstDash val="solid"/>
            </a:ln>
          </c:spPr>
          <c:invertIfNegative val="0"/>
          <c:val>
            <c:numRef>
              <c:f>Daten!$M$3:$M$35</c:f>
              <c:numCache>
                <c:formatCode>General</c:formatCode>
                <c:ptCount val="33"/>
                <c:pt idx="0">
                  <c:v>0</c:v>
                </c:pt>
                <c:pt idx="1">
                  <c:v>1</c:v>
                </c:pt>
                <c:pt idx="4">
                  <c:v>0</c:v>
                </c:pt>
                <c:pt idx="5">
                  <c:v>0</c:v>
                </c:pt>
                <c:pt idx="6">
                  <c:v>1</c:v>
                </c:pt>
                <c:pt idx="7">
                  <c:v>1</c:v>
                </c:pt>
                <c:pt idx="8">
                  <c:v>0</c:v>
                </c:pt>
                <c:pt idx="9">
                  <c:v>0</c:v>
                </c:pt>
                <c:pt idx="10">
                  <c:v>0</c:v>
                </c:pt>
                <c:pt idx="11">
                  <c:v>0</c:v>
                </c:pt>
                <c:pt idx="12">
                  <c:v>0</c:v>
                </c:pt>
                <c:pt idx="15">
                  <c:v>0</c:v>
                </c:pt>
                <c:pt idx="16">
                  <c:v>1</c:v>
                </c:pt>
                <c:pt idx="17">
                  <c:v>0</c:v>
                </c:pt>
                <c:pt idx="18">
                  <c:v>0</c:v>
                </c:pt>
                <c:pt idx="19">
                  <c:v>0</c:v>
                </c:pt>
                <c:pt idx="22">
                  <c:v>0</c:v>
                </c:pt>
                <c:pt idx="23">
                  <c:v>1</c:v>
                </c:pt>
                <c:pt idx="24">
                  <c:v>0</c:v>
                </c:pt>
                <c:pt idx="25">
                  <c:v>0</c:v>
                </c:pt>
                <c:pt idx="28">
                  <c:v>0</c:v>
                </c:pt>
                <c:pt idx="29">
                  <c:v>0</c:v>
                </c:pt>
                <c:pt idx="30">
                  <c:v>1</c:v>
                </c:pt>
                <c:pt idx="31">
                  <c:v>1</c:v>
                </c:pt>
                <c:pt idx="32">
                  <c:v>1</c:v>
                </c:pt>
              </c:numCache>
            </c:numRef>
          </c:val>
          <c:extLst>
            <c:ext xmlns:c16="http://schemas.microsoft.com/office/drawing/2014/chart" uri="{C3380CC4-5D6E-409C-BE32-E72D297353CC}">
              <c16:uniqueId val="{00000004-0A12-482D-B352-CA28ABBD5381}"/>
            </c:ext>
          </c:extLst>
        </c:ser>
        <c:ser>
          <c:idx val="5"/>
          <c:order val="5"/>
          <c:spPr>
            <a:solidFill>
              <a:srgbClr val="339966"/>
            </a:solidFill>
            <a:ln w="12700">
              <a:solidFill>
                <a:srgbClr val="000000"/>
              </a:solidFill>
              <a:prstDash val="solid"/>
            </a:ln>
          </c:spPr>
          <c:invertIfNegative val="0"/>
          <c:val>
            <c:numRef>
              <c:f>Daten!$G$3:$G$35</c:f>
              <c:numCache>
                <c:formatCode>General</c:formatCode>
                <c:ptCount val="33"/>
                <c:pt idx="0">
                  <c:v>0</c:v>
                </c:pt>
                <c:pt idx="1">
                  <c:v>6</c:v>
                </c:pt>
                <c:pt idx="4">
                  <c:v>0</c:v>
                </c:pt>
                <c:pt idx="5">
                  <c:v>0</c:v>
                </c:pt>
                <c:pt idx="6">
                  <c:v>0</c:v>
                </c:pt>
                <c:pt idx="7">
                  <c:v>13</c:v>
                </c:pt>
                <c:pt idx="8">
                  <c:v>7</c:v>
                </c:pt>
                <c:pt idx="9">
                  <c:v>1</c:v>
                </c:pt>
                <c:pt idx="10">
                  <c:v>14</c:v>
                </c:pt>
                <c:pt idx="11">
                  <c:v>1</c:v>
                </c:pt>
                <c:pt idx="12">
                  <c:v>5</c:v>
                </c:pt>
                <c:pt idx="15">
                  <c:v>0</c:v>
                </c:pt>
                <c:pt idx="16">
                  <c:v>13</c:v>
                </c:pt>
                <c:pt idx="17">
                  <c:v>14</c:v>
                </c:pt>
                <c:pt idx="18">
                  <c:v>14</c:v>
                </c:pt>
                <c:pt idx="19">
                  <c:v>7</c:v>
                </c:pt>
                <c:pt idx="22">
                  <c:v>0</c:v>
                </c:pt>
                <c:pt idx="23">
                  <c:v>13</c:v>
                </c:pt>
                <c:pt idx="24">
                  <c:v>7</c:v>
                </c:pt>
                <c:pt idx="25">
                  <c:v>28</c:v>
                </c:pt>
                <c:pt idx="28">
                  <c:v>1</c:v>
                </c:pt>
                <c:pt idx="29">
                  <c:v>5</c:v>
                </c:pt>
                <c:pt idx="30">
                  <c:v>-1</c:v>
                </c:pt>
                <c:pt idx="31">
                  <c:v>-1</c:v>
                </c:pt>
                <c:pt idx="32">
                  <c:v>-1</c:v>
                </c:pt>
              </c:numCache>
            </c:numRef>
          </c:val>
          <c:extLst>
            <c:ext xmlns:c16="http://schemas.microsoft.com/office/drawing/2014/chart" uri="{C3380CC4-5D6E-409C-BE32-E72D297353CC}">
              <c16:uniqueId val="{00000005-0A12-482D-B352-CA28ABBD5381}"/>
            </c:ext>
          </c:extLst>
        </c:ser>
        <c:ser>
          <c:idx val="6"/>
          <c:order val="6"/>
          <c:spPr>
            <a:noFill/>
            <a:ln w="25400">
              <a:noFill/>
            </a:ln>
          </c:spPr>
          <c:invertIfNegative val="0"/>
          <c:val>
            <c:numRef>
              <c:f>Daten!$J$3:$J$35</c:f>
              <c:numCache>
                <c:formatCode>General</c:formatCode>
                <c:ptCount val="33"/>
                <c:pt idx="0">
                  <c:v>0</c:v>
                </c:pt>
                <c:pt idx="1">
                  <c:v>0</c:v>
                </c:pt>
                <c:pt idx="4">
                  <c:v>0</c:v>
                </c:pt>
                <c:pt idx="5">
                  <c:v>0</c:v>
                </c:pt>
                <c:pt idx="6">
                  <c:v>0</c:v>
                </c:pt>
                <c:pt idx="7">
                  <c:v>0</c:v>
                </c:pt>
                <c:pt idx="8">
                  <c:v>0</c:v>
                </c:pt>
                <c:pt idx="9">
                  <c:v>0</c:v>
                </c:pt>
                <c:pt idx="10">
                  <c:v>0</c:v>
                </c:pt>
                <c:pt idx="11">
                  <c:v>0</c:v>
                </c:pt>
                <c:pt idx="12">
                  <c:v>0</c:v>
                </c:pt>
                <c:pt idx="15">
                  <c:v>0</c:v>
                </c:pt>
                <c:pt idx="16">
                  <c:v>0</c:v>
                </c:pt>
                <c:pt idx="17">
                  <c:v>0</c:v>
                </c:pt>
                <c:pt idx="18">
                  <c:v>0</c:v>
                </c:pt>
                <c:pt idx="19">
                  <c:v>0</c:v>
                </c:pt>
                <c:pt idx="22">
                  <c:v>0</c:v>
                </c:pt>
                <c:pt idx="23">
                  <c:v>0</c:v>
                </c:pt>
                <c:pt idx="24">
                  <c:v>0</c:v>
                </c:pt>
                <c:pt idx="25">
                  <c:v>0</c:v>
                </c:pt>
                <c:pt idx="28">
                  <c:v>0</c:v>
                </c:pt>
                <c:pt idx="29">
                  <c:v>0</c:v>
                </c:pt>
                <c:pt idx="30">
                  <c:v>0</c:v>
                </c:pt>
                <c:pt idx="31">
                  <c:v>0</c:v>
                </c:pt>
                <c:pt idx="32">
                  <c:v>0</c:v>
                </c:pt>
              </c:numCache>
            </c:numRef>
          </c:val>
          <c:extLst>
            <c:ext xmlns:c16="http://schemas.microsoft.com/office/drawing/2014/chart" uri="{C3380CC4-5D6E-409C-BE32-E72D297353CC}">
              <c16:uniqueId val="{00000006-0A12-482D-B352-CA28ABBD5381}"/>
            </c:ext>
          </c:extLst>
        </c:ser>
        <c:ser>
          <c:idx val="7"/>
          <c:order val="7"/>
          <c:spPr>
            <a:solidFill>
              <a:srgbClr val="FF0000"/>
            </a:solidFill>
            <a:ln w="12700">
              <a:solidFill>
                <a:srgbClr val="000000"/>
              </a:solidFill>
              <a:prstDash val="solid"/>
            </a:ln>
          </c:spPr>
          <c:invertIfNegative val="0"/>
          <c:val>
            <c:numRef>
              <c:f>Daten!$L$3:$L$35</c:f>
              <c:numCache>
                <c:formatCode>General</c:formatCode>
                <c:ptCount val="33"/>
                <c:pt idx="0">
                  <c:v>1</c:v>
                </c:pt>
                <c:pt idx="1">
                  <c:v>0</c:v>
                </c:pt>
                <c:pt idx="4">
                  <c:v>1</c:v>
                </c:pt>
                <c:pt idx="5">
                  <c:v>1</c:v>
                </c:pt>
                <c:pt idx="6">
                  <c:v>0</c:v>
                </c:pt>
                <c:pt idx="7">
                  <c:v>0</c:v>
                </c:pt>
                <c:pt idx="8">
                  <c:v>0</c:v>
                </c:pt>
                <c:pt idx="9">
                  <c:v>0</c:v>
                </c:pt>
                <c:pt idx="10">
                  <c:v>0</c:v>
                </c:pt>
                <c:pt idx="11">
                  <c:v>0</c:v>
                </c:pt>
                <c:pt idx="12">
                  <c:v>0</c:v>
                </c:pt>
                <c:pt idx="15">
                  <c:v>1</c:v>
                </c:pt>
                <c:pt idx="16">
                  <c:v>0</c:v>
                </c:pt>
                <c:pt idx="17">
                  <c:v>0</c:v>
                </c:pt>
                <c:pt idx="18">
                  <c:v>0</c:v>
                </c:pt>
                <c:pt idx="19">
                  <c:v>0</c:v>
                </c:pt>
                <c:pt idx="22">
                  <c:v>1</c:v>
                </c:pt>
                <c:pt idx="23">
                  <c:v>0</c:v>
                </c:pt>
                <c:pt idx="24">
                  <c:v>0</c:v>
                </c:pt>
                <c:pt idx="25">
                  <c:v>0</c:v>
                </c:pt>
                <c:pt idx="28">
                  <c:v>0</c:v>
                </c:pt>
                <c:pt idx="29">
                  <c:v>0</c:v>
                </c:pt>
                <c:pt idx="30">
                  <c:v>0</c:v>
                </c:pt>
                <c:pt idx="31">
                  <c:v>0</c:v>
                </c:pt>
                <c:pt idx="32">
                  <c:v>0</c:v>
                </c:pt>
              </c:numCache>
            </c:numRef>
          </c:val>
          <c:extLst>
            <c:ext xmlns:c16="http://schemas.microsoft.com/office/drawing/2014/chart" uri="{C3380CC4-5D6E-409C-BE32-E72D297353CC}">
              <c16:uniqueId val="{00000007-0A12-482D-B352-CA28ABBD5381}"/>
            </c:ext>
          </c:extLst>
        </c:ser>
        <c:dLbls>
          <c:showLegendKey val="0"/>
          <c:showVal val="0"/>
          <c:showCatName val="0"/>
          <c:showSerName val="0"/>
          <c:showPercent val="0"/>
          <c:showBubbleSize val="0"/>
        </c:dLbls>
        <c:gapWidth val="50"/>
        <c:overlap val="100"/>
        <c:axId val="50180096"/>
        <c:axId val="50181632"/>
      </c:barChart>
      <c:catAx>
        <c:axId val="50180096"/>
        <c:scaling>
          <c:orientation val="maxMin"/>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50181632"/>
        <c:crossesAt val="38684"/>
        <c:auto val="0"/>
        <c:lblAlgn val="ctr"/>
        <c:lblOffset val="100"/>
        <c:tickLblSkip val="1"/>
        <c:tickMarkSkip val="1"/>
        <c:noMultiLvlLbl val="0"/>
      </c:catAx>
      <c:valAx>
        <c:axId val="50181632"/>
        <c:scaling>
          <c:orientation val="minMax"/>
          <c:max val="41280"/>
          <c:min val="40725"/>
        </c:scaling>
        <c:delete val="0"/>
        <c:axPos val="b"/>
        <c:majorGridlines>
          <c:spPr>
            <a:ln w="3175">
              <a:solidFill>
                <a:srgbClr val="000000"/>
              </a:solidFill>
              <a:prstDash val="solid"/>
            </a:ln>
          </c:spPr>
        </c:majorGridlines>
        <c:numFmt formatCode="d/m/yy" sourceLinked="0"/>
        <c:majorTickMark val="out"/>
        <c:minorTickMark val="out"/>
        <c:tickLblPos val="nextTo"/>
        <c:spPr>
          <a:ln w="3175">
            <a:solidFill>
              <a:srgbClr val="000000"/>
            </a:solidFill>
            <a:prstDash val="solid"/>
          </a:ln>
        </c:spPr>
        <c:txPr>
          <a:bodyPr rot="-2700000" vert="horz"/>
          <a:lstStyle/>
          <a:p>
            <a:pPr>
              <a:defRPr sz="825" b="0" i="0" u="none" strike="noStrike" baseline="0">
                <a:solidFill>
                  <a:srgbClr val="000000"/>
                </a:solidFill>
                <a:latin typeface="Arial"/>
                <a:ea typeface="Arial"/>
                <a:cs typeface="Arial"/>
              </a:defRPr>
            </a:pPr>
            <a:endParaRPr lang="de-DE"/>
          </a:p>
        </c:txPr>
        <c:crossAx val="50180096"/>
        <c:crosses val="max"/>
        <c:crossBetween val="between"/>
        <c:majorUnit val="28"/>
        <c:minorUnit val="14"/>
      </c:valAx>
      <c:spPr>
        <a:solidFill>
          <a:srgbClr val="C0C0C0"/>
        </a:solidFill>
        <a:ln w="12700">
          <a:solidFill>
            <a:srgbClr val="808080"/>
          </a:solidFill>
          <a:prstDash val="solid"/>
        </a:ln>
      </c:spPr>
    </c:plotArea>
    <c:plotVisOnly val="1"/>
    <c:dispBlanksAs val="gap"/>
    <c:showDLblsOverMax val="0"/>
  </c:chart>
  <c:spPr>
    <a:gradFill rotWithShape="0">
      <a:gsLst>
        <a:gs pos="0">
          <a:srgbClr val="CCFFFF">
            <a:gamma/>
            <a:shade val="46275"/>
            <a:invGamma/>
          </a:srgbClr>
        </a:gs>
        <a:gs pos="100000">
          <a:srgbClr val="CCFFFF"/>
        </a:gs>
      </a:gsLst>
      <a:lin ang="5400000" scaled="1"/>
    </a:gradFill>
    <a:ln w="9525">
      <a:noFill/>
    </a:ln>
  </c:spPr>
  <c:txPr>
    <a:bodyPr/>
    <a:lstStyle/>
    <a:p>
      <a:pPr>
        <a:defRPr sz="1150" b="0" i="0" u="none" strike="noStrike" baseline="0">
          <a:solidFill>
            <a:srgbClr val="000000"/>
          </a:solidFill>
          <a:latin typeface="Arial"/>
          <a:ea typeface="Arial"/>
          <a:cs typeface="Arial"/>
        </a:defRPr>
      </a:pPr>
      <a:endParaRPr lang="de-DE"/>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04" right="0.06" top="1" bottom="1" header="0.5" footer="0.5"/>
  <pageSetup paperSize="8"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14678025" cy="8734425"/>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0.57752</cdr:x>
      <cdr:y>0.17552</cdr:y>
    </cdr:from>
    <cdr:to>
      <cdr:x>0.58988</cdr:x>
      <cdr:y>0.20884</cdr:y>
    </cdr:to>
    <cdr:sp macro="" textlink="">
      <cdr:nvSpPr>
        <cdr:cNvPr id="3" name="Flowchart: Decision 2"/>
        <cdr:cNvSpPr/>
      </cdr:nvSpPr>
      <cdr:spPr bwMode="auto">
        <a:xfrm xmlns:a="http://schemas.openxmlformats.org/drawingml/2006/main">
          <a:off x="8606409" y="1533539"/>
          <a:ext cx="184134" cy="291130"/>
        </a:xfrm>
        <a:prstGeom xmlns:a="http://schemas.openxmlformats.org/drawingml/2006/main" prst="flowChartDecision">
          <a:avLst/>
        </a:prstGeom>
        <a:noFill xmlns:a="http://schemas.openxmlformats.org/drawingml/2006/main"/>
        <a:ln xmlns:a="http://schemas.openxmlformats.org/drawingml/2006/main" w="22225" cap="flat" cmpd="sng" algn="ctr">
          <a:solidFill>
            <a:srgbClr val="FF0000"/>
          </a:solid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de-DE"/>
        </a:p>
      </cdr:txBody>
    </cdr:sp>
  </cdr:relSizeAnchor>
  <cdr:relSizeAnchor xmlns:cdr="http://schemas.openxmlformats.org/drawingml/2006/chartDrawing">
    <cdr:from>
      <cdr:x>0.33267</cdr:x>
      <cdr:y>0.3021</cdr:y>
    </cdr:from>
    <cdr:to>
      <cdr:x>0.34503</cdr:x>
      <cdr:y>0.33542</cdr:y>
    </cdr:to>
    <cdr:sp macro="" textlink="">
      <cdr:nvSpPr>
        <cdr:cNvPr id="8" name="Flowchart: Decision 7"/>
        <cdr:cNvSpPr/>
      </cdr:nvSpPr>
      <cdr:spPr bwMode="auto">
        <a:xfrm xmlns:a="http://schemas.openxmlformats.org/drawingml/2006/main">
          <a:off x="4957590" y="2639457"/>
          <a:ext cx="184134" cy="291130"/>
        </a:xfrm>
        <a:prstGeom xmlns:a="http://schemas.openxmlformats.org/drawingml/2006/main" prst="flowChartDecision">
          <a:avLst/>
        </a:prstGeom>
        <a:noFill xmlns:a="http://schemas.openxmlformats.org/drawingml/2006/main"/>
        <a:ln xmlns:a="http://schemas.openxmlformats.org/drawingml/2006/main" w="22225" cap="flat" cmpd="sng" algn="ctr">
          <a:solidFill>
            <a:srgbClr val="FF0000"/>
          </a:solidFill>
          <a:prstDash val="solid"/>
          <a:round/>
          <a:headEnd type="none" w="med" len="med"/>
          <a:tailEnd type="none" w="med" len="med"/>
        </a:ln>
        <a:effec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0.79895</cdr:x>
      <cdr:y>0.60617</cdr:y>
    </cdr:from>
    <cdr:to>
      <cdr:x>0.81131</cdr:x>
      <cdr:y>0.63949</cdr:y>
    </cdr:to>
    <cdr:sp macro="" textlink="">
      <cdr:nvSpPr>
        <cdr:cNvPr id="10" name="Flowchart: Decision 9"/>
        <cdr:cNvSpPr/>
      </cdr:nvSpPr>
      <cdr:spPr bwMode="auto">
        <a:xfrm xmlns:a="http://schemas.openxmlformats.org/drawingml/2006/main">
          <a:off x="11906250" y="5296130"/>
          <a:ext cx="184134" cy="291130"/>
        </a:xfrm>
        <a:prstGeom xmlns:a="http://schemas.openxmlformats.org/drawingml/2006/main" prst="flowChartDecision">
          <a:avLst/>
        </a:prstGeom>
        <a:noFill xmlns:a="http://schemas.openxmlformats.org/drawingml/2006/main"/>
        <a:ln xmlns:a="http://schemas.openxmlformats.org/drawingml/2006/main" w="22225" cap="flat" cmpd="sng" algn="ctr">
          <a:solidFill>
            <a:srgbClr val="FF0000"/>
          </a:solidFill>
          <a:prstDash val="solid"/>
          <a:round/>
          <a:headEnd type="none" w="med" len="med"/>
          <a:tailEnd type="none" w="med" len="med"/>
        </a:ln>
        <a:effec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0.93834</cdr:x>
      <cdr:y>0.80976</cdr:y>
    </cdr:from>
    <cdr:to>
      <cdr:x>0.95069</cdr:x>
      <cdr:y>0.84308</cdr:y>
    </cdr:to>
    <cdr:sp macro="" textlink="">
      <cdr:nvSpPr>
        <cdr:cNvPr id="11" name="Flowchart: Decision 10"/>
        <cdr:cNvSpPr/>
      </cdr:nvSpPr>
      <cdr:spPr bwMode="auto">
        <a:xfrm xmlns:a="http://schemas.openxmlformats.org/drawingml/2006/main">
          <a:off x="13983388" y="7074895"/>
          <a:ext cx="184134" cy="291130"/>
        </a:xfrm>
        <a:prstGeom xmlns:a="http://schemas.openxmlformats.org/drawingml/2006/main" prst="flowChartDecision">
          <a:avLst/>
        </a:prstGeom>
        <a:noFill xmlns:a="http://schemas.openxmlformats.org/drawingml/2006/main"/>
        <a:ln xmlns:a="http://schemas.openxmlformats.org/drawingml/2006/main" w="22225" cap="flat" cmpd="sng" algn="ctr">
          <a:solidFill>
            <a:srgbClr val="FF0000"/>
          </a:solidFill>
          <a:prstDash val="solid"/>
          <a:round/>
          <a:headEnd type="none" w="med" len="med"/>
          <a:tailEnd type="none" w="med" len="med"/>
        </a:ln>
        <a:effec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de-DE"/>
        </a:p>
      </cdr:txBody>
    </cdr:sp>
  </cdr:relSizeAnchor>
  <cdr:relSizeAnchor xmlns:cdr="http://schemas.openxmlformats.org/drawingml/2006/chartDrawing">
    <cdr:from>
      <cdr:x>0.74158</cdr:x>
      <cdr:y>0.45446</cdr:y>
    </cdr:from>
    <cdr:to>
      <cdr:x>0.75394</cdr:x>
      <cdr:y>0.48779</cdr:y>
    </cdr:to>
    <cdr:sp macro="" textlink="">
      <cdr:nvSpPr>
        <cdr:cNvPr id="12" name="Flowchart: Decision 11"/>
        <cdr:cNvSpPr/>
      </cdr:nvSpPr>
      <cdr:spPr bwMode="auto">
        <a:xfrm xmlns:a="http://schemas.openxmlformats.org/drawingml/2006/main">
          <a:off x="11051295" y="3970662"/>
          <a:ext cx="184134" cy="291130"/>
        </a:xfrm>
        <a:prstGeom xmlns:a="http://schemas.openxmlformats.org/drawingml/2006/main" prst="flowChartDecision">
          <a:avLst/>
        </a:prstGeom>
        <a:noFill xmlns:a="http://schemas.openxmlformats.org/drawingml/2006/main"/>
        <a:ln xmlns:a="http://schemas.openxmlformats.org/drawingml/2006/main" w="22225" cap="flat" cmpd="sng" algn="ctr">
          <a:solidFill>
            <a:srgbClr val="FF0000"/>
          </a:solidFill>
          <a:prstDash val="solid"/>
          <a:round/>
          <a:headEnd type="none" w="med" len="med"/>
          <a:tailEnd type="none" w="med" len="med"/>
        </a:ln>
        <a:effec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de-DE"/>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34" sqref="B34"/>
    </sheetView>
  </sheetViews>
  <sheetFormatPr baseColWidth="10" defaultColWidth="9.140625" defaultRowHeight="12.75" x14ac:dyDescent="0.2"/>
  <cols>
    <col min="1" max="1" width="2.5703125" bestFit="1" customWidth="1"/>
    <col min="2" max="2" width="121.5703125" customWidth="1"/>
  </cols>
  <sheetData>
    <row r="1" spans="1:2" ht="27" customHeight="1" x14ac:dyDescent="0.2">
      <c r="A1" s="19"/>
      <c r="B1" s="21" t="s">
        <v>29</v>
      </c>
    </row>
    <row r="2" spans="1:2" ht="61.5" customHeight="1" x14ac:dyDescent="0.2">
      <c r="A2" s="19">
        <f>MAX(A$1:A1)+1</f>
        <v>1</v>
      </c>
      <c r="B2" s="20" t="s">
        <v>27</v>
      </c>
    </row>
    <row r="3" spans="1:2" ht="43.5" customHeight="1" x14ac:dyDescent="0.2">
      <c r="A3" s="19">
        <f>MAX(A$1:A2)+1</f>
        <v>2</v>
      </c>
      <c r="B3" s="20" t="s">
        <v>23</v>
      </c>
    </row>
    <row r="4" spans="1:2" ht="31.5" customHeight="1" x14ac:dyDescent="0.2">
      <c r="A4" s="19">
        <f>MAX(A$1:A3)+1</f>
        <v>3</v>
      </c>
      <c r="B4" s="20" t="s">
        <v>20</v>
      </c>
    </row>
    <row r="5" spans="1:2" ht="61.5" customHeight="1" x14ac:dyDescent="0.2">
      <c r="A5" s="19">
        <f>MAX(A$1:A4)+1</f>
        <v>4</v>
      </c>
      <c r="B5" s="20" t="s">
        <v>24</v>
      </c>
    </row>
    <row r="6" spans="1:2" ht="56.25" customHeight="1" x14ac:dyDescent="0.2">
      <c r="A6" s="19">
        <f>MAX(A$1:A5)+1</f>
        <v>5</v>
      </c>
      <c r="B6" s="20" t="s">
        <v>26</v>
      </c>
    </row>
    <row r="7" spans="1:2" ht="21.75" customHeight="1" x14ac:dyDescent="0.2">
      <c r="A7" s="19">
        <f>MAX(A$1:A6)+1</f>
        <v>6</v>
      </c>
      <c r="B7" s="20" t="s">
        <v>21</v>
      </c>
    </row>
    <row r="8" spans="1:2" ht="63.75" customHeight="1" x14ac:dyDescent="0.2">
      <c r="A8" s="19">
        <f>MAX(A$1:A7)+1</f>
        <v>7</v>
      </c>
      <c r="B8" s="20" t="s">
        <v>25</v>
      </c>
    </row>
    <row r="9" spans="1:2" ht="29.25" customHeight="1" x14ac:dyDescent="0.2">
      <c r="A9" s="19">
        <f>MAX(A$1:A8)+1</f>
        <v>8</v>
      </c>
      <c r="B9" s="20" t="s">
        <v>28</v>
      </c>
    </row>
  </sheetData>
  <sheetProtection sheet="1" objects="1" scenarios="1"/>
  <phoneticPr fontId="0" type="noConversion"/>
  <conditionalFormatting sqref="A1:A9 B2:B9">
    <cfRule type="expression" dxfId="0" priority="1" stopIfTrue="1">
      <formula>MOD(ROW()/2,1)=0</formula>
    </cfRule>
  </conditionalFormatting>
  <printOptions horizontalCentered="1"/>
  <pageMargins left="0.23622047244094502" right="0.23622047244094502" top="0.98425196850393704" bottom="0.59055118110236204" header="0.511811023622047" footer="0.15748031496063"/>
  <pageSetup paperSize="9" orientation="portrait" r:id="rId1"/>
  <headerFooter alignWithMargins="0">
    <oddHeader>&amp;R&amp;12Erstellt: 08.07.04</oddHeader>
    <oddFooter>&amp;L&amp;8&amp;A&amp;C&amp;8&amp;P / &amp;N&amp;R&amp;8M:\&amp;F / Ot
&amp;D; &amp;T</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1"/>
  <sheetViews>
    <sheetView workbookViewId="0">
      <selection activeCell="N4" sqref="N4"/>
    </sheetView>
  </sheetViews>
  <sheetFormatPr baseColWidth="10" defaultColWidth="9.140625" defaultRowHeight="12.75" x14ac:dyDescent="0.2"/>
  <cols>
    <col min="1" max="1" width="41.28515625" style="7" bestFit="1" customWidth="1"/>
    <col min="2" max="2" width="14.28515625" style="14" customWidth="1"/>
    <col min="3" max="3" width="6.42578125" style="12" bestFit="1" customWidth="1"/>
    <col min="4" max="4" width="13.85546875" style="14" bestFit="1" customWidth="1"/>
    <col min="5" max="5" width="14.7109375" style="14" customWidth="1"/>
    <col min="6" max="6" width="12.5703125" style="12" bestFit="1" customWidth="1"/>
    <col min="7" max="7" width="8" style="12" customWidth="1"/>
    <col min="8" max="8" width="10.140625" style="15" bestFit="1" customWidth="1"/>
    <col min="9" max="9" width="10.28515625" style="16" bestFit="1" customWidth="1"/>
    <col min="10" max="10" width="9.28515625" style="12" bestFit="1" customWidth="1"/>
    <col min="11" max="11" width="7.85546875" style="12" customWidth="1"/>
    <col min="12" max="12" width="7.5703125" style="12" customWidth="1"/>
    <col min="13" max="13" width="9" style="12" bestFit="1" customWidth="1"/>
    <col min="14" max="14" width="15.5703125" style="12" bestFit="1" customWidth="1"/>
    <col min="15" max="16384" width="9.140625" style="12"/>
  </cols>
  <sheetData>
    <row r="1" spans="1:13" s="7" customFormat="1" ht="25.5" x14ac:dyDescent="0.2">
      <c r="A1" s="22" t="s">
        <v>30</v>
      </c>
      <c r="B1" s="2" t="s">
        <v>0</v>
      </c>
      <c r="C1" s="1" t="s">
        <v>1</v>
      </c>
      <c r="D1" s="3" t="s">
        <v>2</v>
      </c>
      <c r="E1" s="3" t="s">
        <v>3</v>
      </c>
      <c r="F1" s="4" t="s">
        <v>4</v>
      </c>
      <c r="G1" s="4" t="s">
        <v>5</v>
      </c>
      <c r="H1" s="5" t="s">
        <v>6</v>
      </c>
      <c r="I1" s="5" t="s">
        <v>7</v>
      </c>
      <c r="J1" s="6" t="s">
        <v>8</v>
      </c>
      <c r="K1" s="6" t="s">
        <v>9</v>
      </c>
      <c r="L1" s="6" t="s">
        <v>10</v>
      </c>
      <c r="M1" s="6" t="s">
        <v>11</v>
      </c>
    </row>
    <row r="2" spans="1:13" s="7" customFormat="1" x14ac:dyDescent="0.2">
      <c r="A2" s="22" t="s">
        <v>38</v>
      </c>
      <c r="B2" s="2"/>
      <c r="C2" s="1"/>
      <c r="D2" s="3"/>
      <c r="E2" s="3"/>
      <c r="F2" s="4"/>
      <c r="G2" s="4"/>
      <c r="H2" s="5"/>
      <c r="I2" s="5"/>
      <c r="J2" s="6"/>
      <c r="K2" s="6"/>
      <c r="L2" s="6"/>
      <c r="M2" s="6"/>
    </row>
    <row r="3" spans="1:13" x14ac:dyDescent="0.2">
      <c r="A3" s="22" t="s">
        <v>32</v>
      </c>
      <c r="B3" s="23">
        <v>45225</v>
      </c>
      <c r="C3" s="24">
        <v>7</v>
      </c>
      <c r="D3" s="17">
        <f>IF(B3,B3+C3-1,"")</f>
        <v>45231</v>
      </c>
      <c r="E3" s="17">
        <f t="shared" ref="E3:E35" ca="1" si="0">TODAY()</f>
        <v>45232</v>
      </c>
      <c r="F3" s="9">
        <f ca="1">IF(E3&lt;B3,0,IF(E3&gt;(C3+B3),C3,E3-B3))</f>
        <v>7</v>
      </c>
      <c r="G3" s="9">
        <f ca="1">C3-F3-M3</f>
        <v>0</v>
      </c>
      <c r="H3" s="10">
        <f ca="1">IF(E3&lt;B3,E3,B3)</f>
        <v>45225</v>
      </c>
      <c r="I3" s="11">
        <f ca="1">B3-H3-K3</f>
        <v>0</v>
      </c>
      <c r="J3" s="9">
        <f ca="1">IF(E3&gt;D3,E3-D3-1,0)</f>
        <v>0</v>
      </c>
      <c r="K3" s="9">
        <f ca="1">IF(B3-H3&gt;1,1,0)</f>
        <v>0</v>
      </c>
      <c r="L3" s="9">
        <f ca="1">IF(E3&gt;D3,1,0)</f>
        <v>1</v>
      </c>
      <c r="M3" s="9">
        <f ca="1">IF(SUM(K3:L3)=0,1,0)</f>
        <v>0</v>
      </c>
    </row>
    <row r="4" spans="1:13" x14ac:dyDescent="0.2">
      <c r="A4" s="22" t="s">
        <v>34</v>
      </c>
      <c r="B4" s="23">
        <v>45218</v>
      </c>
      <c r="C4" s="9">
        <v>21</v>
      </c>
      <c r="D4" s="17">
        <f>IF(B4,B4+C4-1,"")</f>
        <v>45238</v>
      </c>
      <c r="E4" s="17">
        <f t="shared" ca="1" si="0"/>
        <v>45232</v>
      </c>
      <c r="F4" s="9">
        <f ca="1">IF(E4&lt;B4,0,IF(E4&gt;(C4+B4),C4,E4-B4))</f>
        <v>14</v>
      </c>
      <c r="G4" s="9">
        <f ca="1">C4-F4-M4</f>
        <v>6</v>
      </c>
      <c r="H4" s="10">
        <f ca="1">IF(E4&lt;B4,E4,B4)</f>
        <v>45218</v>
      </c>
      <c r="I4" s="11">
        <f ca="1">B4-H4-K4</f>
        <v>0</v>
      </c>
      <c r="J4" s="9">
        <f ca="1">IF(E4&gt;D4,E4-D4-1,0)</f>
        <v>0</v>
      </c>
      <c r="K4" s="9">
        <f ca="1">IF(B4-H4&gt;1,1,0)</f>
        <v>0</v>
      </c>
      <c r="L4" s="9">
        <f ca="1">IF(E4&gt;D4,1,0)</f>
        <v>0</v>
      </c>
      <c r="M4" s="9">
        <f ca="1">IF(SUM(K4:L4)=0,1,0)</f>
        <v>1</v>
      </c>
    </row>
    <row r="5" spans="1:13" x14ac:dyDescent="0.2">
      <c r="A5" s="22"/>
      <c r="B5" s="23"/>
      <c r="C5" s="24"/>
      <c r="D5" s="17" t="str">
        <f>IF(B5,B5+C5-1,"")</f>
        <v/>
      </c>
      <c r="E5" s="17"/>
      <c r="F5" s="9"/>
      <c r="G5" s="9"/>
      <c r="H5" s="10"/>
      <c r="I5" s="11"/>
      <c r="J5" s="9"/>
      <c r="K5" s="9"/>
      <c r="L5" s="9"/>
      <c r="M5" s="9"/>
    </row>
    <row r="6" spans="1:13" x14ac:dyDescent="0.2">
      <c r="A6" s="1" t="s">
        <v>39</v>
      </c>
      <c r="B6" s="9"/>
      <c r="C6" s="9"/>
      <c r="D6" s="9"/>
      <c r="E6" s="9"/>
      <c r="F6" s="9"/>
      <c r="G6" s="9"/>
      <c r="H6" s="9"/>
      <c r="I6" s="9"/>
      <c r="J6" s="9"/>
      <c r="K6" s="9"/>
      <c r="L6" s="9"/>
      <c r="M6" s="9"/>
    </row>
    <row r="7" spans="1:13" x14ac:dyDescent="0.2">
      <c r="A7" s="22" t="s">
        <v>40</v>
      </c>
      <c r="B7" s="23">
        <v>45225</v>
      </c>
      <c r="C7" s="24">
        <v>7</v>
      </c>
      <c r="D7" s="17">
        <f t="shared" ref="D7:D15" si="1">IF(B7,B7+C7-1,"")</f>
        <v>45231</v>
      </c>
      <c r="E7" s="17">
        <f t="shared" ca="1" si="0"/>
        <v>45232</v>
      </c>
      <c r="F7" s="9">
        <f t="shared" ref="F7:F15" ca="1" si="2">IF(E7&lt;B7,0,IF(E7&gt;(C7+B7),C7,E7-B7))</f>
        <v>7</v>
      </c>
      <c r="G7" s="9">
        <f t="shared" ref="G7:G15" ca="1" si="3">C7-F7-M7</f>
        <v>0</v>
      </c>
      <c r="H7" s="10">
        <f t="shared" ref="H7:H15" ca="1" si="4">IF(E7&lt;B7,E7,B7)</f>
        <v>45225</v>
      </c>
      <c r="I7" s="11">
        <f t="shared" ref="I7:I15" ca="1" si="5">B7-H7-K7</f>
        <v>0</v>
      </c>
      <c r="J7" s="9">
        <f t="shared" ref="J7:J15" ca="1" si="6">IF(E7&gt;D7,E7-D7-1,0)</f>
        <v>0</v>
      </c>
      <c r="K7" s="9">
        <f t="shared" ref="K7:K15" ca="1" si="7">IF(B7-H7&gt;1,1,0)</f>
        <v>0</v>
      </c>
      <c r="L7" s="9">
        <f t="shared" ref="L7:L15" ca="1" si="8">IF(E7&gt;D7,1,0)</f>
        <v>1</v>
      </c>
      <c r="M7" s="9">
        <f t="shared" ref="M7:M15" ca="1" si="9">IF(SUM(K7:L7)=0,1,0)</f>
        <v>0</v>
      </c>
    </row>
    <row r="8" spans="1:13" x14ac:dyDescent="0.2">
      <c r="A8" s="22" t="s">
        <v>36</v>
      </c>
      <c r="B8" s="23">
        <v>45225</v>
      </c>
      <c r="C8" s="24">
        <v>7</v>
      </c>
      <c r="D8" s="17">
        <f t="shared" si="1"/>
        <v>45231</v>
      </c>
      <c r="E8" s="17">
        <f t="shared" ca="1" si="0"/>
        <v>45232</v>
      </c>
      <c r="F8" s="9">
        <f t="shared" ca="1" si="2"/>
        <v>7</v>
      </c>
      <c r="G8" s="9">
        <f t="shared" ca="1" si="3"/>
        <v>0</v>
      </c>
      <c r="H8" s="10">
        <f t="shared" ca="1" si="4"/>
        <v>45225</v>
      </c>
      <c r="I8" s="11">
        <f t="shared" ca="1" si="5"/>
        <v>0</v>
      </c>
      <c r="J8" s="9">
        <f t="shared" ca="1" si="6"/>
        <v>0</v>
      </c>
      <c r="K8" s="9">
        <f t="shared" ca="1" si="7"/>
        <v>0</v>
      </c>
      <c r="L8" s="9">
        <f t="shared" ca="1" si="8"/>
        <v>1</v>
      </c>
      <c r="M8" s="9">
        <f t="shared" ca="1" si="9"/>
        <v>0</v>
      </c>
    </row>
    <row r="9" spans="1:13" x14ac:dyDescent="0.2">
      <c r="A9" s="22" t="s">
        <v>37</v>
      </c>
      <c r="B9" s="23">
        <v>45232</v>
      </c>
      <c r="C9" s="24">
        <v>1</v>
      </c>
      <c r="D9" s="17">
        <f t="shared" si="1"/>
        <v>45232</v>
      </c>
      <c r="E9" s="17">
        <f t="shared" ca="1" si="0"/>
        <v>45232</v>
      </c>
      <c r="F9" s="9">
        <f t="shared" ca="1" si="2"/>
        <v>0</v>
      </c>
      <c r="G9" s="9">
        <f t="shared" ca="1" si="3"/>
        <v>0</v>
      </c>
      <c r="H9" s="10">
        <f t="shared" ca="1" si="4"/>
        <v>45232</v>
      </c>
      <c r="I9" s="11">
        <f t="shared" ca="1" si="5"/>
        <v>0</v>
      </c>
      <c r="J9" s="9">
        <f t="shared" ca="1" si="6"/>
        <v>0</v>
      </c>
      <c r="K9" s="9">
        <f t="shared" ca="1" si="7"/>
        <v>0</v>
      </c>
      <c r="L9" s="9">
        <f t="shared" ca="1" si="8"/>
        <v>0</v>
      </c>
      <c r="M9" s="9">
        <f t="shared" ca="1" si="9"/>
        <v>1</v>
      </c>
    </row>
    <row r="10" spans="1:13" x14ac:dyDescent="0.2">
      <c r="A10" s="22" t="s">
        <v>42</v>
      </c>
      <c r="B10" s="23">
        <v>45232</v>
      </c>
      <c r="C10" s="24">
        <v>14</v>
      </c>
      <c r="D10" s="17">
        <f t="shared" si="1"/>
        <v>45245</v>
      </c>
      <c r="E10" s="17">
        <f t="shared" ca="1" si="0"/>
        <v>45232</v>
      </c>
      <c r="F10" s="9">
        <f t="shared" ca="1" si="2"/>
        <v>0</v>
      </c>
      <c r="G10" s="9">
        <f t="shared" ca="1" si="3"/>
        <v>13</v>
      </c>
      <c r="H10" s="10">
        <f t="shared" ca="1" si="4"/>
        <v>45232</v>
      </c>
      <c r="I10" s="11">
        <f t="shared" ca="1" si="5"/>
        <v>0</v>
      </c>
      <c r="J10" s="9">
        <f t="shared" ca="1" si="6"/>
        <v>0</v>
      </c>
      <c r="K10" s="9">
        <f t="shared" ca="1" si="7"/>
        <v>0</v>
      </c>
      <c r="L10" s="9">
        <f t="shared" ca="1" si="8"/>
        <v>0</v>
      </c>
      <c r="M10" s="9">
        <f t="shared" ca="1" si="9"/>
        <v>1</v>
      </c>
    </row>
    <row r="11" spans="1:13" x14ac:dyDescent="0.2">
      <c r="A11" s="22" t="s">
        <v>35</v>
      </c>
      <c r="B11" s="23">
        <v>45239</v>
      </c>
      <c r="C11" s="24">
        <v>7</v>
      </c>
      <c r="D11" s="17">
        <f t="shared" si="1"/>
        <v>45245</v>
      </c>
      <c r="E11" s="17">
        <f t="shared" ca="1" si="0"/>
        <v>45232</v>
      </c>
      <c r="F11" s="9">
        <f t="shared" ca="1" si="2"/>
        <v>0</v>
      </c>
      <c r="G11" s="9">
        <f t="shared" ca="1" si="3"/>
        <v>7</v>
      </c>
      <c r="H11" s="10">
        <f t="shared" ca="1" si="4"/>
        <v>45232</v>
      </c>
      <c r="I11" s="11">
        <f t="shared" ca="1" si="5"/>
        <v>6</v>
      </c>
      <c r="J11" s="9">
        <f t="shared" ca="1" si="6"/>
        <v>0</v>
      </c>
      <c r="K11" s="9">
        <f t="shared" ca="1" si="7"/>
        <v>1</v>
      </c>
      <c r="L11" s="9">
        <f t="shared" ca="1" si="8"/>
        <v>0</v>
      </c>
      <c r="M11" s="9">
        <f t="shared" ca="1" si="9"/>
        <v>0</v>
      </c>
    </row>
    <row r="12" spans="1:13" x14ac:dyDescent="0.2">
      <c r="A12" s="22" t="s">
        <v>44</v>
      </c>
      <c r="B12" s="23">
        <v>45246</v>
      </c>
      <c r="C12" s="24">
        <v>1</v>
      </c>
      <c r="D12" s="17">
        <f t="shared" si="1"/>
        <v>45246</v>
      </c>
      <c r="E12" s="17">
        <f t="shared" ca="1" si="0"/>
        <v>45232</v>
      </c>
      <c r="F12" s="9">
        <f t="shared" ca="1" si="2"/>
        <v>0</v>
      </c>
      <c r="G12" s="9">
        <f t="shared" ca="1" si="3"/>
        <v>1</v>
      </c>
      <c r="H12" s="10">
        <f t="shared" ca="1" si="4"/>
        <v>45232</v>
      </c>
      <c r="I12" s="11">
        <f t="shared" ca="1" si="5"/>
        <v>13</v>
      </c>
      <c r="J12" s="9">
        <f t="shared" ca="1" si="6"/>
        <v>0</v>
      </c>
      <c r="K12" s="9">
        <f t="shared" ca="1" si="7"/>
        <v>1</v>
      </c>
      <c r="L12" s="9">
        <f t="shared" ca="1" si="8"/>
        <v>0</v>
      </c>
      <c r="M12" s="9">
        <f t="shared" ca="1" si="9"/>
        <v>0</v>
      </c>
    </row>
    <row r="13" spans="1:13" x14ac:dyDescent="0.2">
      <c r="A13" s="22" t="s">
        <v>43</v>
      </c>
      <c r="B13" s="23">
        <v>45246</v>
      </c>
      <c r="C13" s="24">
        <v>14</v>
      </c>
      <c r="D13" s="17">
        <f t="shared" si="1"/>
        <v>45259</v>
      </c>
      <c r="E13" s="17">
        <f t="shared" ca="1" si="0"/>
        <v>45232</v>
      </c>
      <c r="F13" s="9">
        <f t="shared" ca="1" si="2"/>
        <v>0</v>
      </c>
      <c r="G13" s="9">
        <f t="shared" ca="1" si="3"/>
        <v>14</v>
      </c>
      <c r="H13" s="10">
        <f t="shared" ca="1" si="4"/>
        <v>45232</v>
      </c>
      <c r="I13" s="11">
        <f t="shared" ca="1" si="5"/>
        <v>13</v>
      </c>
      <c r="J13" s="9">
        <f t="shared" ca="1" si="6"/>
        <v>0</v>
      </c>
      <c r="K13" s="9">
        <f t="shared" ca="1" si="7"/>
        <v>1</v>
      </c>
      <c r="L13" s="9">
        <f t="shared" ca="1" si="8"/>
        <v>0</v>
      </c>
      <c r="M13" s="9">
        <f t="shared" ca="1" si="9"/>
        <v>0</v>
      </c>
    </row>
    <row r="14" spans="1:13" x14ac:dyDescent="0.2">
      <c r="A14" s="1" t="s">
        <v>44</v>
      </c>
      <c r="B14" s="23">
        <v>45260</v>
      </c>
      <c r="C14" s="24">
        <v>1</v>
      </c>
      <c r="D14" s="17">
        <f t="shared" si="1"/>
        <v>45260</v>
      </c>
      <c r="E14" s="17">
        <f t="shared" ca="1" si="0"/>
        <v>45232</v>
      </c>
      <c r="F14" s="9">
        <f t="shared" ca="1" si="2"/>
        <v>0</v>
      </c>
      <c r="G14" s="9">
        <f t="shared" ca="1" si="3"/>
        <v>1</v>
      </c>
      <c r="H14" s="10">
        <f t="shared" ca="1" si="4"/>
        <v>45232</v>
      </c>
      <c r="I14" s="11">
        <f t="shared" ca="1" si="5"/>
        <v>27</v>
      </c>
      <c r="J14" s="9">
        <f t="shared" ca="1" si="6"/>
        <v>0</v>
      </c>
      <c r="K14" s="9">
        <f t="shared" ca="1" si="7"/>
        <v>1</v>
      </c>
      <c r="L14" s="9">
        <f t="shared" ca="1" si="8"/>
        <v>0</v>
      </c>
      <c r="M14" s="9">
        <f t="shared" ca="1" si="9"/>
        <v>0</v>
      </c>
    </row>
    <row r="15" spans="1:13" x14ac:dyDescent="0.2">
      <c r="A15" s="1" t="s">
        <v>45</v>
      </c>
      <c r="B15" s="23">
        <v>45260</v>
      </c>
      <c r="C15" s="24">
        <v>5</v>
      </c>
      <c r="D15" s="17">
        <f t="shared" si="1"/>
        <v>45264</v>
      </c>
      <c r="E15" s="17">
        <f t="shared" ca="1" si="0"/>
        <v>45232</v>
      </c>
      <c r="F15" s="9">
        <f t="shared" ca="1" si="2"/>
        <v>0</v>
      </c>
      <c r="G15" s="9">
        <f t="shared" ca="1" si="3"/>
        <v>5</v>
      </c>
      <c r="H15" s="10">
        <f t="shared" ca="1" si="4"/>
        <v>45232</v>
      </c>
      <c r="I15" s="11">
        <f t="shared" ca="1" si="5"/>
        <v>27</v>
      </c>
      <c r="J15" s="9">
        <f t="shared" ca="1" si="6"/>
        <v>0</v>
      </c>
      <c r="K15" s="9">
        <f t="shared" ca="1" si="7"/>
        <v>1</v>
      </c>
      <c r="L15" s="9">
        <f t="shared" ca="1" si="8"/>
        <v>0</v>
      </c>
      <c r="M15" s="9">
        <f t="shared" ca="1" si="9"/>
        <v>0</v>
      </c>
    </row>
    <row r="16" spans="1:13" x14ac:dyDescent="0.2">
      <c r="B16" s="23"/>
      <c r="C16" s="24"/>
      <c r="D16" s="17"/>
      <c r="E16" s="17"/>
      <c r="F16" s="9"/>
      <c r="G16" s="9"/>
      <c r="H16" s="10"/>
      <c r="I16" s="11"/>
      <c r="J16" s="9"/>
      <c r="K16" s="9"/>
      <c r="L16" s="9"/>
      <c r="M16" s="9"/>
    </row>
    <row r="17" spans="1:13" x14ac:dyDescent="0.2">
      <c r="A17" s="22" t="s">
        <v>46</v>
      </c>
      <c r="B17" s="23"/>
      <c r="C17" s="24"/>
      <c r="D17" s="17"/>
      <c r="E17" s="17"/>
      <c r="F17" s="9"/>
      <c r="G17" s="9"/>
      <c r="H17" s="10"/>
      <c r="I17" s="11"/>
      <c r="J17" s="9"/>
      <c r="K17" s="9"/>
      <c r="L17" s="9"/>
      <c r="M17" s="9"/>
    </row>
    <row r="18" spans="1:13" x14ac:dyDescent="0.2">
      <c r="A18" s="1" t="s">
        <v>47</v>
      </c>
      <c r="B18" s="23">
        <v>45225</v>
      </c>
      <c r="C18" s="24">
        <v>7</v>
      </c>
      <c r="D18" s="17">
        <f>IF(B18,B18+C18-1,"")</f>
        <v>45231</v>
      </c>
      <c r="E18" s="17">
        <f t="shared" ca="1" si="0"/>
        <v>45232</v>
      </c>
      <c r="F18" s="9">
        <f ca="1">IF(E18&lt;B18,0,IF(E18&gt;(C18+B18),C18,E18-B18))</f>
        <v>7</v>
      </c>
      <c r="G18" s="9">
        <f ca="1">C18-F18-M18</f>
        <v>0</v>
      </c>
      <c r="H18" s="10">
        <f ca="1">IF(E18&lt;B18,E18,B18)</f>
        <v>45225</v>
      </c>
      <c r="I18" s="11">
        <f ca="1">B18-H18-K18</f>
        <v>0</v>
      </c>
      <c r="J18" s="9">
        <f ca="1">IF(E18&gt;D18,E18-D18-1,0)</f>
        <v>0</v>
      </c>
      <c r="K18" s="9">
        <f ca="1">IF(B18-H18&gt;1,1,0)</f>
        <v>0</v>
      </c>
      <c r="L18" s="9">
        <f ca="1">IF(E18&gt;D18,1,0)</f>
        <v>1</v>
      </c>
      <c r="M18" s="9">
        <f ca="1">IF(SUM(K18:L18)=0,1,0)</f>
        <v>0</v>
      </c>
    </row>
    <row r="19" spans="1:13" x14ac:dyDescent="0.2">
      <c r="A19" s="1" t="s">
        <v>48</v>
      </c>
      <c r="B19" s="23">
        <v>45232</v>
      </c>
      <c r="C19" s="24">
        <v>14</v>
      </c>
      <c r="D19" s="17">
        <f>IF(B19,B19+C19-1,"")</f>
        <v>45245</v>
      </c>
      <c r="E19" s="17">
        <f t="shared" ca="1" si="0"/>
        <v>45232</v>
      </c>
      <c r="F19" s="9">
        <f ca="1">IF(E19&lt;B19,0,IF(E19&gt;(C19+B19),C19,E19-B19))</f>
        <v>0</v>
      </c>
      <c r="G19" s="9">
        <f ca="1">C19-F19-M19</f>
        <v>13</v>
      </c>
      <c r="H19" s="10">
        <f ca="1">IF(E19&lt;B19,E19,B19)</f>
        <v>45232</v>
      </c>
      <c r="I19" s="11">
        <f ca="1">B19-H19-K19</f>
        <v>0</v>
      </c>
      <c r="J19" s="9">
        <f ca="1">IF(E19&gt;D19,E19-D19-1,0)</f>
        <v>0</v>
      </c>
      <c r="K19" s="9">
        <f ca="1">IF(B19-H19&gt;1,1,0)</f>
        <v>0</v>
      </c>
      <c r="L19" s="9">
        <f ca="1">IF(E19&gt;D19,1,0)</f>
        <v>0</v>
      </c>
      <c r="M19" s="9">
        <f ca="1">IF(SUM(K19:L19)=0,1,0)</f>
        <v>1</v>
      </c>
    </row>
    <row r="20" spans="1:13" x14ac:dyDescent="0.2">
      <c r="A20" s="22" t="s">
        <v>49</v>
      </c>
      <c r="B20" s="23">
        <v>45246</v>
      </c>
      <c r="C20" s="9">
        <v>14</v>
      </c>
      <c r="D20" s="17">
        <f t="shared" ref="D20:D26" si="10">IF(B20,B20+C20-1,"")</f>
        <v>45259</v>
      </c>
      <c r="E20" s="17">
        <f t="shared" ca="1" si="0"/>
        <v>45232</v>
      </c>
      <c r="F20" s="9">
        <f t="shared" ref="F20:F26" ca="1" si="11">IF(E20&lt;B20,0,IF(E20&gt;(C20+B20),C20,E20-B20))</f>
        <v>0</v>
      </c>
      <c r="G20" s="9">
        <f t="shared" ref="G20:G26" ca="1" si="12">C20-F20-M20</f>
        <v>14</v>
      </c>
      <c r="H20" s="10">
        <f t="shared" ref="H20:H26" ca="1" si="13">IF(E20&lt;B20,E20,B20)</f>
        <v>45232</v>
      </c>
      <c r="I20" s="11">
        <f t="shared" ref="I20:I26" ca="1" si="14">B20-H20-K20</f>
        <v>13</v>
      </c>
      <c r="J20" s="9">
        <f t="shared" ref="J20:J26" ca="1" si="15">IF(E20&gt;D20,E20-D20-1,0)</f>
        <v>0</v>
      </c>
      <c r="K20" s="9">
        <f t="shared" ref="K20:K26" ca="1" si="16">IF(B20-H20&gt;1,1,0)</f>
        <v>1</v>
      </c>
      <c r="L20" s="9">
        <f t="shared" ref="L20:L26" ca="1" si="17">IF(E20&gt;D20,1,0)</f>
        <v>0</v>
      </c>
      <c r="M20" s="9">
        <f t="shared" ref="M20:M26" ca="1" si="18">IF(SUM(K20:L20)=0,1,0)</f>
        <v>0</v>
      </c>
    </row>
    <row r="21" spans="1:13" x14ac:dyDescent="0.2">
      <c r="A21" s="25" t="s">
        <v>50</v>
      </c>
      <c r="B21" s="23">
        <v>45260</v>
      </c>
      <c r="C21" s="9">
        <v>14</v>
      </c>
      <c r="D21" s="17">
        <f t="shared" si="10"/>
        <v>45273</v>
      </c>
      <c r="E21" s="17">
        <f t="shared" ca="1" si="0"/>
        <v>45232</v>
      </c>
      <c r="F21" s="9">
        <f t="shared" ca="1" si="11"/>
        <v>0</v>
      </c>
      <c r="G21" s="9">
        <f t="shared" ca="1" si="12"/>
        <v>14</v>
      </c>
      <c r="H21" s="10">
        <f t="shared" ca="1" si="13"/>
        <v>45232</v>
      </c>
      <c r="I21" s="11">
        <f t="shared" ca="1" si="14"/>
        <v>27</v>
      </c>
      <c r="J21" s="9">
        <f t="shared" ca="1" si="15"/>
        <v>0</v>
      </c>
      <c r="K21" s="9">
        <f t="shared" ca="1" si="16"/>
        <v>1</v>
      </c>
      <c r="L21" s="9">
        <f t="shared" ca="1" si="17"/>
        <v>0</v>
      </c>
      <c r="M21" s="9">
        <f t="shared" ca="1" si="18"/>
        <v>0</v>
      </c>
    </row>
    <row r="22" spans="1:13" x14ac:dyDescent="0.2">
      <c r="A22" s="7" t="s">
        <v>51</v>
      </c>
      <c r="B22" s="23">
        <v>45274</v>
      </c>
      <c r="C22" s="24">
        <v>7</v>
      </c>
      <c r="D22" s="17">
        <f t="shared" si="10"/>
        <v>45280</v>
      </c>
      <c r="E22" s="17">
        <f t="shared" ca="1" si="0"/>
        <v>45232</v>
      </c>
      <c r="F22" s="9">
        <f t="shared" ca="1" si="11"/>
        <v>0</v>
      </c>
      <c r="G22" s="9">
        <f t="shared" ca="1" si="12"/>
        <v>7</v>
      </c>
      <c r="H22" s="10">
        <f t="shared" ca="1" si="13"/>
        <v>45232</v>
      </c>
      <c r="I22" s="11">
        <f t="shared" ca="1" si="14"/>
        <v>41</v>
      </c>
      <c r="J22" s="9">
        <f t="shared" ca="1" si="15"/>
        <v>0</v>
      </c>
      <c r="K22" s="9">
        <f t="shared" ca="1" si="16"/>
        <v>1</v>
      </c>
      <c r="L22" s="9">
        <f t="shared" ca="1" si="17"/>
        <v>0</v>
      </c>
      <c r="M22" s="9">
        <f t="shared" ca="1" si="18"/>
        <v>0</v>
      </c>
    </row>
    <row r="23" spans="1:13" x14ac:dyDescent="0.2">
      <c r="A23" s="1"/>
      <c r="B23" s="23"/>
      <c r="C23" s="24"/>
      <c r="D23" s="17"/>
      <c r="E23" s="17"/>
      <c r="F23" s="9"/>
      <c r="G23" s="9"/>
      <c r="H23" s="10"/>
      <c r="I23" s="11"/>
      <c r="J23" s="9"/>
      <c r="K23" s="9"/>
      <c r="L23" s="9"/>
      <c r="M23" s="9"/>
    </row>
    <row r="24" spans="1:13" x14ac:dyDescent="0.2">
      <c r="A24" s="1" t="s">
        <v>56</v>
      </c>
      <c r="B24" s="23"/>
      <c r="C24" s="24"/>
      <c r="D24" s="17"/>
      <c r="E24" s="17"/>
      <c r="F24" s="9"/>
      <c r="G24" s="9"/>
      <c r="H24" s="10"/>
      <c r="I24" s="11"/>
      <c r="J24" s="9"/>
      <c r="K24" s="9"/>
      <c r="L24" s="9"/>
      <c r="M24" s="9"/>
    </row>
    <row r="25" spans="1:13" x14ac:dyDescent="0.2">
      <c r="A25" s="1" t="s">
        <v>55</v>
      </c>
      <c r="B25" s="23">
        <v>45225</v>
      </c>
      <c r="C25" s="24">
        <v>7</v>
      </c>
      <c r="D25" s="17">
        <f>IF(B25,B25+C25-1,"")</f>
        <v>45231</v>
      </c>
      <c r="E25" s="17">
        <f t="shared" ca="1" si="0"/>
        <v>45232</v>
      </c>
      <c r="F25" s="9">
        <f ca="1">IF(E25&lt;B25,0,IF(E25&gt;(C25+B25),C25,E25-B25))</f>
        <v>7</v>
      </c>
      <c r="G25" s="9">
        <f ca="1">C25-F25-M25</f>
        <v>0</v>
      </c>
      <c r="H25" s="10">
        <f ca="1">IF(E25&lt;B25,E25,B25)</f>
        <v>45225</v>
      </c>
      <c r="I25" s="11">
        <f ca="1">B25-H25-K25</f>
        <v>0</v>
      </c>
      <c r="J25" s="9">
        <f ca="1">IF(E25&gt;D25,E25-D25-1,0)</f>
        <v>0</v>
      </c>
      <c r="K25" s="9">
        <f ca="1">IF(B25-H25&gt;1,1,0)</f>
        <v>0</v>
      </c>
      <c r="L25" s="9">
        <f ca="1">IF(E25&gt;D25,1,0)</f>
        <v>1</v>
      </c>
      <c r="M25" s="9">
        <f ca="1">IF(SUM(K25:L25)=0,1,0)</f>
        <v>0</v>
      </c>
    </row>
    <row r="26" spans="1:13" x14ac:dyDescent="0.2">
      <c r="A26" s="1" t="s">
        <v>52</v>
      </c>
      <c r="B26" s="23">
        <v>45232</v>
      </c>
      <c r="C26" s="9">
        <v>14</v>
      </c>
      <c r="D26" s="17">
        <f t="shared" si="10"/>
        <v>45245</v>
      </c>
      <c r="E26" s="17">
        <f t="shared" ca="1" si="0"/>
        <v>45232</v>
      </c>
      <c r="F26" s="9">
        <f t="shared" ca="1" si="11"/>
        <v>0</v>
      </c>
      <c r="G26" s="9">
        <f t="shared" ca="1" si="12"/>
        <v>13</v>
      </c>
      <c r="H26" s="10">
        <f t="shared" ca="1" si="13"/>
        <v>45232</v>
      </c>
      <c r="I26" s="11">
        <f t="shared" ca="1" si="14"/>
        <v>0</v>
      </c>
      <c r="J26" s="9">
        <f t="shared" ca="1" si="15"/>
        <v>0</v>
      </c>
      <c r="K26" s="9">
        <f t="shared" ca="1" si="16"/>
        <v>0</v>
      </c>
      <c r="L26" s="9">
        <f t="shared" ca="1" si="17"/>
        <v>0</v>
      </c>
      <c r="M26" s="9">
        <f t="shared" ca="1" si="18"/>
        <v>1</v>
      </c>
    </row>
    <row r="27" spans="1:13" x14ac:dyDescent="0.2">
      <c r="A27" s="1" t="s">
        <v>53</v>
      </c>
      <c r="B27" s="23">
        <v>45253</v>
      </c>
      <c r="C27" s="24">
        <v>7</v>
      </c>
      <c r="D27" s="17">
        <f>IF(B27,B27+C27-1,"")</f>
        <v>45259</v>
      </c>
      <c r="E27" s="17">
        <f t="shared" ca="1" si="0"/>
        <v>45232</v>
      </c>
      <c r="F27" s="9">
        <f ca="1">IF(E27&lt;B27,0,IF(E27&gt;(C27+B27),C27,E27-B27))</f>
        <v>0</v>
      </c>
      <c r="G27" s="9">
        <f ca="1">C27-F27-M27</f>
        <v>7</v>
      </c>
      <c r="H27" s="10">
        <f ca="1">IF(E27&lt;B27,E27,B27)</f>
        <v>45232</v>
      </c>
      <c r="I27" s="11">
        <f ca="1">B27-H27-K27</f>
        <v>20</v>
      </c>
      <c r="J27" s="9">
        <f ca="1">IF(E27&gt;D27,E27-D27-1,0)</f>
        <v>0</v>
      </c>
      <c r="K27" s="9">
        <f ca="1">IF(B27-H27&gt;1,1,0)</f>
        <v>1</v>
      </c>
      <c r="L27" s="9">
        <f ca="1">IF(E27&gt;D27,1,0)</f>
        <v>0</v>
      </c>
      <c r="M27" s="9">
        <f ca="1">IF(SUM(K27:L27)=0,1,0)</f>
        <v>0</v>
      </c>
    </row>
    <row r="28" spans="1:13" x14ac:dyDescent="0.2">
      <c r="A28" s="1" t="s">
        <v>54</v>
      </c>
      <c r="B28" s="23">
        <v>45260</v>
      </c>
      <c r="C28" s="24">
        <v>28</v>
      </c>
      <c r="D28" s="17">
        <f>IF(B28,B28+C28-1,"")</f>
        <v>45287</v>
      </c>
      <c r="E28" s="17">
        <f t="shared" ca="1" si="0"/>
        <v>45232</v>
      </c>
      <c r="F28" s="9">
        <f ca="1">IF(E28&lt;B28,0,IF(E28&gt;(C28+B28),C28,E28-B28))</f>
        <v>0</v>
      </c>
      <c r="G28" s="9">
        <f ca="1">C28-F28-M28</f>
        <v>28</v>
      </c>
      <c r="H28" s="10">
        <f ca="1">IF(E28&lt;B28,E28,B28)</f>
        <v>45232</v>
      </c>
      <c r="I28" s="11">
        <f ca="1">B28-H28-K28</f>
        <v>27</v>
      </c>
      <c r="J28" s="9">
        <f ca="1">IF(E28&gt;D28,E28-D28-1,0)</f>
        <v>0</v>
      </c>
      <c r="K28" s="9">
        <f ca="1">IF(B28-H28&gt;1,1,0)</f>
        <v>1</v>
      </c>
      <c r="L28" s="9">
        <f ca="1">IF(E28&gt;D28,1,0)</f>
        <v>0</v>
      </c>
      <c r="M28" s="9">
        <f ca="1">IF(SUM(K28:L28)=0,1,0)</f>
        <v>0</v>
      </c>
    </row>
    <row r="29" spans="1:13" x14ac:dyDescent="0.2">
      <c r="B29" s="23"/>
      <c r="C29" s="24"/>
      <c r="D29" s="17"/>
      <c r="E29" s="17"/>
      <c r="F29" s="9"/>
      <c r="G29" s="9"/>
      <c r="H29" s="10"/>
      <c r="I29" s="11"/>
      <c r="J29" s="9"/>
      <c r="K29" s="9"/>
      <c r="L29" s="9"/>
      <c r="M29" s="9"/>
    </row>
    <row r="30" spans="1:13" x14ac:dyDescent="0.2">
      <c r="A30" s="1" t="s">
        <v>57</v>
      </c>
      <c r="B30" s="23"/>
      <c r="C30" s="9"/>
      <c r="D30" s="17"/>
      <c r="E30" s="17"/>
      <c r="F30" s="9"/>
      <c r="G30" s="9"/>
      <c r="H30" s="10"/>
      <c r="I30" s="11"/>
      <c r="J30" s="9"/>
      <c r="K30" s="9"/>
      <c r="L30" s="9"/>
      <c r="M30" s="9"/>
    </row>
    <row r="31" spans="1:13" x14ac:dyDescent="0.2">
      <c r="A31" s="1" t="s">
        <v>33</v>
      </c>
      <c r="B31" s="23">
        <v>45281</v>
      </c>
      <c r="C31" s="24">
        <v>1</v>
      </c>
      <c r="D31" s="17">
        <f>IF(B31,B31+C31-1,"")</f>
        <v>45281</v>
      </c>
      <c r="E31" s="17">
        <f t="shared" ca="1" si="0"/>
        <v>45232</v>
      </c>
      <c r="F31" s="9">
        <f ca="1">IF(E31&lt;B31,0,IF(E31&gt;(C31+B31),C31,E31-B31))</f>
        <v>0</v>
      </c>
      <c r="G31" s="9">
        <f ca="1">C31-F31-M31</f>
        <v>1</v>
      </c>
      <c r="H31" s="10">
        <f ca="1">IF(E31&lt;B31,E31,B31)</f>
        <v>45232</v>
      </c>
      <c r="I31" s="11">
        <f ca="1">B31-H31-K31</f>
        <v>48</v>
      </c>
      <c r="J31" s="9">
        <f ca="1">IF(E31&gt;D31,E31-D31-1,0)</f>
        <v>0</v>
      </c>
      <c r="K31" s="9">
        <f ca="1">IF(B31-H31&gt;1,1,0)</f>
        <v>1</v>
      </c>
      <c r="L31" s="9">
        <f ca="1">IF(E31&gt;D31,1,0)</f>
        <v>0</v>
      </c>
      <c r="M31" s="9">
        <f ca="1">IF(SUM(K31:L31)=0,1,0)</f>
        <v>0</v>
      </c>
    </row>
    <row r="32" spans="1:13" x14ac:dyDescent="0.2">
      <c r="A32" s="1" t="s">
        <v>41</v>
      </c>
      <c r="B32" s="23">
        <v>45281</v>
      </c>
      <c r="C32" s="9">
        <v>5</v>
      </c>
      <c r="D32" s="17">
        <f>IF(B32,B32+C32-1,"")</f>
        <v>45285</v>
      </c>
      <c r="E32" s="17">
        <f t="shared" ca="1" si="0"/>
        <v>45232</v>
      </c>
      <c r="F32" s="9">
        <f ca="1">IF(E32&lt;B32,0,IF(E32&gt;(C32+B32),C32,E32-B32))</f>
        <v>0</v>
      </c>
      <c r="G32" s="9">
        <f ca="1">C32-F32-M32</f>
        <v>5</v>
      </c>
      <c r="H32" s="10">
        <f ca="1">IF(E32&lt;B32,E32,B32)</f>
        <v>45232</v>
      </c>
      <c r="I32" s="11">
        <f ca="1">B32-H32-K32</f>
        <v>48</v>
      </c>
      <c r="J32" s="9">
        <f ca="1">IF(E32&gt;D32,E32-D32-1,0)</f>
        <v>0</v>
      </c>
      <c r="K32" s="9">
        <f ca="1">IF(B32-H32&gt;1,1,0)</f>
        <v>1</v>
      </c>
      <c r="L32" s="9">
        <f ca="1">IF(E32&gt;D32,1,0)</f>
        <v>0</v>
      </c>
      <c r="M32" s="9">
        <f ca="1">IF(SUM(K32:L32)=0,1,0)</f>
        <v>0</v>
      </c>
    </row>
    <row r="33" spans="1:13" x14ac:dyDescent="0.2">
      <c r="A33" s="1"/>
      <c r="B33" s="23"/>
      <c r="C33" s="24"/>
      <c r="D33" s="17" t="str">
        <f>IF(B33,B33+C33-1,"")</f>
        <v/>
      </c>
      <c r="E33" s="17">
        <f t="shared" ca="1" si="0"/>
        <v>45232</v>
      </c>
      <c r="F33" s="9">
        <f ca="1">IF(E33&lt;B33,0,IF(E33&gt;(C33+B33),C33,E33-B33))</f>
        <v>0</v>
      </c>
      <c r="G33" s="9">
        <f ca="1">C33-F33-M33</f>
        <v>-1</v>
      </c>
      <c r="H33" s="10">
        <f ca="1">IF(E33&lt;B33,E33,B33)</f>
        <v>0</v>
      </c>
      <c r="I33" s="11">
        <f ca="1">B33-H33-K33</f>
        <v>0</v>
      </c>
      <c r="J33" s="9">
        <f ca="1">IF(E33&gt;D33,E33-D33-1,0)</f>
        <v>0</v>
      </c>
      <c r="K33" s="9">
        <f ca="1">IF(B33-H33&gt;1,1,0)</f>
        <v>0</v>
      </c>
      <c r="L33" s="9">
        <f ca="1">IF(E33&gt;D33,1,0)</f>
        <v>0</v>
      </c>
      <c r="M33" s="9">
        <f ca="1">IF(SUM(K33:L33)=0,1,0)</f>
        <v>1</v>
      </c>
    </row>
    <row r="34" spans="1:13" x14ac:dyDescent="0.2">
      <c r="A34" s="22"/>
      <c r="B34" s="23"/>
      <c r="C34" s="24"/>
      <c r="D34" s="17" t="str">
        <f>IF(B34,B34+C34-1,"")</f>
        <v/>
      </c>
      <c r="E34" s="17">
        <f t="shared" ca="1" si="0"/>
        <v>45232</v>
      </c>
      <c r="F34" s="9">
        <f ca="1">IF(E34&lt;B34,0,IF(E34&gt;(C34+B34),C34,E34-B34))</f>
        <v>0</v>
      </c>
      <c r="G34" s="9">
        <f ca="1">C34-F34-M34</f>
        <v>-1</v>
      </c>
      <c r="H34" s="10">
        <f ca="1">IF(E34&lt;B34,E34,B34)</f>
        <v>0</v>
      </c>
      <c r="I34" s="11">
        <f ca="1">B34-H34-K34</f>
        <v>0</v>
      </c>
      <c r="J34" s="9">
        <f ca="1">IF(E34&gt;D34,E34-D34-1,0)</f>
        <v>0</v>
      </c>
      <c r="K34" s="9">
        <f ca="1">IF(B34-H34&gt;1,1,0)</f>
        <v>0</v>
      </c>
      <c r="L34" s="9">
        <f ca="1">IF(E34&gt;D34,1,0)</f>
        <v>0</v>
      </c>
      <c r="M34" s="9">
        <f ca="1">IF(SUM(K34:L34)=0,1,0)</f>
        <v>1</v>
      </c>
    </row>
    <row r="35" spans="1:13" x14ac:dyDescent="0.2">
      <c r="A35" s="1"/>
      <c r="B35" s="23"/>
      <c r="C35" s="24"/>
      <c r="D35" s="17" t="str">
        <f>IF(B35,B35+C35-1,"")</f>
        <v/>
      </c>
      <c r="E35" s="17">
        <f t="shared" ca="1" si="0"/>
        <v>45232</v>
      </c>
      <c r="F35" s="9">
        <f ca="1">IF(E35&lt;B35,0,IF(E35&gt;(C35+B35),C35,E35-B35))</f>
        <v>0</v>
      </c>
      <c r="G35" s="9">
        <f ca="1">C35-F35-M35</f>
        <v>-1</v>
      </c>
      <c r="H35" s="10">
        <f ca="1">IF(E35&lt;B35,E35,B35)</f>
        <v>0</v>
      </c>
      <c r="I35" s="11">
        <f ca="1">B35-H35-K35</f>
        <v>0</v>
      </c>
      <c r="J35" s="9">
        <f ca="1">IF(E35&gt;D35,E35-D35-1,0)</f>
        <v>0</v>
      </c>
      <c r="K35" s="9">
        <f ca="1">IF(B35-H35&gt;1,1,0)</f>
        <v>0</v>
      </c>
      <c r="L35" s="9">
        <f ca="1">IF(E35&gt;D35,1,0)</f>
        <v>0</v>
      </c>
      <c r="M35" s="9">
        <f ca="1">IF(SUM(K35:L35)=0,1,0)</f>
        <v>1</v>
      </c>
    </row>
    <row r="36" spans="1:13" x14ac:dyDescent="0.2">
      <c r="B36" s="8"/>
      <c r="C36" s="9"/>
      <c r="D36" s="8"/>
      <c r="E36" s="8"/>
      <c r="F36" s="9" t="s">
        <v>12</v>
      </c>
      <c r="G36" s="9" t="s">
        <v>13</v>
      </c>
      <c r="H36" s="10" t="s">
        <v>14</v>
      </c>
      <c r="I36" s="13" t="s">
        <v>15</v>
      </c>
      <c r="J36" s="9" t="s">
        <v>16</v>
      </c>
      <c r="K36" s="9" t="s">
        <v>17</v>
      </c>
      <c r="L36" s="9" t="s">
        <v>18</v>
      </c>
      <c r="M36" s="9" t="s">
        <v>19</v>
      </c>
    </row>
    <row r="37" spans="1:13" x14ac:dyDescent="0.2">
      <c r="A37" s="1"/>
    </row>
    <row r="38" spans="1:13" x14ac:dyDescent="0.2">
      <c r="A38" s="1"/>
    </row>
    <row r="39" spans="1:13" x14ac:dyDescent="0.2">
      <c r="A39" s="22" t="s">
        <v>31</v>
      </c>
    </row>
    <row r="40" spans="1:13" x14ac:dyDescent="0.2">
      <c r="A40" s="22"/>
    </row>
    <row r="41" spans="1:13" x14ac:dyDescent="0.2">
      <c r="A41" s="18" t="s">
        <v>22</v>
      </c>
    </row>
  </sheetData>
  <phoneticPr fontId="0" type="noConversion"/>
  <printOptions horizontalCentered="1"/>
  <pageMargins left="0.23622047244094502" right="0.23622047244094502" top="0.98425196850393704" bottom="0.59055118110236204" header="0.511811023622047" footer="0.15748031496063"/>
  <pageSetup paperSize="9" orientation="landscape" r:id="rId1"/>
  <headerFooter alignWithMargins="0">
    <oddHeader>&amp;R&amp;12Erstellt: 08.07.04</oddHeader>
    <oddFooter>&amp;L&amp;8&amp;A&amp;C&amp;8&amp;P / &amp;N&amp;R&amp;8M:\&amp;F / Ot
&amp;D; &amp;T</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92DD0-1E86-4AC1-92B9-BF6F6E5EF5D8}">
  <dimension ref="A1"/>
  <sheetViews>
    <sheetView tabSelected="1" workbookViewId="0">
      <selection activeCell="O35" sqref="O35"/>
    </sheetView>
  </sheetViews>
  <sheetFormatPr baseColWidth="10" defaultRowHeight="12.7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Diagramme</vt:lpstr>
      </vt:variant>
      <vt:variant>
        <vt:i4>1</vt:i4>
      </vt:variant>
    </vt:vector>
  </HeadingPairs>
  <TitlesOfParts>
    <vt:vector size="4" baseType="lpstr">
      <vt:lpstr>Anleitung</vt:lpstr>
      <vt:lpstr>Daten</vt:lpstr>
      <vt:lpstr>Arbeitsstunden</vt:lpstr>
      <vt:lpstr>Plan-Grafik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H. Hübner</dc:creator>
  <cp:lastModifiedBy>Fabian Hofmann</cp:lastModifiedBy>
  <cp:lastPrinted>2011-06-07T16:35:06Z</cp:lastPrinted>
  <dcterms:created xsi:type="dcterms:W3CDTF">2005-12-22T20:47:36Z</dcterms:created>
  <dcterms:modified xsi:type="dcterms:W3CDTF">2023-11-02T13:27:45Z</dcterms:modified>
</cp:coreProperties>
</file>