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calAlfadian\workspace\Skripsi\TemplateSkripsi\res\"/>
    </mc:Choice>
  </mc:AlternateContent>
  <bookViews>
    <workbookView xWindow="0" yWindow="0" windowWidth="20490" windowHeight="7755" activeTab="1"/>
  </bookViews>
  <sheets>
    <sheet name="Phase 1" sheetId="1" r:id="rId1"/>
    <sheet name="Phase 2" sheetId="3" r:id="rId2"/>
  </sheets>
  <calcPr calcId="152511"/>
</workbook>
</file>

<file path=xl/calcChain.xml><?xml version="1.0" encoding="utf-8"?>
<calcChain xmlns="http://schemas.openxmlformats.org/spreadsheetml/2006/main">
  <c r="H15" i="3" l="1"/>
  <c r="H16" i="3"/>
  <c r="H17" i="3"/>
  <c r="G25" i="3"/>
  <c r="F25" i="3"/>
  <c r="G24" i="3"/>
  <c r="F24" i="3"/>
  <c r="G23" i="3"/>
  <c r="F23" i="3"/>
  <c r="G22" i="3"/>
  <c r="F22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G44" i="1"/>
  <c r="G45" i="1"/>
  <c r="G46" i="1"/>
  <c r="G47" i="1"/>
  <c r="F47" i="1"/>
  <c r="F46" i="1"/>
  <c r="H37" i="1"/>
  <c r="H38" i="1"/>
  <c r="H39" i="1"/>
  <c r="H40" i="1"/>
  <c r="F44" i="1"/>
  <c r="F45" i="1"/>
  <c r="E37" i="1"/>
  <c r="E38" i="1"/>
  <c r="E39" i="1"/>
  <c r="E40" i="1"/>
  <c r="E41" i="1"/>
  <c r="D37" i="1"/>
  <c r="D38" i="1"/>
  <c r="D39" i="1"/>
  <c r="D40" i="1"/>
  <c r="D41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<sst xmlns="http://schemas.openxmlformats.org/spreadsheetml/2006/main" count="323" uniqueCount="34">
  <si>
    <t>Timestamp</t>
  </si>
  <si>
    <t>How good is our route? / Seberapa baik rute kami? [Overall / Keseluruhan]</t>
  </si>
  <si>
    <t>How good is our route? / Seberapa baik rute kami? [Vehicle path / Rute kendaraan]</t>
  </si>
  <si>
    <t>How good is our route? / Seberapa baik rute kami? [Walking path / Rute berjalan]</t>
  </si>
  <si>
    <t>Where do you use KIRI? / Di mana Anda menggunakan KIRI?</t>
  </si>
  <si>
    <t>Where do you live mainly? / Di mana Anda tinggal?</t>
  </si>
  <si>
    <t>Are you interested in contributing route data? / Anda tertarik untuk kontribusi data rute?</t>
  </si>
  <si>
    <t>Good / baik</t>
  </si>
  <si>
    <t>Superb / sempurna</t>
  </si>
  <si>
    <t>Bad / buruk</t>
  </si>
  <si>
    <t>Bandung</t>
  </si>
  <si>
    <t>Riau</t>
  </si>
  <si>
    <t>Can't decide / tidak tahu</t>
  </si>
  <si>
    <t>OK / netral</t>
  </si>
  <si>
    <t>Yes, with monetary reward / Ya, dengan imbalan uang</t>
  </si>
  <si>
    <t>Yes, without condition / Ya, tanpa syarat</t>
  </si>
  <si>
    <t>No / Tidak</t>
  </si>
  <si>
    <t>Terrible / mengerikan</t>
  </si>
  <si>
    <t>Jakarta</t>
  </si>
  <si>
    <t>Bandung, Jakarta</t>
  </si>
  <si>
    <t>Did you know about our crowdsourcing feature? / Apakah Anda tahu tentang fitur crowdsourcing kami? (At/di https://angkot.web.id)</t>
  </si>
  <si>
    <t>Yes, but didn't contribute / Ya, tetapi tidak berkontribusi</t>
  </si>
  <si>
    <t>Keseluruhan</t>
  </si>
  <si>
    <t>Rute kendaraan</t>
  </si>
  <si>
    <t>Rute berjalan</t>
  </si>
  <si>
    <t>Penilaian</t>
  </si>
  <si>
    <t>Kota</t>
  </si>
  <si>
    <t>Responden</t>
  </si>
  <si>
    <t>Medan</t>
  </si>
  <si>
    <t>Interest</t>
  </si>
  <si>
    <t>Menggunakan KIRI</t>
  </si>
  <si>
    <t>Tempat Tinggal</t>
  </si>
  <si>
    <t>Contribution</t>
  </si>
  <si>
    <t>Yes, and I contributed / Ya, dan saya berkontribusi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</si>
</sst>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'Phase 1'!$C$36</c:f>
              <c:strCache>
                <c:ptCount val="1"/>
                <c:pt idx="0">
                  <c:v>Keseluruhan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1'!$C$37:$C$41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'Phase 1'!$D$36</c:f>
              <c:strCache>
                <c:ptCount val="1"/>
                <c:pt idx="0">
                  <c:v>Rute kendaraan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1'!$D$37:$D$41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'Phase 1'!$E$36</c:f>
              <c:strCache>
                <c:ptCount val="1"/>
                <c:pt idx="0">
                  <c:v>Rute berjalan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1'!$E$37:$E$41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6527184"/>
        <c:axId val="1496529904"/>
      </c:barChart>
      <c:catAx>
        <c:axId val="149652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Penilaian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29904"/>
        <c:crosses val="autoZero"/>
        <c:auto val="1"/>
        <c:lblAlgn val="ctr"/>
        <c:lblOffset val="100"/>
        <c:noMultiLvlLbl val="0"/>
      </c:catAx>
      <c:valAx>
        <c:axId val="14965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1'!$F$43</c:f>
              <c:strCache>
                <c:ptCount val="1"/>
                <c:pt idx="0">
                  <c:v>Menggunakan KIRI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1'!$E$44:$E$47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1'!$F$44:$F$47</c:f>
              <c:numCache>
                <c:formatCode>General</c:formatCode>
                <c:ptCount val="4"/>
                <c:pt idx="0">
                  <c:v>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1'!$G$43</c:f>
              <c:strCache>
                <c:ptCount val="1"/>
                <c:pt idx="0">
                  <c:v>Tempat Tinggal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1'!$E$44:$E$47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1'!$G$44:$G$47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070720"/>
        <c:axId val="1573071264"/>
      </c:barChart>
      <c:catAx>
        <c:axId val="15730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71264"/>
        <c:crosses val="autoZero"/>
        <c:auto val="1"/>
        <c:lblAlgn val="ctr"/>
        <c:lblOffset val="100"/>
        <c:noMultiLvlLbl val="0"/>
      </c:catAx>
      <c:valAx>
        <c:axId val="1573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'Phase 1'!$H$36</c:f>
              <c:strCache>
                <c:ptCount val="1"/>
                <c:pt idx="0">
                  <c:v>Responden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'Phase 1'!$G$37:$G$40</c:f>
              <c:strCache>
                <c:ptCount val="4"/>
                <c:pt idx="0">
                  <c:v>Yes, with monetary reward / Ya, dengan imbalan uang</c:v>
                </c:pt>
                <c:pt idx="1">
                  <c:v>Yes, without condition / Ya, tanpa syarat</c:v>
                </c:pt>
                <c:pt idx="2">
                  <c:v>No / Tidak</c:v>
                </c:pt>
                <c:pt idx="3">
                  <c:v>Can't decide / tidak tahu</c:v>
                </c:pt>
              </c:strCache>
            </c:strRef>
          </c:cat>
          <c:val>
            <c:numRef>
              <c:f>'Phase 1'!$H$37:$H$40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'Phase 2'!$C$14</c:f>
              <c:strCache>
                <c:ptCount val="1"/>
                <c:pt idx="0">
                  <c:v>Keseluruhan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2'!$C$15:$C$19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2'!$D$14</c:f>
              <c:strCache>
                <c:ptCount val="1"/>
                <c:pt idx="0">
                  <c:v>Rute kendaraan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2'!$D$15:$D$19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'Phase 2'!$E$14</c:f>
              <c:strCache>
                <c:ptCount val="1"/>
                <c:pt idx="0">
                  <c:v>Rute berjalan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2'!$E$15:$E$19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6155824"/>
        <c:axId val="1586151472"/>
      </c:barChart>
      <c:catAx>
        <c:axId val="158615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Penilaian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1472"/>
        <c:crosses val="autoZero"/>
        <c:auto val="1"/>
        <c:lblAlgn val="ctr"/>
        <c:lblOffset val="100"/>
        <c:noMultiLvlLbl val="0"/>
      </c:catAx>
      <c:valAx>
        <c:axId val="15861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2'!$F$21</c:f>
              <c:strCache>
                <c:ptCount val="1"/>
                <c:pt idx="0">
                  <c:v>Menggunakan KIRI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2'!$E$22:$E$25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2'!$F$22:$F$25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2'!$G$21</c:f>
              <c:strCache>
                <c:ptCount val="1"/>
                <c:pt idx="0">
                  <c:v>Tempat Tinggal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2'!$E$22:$E$25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2'!$G$22:$G$25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55280"/>
        <c:axId val="1586156912"/>
      </c:barChart>
      <c:catAx>
        <c:axId val="15861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6912"/>
        <c:crosses val="autoZero"/>
        <c:auto val="1"/>
        <c:lblAlgn val="ctr"/>
        <c:lblOffset val="100"/>
        <c:noMultiLvlLbl val="0"/>
      </c:catAx>
      <c:valAx>
        <c:axId val="1586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'Phase 2'!$H$14</c:f>
              <c:strCache>
                <c:ptCount val="1"/>
                <c:pt idx="0">
                  <c:v>Responden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'Phase 2'!$G$15:$G$17</c:f>
              <c:strCache>
                <c:ptCount val="3"/>
                <c:pt idx="0">
                  <c:v>No / Tidak</c:v>
                </c:pt>
                <c:pt idx="1">
                  <c:v>Yes, but didn't contribute / Ya, tetapi tidak berkontribusi</c:v>
                </c:pt>
                <c:pt idx="2">
                  <c:v>Yes, and I contributed / Ya, dan saya berkontribusi</c:v>
                </c:pt>
              </c:strCache>
            </c:strRef>
          </c:cat>
          <c:val>
            <c:numRef>
              <c:f>'Phase 2'!$H$15:$H$17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42</xdr:row>
      <xdr:rowOff>23811</xdr:rowOff>
    </xdr:from>
    <xdr:to>
      <xdr:col>3</xdr:col>
      <xdr:colOff>1362075</xdr:colOff>
      <xdr:row>58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1681162</xdr:colOff>
      <xdr:row>48</xdr:row>
      <xdr:rowOff>23812</xdr:rowOff>
    </xdr:from>
    <xdr:to>
      <xdr:col>6</xdr:col>
      <xdr:colOff>1000125</xdr:colOff>
      <xdr:row>61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</xdr:row>
      <xdr:rowOff>90487</xdr:rowOff>
    </xdr:from>
    <xdr:to>
      <xdr:col>9</xdr:col>
      <xdr:colOff>514350</xdr:colOff>
      <xdr:row>55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20</xdr:row>
      <xdr:rowOff>23811</xdr:rowOff>
    </xdr:from>
    <xdr:to>
      <xdr:col>3</xdr:col>
      <xdr:colOff>1362075</xdr:colOff>
      <xdr:row>36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1681162</xdr:colOff>
      <xdr:row>26</xdr:row>
      <xdr:rowOff>23812</xdr:rowOff>
    </xdr:from>
    <xdr:to>
      <xdr:col>6</xdr:col>
      <xdr:colOff>1000125</xdr:colOff>
      <xdr:row>39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18</xdr:row>
      <xdr:rowOff>138112</xdr:rowOff>
    </xdr:from>
    <xdr:to>
      <xdr:col>8</xdr:col>
      <xdr:colOff>771525</xdr:colOff>
      <xdr:row>32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4" totalsRowShown="0" dataDxfId="29">
  <autoFilter ref="A1:H34"/>
  <tableColumns count="8">
    <tableColumn id="1" name="Timestamp" dataDxfId="28"/>
    <tableColumn id="9" name="Did you know about our crowdsourcing feature? / Apakah Anda tahu tentang fitur crowdsourcing kami? (At/di https://angkot.web.id)" dataDxfId="27"/>
    <tableColumn id="2" name="How good is our route? / Seberapa baik rute kami? [Overall / Keseluruhan]" dataDxfId="26"/>
    <tableColumn id="3" name="How good is our route? / Seberapa baik rute kami? [Vehicle path / Rute kendaraan]" dataDxfId="25"/>
    <tableColumn id="4" name="How good is our route? / Seberapa baik rute kami? [Walking path / Rute berjalan]" dataDxfId="24"/>
    <tableColumn id="5" name="Where do you use KIRI? / Di mana Anda menggunakan KIRI?" dataDxfId="23"/>
    <tableColumn id="6" name="Where do you live mainly? / Di mana Anda tinggal?" dataDxfId="22"/>
    <tableColumn id="7" name="Are you interested in contributing route data? / Anda tertarik untuk kontribusi data rute?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6:E41" totalsRowShown="0">
  <autoFilter ref="B36:E41"/>
  <tableColumns count="4">
    <tableColumn id="1" name="Penilaian"/>
    <tableColumn id="2" name="Keseluruhan" dataDxfId="19">
      <calculatedColumnFormula>COUNTIF(Table1[How good is our route? / Seberapa baik rute kami? '[Overall / Keseluruhan']],Table2[[#This Row],[Penilaian]])</calculatedColumnFormula>
    </tableColumn>
    <tableColumn id="3" name="Rute kendaraan" dataDxfId="18">
      <calculatedColumnFormula>COUNTIF(Table1[How good is our route? / Seberapa baik rute kami? '[Vehicle path / Rute kendaraan']],Table2[[#This Row],[Penilaian]])</calculatedColumnFormula>
    </tableColumn>
    <tableColumn id="4" name="Rute berjalan" dataDxfId="17">
      <calculatedColumnFormula>COUNTIF(Table1[How good is our route? / Seberapa baik rute kami? '[Walking path / Rute berjalan']],Table2[[#This Row],[Penilaian]])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43:G47" totalsRowShown="0">
  <autoFilter ref="E43:G47"/>
  <tableColumns count="3">
    <tableColumn id="1" name="Kota"/>
    <tableColumn id="2" name="Menggunakan KIRI" dataDxfId="20">
      <calculatedColumnFormula>COUNTIF(Table1[Where do you use KIRI? / Di mana Anda menggunakan KIRI?], CONCATENATE("*", Table3[[#This Row],[Kota]], "*"))</calculatedColumnFormula>
    </tableColumn>
    <tableColumn id="3" name="Tempat Tinggal" dataDxfId="15">
      <calculatedColumnFormula>COUNTIF(Table1[Where do you live mainly? / Di mana Anda tinggal?],Table3[[#This Row],[Kota]])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36:H40" totalsRowShown="0">
  <autoFilter ref="G36:H40"/>
  <tableColumns count="2">
    <tableColumn id="1" name="Interest"/>
    <tableColumn id="2" name="Responden" dataDxfId="16">
      <calculatedColumnFormula>COUNTIF(Table1[Are you interested in contributing route data? / Anda tertarik untuk kontribusi data rute?],Table5[[#This Row],[Interest]])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17" displayName="Table17" ref="A1:H12" totalsRowShown="0" dataDxfId="14">
  <autoFilter ref="A1:H12"/>
  <tableColumns count="8">
    <tableColumn id="1" name="Timestamp" dataDxfId="13"/>
    <tableColumn id="9" name="Did you know about our crowdsourcing feature? / Apakah Anda tahu tentang fitur crowdsourcing kami? (At/di https://angkot.web.id)" dataDxfId="12"/>
    <tableColumn id="2" name="How good is our route? / Seberapa baik rute kami? [Overall / Keseluruhan]" dataDxfId="11"/>
    <tableColumn id="3" name="How good is our route? / Seberapa baik rute kami? [Vehicle path / Rute kendaraan]" dataDxfId="10"/>
    <tableColumn id="4" name="How good is our route? / Seberapa baik rute kami? [Walking path / Rute berjalan]" dataDxfId="9"/>
    <tableColumn id="5" name="Where do you use KIRI? / Di mana Anda menggunakan KIRI?" dataDxfId="8"/>
    <tableColumn id="6" name="Where do you live mainly? / Di mana Anda tinggal?" dataDxfId="7"/>
    <tableColumn id="7" name="Are you interested in contributing route data? / Anda tertarik untuk kontribusi data rute?" dataDxfId="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B14:E19" totalsRowShown="0">
  <autoFilter ref="B14:E19"/>
  <tableColumns count="4">
    <tableColumn id="1" name="Penilaian"/>
    <tableColumn id="2" name="Keseluruhan" dataDxfId="5">
      <calculatedColumnFormula>COUNTIF(Table17[How good is our route? / Seberapa baik rute kami? '[Overall / Keseluruhan']],Table28[[#This Row],[Penilaian]])</calculatedColumnFormula>
    </tableColumn>
    <tableColumn id="3" name="Rute kendaraan" dataDxfId="4">
      <calculatedColumnFormula>COUNTIF(Table17[How good is our route? / Seberapa baik rute kami? '[Vehicle path / Rute kendaraan']],Table28[[#This Row],[Penilaian]])</calculatedColumnFormula>
    </tableColumn>
    <tableColumn id="4" name="Rute berjalan" dataDxfId="3">
      <calculatedColumnFormula>COUNTIF(Table17[How good is our route? / Seberapa baik rute kami? '[Walking path / Rute berjalan']],Table28[[#This Row],[Penilaian]])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E21:G25" totalsRowShown="0">
  <autoFilter ref="E21:G25"/>
  <tableColumns count="3">
    <tableColumn id="1" name="Kota"/>
    <tableColumn id="2" name="Menggunakan KIRI" dataDxfId="2">
      <calculatedColumnFormula>COUNTIF(Table17[Where do you use KIRI? / Di mana Anda menggunakan KIRI?], CONCATENATE("*", Table39[[#This Row],[Kota]], "*"))</calculatedColumnFormula>
    </tableColumn>
    <tableColumn id="3" name="Tempat Tinggal" dataDxfId="1">
      <calculatedColumnFormula>COUNTIF(Table17[Where do you live mainly? / Di mana Anda tinggal?],Table39[[#This Row],[Kota]])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510" displayName="Table510" ref="G14:H17" totalsRowShown="0">
  <autoFilter ref="G14:H17"/>
  <tableColumns count="2">
    <tableColumn id="1" name="Contribution"/>
    <tableColumn id="2" name="Responden" dataDxfId="0">
      <calculatedColumnFormula>COUNTIF(Table17[Did you know about our crowdsourcing feature? / Apakah Anda tahu tentang fitur crowdsourcing kami? (At/di https://angkot.web.id)],Table510[[#This Row],[Contribution]])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41" activePane="bottomLeft" state="frozen"/>
      <selection pane="bottomLeft" activeCell="H59" sqref="H59"/>
    </sheetView>
  </sheetViews>
  <sheetFormatPr defaultColWidth="14.42578125" defaultRowHeight="15.75" customHeight="1" x14ac:dyDescent="0.2"/>
  <cols>
    <col min="1" max="2" width="21.5703125" customWidth="1"/>
    <col min="3" max="3" width="20.42578125" customWidth="1"/>
    <col min="4" max="4" width="25.5703125" customWidth="1"/>
    <col min="5" max="5" width="22.140625" customWidth="1"/>
    <col min="6" max="6" width="23" customWidth="1"/>
    <col min="7" max="7" width="17.140625" customWidth="1"/>
    <col min="8" max="8" width="48.7109375" customWidth="1"/>
  </cols>
  <sheetData>
    <row r="1" spans="1:8" ht="15.75" customHeight="1" x14ac:dyDescent="0.2">
      <c r="A1" t="s">
        <v>0</v>
      </c>
      <c r="B1" s="3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.75" customHeight="1" x14ac:dyDescent="0.2">
      <c r="A2" s="1">
        <v>42081.099244247685</v>
      </c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ht="15.75" customHeight="1" x14ac:dyDescent="0.2">
      <c r="A3" s="1">
        <v>42081.854041990737</v>
      </c>
      <c r="B3" s="1"/>
      <c r="C3" s="2" t="s">
        <v>7</v>
      </c>
      <c r="D3" s="2" t="s">
        <v>13</v>
      </c>
      <c r="E3" s="2" t="s">
        <v>13</v>
      </c>
      <c r="F3" s="2" t="s">
        <v>10</v>
      </c>
      <c r="G3" s="2" t="s">
        <v>10</v>
      </c>
      <c r="H3" s="2" t="s">
        <v>14</v>
      </c>
    </row>
    <row r="4" spans="1:8" ht="15.75" customHeight="1" x14ac:dyDescent="0.2">
      <c r="A4" s="1">
        <v>42082.606072326387</v>
      </c>
      <c r="B4" s="1"/>
      <c r="C4" s="2" t="s">
        <v>7</v>
      </c>
      <c r="D4" s="2" t="s">
        <v>7</v>
      </c>
      <c r="E4" s="2" t="s">
        <v>7</v>
      </c>
      <c r="F4" s="2" t="s">
        <v>10</v>
      </c>
      <c r="G4" s="2" t="s">
        <v>10</v>
      </c>
      <c r="H4" s="2" t="s">
        <v>14</v>
      </c>
    </row>
    <row r="5" spans="1:8" ht="15.75" customHeight="1" x14ac:dyDescent="0.2">
      <c r="A5" s="1">
        <v>42083.447487129633</v>
      </c>
      <c r="B5" s="1"/>
      <c r="C5" s="2" t="s">
        <v>9</v>
      </c>
      <c r="D5" s="2" t="s">
        <v>9</v>
      </c>
      <c r="E5" s="2" t="s">
        <v>9</v>
      </c>
      <c r="F5" s="2" t="s">
        <v>10</v>
      </c>
      <c r="G5" s="2" t="s">
        <v>10</v>
      </c>
      <c r="H5" s="2" t="s">
        <v>12</v>
      </c>
    </row>
    <row r="6" spans="1:8" ht="15.75" customHeight="1" x14ac:dyDescent="0.2">
      <c r="A6" s="1">
        <v>42085.061460590281</v>
      </c>
      <c r="B6" s="1"/>
      <c r="C6" s="2" t="s">
        <v>7</v>
      </c>
      <c r="D6" s="2" t="s">
        <v>7</v>
      </c>
      <c r="E6" s="2" t="s">
        <v>7</v>
      </c>
      <c r="F6" s="2" t="s">
        <v>10</v>
      </c>
      <c r="G6" s="2" t="s">
        <v>10</v>
      </c>
      <c r="H6" s="2" t="s">
        <v>15</v>
      </c>
    </row>
    <row r="7" spans="1:8" ht="15.75" customHeight="1" x14ac:dyDescent="0.2">
      <c r="A7" s="1">
        <v>42086.445765578697</v>
      </c>
      <c r="B7" s="1"/>
      <c r="C7" s="2" t="s">
        <v>8</v>
      </c>
      <c r="D7" s="2" t="s">
        <v>8</v>
      </c>
      <c r="E7" s="2" t="s">
        <v>13</v>
      </c>
      <c r="F7" s="2" t="s">
        <v>10</v>
      </c>
      <c r="G7" s="2" t="s">
        <v>10</v>
      </c>
      <c r="H7" s="2" t="s">
        <v>15</v>
      </c>
    </row>
    <row r="8" spans="1:8" ht="15.75" customHeight="1" x14ac:dyDescent="0.2">
      <c r="A8" s="1">
        <v>42086.70350614583</v>
      </c>
      <c r="B8" s="1"/>
      <c r="C8" s="2" t="s">
        <v>7</v>
      </c>
      <c r="D8" s="2" t="s">
        <v>7</v>
      </c>
      <c r="E8" s="2" t="s">
        <v>7</v>
      </c>
      <c r="F8" s="2" t="s">
        <v>10</v>
      </c>
      <c r="G8" s="2" t="s">
        <v>10</v>
      </c>
      <c r="H8" s="2" t="s">
        <v>12</v>
      </c>
    </row>
    <row r="9" spans="1:8" ht="15.75" customHeight="1" x14ac:dyDescent="0.2">
      <c r="A9" s="1">
        <v>42087.441519328706</v>
      </c>
      <c r="B9" s="1"/>
      <c r="C9" s="2" t="s">
        <v>13</v>
      </c>
      <c r="D9" s="2" t="s">
        <v>13</v>
      </c>
      <c r="E9" s="2" t="s">
        <v>13</v>
      </c>
      <c r="F9" s="2" t="s">
        <v>10</v>
      </c>
      <c r="G9" s="2" t="s">
        <v>10</v>
      </c>
      <c r="H9" s="2" t="s">
        <v>14</v>
      </c>
    </row>
    <row r="10" spans="1:8" ht="15.75" customHeight="1" x14ac:dyDescent="0.2">
      <c r="A10" s="1">
        <v>42088.350677280097</v>
      </c>
      <c r="B10" s="1"/>
      <c r="C10" s="2" t="s">
        <v>13</v>
      </c>
      <c r="D10" s="2" t="s">
        <v>13</v>
      </c>
      <c r="E10" s="2" t="s">
        <v>13</v>
      </c>
      <c r="F10" s="2" t="s">
        <v>10</v>
      </c>
      <c r="G10" s="2" t="s">
        <v>10</v>
      </c>
      <c r="H10" s="2" t="s">
        <v>12</v>
      </c>
    </row>
    <row r="11" spans="1:8" ht="15.75" customHeight="1" x14ac:dyDescent="0.2">
      <c r="A11" s="1">
        <v>42090.455547384263</v>
      </c>
      <c r="B11" s="1"/>
      <c r="C11" s="2" t="s">
        <v>7</v>
      </c>
      <c r="D11" s="2" t="s">
        <v>8</v>
      </c>
      <c r="E11" s="2" t="s">
        <v>8</v>
      </c>
      <c r="F11" s="2" t="s">
        <v>10</v>
      </c>
      <c r="G11" s="2" t="s">
        <v>10</v>
      </c>
      <c r="H11" s="2" t="s">
        <v>15</v>
      </c>
    </row>
    <row r="12" spans="1:8" ht="15.75" customHeight="1" x14ac:dyDescent="0.2">
      <c r="A12" s="1">
        <v>42090.66748390047</v>
      </c>
      <c r="B12" s="1"/>
      <c r="C12" s="2" t="s">
        <v>8</v>
      </c>
      <c r="D12" s="2" t="s">
        <v>8</v>
      </c>
      <c r="E12" s="2" t="s">
        <v>8</v>
      </c>
      <c r="F12" s="2" t="s">
        <v>10</v>
      </c>
      <c r="G12" s="2" t="s">
        <v>10</v>
      </c>
      <c r="H12" s="2" t="s">
        <v>16</v>
      </c>
    </row>
    <row r="13" spans="1:8" ht="15.75" customHeight="1" x14ac:dyDescent="0.2">
      <c r="A13" s="1">
        <v>42092.393831631947</v>
      </c>
      <c r="B13" s="1"/>
      <c r="C13" s="2" t="s">
        <v>13</v>
      </c>
      <c r="D13" s="2" t="s">
        <v>7</v>
      </c>
      <c r="E13" s="2" t="s">
        <v>17</v>
      </c>
      <c r="F13" s="2" t="s">
        <v>10</v>
      </c>
      <c r="G13" s="2" t="s">
        <v>10</v>
      </c>
      <c r="H13" s="2" t="s">
        <v>14</v>
      </c>
    </row>
    <row r="14" spans="1:8" ht="15.75" customHeight="1" x14ac:dyDescent="0.2">
      <c r="A14" s="1">
        <v>42092.686304166658</v>
      </c>
      <c r="B14" s="1"/>
      <c r="C14" s="2" t="s">
        <v>8</v>
      </c>
      <c r="D14" s="2" t="s">
        <v>8</v>
      </c>
      <c r="E14" s="2" t="s">
        <v>13</v>
      </c>
      <c r="F14" s="2" t="s">
        <v>10</v>
      </c>
      <c r="G14" s="2" t="s">
        <v>10</v>
      </c>
      <c r="H14" s="2" t="s">
        <v>16</v>
      </c>
    </row>
    <row r="15" spans="1:8" ht="15.75" customHeight="1" x14ac:dyDescent="0.2">
      <c r="A15" s="1">
        <v>42093.088707673611</v>
      </c>
      <c r="B15" s="1"/>
      <c r="C15" s="2" t="s">
        <v>13</v>
      </c>
      <c r="D15" s="2" t="s">
        <v>7</v>
      </c>
      <c r="E15" s="2" t="s">
        <v>9</v>
      </c>
      <c r="F15" s="2" t="s">
        <v>10</v>
      </c>
      <c r="G15" s="2" t="s">
        <v>10</v>
      </c>
      <c r="H15" s="2" t="s">
        <v>15</v>
      </c>
    </row>
    <row r="16" spans="1:8" ht="15.75" customHeight="1" x14ac:dyDescent="0.2">
      <c r="A16" s="1">
        <v>42095.896359513892</v>
      </c>
      <c r="B16" s="1"/>
      <c r="C16" s="2" t="s">
        <v>8</v>
      </c>
      <c r="D16" s="2" t="s">
        <v>8</v>
      </c>
      <c r="E16" s="2" t="s">
        <v>8</v>
      </c>
      <c r="F16" s="2" t="s">
        <v>10</v>
      </c>
      <c r="G16" s="2" t="s">
        <v>10</v>
      </c>
      <c r="H16" s="2" t="s">
        <v>14</v>
      </c>
    </row>
    <row r="17" spans="1:8" ht="15.75" customHeight="1" x14ac:dyDescent="0.2">
      <c r="A17" s="1">
        <v>42095.922915902782</v>
      </c>
      <c r="B17" s="1"/>
      <c r="C17" s="2" t="s">
        <v>7</v>
      </c>
      <c r="D17" s="2" t="s">
        <v>7</v>
      </c>
      <c r="E17" s="2" t="s">
        <v>13</v>
      </c>
      <c r="F17" s="2" t="s">
        <v>10</v>
      </c>
      <c r="G17" s="2" t="s">
        <v>10</v>
      </c>
      <c r="H17" s="2" t="s">
        <v>15</v>
      </c>
    </row>
    <row r="18" spans="1:8" ht="15.75" customHeight="1" x14ac:dyDescent="0.2">
      <c r="A18" s="1">
        <v>42098.536285324073</v>
      </c>
      <c r="B18" s="1"/>
      <c r="C18" s="2" t="s">
        <v>7</v>
      </c>
      <c r="D18" s="2" t="s">
        <v>7</v>
      </c>
      <c r="E18" s="2" t="s">
        <v>13</v>
      </c>
      <c r="F18" s="2" t="s">
        <v>10</v>
      </c>
      <c r="G18" s="2" t="s">
        <v>10</v>
      </c>
      <c r="H18" s="2" t="s">
        <v>12</v>
      </c>
    </row>
    <row r="19" spans="1:8" ht="15.75" customHeight="1" x14ac:dyDescent="0.2">
      <c r="A19" s="1">
        <v>42099.90173489583</v>
      </c>
      <c r="B19" s="1"/>
      <c r="C19" s="2" t="s">
        <v>13</v>
      </c>
      <c r="D19" s="2" t="s">
        <v>13</v>
      </c>
      <c r="E19" s="2" t="s">
        <v>13</v>
      </c>
      <c r="F19" s="2" t="s">
        <v>10</v>
      </c>
      <c r="G19" s="2" t="s">
        <v>10</v>
      </c>
      <c r="H19" s="2" t="s">
        <v>16</v>
      </c>
    </row>
    <row r="20" spans="1:8" ht="15.75" customHeight="1" x14ac:dyDescent="0.2">
      <c r="A20" s="1">
        <v>42100.462735185189</v>
      </c>
      <c r="B20" s="1"/>
      <c r="C20" s="2" t="s">
        <v>7</v>
      </c>
      <c r="D20" s="2" t="s">
        <v>7</v>
      </c>
      <c r="E20" s="2" t="s">
        <v>7</v>
      </c>
      <c r="F20" s="2" t="s">
        <v>10</v>
      </c>
      <c r="G20" s="2" t="s">
        <v>10</v>
      </c>
      <c r="H20" s="2" t="s">
        <v>15</v>
      </c>
    </row>
    <row r="21" spans="1:8" ht="15.75" customHeight="1" x14ac:dyDescent="0.2">
      <c r="A21" s="1">
        <v>42102.424931203706</v>
      </c>
      <c r="B21" s="1"/>
      <c r="C21" s="2" t="s">
        <v>7</v>
      </c>
      <c r="D21" s="2" t="s">
        <v>7</v>
      </c>
      <c r="E21" s="2" t="s">
        <v>9</v>
      </c>
      <c r="F21" s="2" t="s">
        <v>10</v>
      </c>
      <c r="G21" s="2" t="s">
        <v>10</v>
      </c>
      <c r="H21" s="2" t="s">
        <v>15</v>
      </c>
    </row>
    <row r="22" spans="1:8" ht="15.75" customHeight="1" x14ac:dyDescent="0.2">
      <c r="A22" s="1">
        <v>42105.963614224536</v>
      </c>
      <c r="B22" s="1"/>
      <c r="C22" s="2" t="s">
        <v>7</v>
      </c>
      <c r="D22" s="2" t="s">
        <v>8</v>
      </c>
      <c r="E22" s="2" t="s">
        <v>13</v>
      </c>
      <c r="F22" s="2" t="s">
        <v>10</v>
      </c>
      <c r="G22" s="2" t="s">
        <v>10</v>
      </c>
      <c r="H22" s="2" t="s">
        <v>15</v>
      </c>
    </row>
    <row r="23" spans="1:8" ht="15.75" customHeight="1" x14ac:dyDescent="0.2">
      <c r="A23" s="1">
        <v>42107.703651643518</v>
      </c>
      <c r="B23" s="1"/>
      <c r="C23" s="2" t="s">
        <v>7</v>
      </c>
      <c r="D23" s="2" t="s">
        <v>7</v>
      </c>
      <c r="E23" s="2" t="s">
        <v>13</v>
      </c>
      <c r="F23" s="2" t="s">
        <v>10</v>
      </c>
      <c r="G23" s="2" t="s">
        <v>10</v>
      </c>
      <c r="H23" s="2" t="s">
        <v>12</v>
      </c>
    </row>
    <row r="24" spans="1:8" ht="15.75" customHeight="1" x14ac:dyDescent="0.2">
      <c r="A24" s="1">
        <v>42110.308273981478</v>
      </c>
      <c r="B24" s="1"/>
      <c r="C24" s="2" t="s">
        <v>8</v>
      </c>
      <c r="D24" s="2" t="s">
        <v>8</v>
      </c>
      <c r="E24" s="2" t="s">
        <v>8</v>
      </c>
      <c r="F24" s="2" t="s">
        <v>10</v>
      </c>
      <c r="G24" s="2" t="s">
        <v>10</v>
      </c>
      <c r="H24" s="2" t="s">
        <v>15</v>
      </c>
    </row>
    <row r="25" spans="1:8" ht="15.75" customHeight="1" x14ac:dyDescent="0.2">
      <c r="A25" s="1">
        <v>42110.439228148149</v>
      </c>
      <c r="B25" s="1"/>
      <c r="C25" s="2" t="s">
        <v>13</v>
      </c>
      <c r="D25" s="2" t="s">
        <v>13</v>
      </c>
      <c r="E25" s="2" t="s">
        <v>7</v>
      </c>
      <c r="F25" s="2" t="s">
        <v>10</v>
      </c>
      <c r="G25" s="2" t="s">
        <v>10</v>
      </c>
      <c r="H25" s="2" t="s">
        <v>15</v>
      </c>
    </row>
    <row r="26" spans="1:8" ht="12.75" x14ac:dyDescent="0.2">
      <c r="A26" s="1">
        <v>42112.635810706015</v>
      </c>
      <c r="B26" s="1"/>
      <c r="C26" s="2" t="s">
        <v>7</v>
      </c>
      <c r="D26" s="2" t="s">
        <v>8</v>
      </c>
      <c r="E26" s="2" t="s">
        <v>7</v>
      </c>
      <c r="F26" s="2" t="s">
        <v>10</v>
      </c>
      <c r="G26" s="2" t="s">
        <v>18</v>
      </c>
      <c r="H26" s="2" t="s">
        <v>15</v>
      </c>
    </row>
    <row r="27" spans="1:8" ht="12.75" x14ac:dyDescent="0.2">
      <c r="A27" s="1">
        <v>42113.296361597226</v>
      </c>
      <c r="B27" s="1"/>
      <c r="C27" s="2" t="s">
        <v>7</v>
      </c>
      <c r="D27" s="2" t="s">
        <v>7</v>
      </c>
      <c r="E27" s="2" t="s">
        <v>7</v>
      </c>
      <c r="F27" s="2" t="s">
        <v>10</v>
      </c>
      <c r="G27" s="2" t="s">
        <v>10</v>
      </c>
      <c r="H27" s="2" t="s">
        <v>12</v>
      </c>
    </row>
    <row r="28" spans="1:8" ht="12.75" x14ac:dyDescent="0.2">
      <c r="A28" s="1">
        <v>42113.428310856485</v>
      </c>
      <c r="B28" s="1"/>
      <c r="C28" s="2" t="s">
        <v>7</v>
      </c>
      <c r="D28" s="2" t="s">
        <v>7</v>
      </c>
      <c r="E28" s="2" t="s">
        <v>7</v>
      </c>
      <c r="F28" s="2" t="s">
        <v>10</v>
      </c>
      <c r="G28" s="2" t="s">
        <v>28</v>
      </c>
      <c r="H28" s="2" t="s">
        <v>16</v>
      </c>
    </row>
    <row r="29" spans="1:8" ht="12.75" x14ac:dyDescent="0.2">
      <c r="A29" s="1">
        <v>42114.408693923608</v>
      </c>
      <c r="B29" s="1"/>
      <c r="C29" s="2" t="s">
        <v>7</v>
      </c>
      <c r="D29" s="2" t="s">
        <v>13</v>
      </c>
      <c r="E29" s="2" t="s">
        <v>13</v>
      </c>
      <c r="F29" s="2" t="s">
        <v>10</v>
      </c>
      <c r="G29" s="2" t="s">
        <v>10</v>
      </c>
      <c r="H29" s="2" t="s">
        <v>15</v>
      </c>
    </row>
    <row r="30" spans="1:8" ht="12.75" x14ac:dyDescent="0.2">
      <c r="A30" s="1">
        <v>42116.36798570602</v>
      </c>
      <c r="B30" s="1"/>
      <c r="C30" s="2" t="s">
        <v>7</v>
      </c>
      <c r="D30" s="2" t="s">
        <v>7</v>
      </c>
      <c r="E30" s="2" t="s">
        <v>7</v>
      </c>
      <c r="F30" s="2" t="s">
        <v>10</v>
      </c>
      <c r="G30" s="2" t="s">
        <v>10</v>
      </c>
      <c r="H30" s="2" t="s">
        <v>15</v>
      </c>
    </row>
    <row r="31" spans="1:8" ht="12.75" x14ac:dyDescent="0.2">
      <c r="A31" s="1">
        <v>42117.009946817125</v>
      </c>
      <c r="B31" s="1"/>
      <c r="C31" s="2" t="s">
        <v>13</v>
      </c>
      <c r="D31" s="2" t="s">
        <v>9</v>
      </c>
      <c r="E31" s="2" t="s">
        <v>13</v>
      </c>
      <c r="F31" s="2" t="s">
        <v>10</v>
      </c>
      <c r="G31" s="2" t="s">
        <v>10</v>
      </c>
      <c r="H31" s="2" t="s">
        <v>12</v>
      </c>
    </row>
    <row r="32" spans="1:8" ht="12.75" x14ac:dyDescent="0.2">
      <c r="A32" s="1">
        <v>42117.017958761571</v>
      </c>
      <c r="B32" s="1"/>
      <c r="C32" s="2" t="s">
        <v>13</v>
      </c>
      <c r="D32" s="2" t="s">
        <v>7</v>
      </c>
      <c r="E32" s="2" t="s">
        <v>7</v>
      </c>
      <c r="F32" s="2" t="s">
        <v>19</v>
      </c>
      <c r="G32" s="2" t="s">
        <v>10</v>
      </c>
      <c r="H32" s="2" t="s">
        <v>14</v>
      </c>
    </row>
    <row r="33" spans="1:8" ht="12.75" x14ac:dyDescent="0.2">
      <c r="A33" s="1">
        <v>42119.648238321759</v>
      </c>
      <c r="B33" s="1"/>
      <c r="C33" s="2" t="s">
        <v>13</v>
      </c>
      <c r="D33" s="2" t="s">
        <v>9</v>
      </c>
      <c r="E33" s="2" t="s">
        <v>7</v>
      </c>
      <c r="F33" s="2" t="s">
        <v>10</v>
      </c>
      <c r="G33" s="2" t="s">
        <v>10</v>
      </c>
      <c r="H33" s="2" t="s">
        <v>16</v>
      </c>
    </row>
    <row r="34" spans="1:8" ht="12.75" x14ac:dyDescent="0.2">
      <c r="A34" s="1">
        <v>42123.986152118057</v>
      </c>
      <c r="B34" s="1"/>
      <c r="C34" s="2" t="s">
        <v>7</v>
      </c>
      <c r="D34" s="2" t="s">
        <v>9</v>
      </c>
      <c r="E34" s="2" t="s">
        <v>7</v>
      </c>
      <c r="F34" s="2" t="s">
        <v>10</v>
      </c>
      <c r="G34" s="2" t="s">
        <v>10</v>
      </c>
      <c r="H34" s="2" t="s">
        <v>14</v>
      </c>
    </row>
    <row r="36" spans="1:8" ht="15.75" customHeight="1" x14ac:dyDescent="0.2">
      <c r="B36" t="s">
        <v>25</v>
      </c>
      <c r="C36" t="s">
        <v>22</v>
      </c>
      <c r="D36" t="s">
        <v>23</v>
      </c>
      <c r="E36" t="s">
        <v>24</v>
      </c>
      <c r="G36" t="s">
        <v>29</v>
      </c>
      <c r="H36" t="s">
        <v>27</v>
      </c>
    </row>
    <row r="37" spans="1:8" ht="15.75" customHeight="1" x14ac:dyDescent="0.2">
      <c r="B37" t="s">
        <v>17</v>
      </c>
      <c r="C37">
        <f>COUNTIF(Table1[How good is our route? / Seberapa baik rute kami? '[Overall / Keseluruhan']],Table2[[#This Row],[Penilaian]])</f>
        <v>0</v>
      </c>
      <c r="D37" s="3">
        <f>COUNTIF(Table1[How good is our route? / Seberapa baik rute kami? '[Vehicle path / Rute kendaraan']],Table2[[#This Row],[Penilaian]])</f>
        <v>0</v>
      </c>
      <c r="E37" s="3">
        <f>COUNTIF(Table1[How good is our route? / Seberapa baik rute kami? '[Walking path / Rute berjalan']],Table2[[#This Row],[Penilaian]])</f>
        <v>1</v>
      </c>
      <c r="G37" t="s">
        <v>14</v>
      </c>
      <c r="H37">
        <f>COUNTIF(Table1[Are you interested in contributing route data? / Anda tertarik untuk kontribusi data rute?],Table5[[#This Row],[Interest]])</f>
        <v>7</v>
      </c>
    </row>
    <row r="38" spans="1:8" ht="15.75" customHeight="1" x14ac:dyDescent="0.2">
      <c r="B38" t="s">
        <v>9</v>
      </c>
      <c r="C38">
        <f>COUNTIF(Table1[How good is our route? / Seberapa baik rute kami? '[Overall / Keseluruhan']],Table2[[#This Row],[Penilaian]])</f>
        <v>1</v>
      </c>
      <c r="D38">
        <f>COUNTIF(Table1[How good is our route? / Seberapa baik rute kami? '[Vehicle path / Rute kendaraan']],Table2[[#This Row],[Penilaian]])</f>
        <v>4</v>
      </c>
      <c r="E38" s="3">
        <f>COUNTIF(Table1[How good is our route? / Seberapa baik rute kami? '[Walking path / Rute berjalan']],Table2[[#This Row],[Penilaian]])</f>
        <v>4</v>
      </c>
      <c r="G38" t="s">
        <v>15</v>
      </c>
      <c r="H38">
        <f>COUNTIF(Table1[Are you interested in contributing route data? / Anda tertarik untuk kontribusi data rute?],Table5[[#This Row],[Interest]])</f>
        <v>13</v>
      </c>
    </row>
    <row r="39" spans="1:8" ht="15.75" customHeight="1" x14ac:dyDescent="0.2">
      <c r="B39" t="s">
        <v>13</v>
      </c>
      <c r="C39">
        <f>COUNTIF(Table1[How good is our route? / Seberapa baik rute kami? '[Overall / Keseluruhan']],Table2[[#This Row],[Penilaian]])</f>
        <v>9</v>
      </c>
      <c r="D39">
        <f>COUNTIF(Table1[How good is our route? / Seberapa baik rute kami? '[Vehicle path / Rute kendaraan']],Table2[[#This Row],[Penilaian]])</f>
        <v>6</v>
      </c>
      <c r="E39" s="3">
        <f>COUNTIF(Table1[How good is our route? / Seberapa baik rute kami? '[Walking path / Rute berjalan']],Table2[[#This Row],[Penilaian]])</f>
        <v>12</v>
      </c>
      <c r="G39" t="s">
        <v>16</v>
      </c>
      <c r="H39">
        <f>COUNTIF(Table1[Are you interested in contributing route data? / Anda tertarik untuk kontribusi data rute?],Table5[[#This Row],[Interest]])</f>
        <v>5</v>
      </c>
    </row>
    <row r="40" spans="1:8" ht="15.75" customHeight="1" x14ac:dyDescent="0.2">
      <c r="B40" t="s">
        <v>7</v>
      </c>
      <c r="C40">
        <f>COUNTIF(Table1[How good is our route? / Seberapa baik rute kami? '[Overall / Keseluruhan']],Table2[[#This Row],[Penilaian]])</f>
        <v>18</v>
      </c>
      <c r="D40">
        <f>COUNTIF(Table1[How good is our route? / Seberapa baik rute kami? '[Vehicle path / Rute kendaraan']],Table2[[#This Row],[Penilaian]])</f>
        <v>14</v>
      </c>
      <c r="E40" s="3">
        <f>COUNTIF(Table1[How good is our route? / Seberapa baik rute kami? '[Walking path / Rute berjalan']],Table2[[#This Row],[Penilaian]])</f>
        <v>12</v>
      </c>
      <c r="G40" t="s">
        <v>12</v>
      </c>
      <c r="H40">
        <f>COUNTIF(Table1[Are you interested in contributing route data? / Anda tertarik untuk kontribusi data rute?],Table5[[#This Row],[Interest]])</f>
        <v>8</v>
      </c>
    </row>
    <row r="41" spans="1:8" ht="15.75" customHeight="1" x14ac:dyDescent="0.2">
      <c r="B41" t="s">
        <v>8</v>
      </c>
      <c r="C41">
        <f>COUNTIF(Table1[How good is our route? / Seberapa baik rute kami? '[Overall / Keseluruhan']],Table2[[#This Row],[Penilaian]])</f>
        <v>5</v>
      </c>
      <c r="D41">
        <f>COUNTIF(Table1[How good is our route? / Seberapa baik rute kami? '[Vehicle path / Rute kendaraan']],Table2[[#This Row],[Penilaian]])</f>
        <v>9</v>
      </c>
      <c r="E41" s="3">
        <f>COUNTIF(Table1[How good is our route? / Seberapa baik rute kami? '[Walking path / Rute berjalan']],Table2[[#This Row],[Penilaian]])</f>
        <v>4</v>
      </c>
    </row>
    <row r="43" spans="1:8" ht="15.75" customHeight="1" x14ac:dyDescent="0.2">
      <c r="E43" t="s">
        <v>26</v>
      </c>
      <c r="F43" t="s">
        <v>30</v>
      </c>
      <c r="G43" t="s">
        <v>31</v>
      </c>
    </row>
    <row r="44" spans="1:8" ht="15.75" customHeight="1" x14ac:dyDescent="0.2">
      <c r="E44" t="s">
        <v>10</v>
      </c>
      <c r="F44">
        <f>COUNTIF(Table1[Where do you use KIRI? / Di mana Anda menggunakan KIRI?], CONCATENATE("*", Table3[[#This Row],[Kota]], "*"))</f>
        <v>33</v>
      </c>
      <c r="G44">
        <f>COUNTIF(Table1[Where do you live mainly? / Di mana Anda tinggal?],Table3[[#This Row],[Kota]])</f>
        <v>30</v>
      </c>
    </row>
    <row r="45" spans="1:8" ht="15.75" customHeight="1" x14ac:dyDescent="0.2">
      <c r="E45" t="s">
        <v>18</v>
      </c>
      <c r="F45">
        <f>COUNTIF(Table1[Where do you use KIRI? / Di mana Anda menggunakan KIRI?], CONCATENATE("*", Table3[[#This Row],[Kota]], "*"))</f>
        <v>1</v>
      </c>
      <c r="G45">
        <f>COUNTIF(Table1[Where do you live mainly? / Di mana Anda tinggal?],Table3[[#This Row],[Kota]])</f>
        <v>1</v>
      </c>
    </row>
    <row r="46" spans="1:8" ht="15.75" customHeight="1" x14ac:dyDescent="0.2">
      <c r="E46" t="s">
        <v>28</v>
      </c>
      <c r="F46" s="5">
        <f>COUNTIF(Table1[Where do you use KIRI? / Di mana Anda menggunakan KIRI?], CONCATENATE("*", Table3[[#This Row],[Kota]], "*"))</f>
        <v>0</v>
      </c>
      <c r="G46">
        <f>COUNTIF(Table1[Where do you live mainly? / Di mana Anda tinggal?],Table3[[#This Row],[Kota]])</f>
        <v>1</v>
      </c>
    </row>
    <row r="47" spans="1:8" ht="15.75" customHeight="1" x14ac:dyDescent="0.2">
      <c r="E47" t="s">
        <v>11</v>
      </c>
      <c r="F47" s="5">
        <f>COUNTIF(Table1[Where do you use KIRI? / Di mana Anda menggunakan KIRI?], CONCATENATE("*", Table3[[#This Row],[Kota]], "*"))</f>
        <v>0</v>
      </c>
      <c r="G47">
        <f>COUNTIF(Table1[Where do you live mainly? / Di mana Anda tinggal?],Table3[[#This Row],[Kota]])</f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D1" workbookViewId="0">
      <pane ySplit="1" topLeftCell="A14" activePane="bottomLeft" state="frozen"/>
      <selection pane="bottomLeft" activeCell="J28" sqref="J28"/>
    </sheetView>
  </sheetViews>
  <sheetFormatPr defaultColWidth="14.42578125" defaultRowHeight="15.75" customHeight="1" x14ac:dyDescent="0.2"/>
  <cols>
    <col min="1" max="2" width="21.5703125" style="3" customWidth="1"/>
    <col min="3" max="3" width="20.42578125" style="3" customWidth="1"/>
    <col min="4" max="4" width="25.5703125" style="3" customWidth="1"/>
    <col min="5" max="5" width="22.140625" style="3" customWidth="1"/>
    <col min="6" max="6" width="23" style="3" customWidth="1"/>
    <col min="7" max="7" width="17.140625" style="3" customWidth="1"/>
    <col min="8" max="8" width="48.7109375" style="3" customWidth="1"/>
    <col min="9" max="16384" width="14.42578125" style="3"/>
  </cols>
  <sheetData>
    <row r="1" spans="1:8" ht="15.75" customHeight="1" x14ac:dyDescent="0.2">
      <c r="A1" s="3" t="s">
        <v>0</v>
      </c>
      <c r="B1" s="3" t="s">
        <v>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2">
      <c r="A2" s="6">
        <v>42190.941816712962</v>
      </c>
      <c r="B2" s="7" t="s">
        <v>16</v>
      </c>
      <c r="C2" s="7" t="s">
        <v>7</v>
      </c>
      <c r="D2" s="7" t="s">
        <v>8</v>
      </c>
      <c r="E2" s="7" t="s">
        <v>8</v>
      </c>
      <c r="F2" s="7" t="s">
        <v>10</v>
      </c>
      <c r="G2" s="7" t="s">
        <v>10</v>
      </c>
      <c r="H2" s="4"/>
    </row>
    <row r="3" spans="1:8" ht="15.75" customHeight="1" x14ac:dyDescent="0.2">
      <c r="A3" s="6">
        <v>42190.945760717594</v>
      </c>
      <c r="B3" s="7" t="s">
        <v>16</v>
      </c>
      <c r="C3" s="7" t="s">
        <v>7</v>
      </c>
      <c r="D3" s="7" t="s">
        <v>8</v>
      </c>
      <c r="E3" s="7" t="s">
        <v>8</v>
      </c>
      <c r="F3" s="7" t="s">
        <v>10</v>
      </c>
      <c r="G3" s="7" t="s">
        <v>10</v>
      </c>
      <c r="H3" s="4"/>
    </row>
    <row r="4" spans="1:8" ht="15.75" customHeight="1" x14ac:dyDescent="0.2">
      <c r="A4" s="6">
        <v>42191.207737557866</v>
      </c>
      <c r="B4" s="7" t="s">
        <v>16</v>
      </c>
      <c r="C4" s="7" t="s">
        <v>7</v>
      </c>
      <c r="D4" s="7" t="s">
        <v>7</v>
      </c>
      <c r="E4" s="7" t="s">
        <v>7</v>
      </c>
      <c r="F4" s="7" t="s">
        <v>10</v>
      </c>
      <c r="G4" s="7" t="s">
        <v>10</v>
      </c>
      <c r="H4" s="4"/>
    </row>
    <row r="5" spans="1:8" ht="15.75" customHeight="1" x14ac:dyDescent="0.2">
      <c r="A5" s="6">
        <v>42193.397255173608</v>
      </c>
      <c r="B5" s="7" t="s">
        <v>16</v>
      </c>
      <c r="C5" s="7" t="s">
        <v>7</v>
      </c>
      <c r="D5" s="7" t="s">
        <v>8</v>
      </c>
      <c r="E5" s="7" t="s">
        <v>13</v>
      </c>
      <c r="F5" s="7" t="s">
        <v>10</v>
      </c>
      <c r="G5" s="7" t="s">
        <v>10</v>
      </c>
      <c r="H5" s="4"/>
    </row>
    <row r="6" spans="1:8" ht="15.75" customHeight="1" x14ac:dyDescent="0.2">
      <c r="A6" s="6">
        <v>42197.871257326391</v>
      </c>
      <c r="B6" s="7" t="s">
        <v>21</v>
      </c>
      <c r="C6" s="7" t="s">
        <v>7</v>
      </c>
      <c r="D6" s="7" t="s">
        <v>7</v>
      </c>
      <c r="E6" s="7" t="s">
        <v>7</v>
      </c>
      <c r="F6" s="7" t="s">
        <v>18</v>
      </c>
      <c r="G6" s="7" t="s">
        <v>18</v>
      </c>
      <c r="H6" s="4"/>
    </row>
    <row r="7" spans="1:8" ht="15.75" customHeight="1" x14ac:dyDescent="0.2">
      <c r="A7" s="6">
        <v>42199.641005127312</v>
      </c>
      <c r="B7" s="7" t="s">
        <v>21</v>
      </c>
      <c r="C7" s="7" t="s">
        <v>7</v>
      </c>
      <c r="D7" s="7" t="s">
        <v>7</v>
      </c>
      <c r="E7" s="7" t="s">
        <v>7</v>
      </c>
      <c r="F7" s="7" t="s">
        <v>19</v>
      </c>
      <c r="G7" s="7" t="s">
        <v>10</v>
      </c>
      <c r="H7" s="4"/>
    </row>
    <row r="8" spans="1:8" ht="15.75" customHeight="1" x14ac:dyDescent="0.2">
      <c r="A8" s="6">
        <v>42206.489281099537</v>
      </c>
      <c r="B8" s="7" t="s">
        <v>16</v>
      </c>
      <c r="C8" s="7" t="s">
        <v>13</v>
      </c>
      <c r="D8" s="7" t="s">
        <v>13</v>
      </c>
      <c r="E8" s="7" t="s">
        <v>13</v>
      </c>
      <c r="F8" s="7" t="s">
        <v>10</v>
      </c>
      <c r="G8" s="7" t="s">
        <v>10</v>
      </c>
      <c r="H8" s="4"/>
    </row>
    <row r="9" spans="1:8" ht="15.75" customHeight="1" x14ac:dyDescent="0.2">
      <c r="A9" s="6">
        <v>42207.619553541663</v>
      </c>
      <c r="B9" s="7" t="s">
        <v>21</v>
      </c>
      <c r="C9" s="7" t="s">
        <v>13</v>
      </c>
      <c r="D9" s="7" t="s">
        <v>13</v>
      </c>
      <c r="E9" s="7" t="s">
        <v>13</v>
      </c>
      <c r="F9" s="7" t="s">
        <v>19</v>
      </c>
      <c r="G9" s="7" t="s">
        <v>10</v>
      </c>
      <c r="H9" s="4"/>
    </row>
    <row r="10" spans="1:8" ht="15.75" customHeight="1" x14ac:dyDescent="0.2">
      <c r="A10" s="6">
        <v>42211.584688206014</v>
      </c>
      <c r="B10" s="7" t="s">
        <v>16</v>
      </c>
      <c r="C10" s="7" t="s">
        <v>9</v>
      </c>
      <c r="D10" s="7" t="s">
        <v>9</v>
      </c>
      <c r="E10" s="7" t="s">
        <v>9</v>
      </c>
      <c r="F10" s="7" t="s">
        <v>10</v>
      </c>
      <c r="G10" s="7" t="s">
        <v>18</v>
      </c>
      <c r="H10" s="4"/>
    </row>
    <row r="11" spans="1:8" ht="15.75" customHeight="1" x14ac:dyDescent="0.2">
      <c r="A11" s="6">
        <v>42215.920726180557</v>
      </c>
      <c r="B11" s="7" t="s">
        <v>16</v>
      </c>
      <c r="C11" s="7" t="s">
        <v>13</v>
      </c>
      <c r="D11" s="7" t="s">
        <v>7</v>
      </c>
      <c r="E11" s="7" t="s">
        <v>17</v>
      </c>
      <c r="F11" s="7" t="s">
        <v>10</v>
      </c>
      <c r="G11" s="7" t="s">
        <v>10</v>
      </c>
      <c r="H11" s="4"/>
    </row>
    <row r="12" spans="1:8" ht="15.75" customHeight="1" x14ac:dyDescent="0.2">
      <c r="A12" s="6">
        <v>42217.862139652774</v>
      </c>
      <c r="B12" s="7" t="s">
        <v>21</v>
      </c>
      <c r="C12" s="7" t="s">
        <v>13</v>
      </c>
      <c r="D12" s="7" t="s">
        <v>9</v>
      </c>
      <c r="E12" s="7" t="s">
        <v>13</v>
      </c>
      <c r="F12" s="7" t="s">
        <v>10</v>
      </c>
      <c r="G12" s="7" t="s">
        <v>10</v>
      </c>
      <c r="H12" s="4"/>
    </row>
    <row r="14" spans="1:8" ht="15.75" customHeight="1" x14ac:dyDescent="0.2">
      <c r="B14" s="3" t="s">
        <v>25</v>
      </c>
      <c r="C14" s="3" t="s">
        <v>22</v>
      </c>
      <c r="D14" s="3" t="s">
        <v>23</v>
      </c>
      <c r="E14" s="3" t="s">
        <v>24</v>
      </c>
      <c r="G14" s="3" t="s">
        <v>32</v>
      </c>
      <c r="H14" s="3" t="s">
        <v>27</v>
      </c>
    </row>
    <row r="15" spans="1:8" ht="15.75" customHeight="1" x14ac:dyDescent="0.2">
      <c r="B15" s="3" t="s">
        <v>17</v>
      </c>
      <c r="C15" s="3">
        <f>COUNTIF(Table17[How good is our route? / Seberapa baik rute kami? '[Overall / Keseluruhan']],Table28[[#This Row],[Penilaian]])</f>
        <v>0</v>
      </c>
      <c r="D15" s="3">
        <f>COUNTIF(Table17[How good is our route? / Seberapa baik rute kami? '[Vehicle path / Rute kendaraan']],Table28[[#This Row],[Penilaian]])</f>
        <v>0</v>
      </c>
      <c r="E15" s="3">
        <f>COUNTIF(Table17[How good is our route? / Seberapa baik rute kami? '[Walking path / Rute berjalan']],Table28[[#This Row],[Penilaian]])</f>
        <v>1</v>
      </c>
      <c r="G15" s="7" t="s">
        <v>16</v>
      </c>
      <c r="H15" s="3">
        <f>COUNTIF(Table17[Did you know about our crowdsourcing feature? / Apakah Anda tahu tentang fitur crowdsourcing kami? (At/di https://angkot.web.id)],Table510[[#This Row],[Contribution]])</f>
        <v>7</v>
      </c>
    </row>
    <row r="16" spans="1:8" ht="15.75" customHeight="1" x14ac:dyDescent="0.2">
      <c r="B16" s="3" t="s">
        <v>9</v>
      </c>
      <c r="C16" s="3">
        <f>COUNTIF(Table17[How good is our route? / Seberapa baik rute kami? '[Overall / Keseluruhan']],Table28[[#This Row],[Penilaian]])</f>
        <v>1</v>
      </c>
      <c r="D16" s="3">
        <f>COUNTIF(Table17[How good is our route? / Seberapa baik rute kami? '[Vehicle path / Rute kendaraan']],Table28[[#This Row],[Penilaian]])</f>
        <v>2</v>
      </c>
      <c r="E16" s="3">
        <f>COUNTIF(Table17[How good is our route? / Seberapa baik rute kami? '[Walking path / Rute berjalan']],Table28[[#This Row],[Penilaian]])</f>
        <v>1</v>
      </c>
      <c r="G16" s="7" t="s">
        <v>21</v>
      </c>
      <c r="H16" s="3">
        <f>COUNTIF(Table17[Did you know about our crowdsourcing feature? / Apakah Anda tahu tentang fitur crowdsourcing kami? (At/di https://angkot.web.id)],Table510[[#This Row],[Contribution]])</f>
        <v>4</v>
      </c>
    </row>
    <row r="17" spans="2:8" ht="15.75" customHeight="1" x14ac:dyDescent="0.2">
      <c r="B17" s="3" t="s">
        <v>13</v>
      </c>
      <c r="C17" s="3">
        <f>COUNTIF(Table17[How good is our route? / Seberapa baik rute kami? '[Overall / Keseluruhan']],Table28[[#This Row],[Penilaian]])</f>
        <v>4</v>
      </c>
      <c r="D17" s="3">
        <f>COUNTIF(Table17[How good is our route? / Seberapa baik rute kami? '[Vehicle path / Rute kendaraan']],Table28[[#This Row],[Penilaian]])</f>
        <v>2</v>
      </c>
      <c r="E17" s="3">
        <f>COUNTIF(Table17[How good is our route? / Seberapa baik rute kami? '[Walking path / Rute berjalan']],Table28[[#This Row],[Penilaian]])</f>
        <v>4</v>
      </c>
      <c r="G17" s="3" t="s">
        <v>33</v>
      </c>
      <c r="H17" s="3">
        <f>COUNTIF(Table17[Did you know about our crowdsourcing feature? / Apakah Anda tahu tentang fitur crowdsourcing kami? (At/di https://angkot.web.id)],Table510[[#This Row],[Contribution]])</f>
        <v>0</v>
      </c>
    </row>
    <row r="18" spans="2:8" ht="15.75" customHeight="1" x14ac:dyDescent="0.2">
      <c r="B18" s="3" t="s">
        <v>7</v>
      </c>
      <c r="C18" s="3">
        <f>COUNTIF(Table17[How good is our route? / Seberapa baik rute kami? '[Overall / Keseluruhan']],Table28[[#This Row],[Penilaian]])</f>
        <v>6</v>
      </c>
      <c r="D18" s="3">
        <f>COUNTIF(Table17[How good is our route? / Seberapa baik rute kami? '[Vehicle path / Rute kendaraan']],Table28[[#This Row],[Penilaian]])</f>
        <v>4</v>
      </c>
      <c r="E18" s="3">
        <f>COUNTIF(Table17[How good is our route? / Seberapa baik rute kami? '[Walking path / Rute berjalan']],Table28[[#This Row],[Penilaian]])</f>
        <v>3</v>
      </c>
    </row>
    <row r="19" spans="2:8" ht="15.75" customHeight="1" x14ac:dyDescent="0.2">
      <c r="B19" s="3" t="s">
        <v>8</v>
      </c>
      <c r="C19" s="3">
        <f>COUNTIF(Table17[How good is our route? / Seberapa baik rute kami? '[Overall / Keseluruhan']],Table28[[#This Row],[Penilaian]])</f>
        <v>0</v>
      </c>
      <c r="D19" s="3">
        <f>COUNTIF(Table17[How good is our route? / Seberapa baik rute kami? '[Vehicle path / Rute kendaraan']],Table28[[#This Row],[Penilaian]])</f>
        <v>3</v>
      </c>
      <c r="E19" s="3">
        <f>COUNTIF(Table17[How good is our route? / Seberapa baik rute kami? '[Walking path / Rute berjalan']],Table28[[#This Row],[Penilaian]])</f>
        <v>2</v>
      </c>
    </row>
    <row r="21" spans="2:8" ht="15.75" customHeight="1" x14ac:dyDescent="0.2">
      <c r="E21" s="3" t="s">
        <v>26</v>
      </c>
      <c r="F21" s="3" t="s">
        <v>30</v>
      </c>
      <c r="G21" s="3" t="s">
        <v>31</v>
      </c>
    </row>
    <row r="22" spans="2:8" ht="15.75" customHeight="1" x14ac:dyDescent="0.2">
      <c r="E22" s="3" t="s">
        <v>10</v>
      </c>
      <c r="F22" s="3">
        <f>COUNTIF(Table17[Where do you use KIRI? / Di mana Anda menggunakan KIRI?], CONCATENATE("*", Table39[[#This Row],[Kota]], "*"))</f>
        <v>10</v>
      </c>
      <c r="G22" s="3">
        <f>COUNTIF(Table17[Where do you live mainly? / Di mana Anda tinggal?],Table39[[#This Row],[Kota]])</f>
        <v>9</v>
      </c>
    </row>
    <row r="23" spans="2:8" ht="15.75" customHeight="1" x14ac:dyDescent="0.2">
      <c r="E23" s="3" t="s">
        <v>18</v>
      </c>
      <c r="F23" s="3">
        <f>COUNTIF(Table17[Where do you use KIRI? / Di mana Anda menggunakan KIRI?], CONCATENATE("*", Table39[[#This Row],[Kota]], "*"))</f>
        <v>3</v>
      </c>
      <c r="G23" s="3">
        <f>COUNTIF(Table17[Where do you live mainly? / Di mana Anda tinggal?],Table39[[#This Row],[Kota]])</f>
        <v>2</v>
      </c>
    </row>
    <row r="24" spans="2:8" ht="15.75" customHeight="1" x14ac:dyDescent="0.2">
      <c r="E24" s="3" t="s">
        <v>28</v>
      </c>
      <c r="F24" s="5">
        <f>COUNTIF(Table17[Where do you use KIRI? / Di mana Anda menggunakan KIRI?], CONCATENATE("*", Table39[[#This Row],[Kota]], "*"))</f>
        <v>0</v>
      </c>
      <c r="G24" s="3">
        <f>COUNTIF(Table17[Where do you live mainly? / Di mana Anda tinggal?],Table39[[#This Row],[Kota]])</f>
        <v>0</v>
      </c>
    </row>
    <row r="25" spans="2:8" ht="15.75" customHeight="1" x14ac:dyDescent="0.2">
      <c r="E25" s="3" t="s">
        <v>11</v>
      </c>
      <c r="F25" s="5">
        <f>COUNTIF(Table17[Where do you use KIRI? / Di mana Anda menggunakan KIRI?], CONCATENATE("*", Table39[[#This Row],[Kota]], "*"))</f>
        <v>0</v>
      </c>
      <c r="G25" s="3">
        <f>COUNTIF(Table17[Where do you live mainly? / Di mana Anda tinggal?],Table39[[#This Row],[Kota]])</f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1</vt:lpstr>
      <vt:lpstr>Phase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Alfadian Nugroho</cp:lastModifiedBy>
  <dcterms:modified xsi:type="dcterms:W3CDTF">2015-08-05T08:27:33Z</dcterms:modified>
</cp:coreProperties>
</file>