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5" authorId="0">
      <text>
        <r>
          <rPr>
            <b/>
            <sz val="9"/>
            <rFont val="宋体"/>
            <charset val="134"/>
          </rPr>
          <t>按照每日工作8小时制定生产计划。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<sst xmlns="http://schemas.openxmlformats.org/spreadsheetml/2006/main" count="42">
  <si>
    <t>版权所有：北京未名潮管理顾问有限公司
全套手册由未名潮、创业邦共同策划出品</t>
  </si>
  <si>
    <t>生产日报表</t>
  </si>
  <si>
    <r>
      <t>说明：生产日报表是记录生产单位当日生产绩效的报表之一，主要记录生产单位当日生产产品的计划与实际完成情况，具体包括预定产量、实际产量、累计产量、耗费工时、合格率以及作业人员出勤情况、异常情况报告等。本报表可以为生产管理者提供实时的生产数据，便于其及时掌握生产状况，为决策制定提供重要依据。</t>
    </r>
    <r>
      <rPr>
        <b/>
        <sz val="11"/>
        <color indexed="8"/>
        <rFont val="微软雅黑"/>
        <family val="2"/>
        <charset val="134"/>
      </rPr>
      <t xml:space="preserve">（内含自动计算公式，数据为模拟数据） </t>
    </r>
  </si>
  <si>
    <t xml:space="preserve">编制部门/车间：                                    编制人：                                        编制日期：                     </t>
  </si>
  <si>
    <t>序号</t>
  </si>
  <si>
    <t>生产线</t>
  </si>
  <si>
    <t>应到人数</t>
  </si>
  <si>
    <t>实到人数</t>
  </si>
  <si>
    <t>订单号</t>
  </si>
  <si>
    <t>生产单号</t>
  </si>
  <si>
    <t>产品名称</t>
  </si>
  <si>
    <t>规格型号</t>
  </si>
  <si>
    <t>订单总量</t>
  </si>
  <si>
    <t>上单累计已完成数量</t>
  </si>
  <si>
    <t>当日计划数</t>
  </si>
  <si>
    <t>标准工时（H）</t>
  </si>
  <si>
    <t>实际出勤时间(H)</t>
  </si>
  <si>
    <t>挡产时间(H)</t>
  </si>
  <si>
    <t>生产完成总数量</t>
  </si>
  <si>
    <t>产出工时(H)</t>
  </si>
  <si>
    <t>出勤总工时(H)</t>
  </si>
  <si>
    <t>当日生产效率</t>
  </si>
  <si>
    <t>当日不良数</t>
  </si>
  <si>
    <t>当日达成率</t>
  </si>
  <si>
    <t>累计完成率</t>
  </si>
  <si>
    <t>当日合格率</t>
  </si>
  <si>
    <t>差异原因</t>
  </si>
  <si>
    <t>改进措施</t>
  </si>
  <si>
    <t>A</t>
  </si>
  <si>
    <t>B</t>
  </si>
  <si>
    <t>C</t>
  </si>
  <si>
    <t>车间1统计</t>
  </si>
  <si>
    <t>出勤记录</t>
  </si>
  <si>
    <t xml:space="preserve">请假人数：                离职人数：                     调入人数：                   转出人数：                     其他：                    </t>
  </si>
  <si>
    <t>加班记录</t>
  </si>
  <si>
    <t>加班人数</t>
  </si>
  <si>
    <t>加班原因</t>
  </si>
  <si>
    <t>停工记录</t>
  </si>
  <si>
    <t>异常情况</t>
  </si>
  <si>
    <t>主要差距与问题</t>
  </si>
  <si>
    <r>
      <t xml:space="preserve">生产部经理审批：                                        车间主任审核：    </t>
    </r>
    <r>
      <rPr>
        <sz val="10"/>
        <rFont val="宋体"/>
        <charset val="134"/>
      </rPr>
      <t xml:space="preserve">         </t>
    </r>
    <r>
      <rPr>
        <sz val="10"/>
        <rFont val="宋体"/>
        <charset val="134"/>
      </rPr>
      <t xml:space="preserve">     </t>
    </r>
    <r>
      <rPr>
        <sz val="10"/>
        <rFont val="宋体"/>
        <charset val="134"/>
      </rPr>
      <t xml:space="preserve">                </t>
    </r>
    <r>
      <rPr>
        <sz val="10"/>
        <rFont val="宋体"/>
        <charset val="134"/>
      </rPr>
      <t xml:space="preserve">  </t>
    </r>
    <r>
      <rPr>
        <sz val="10"/>
        <rFont val="宋体"/>
        <charset val="134"/>
      </rPr>
      <t xml:space="preserve"> </t>
    </r>
    <r>
      <rPr>
        <sz val="10"/>
        <rFont val="宋体"/>
        <charset val="134"/>
      </rPr>
      <t xml:space="preserve">制表：             </t>
    </r>
  </si>
  <si>
    <t>版权所有：                                                                  北京未名潮管理顾问有限公司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</si>
</sst>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0.00;[Red]0.00"/>
    <numFmt numFmtId="44" formatCode="_ &quot;￥&quot;* #,##0.00_ ;_ &quot;￥&quot;* \-#,##0.00_ ;_ &quot;￥&quot;* &quot;-&quot;??_ ;_ @_ "/>
    <numFmt numFmtId="177" formatCode="m&quot;月&quot;d&quot;日&quot;;@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color indexed="8"/>
      <name val="新宋体"/>
      <family val="3"/>
      <charset val="134"/>
    </font>
    <font>
      <sz val="10"/>
      <color theme="1"/>
      <name val="仿宋"/>
      <family val="3"/>
      <charset val="134"/>
    </font>
    <font>
      <b/>
      <sz val="20"/>
      <color rgb="FF0070C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宋体"/>
      <charset val="134"/>
    </font>
    <font>
      <b/>
      <sz val="9"/>
      <color indexed="8"/>
      <name val="新宋体"/>
      <family val="3"/>
      <charset val="134"/>
    </font>
    <font>
      <b/>
      <sz val="10"/>
      <name val="宋体"/>
      <charset val="134"/>
    </font>
    <font>
      <sz val="9"/>
      <name val="宋体"/>
      <charset val="134"/>
    </font>
    <font>
      <sz val="9"/>
      <color indexed="8"/>
      <name val="新宋体"/>
      <family val="3"/>
      <charset val="134"/>
    </font>
    <font>
      <b/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indexed="8"/>
      <name val="微软雅黑"/>
      <family val="2"/>
      <charset val="134"/>
    </font>
  </fonts>
  <fills count="42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5" fillId="30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4" borderId="26" applyNumberFormat="0" applyFont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23" borderId="24" applyNumberFormat="0" applyAlignment="0" applyProtection="0">
      <alignment vertical="center"/>
    </xf>
    <xf numFmtId="0" fontId="30" fillId="23" borderId="28" applyNumberFormat="0" applyAlignment="0" applyProtection="0">
      <alignment vertical="center"/>
    </xf>
    <xf numFmtId="0" fontId="17" fillId="22" borderId="2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3" borderId="0" xfId="0" applyFont="1" applyFill="1" applyBorder="1" applyAlignment="1"/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7" fontId="7" fillId="2" borderId="4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/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0" fontId="9" fillId="3" borderId="0" xfId="0" applyNumberFormat="1" applyFont="1" applyFill="1" applyBorder="1" applyAlignment="1" applyProtection="1">
      <alignment vertical="center" wrapText="1"/>
    </xf>
    <xf numFmtId="49" fontId="7" fillId="2" borderId="4" xfId="0" applyNumberFormat="1" applyFont="1" applyFill="1" applyBorder="1" applyAlignment="1">
      <alignment horizontal="center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0" borderId="14" xfId="0" applyNumberFormat="1" applyFont="1" applyFill="1" applyBorder="1" applyAlignment="1" applyProtection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 wrapText="1"/>
    </xf>
    <xf numFmtId="0" fontId="2" fillId="10" borderId="16" xfId="0" applyFont="1" applyFill="1" applyBorder="1" applyAlignment="1">
      <alignment horizontal="center" vertical="center" wrapText="1"/>
    </xf>
    <xf numFmtId="176" fontId="9" fillId="7" borderId="6" xfId="0" applyNumberFormat="1" applyFont="1" applyFill="1" applyBorder="1" applyAlignment="1">
      <alignment horizontal="center" vertical="center"/>
    </xf>
    <xf numFmtId="10" fontId="11" fillId="8" borderId="6" xfId="0" applyNumberFormat="1" applyFont="1" applyFill="1" applyBorder="1" applyAlignment="1">
      <alignment horizontal="center" vertical="center"/>
    </xf>
    <xf numFmtId="0" fontId="9" fillId="7" borderId="6" xfId="0" applyNumberFormat="1" applyFont="1" applyFill="1" applyBorder="1" applyAlignment="1">
      <alignment horizontal="center" vertical="center"/>
    </xf>
    <xf numFmtId="10" fontId="8" fillId="7" borderId="6" xfId="0" applyNumberFormat="1" applyFont="1" applyFill="1" applyBorder="1" applyAlignment="1">
      <alignment horizontal="center" vertical="center"/>
    </xf>
    <xf numFmtId="10" fontId="8" fillId="10" borderId="10" xfId="0" applyNumberFormat="1" applyFont="1" applyFill="1" applyBorder="1" applyAlignment="1">
      <alignment horizontal="center" vertical="center"/>
    </xf>
    <xf numFmtId="0" fontId="1" fillId="10" borderId="17" xfId="0" applyFont="1" applyFill="1" applyBorder="1" applyAlignment="1"/>
    <xf numFmtId="0" fontId="6" fillId="3" borderId="18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9" fillId="0" borderId="14" xfId="0" applyNumberFormat="1" applyFont="1" applyFill="1" applyBorder="1" applyAlignment="1" applyProtection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1" fillId="3" borderId="21" xfId="0" applyFont="1" applyFill="1" applyBorder="1" applyAlignment="1"/>
    <xf numFmtId="0" fontId="9" fillId="0" borderId="0" xfId="0" applyNumberFormat="1" applyFont="1" applyFill="1" applyBorder="1" applyAlignment="1" applyProtection="1">
      <alignment horizontal="center" vertical="center" wrapText="1"/>
    </xf>
    <xf numFmtId="0" fontId="9" fillId="3" borderId="0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C:\Users\HEJIAN~1\AppData\Local\Temp\ksohtml\wps3828.tmp.png" TargetMode="External"/><Relationship Id="rId4" Type="http://schemas.openxmlformats.org/officeDocument/2006/relationships/image" Target="../media/image3.png"/><Relationship Id="rId3" Type="http://schemas.openxmlformats.org/officeDocument/2006/relationships/image" Target="C:\Users\HEJIAN~1\AppData\Local\Temp\ksohtml\wps3827.tmp.png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17</xdr:col>
      <xdr:colOff>552450</xdr:colOff>
      <xdr:row>16</xdr:row>
      <xdr:rowOff>18415</xdr:rowOff>
    </xdr:from>
    <xdr:to>
      <xdr:col>20</xdr:col>
      <xdr:colOff>457200</xdr:colOff>
      <xdr:row>16</xdr:row>
      <xdr:rowOff>532765</xdr:rowOff>
    </xdr:to>
    <xdr:pic>
      <xdr:nvPicPr>
        <xdr:cNvPr id="4" name="图片 1" descr="未名潮LOGO横专业楷体红色WEB"/>
        <xdr:cNvPicPr>
          <a:picLocks noChangeAspect="1"/>
        </xdr:cNvPicPr>
      </xdr:nvPicPr>
      <xdr:blipFill>
        <a:blip r:embed="rId1"/>
        <a:srcRect l="3857" t="18405" r="3857" b="17792"/>
        <a:stretch>
          <a:fillRect/>
        </a:stretch>
      </xdr:blipFill>
      <xdr:spPr>
        <a:xfrm>
          <a:off x="7362825" y="6158865"/>
          <a:ext cx="14763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354330</xdr:colOff>
      <xdr:row>0</xdr:row>
      <xdr:rowOff>86995</xdr:rowOff>
    </xdr:from>
    <xdr:to>
      <xdr:col>10</xdr:col>
      <xdr:colOff>205740</xdr:colOff>
      <xdr:row>0</xdr:row>
      <xdr:rowOff>610235</xdr:rowOff>
    </xdr:to>
    <xdr:pic>
      <xdr:nvPicPr>
        <xdr:cNvPr id="5" name="图片 1" descr="C:\Users\HEJIAN~1\AppData\Local\Temp\ksohtml\wps3827.tmp.png"/>
        <xdr:cNvPicPr>
          <a:picLocks noChangeAspect="1"/>
        </xdr:cNvPicPr>
      </xdr:nvPicPr>
      <xdr:blipFill>
        <a:blip r:embed="rId2" r:link="rId3"/>
        <a:stretch>
          <a:fillRect/>
        </a:stretch>
      </xdr:blipFill>
      <xdr:spPr>
        <a:xfrm>
          <a:off x="2697480" y="86995"/>
          <a:ext cx="1384935" cy="52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304800</xdr:colOff>
      <xdr:row>0</xdr:row>
      <xdr:rowOff>23495</xdr:rowOff>
    </xdr:from>
    <xdr:to>
      <xdr:col>13</xdr:col>
      <xdr:colOff>137160</xdr:colOff>
      <xdr:row>0</xdr:row>
      <xdr:rowOff>599440</xdr:rowOff>
    </xdr:to>
    <xdr:pic>
      <xdr:nvPicPr>
        <xdr:cNvPr id="6" name="图片 2" descr="C:\Users\HEJIAN~1\AppData\Local\Temp\ksohtml\wps3828.tmp.png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4181475" y="23495"/>
          <a:ext cx="1061085" cy="5759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46"/>
  <sheetViews>
    <sheetView showGridLines="0" tabSelected="1" workbookViewId="0">
      <selection activeCell="Y2" sqref="Y2"/>
    </sheetView>
  </sheetViews>
  <sheetFormatPr defaultColWidth="9.77777777777778" defaultRowHeight="15.6"/>
  <cols>
    <col min="1" max="1" width="3.75" style="1" customWidth="1"/>
    <col min="2" max="2" width="7.77777777777778" style="1" customWidth="1"/>
    <col min="3" max="3" width="6.11111111111111" style="1" customWidth="1"/>
    <col min="4" max="4" width="5.83333333333333" style="1" customWidth="1"/>
    <col min="5" max="5" width="6.11111111111111" style="1" customWidth="1"/>
    <col min="6" max="6" width="4.58333333333333" style="1" customWidth="1"/>
    <col min="7" max="7" width="5.41666666666667" style="1" customWidth="1"/>
    <col min="8" max="8" width="4.86111111111111" style="1" customWidth="1"/>
    <col min="9" max="9" width="5.97222222222222" style="1" customWidth="1"/>
    <col min="10" max="10" width="6.11111111111111" style="1" customWidth="1"/>
    <col min="11" max="11" width="6.25" style="1" customWidth="1"/>
    <col min="12" max="12" width="5.69444444444444" style="1" customWidth="1"/>
    <col min="13" max="13" width="5.97222222222222" style="1" customWidth="1"/>
    <col min="14" max="14" width="5.55555555555556" style="1" customWidth="1"/>
    <col min="15" max="15" width="6.38888888888889" style="1" customWidth="1"/>
    <col min="16" max="16" width="5.69444444444444" style="1" customWidth="1"/>
    <col min="17" max="17" width="7.22222222222222" style="1" customWidth="1"/>
    <col min="18" max="18" width="8.47222222222222" style="1" customWidth="1"/>
    <col min="19" max="19" width="5.69444444444444" style="1" customWidth="1"/>
    <col min="20" max="20" width="8.75" style="1" customWidth="1"/>
    <col min="21" max="21" width="8.19444444444444" style="1" customWidth="1"/>
    <col min="22" max="22" width="7.77777777777778" style="1" customWidth="1"/>
    <col min="23" max="23" width="6.80555555555556" style="1" customWidth="1"/>
    <col min="24" max="24" width="6.52777777777778" style="1" customWidth="1"/>
    <col min="25" max="32" width="10" style="4"/>
    <col min="33" max="64" width="9.77777777777778" style="4"/>
    <col min="65" max="65" width="10" style="4"/>
    <col min="66" max="96" width="10" style="1"/>
    <col min="97" max="16384" width="9.77777777777778" style="1"/>
  </cols>
  <sheetData>
    <row r="1" s="1" customFormat="1" ht="53" customHeight="1" spans="1:6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</row>
    <row r="2" s="1" customFormat="1" ht="32.25" customHeight="1" spans="1:6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="1" customFormat="1" ht="63.75" customHeight="1" spans="1:6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</row>
    <row r="4" s="2" customFormat="1" ht="24" customHeight="1" spans="1:6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</row>
    <row r="5" s="3" customFormat="1" ht="53.25" customHeight="1" spans="1:65">
      <c r="A5" s="9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1" t="s">
        <v>9</v>
      </c>
      <c r="G5" s="12" t="s">
        <v>10</v>
      </c>
      <c r="H5" s="12" t="s">
        <v>11</v>
      </c>
      <c r="I5" s="12" t="s">
        <v>12</v>
      </c>
      <c r="J5" s="12" t="s">
        <v>13</v>
      </c>
      <c r="K5" s="29" t="s">
        <v>14</v>
      </c>
      <c r="L5" s="29" t="s">
        <v>15</v>
      </c>
      <c r="M5" s="30" t="s">
        <v>16</v>
      </c>
      <c r="N5" s="30" t="s">
        <v>17</v>
      </c>
      <c r="O5" s="30" t="s">
        <v>18</v>
      </c>
      <c r="P5" s="30" t="s">
        <v>19</v>
      </c>
      <c r="Q5" s="30" t="s">
        <v>20</v>
      </c>
      <c r="R5" s="34" t="s">
        <v>21</v>
      </c>
      <c r="S5" s="35" t="s">
        <v>22</v>
      </c>
      <c r="T5" s="36" t="s">
        <v>23</v>
      </c>
      <c r="U5" s="36" t="s">
        <v>24</v>
      </c>
      <c r="V5" s="36" t="s">
        <v>25</v>
      </c>
      <c r="W5" s="37" t="s">
        <v>26</v>
      </c>
      <c r="X5" s="38" t="s">
        <v>27</v>
      </c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</row>
    <row r="6" s="4" customFormat="1" ht="21" customHeight="1" spans="1:24">
      <c r="A6" s="13"/>
      <c r="B6" s="14" t="s">
        <v>28</v>
      </c>
      <c r="C6" s="14">
        <v>5</v>
      </c>
      <c r="D6" s="14">
        <v>5</v>
      </c>
      <c r="E6" s="14"/>
      <c r="F6" s="14"/>
      <c r="G6" s="14"/>
      <c r="H6" s="14"/>
      <c r="I6" s="14">
        <v>2000</v>
      </c>
      <c r="J6" s="14">
        <v>1200</v>
      </c>
      <c r="K6" s="14">
        <f t="shared" ref="K6:K8" si="0">D6*8/L6</f>
        <v>400</v>
      </c>
      <c r="L6" s="14">
        <v>0.1</v>
      </c>
      <c r="M6" s="31">
        <v>9</v>
      </c>
      <c r="N6" s="31">
        <v>1</v>
      </c>
      <c r="O6" s="31">
        <v>400</v>
      </c>
      <c r="P6" s="32">
        <f t="shared" ref="P6:P8" si="1">(O6-S6)*L6</f>
        <v>39.8</v>
      </c>
      <c r="Q6" s="39">
        <f t="shared" ref="Q6:Q8" si="2">D6*M6</f>
        <v>45</v>
      </c>
      <c r="R6" s="40">
        <f t="shared" ref="R6:R9" si="3">P6/(Q6-N6)</f>
        <v>0.904545454545455</v>
      </c>
      <c r="S6" s="41">
        <v>2</v>
      </c>
      <c r="T6" s="42">
        <f t="shared" ref="T6:T9" si="4">O6/K6</f>
        <v>1</v>
      </c>
      <c r="U6" s="42">
        <f t="shared" ref="U6:U9" si="5">((O6-S6)+J6)/I6</f>
        <v>0.799</v>
      </c>
      <c r="V6" s="42">
        <f t="shared" ref="V6:V9" si="6">(O6-S6)/O6</f>
        <v>0.995</v>
      </c>
      <c r="W6" s="43"/>
      <c r="X6" s="44"/>
    </row>
    <row r="7" s="4" customFormat="1" ht="21" customHeight="1" spans="1:24">
      <c r="A7" s="13"/>
      <c r="B7" s="14" t="s">
        <v>29</v>
      </c>
      <c r="C7" s="14">
        <v>4</v>
      </c>
      <c r="D7" s="14">
        <v>3</v>
      </c>
      <c r="E7" s="14"/>
      <c r="F7" s="14"/>
      <c r="G7" s="14"/>
      <c r="H7" s="14"/>
      <c r="I7" s="14">
        <v>2000</v>
      </c>
      <c r="J7" s="14">
        <v>1000</v>
      </c>
      <c r="K7" s="14">
        <f t="shared" si="0"/>
        <v>240</v>
      </c>
      <c r="L7" s="14">
        <v>0.1</v>
      </c>
      <c r="M7" s="31">
        <v>8.5</v>
      </c>
      <c r="N7" s="31">
        <v>0.5</v>
      </c>
      <c r="O7" s="31">
        <v>180</v>
      </c>
      <c r="P7" s="32">
        <f t="shared" si="1"/>
        <v>17.8</v>
      </c>
      <c r="Q7" s="39">
        <f t="shared" si="2"/>
        <v>25.5</v>
      </c>
      <c r="R7" s="40">
        <f t="shared" si="3"/>
        <v>0.712</v>
      </c>
      <c r="S7" s="41">
        <v>2</v>
      </c>
      <c r="T7" s="42">
        <f t="shared" si="4"/>
        <v>0.75</v>
      </c>
      <c r="U7" s="42">
        <f t="shared" si="5"/>
        <v>0.589</v>
      </c>
      <c r="V7" s="42">
        <f t="shared" si="6"/>
        <v>0.988888888888889</v>
      </c>
      <c r="W7" s="43"/>
      <c r="X7" s="44"/>
    </row>
    <row r="8" s="4" customFormat="1" ht="21" customHeight="1" spans="1:24">
      <c r="A8" s="13"/>
      <c r="B8" s="14" t="s">
        <v>30</v>
      </c>
      <c r="C8" s="14">
        <v>7</v>
      </c>
      <c r="D8" s="14">
        <v>5</v>
      </c>
      <c r="E8" s="14"/>
      <c r="F8" s="14"/>
      <c r="G8" s="14"/>
      <c r="H8" s="14"/>
      <c r="I8" s="14">
        <v>2000</v>
      </c>
      <c r="J8" s="14">
        <v>800</v>
      </c>
      <c r="K8" s="14">
        <f t="shared" si="0"/>
        <v>200</v>
      </c>
      <c r="L8" s="14">
        <v>0.2</v>
      </c>
      <c r="M8" s="31">
        <v>8</v>
      </c>
      <c r="N8" s="31">
        <v>1</v>
      </c>
      <c r="O8" s="31">
        <v>180</v>
      </c>
      <c r="P8" s="32">
        <f t="shared" si="1"/>
        <v>35.6</v>
      </c>
      <c r="Q8" s="39">
        <f t="shared" si="2"/>
        <v>40</v>
      </c>
      <c r="R8" s="40">
        <f t="shared" si="3"/>
        <v>0.912820512820513</v>
      </c>
      <c r="S8" s="41">
        <v>2</v>
      </c>
      <c r="T8" s="42">
        <f t="shared" si="4"/>
        <v>0.9</v>
      </c>
      <c r="U8" s="42">
        <f t="shared" si="5"/>
        <v>0.489</v>
      </c>
      <c r="V8" s="42">
        <f t="shared" si="6"/>
        <v>0.988888888888889</v>
      </c>
      <c r="W8" s="43"/>
      <c r="X8" s="44"/>
    </row>
    <row r="9" s="4" customFormat="1" ht="21" customHeight="1" spans="1:24">
      <c r="A9" s="15" t="s">
        <v>31</v>
      </c>
      <c r="B9" s="14"/>
      <c r="C9" s="16">
        <f>SUM(C6:C8)</f>
        <v>16</v>
      </c>
      <c r="D9" s="16">
        <f>SUM(D6:D8)</f>
        <v>13</v>
      </c>
      <c r="E9" s="16"/>
      <c r="F9" s="17"/>
      <c r="G9" s="17"/>
      <c r="H9" s="17"/>
      <c r="I9" s="16">
        <f t="shared" ref="I9:Q9" si="7">SUM(I6:I8)</f>
        <v>6000</v>
      </c>
      <c r="J9" s="16">
        <f t="shared" si="7"/>
        <v>3000</v>
      </c>
      <c r="K9" s="16">
        <f t="shared" si="7"/>
        <v>840</v>
      </c>
      <c r="L9" s="16">
        <f t="shared" si="7"/>
        <v>0.4</v>
      </c>
      <c r="M9" s="16">
        <f t="shared" si="7"/>
        <v>25.5</v>
      </c>
      <c r="N9" s="16">
        <f t="shared" si="7"/>
        <v>2.5</v>
      </c>
      <c r="O9" s="16">
        <f t="shared" si="7"/>
        <v>760</v>
      </c>
      <c r="P9" s="16">
        <f t="shared" si="7"/>
        <v>93.2</v>
      </c>
      <c r="Q9" s="16">
        <f t="shared" si="7"/>
        <v>110.5</v>
      </c>
      <c r="R9" s="40">
        <f t="shared" si="3"/>
        <v>0.862962962962963</v>
      </c>
      <c r="S9" s="16">
        <f>SUM(S6:S8)</f>
        <v>6</v>
      </c>
      <c r="T9" s="42">
        <f t="shared" si="4"/>
        <v>0.904761904761905</v>
      </c>
      <c r="U9" s="42">
        <f t="shared" si="5"/>
        <v>0.625666666666667</v>
      </c>
      <c r="V9" s="42">
        <f t="shared" si="6"/>
        <v>0.992105263157895</v>
      </c>
      <c r="W9" s="43"/>
      <c r="X9" s="44"/>
    </row>
    <row r="10" s="4" customFormat="1" ht="21" customHeight="1" spans="1:24">
      <c r="A10" s="18" t="s">
        <v>32</v>
      </c>
      <c r="B10" s="19"/>
      <c r="C10" s="20" t="s">
        <v>33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45"/>
    </row>
    <row r="11" s="4" customFormat="1" ht="21" customHeight="1" spans="1:24">
      <c r="A11" s="18" t="s">
        <v>34</v>
      </c>
      <c r="B11" s="19"/>
      <c r="C11" s="22" t="s">
        <v>35</v>
      </c>
      <c r="D11" s="19"/>
      <c r="E11" s="22"/>
      <c r="F11" s="23"/>
      <c r="G11" s="19"/>
      <c r="H11" s="22" t="s">
        <v>36</v>
      </c>
      <c r="I11" s="19"/>
      <c r="J11" s="22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46"/>
    </row>
    <row r="12" s="4" customFormat="1" ht="25.5" customHeight="1" spans="1:24">
      <c r="A12" s="18" t="s">
        <v>37</v>
      </c>
      <c r="B12" s="19"/>
      <c r="C12" s="22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46"/>
    </row>
    <row r="13" s="4" customFormat="1" ht="25.5" customHeight="1" spans="1:24">
      <c r="A13" s="18" t="s">
        <v>38</v>
      </c>
      <c r="B13" s="19"/>
      <c r="C13" s="22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46"/>
    </row>
    <row r="14" s="4" customFormat="1" ht="25.5" customHeight="1" spans="1:24">
      <c r="A14" s="24" t="s">
        <v>39</v>
      </c>
      <c r="B14" s="25"/>
      <c r="C14" s="2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46"/>
    </row>
    <row r="15" s="4" customFormat="1" ht="25.5" customHeight="1" spans="1:24">
      <c r="A15" s="24" t="s">
        <v>27</v>
      </c>
      <c r="B15" s="25"/>
      <c r="C15" s="22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46"/>
    </row>
    <row r="16" s="1" customFormat="1" ht="29.25" customHeight="1" spans="1:65">
      <c r="A16" s="26" t="s">
        <v>40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47"/>
      <c r="X16" s="48"/>
      <c r="Y16" s="53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 s="4" customFormat="1" ht="46.5" customHeight="1" spans="6:28">
      <c r="F17" s="28"/>
      <c r="K17" s="28"/>
      <c r="L17" s="28"/>
      <c r="O17" s="33" t="s">
        <v>41</v>
      </c>
      <c r="P17" s="33"/>
      <c r="Q17" s="33"/>
      <c r="R17" s="33"/>
      <c r="S17" s="49"/>
      <c r="T17" s="49"/>
      <c r="U17" s="49"/>
      <c r="V17" s="49"/>
      <c r="W17" s="49"/>
      <c r="X17" s="33"/>
      <c r="Y17" s="54"/>
      <c r="Z17" s="54"/>
      <c r="AA17" s="55"/>
      <c r="AB17" s="55"/>
    </row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</sheetData>
  <mergeCells count="23">
    <mergeCell ref="A1:X1"/>
    <mergeCell ref="A2:X2"/>
    <mergeCell ref="A3:X3"/>
    <mergeCell ref="A4:X4"/>
    <mergeCell ref="A9:B9"/>
    <mergeCell ref="A10:B10"/>
    <mergeCell ref="C10:X10"/>
    <mergeCell ref="A11:B11"/>
    <mergeCell ref="C11:D11"/>
    <mergeCell ref="E11:G11"/>
    <mergeCell ref="H11:I11"/>
    <mergeCell ref="J11:X11"/>
    <mergeCell ref="A12:B12"/>
    <mergeCell ref="C12:X12"/>
    <mergeCell ref="A13:B13"/>
    <mergeCell ref="C13:X13"/>
    <mergeCell ref="A14:B14"/>
    <mergeCell ref="C14:X14"/>
    <mergeCell ref="A15:B15"/>
    <mergeCell ref="C15:X15"/>
    <mergeCell ref="A16:X16"/>
    <mergeCell ref="O17:R17"/>
    <mergeCell ref="X17:Z17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2017-07-23T02:56:00Z</dcterms:created>
  <dcterms:modified xsi:type="dcterms:W3CDTF">2017-07-24T05:57:08Z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