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<sst xmlns="http://schemas.openxmlformats.org/spreadsheetml/2006/main" count="13">
  <si>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版权所有：北京未名潮管理顾问有限公司
全套手册由未名潮、创业邦共同策划出品</t>
  </si>
  <si>
    <r>
      <t>员工年度考核及奖金计算表</t>
    </r>
    <r>
      <rPr>
        <sz val="12"/>
        <color rgb="FF0066CC"/>
        <rFont val="宋体"/>
        <family val="2"/>
        <charset val="134"/>
      </rPr>
      <t>(以下数值为示例)</t>
    </r>
  </si>
  <si>
    <t>说明：此计算表主要用于年度考核总成绩计算以及奖金计算。其中年度总成绩是由出勤考核、行为考核、工作完成情况考核三部分组成，并按照相应的权重进行加权计算得出年度总成绩。根据总成绩以及公司的奖金标准，最后得出相应的奖金。（该表已经包含相应的计算公式，仅需调整数值即可得出结果。）</t>
  </si>
  <si>
    <t>员工编号</t>
  </si>
  <si>
    <t>员工姓名</t>
  </si>
  <si>
    <t>出勤考核</t>
  </si>
  <si>
    <t>行为考核</t>
  </si>
  <si>
    <t>工作完成情况考核</t>
  </si>
  <si>
    <t>年度总成绩</t>
  </si>
  <si>
    <t>排名</t>
  </si>
  <si>
    <t>奖金</t>
  </si>
  <si>
    <t>排名参照标准</t>
  </si>
  <si>
    <r>
      <rPr>
        <b/>
        <sz val="10"/>
        <color indexed="8"/>
        <rFont val="宋体"/>
        <charset val="134"/>
      </rPr>
      <t>说明：</t>
    </r>
    <r>
      <rPr>
        <sz val="10"/>
        <color theme="1"/>
        <charset val="134"/>
      </rPr>
      <t>出勤考核所占权重为10%；行为考核所占权重为40%；工作完成情况考核所占权重为50%。此考核内容及其权重仅供参考，企业可根据实际需求，针对考核内容及相应的权重、奖金设置的标准进行调整。在使用此表过程中，仅需修改其中的一些数值即可。</t>
    </r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</si>
</sst>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_ "/>
    <numFmt numFmtId="177" formatCode="0.00_);\(0.00\)"/>
    <numFmt numFmtId="178" formatCode="#,##0.00_ "/>
    <numFmt numFmtId="179" formatCode="&quot;￥&quot;#,##0_);\(&quot;￥&quot;#,##0\)"/>
  </numFmts>
  <fonts count="32">
    <font>
      <sz val="11"/>
      <color theme="1"/>
      <name val="宋体"/>
      <charset val="134"/>
      <scheme val="minor"/>
    </font>
    <font>
      <sz val="14"/>
      <name val="宋体"/>
      <charset val="134"/>
    </font>
    <font>
      <sz val="12"/>
      <name val="宋体"/>
      <charset val="134"/>
    </font>
    <font>
      <sz val="11"/>
      <color theme="1"/>
      <name val="仿宋"/>
      <charset val="134"/>
    </font>
    <font>
      <b/>
      <sz val="18"/>
      <color rgb="FF0070C0"/>
      <name val="微软雅黑"/>
      <family val="2"/>
      <charset val="134"/>
    </font>
    <font>
      <b/>
      <sz val="20"/>
      <color rgb="FF0070C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0"/>
      <name val="微软雅黑"/>
      <charset val="134"/>
    </font>
    <font>
      <sz val="11"/>
      <color theme="0"/>
      <name val="微软雅黑"/>
      <charset val="134"/>
    </font>
    <font>
      <b/>
      <sz val="11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rgb="FF0066CC"/>
      <name val="宋体"/>
      <family val="2"/>
      <charset val="134"/>
    </font>
    <font>
      <b/>
      <sz val="10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002060"/>
      </left>
      <right style="thin">
        <color theme="0" tint="-0.25"/>
      </right>
      <top/>
      <bottom/>
      <diagonal/>
    </border>
    <border>
      <left style="thin">
        <color theme="0" tint="-0.25"/>
      </left>
      <right style="thin">
        <color theme="0" tint="-0.25"/>
      </right>
      <top/>
      <bottom/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medium">
        <color rgb="FF002060"/>
      </right>
      <top/>
      <bottom/>
      <diagonal/>
    </border>
    <border>
      <left style="medium">
        <color rgb="FF002060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medium">
        <color rgb="FF002060"/>
      </right>
      <top/>
      <bottom style="thin">
        <color theme="0" tint="-0.25"/>
      </bottom>
      <diagonal/>
    </border>
    <border>
      <left style="medium">
        <color rgb="FF002060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medium">
        <color rgb="FF002060"/>
      </right>
      <top style="thin">
        <color theme="0" tint="-0.25"/>
      </top>
      <bottom style="thin">
        <color theme="0" tint="-0.25"/>
      </bottom>
      <diagonal/>
    </border>
    <border>
      <left style="medium">
        <color rgb="FF002060"/>
      </left>
      <right style="thin">
        <color theme="0" tint="-0.25"/>
      </right>
      <top style="thin">
        <color theme="0" tint="-0.25"/>
      </top>
      <bottom style="medium">
        <color rgb="FF002060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medium">
        <color rgb="FF002060"/>
      </bottom>
      <diagonal/>
    </border>
    <border>
      <left style="thin">
        <color theme="0" tint="-0.25"/>
      </left>
      <right style="medium">
        <color rgb="FF002060"/>
      </right>
      <top style="thin">
        <color theme="0" tint="-0.25"/>
      </top>
      <bottom style="medium">
        <color rgb="FF002060"/>
      </bottom>
      <diagonal/>
    </border>
    <border>
      <left style="medium">
        <color rgb="FF002060"/>
      </left>
      <right style="thin">
        <color theme="0" tint="-0.15"/>
      </right>
      <top/>
      <bottom/>
      <diagonal/>
    </border>
    <border>
      <left style="thin">
        <color theme="0" tint="-0.15"/>
      </left>
      <right style="medium">
        <color rgb="FF002060"/>
      </right>
      <top/>
      <bottom/>
      <diagonal/>
    </border>
    <border>
      <left style="medium">
        <color rgb="FF002060"/>
      </left>
      <right style="thin">
        <color theme="0" tint="-0.15"/>
      </right>
      <top/>
      <bottom style="medium">
        <color theme="0" tint="-0.25"/>
      </bottom>
      <diagonal/>
    </border>
    <border>
      <left style="thin">
        <color theme="0" tint="-0.15"/>
      </left>
      <right style="medium">
        <color rgb="FF002060"/>
      </right>
      <top/>
      <bottom style="medium">
        <color theme="0" tint="-0.25"/>
      </bottom>
      <diagonal/>
    </border>
    <border>
      <left style="medium">
        <color rgb="FF002060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 style="medium">
        <color rgb="FF002060"/>
      </right>
      <top/>
      <bottom style="hair">
        <color indexed="12"/>
      </bottom>
      <diagonal/>
    </border>
    <border>
      <left style="medium">
        <color rgb="FF002060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medium">
        <color rgb="FF002060"/>
      </right>
      <top style="hair">
        <color indexed="12"/>
      </top>
      <bottom style="hair">
        <color indexed="12"/>
      </bottom>
      <diagonal/>
    </border>
    <border>
      <left style="medium">
        <color rgb="FF002060"/>
      </left>
      <right style="hair">
        <color indexed="12"/>
      </right>
      <top style="hair">
        <color indexed="12"/>
      </top>
      <bottom style="medium">
        <color rgb="FF002060"/>
      </bottom>
      <diagonal/>
    </border>
    <border>
      <left style="hair">
        <color indexed="12"/>
      </left>
      <right style="medium">
        <color rgb="FF002060"/>
      </right>
      <top style="hair">
        <color indexed="12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/>
      <right/>
      <top/>
      <bottom style="medium">
        <color rgb="FF002060"/>
      </bottom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0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35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33" applyNumberFormat="0" applyFill="0" applyAlignment="0" applyProtection="0">
      <alignment vertical="center"/>
    </xf>
    <xf numFmtId="0" fontId="12" fillId="0" borderId="33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2" fillId="22" borderId="37" applyNumberFormat="0" applyAlignment="0" applyProtection="0">
      <alignment vertical="center"/>
    </xf>
    <xf numFmtId="0" fontId="25" fillId="22" borderId="34" applyNumberFormat="0" applyAlignment="0" applyProtection="0">
      <alignment vertical="center"/>
    </xf>
    <xf numFmtId="0" fontId="27" fillId="26" borderId="38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8" fillId="0" borderId="3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/>
    <xf numFmtId="178" fontId="1" fillId="0" borderId="0" xfId="0" applyNumberFormat="1" applyFont="1" applyFill="1" applyBorder="1" applyAlignment="1"/>
    <xf numFmtId="176" fontId="1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9" fontId="8" fillId="3" borderId="9" xfId="0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77" fontId="0" fillId="0" borderId="9" xfId="0" applyNumberFormat="1" applyFill="1" applyBorder="1" applyAlignment="1">
      <alignment horizontal="center" vertical="center"/>
    </xf>
    <xf numFmtId="179" fontId="0" fillId="0" borderId="12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77" fontId="0" fillId="4" borderId="9" xfId="0" applyNumberFormat="1" applyFill="1" applyBorder="1" applyAlignment="1">
      <alignment horizontal="center" vertical="center"/>
    </xf>
    <xf numFmtId="179" fontId="0" fillId="4" borderId="12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77" fontId="0" fillId="4" borderId="14" xfId="0" applyNumberFormat="1" applyFill="1" applyBorder="1" applyAlignment="1">
      <alignment horizontal="center" vertical="center"/>
    </xf>
    <xf numFmtId="177" fontId="0" fillId="0" borderId="14" xfId="0" applyNumberFormat="1" applyFill="1" applyBorder="1" applyAlignment="1">
      <alignment horizontal="center" vertical="center"/>
    </xf>
    <xf numFmtId="179" fontId="0" fillId="4" borderId="15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79" fontId="0" fillId="0" borderId="21" xfId="0" applyNumberForma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79" fontId="0" fillId="0" borderId="23" xfId="0" applyNumberForma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179" fontId="0" fillId="0" borderId="25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10" fillId="6" borderId="26" xfId="0" applyFont="1" applyFill="1" applyBorder="1" applyAlignment="1">
      <alignment horizontal="left" vertical="top" wrapText="1"/>
    </xf>
    <xf numFmtId="0" fontId="10" fillId="6" borderId="27" xfId="0" applyFont="1" applyFill="1" applyBorder="1" applyAlignment="1">
      <alignment horizontal="left" vertical="top" wrapText="1"/>
    </xf>
    <xf numFmtId="0" fontId="10" fillId="6" borderId="28" xfId="0" applyFont="1" applyFill="1" applyBorder="1" applyAlignment="1">
      <alignment horizontal="left" vertical="top" wrapText="1"/>
    </xf>
    <xf numFmtId="0" fontId="10" fillId="6" borderId="29" xfId="0" applyFont="1" applyFill="1" applyBorder="1" applyAlignment="1">
      <alignment horizontal="left" vertical="top" wrapText="1"/>
    </xf>
    <xf numFmtId="0" fontId="0" fillId="5" borderId="30" xfId="0" applyFill="1" applyBorder="1" applyAlignment="1">
      <alignment vertical="center"/>
    </xf>
    <xf numFmtId="0" fontId="10" fillId="6" borderId="31" xfId="0" applyFont="1" applyFill="1" applyBorder="1" applyAlignment="1">
      <alignment horizontal="left" vertical="top" wrapText="1"/>
    </xf>
    <xf numFmtId="0" fontId="10" fillId="6" borderId="32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color theme="0"/>
      </font>
      <fill>
        <patternFill patternType="solid">
          <bgColor rgb="FF0070C0"/>
        </patternFill>
      </fill>
    </dxf>
    <dxf>
      <font>
        <b val="1"/>
        <i val="0"/>
        <color theme="1"/>
      </font>
      <fill>
        <patternFill patternType="solid">
          <bgColor rgb="FFFFFF00"/>
        </patternFill>
      </fill>
    </dxf>
    <dxf>
      <font>
        <b val="1"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106680</xdr:colOff>
      <xdr:row>0</xdr:row>
      <xdr:rowOff>62230</xdr:rowOff>
    </xdr:from>
    <xdr:to>
      <xdr:col>4</xdr:col>
      <xdr:colOff>697230</xdr:colOff>
      <xdr:row>0</xdr:row>
      <xdr:rowOff>581660</xdr:rowOff>
    </xdr:to>
    <xdr:pic>
      <xdr:nvPicPr>
        <xdr:cNvPr id="4" name="图片 3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766060" y="62230"/>
          <a:ext cx="1405890" cy="519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835025</xdr:colOff>
      <xdr:row>0</xdr:row>
      <xdr:rowOff>68580</xdr:rowOff>
    </xdr:from>
    <xdr:to>
      <xdr:col>5</xdr:col>
      <xdr:colOff>478790</xdr:colOff>
      <xdr:row>0</xdr:row>
      <xdr:rowOff>551815</xdr:rowOff>
    </xdr:to>
    <xdr:pic>
      <xdr:nvPicPr>
        <xdr:cNvPr id="5" name="图片 4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309745" y="68580"/>
          <a:ext cx="885825" cy="4832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showGridLines="0" tabSelected="1" workbookViewId="0">
      <selection activeCell="L2" sqref="L2"/>
    </sheetView>
  </sheetViews>
  <sheetFormatPr defaultColWidth="9.77777777777778" defaultRowHeight="17.4"/>
  <cols>
    <col min="1" max="1" width="12.2222222222222" style="1" customWidth="1"/>
    <col min="2" max="2" width="13.4444444444444" style="2" customWidth="1"/>
    <col min="3" max="3" width="13.1111111111111" style="2" customWidth="1"/>
    <col min="4" max="4" width="11.8888888888889" style="2" customWidth="1"/>
    <col min="5" max="5" width="18.1111111111111" style="2" customWidth="1"/>
    <col min="6" max="6" width="13.7777777777778" style="3" customWidth="1"/>
    <col min="7" max="7" width="9" style="2" customWidth="1"/>
    <col min="8" max="8" width="12.3333333333333" style="2" customWidth="1"/>
    <col min="9" max="9" width="2.44444444444444" style="2" customWidth="1"/>
    <col min="10" max="10" width="14.6666666666667" style="2" customWidth="1"/>
    <col min="11" max="11" width="12.8888888888889" style="2" customWidth="1"/>
    <col min="12" max="29" width="10" style="4"/>
    <col min="30" max="16384" width="9.77777777777778" style="4"/>
  </cols>
  <sheetData>
    <row r="1" ht="50" customHeight="1" spans="1:1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ht="42" customHeight="1" spans="1:11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ht="63" customHeight="1" spans="1:11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>
      <c r="A4" s="9" t="s">
        <v>3</v>
      </c>
      <c r="B4" s="10" t="s">
        <v>4</v>
      </c>
      <c r="C4" s="11" t="s">
        <v>5</v>
      </c>
      <c r="D4" s="11" t="s">
        <v>6</v>
      </c>
      <c r="E4" s="11" t="s">
        <v>7</v>
      </c>
      <c r="F4" s="10" t="s">
        <v>8</v>
      </c>
      <c r="G4" s="10" t="s">
        <v>9</v>
      </c>
      <c r="H4" s="12" t="s">
        <v>10</v>
      </c>
      <c r="I4" s="30"/>
      <c r="J4" s="31" t="s">
        <v>11</v>
      </c>
      <c r="K4" s="32" t="s">
        <v>10</v>
      </c>
    </row>
    <row r="5" spans="1:11">
      <c r="A5" s="13"/>
      <c r="B5" s="14"/>
      <c r="C5" s="15">
        <v>0.1</v>
      </c>
      <c r="D5" s="15">
        <v>0.4</v>
      </c>
      <c r="E5" s="15">
        <v>0.5</v>
      </c>
      <c r="F5" s="14"/>
      <c r="G5" s="14"/>
      <c r="H5" s="16"/>
      <c r="I5" s="30"/>
      <c r="J5" s="33"/>
      <c r="K5" s="34"/>
    </row>
    <row r="6" ht="23" customHeight="1" spans="1:11">
      <c r="A6" s="17"/>
      <c r="B6" s="18"/>
      <c r="C6" s="19">
        <v>91.25</v>
      </c>
      <c r="D6" s="19">
        <v>92.65</v>
      </c>
      <c r="E6" s="19">
        <v>91.45</v>
      </c>
      <c r="F6" s="19">
        <f>C6*$C$5+D6*$D$5+E6*$E$5</f>
        <v>91.91</v>
      </c>
      <c r="G6" s="18">
        <f>RANK(F6,$F$6:$F$23)</f>
        <v>6</v>
      </c>
      <c r="H6" s="20">
        <f>LOOKUP(G6,$J$6:$J$9,$K$6:$K$9)</f>
        <v>3000</v>
      </c>
      <c r="I6" s="30"/>
      <c r="J6" s="35">
        <v>1</v>
      </c>
      <c r="K6" s="36">
        <v>5000</v>
      </c>
    </row>
    <row r="7" ht="23" customHeight="1" spans="1:11">
      <c r="A7" s="21"/>
      <c r="B7" s="22"/>
      <c r="C7" s="23">
        <v>88.65</v>
      </c>
      <c r="D7" s="23">
        <v>90.75</v>
      </c>
      <c r="E7" s="23">
        <v>84.25</v>
      </c>
      <c r="F7" s="19">
        <f t="shared" ref="F7:F23" si="0">C7*$C$5+D7*$D$5+E7*$E$5</f>
        <v>87.29</v>
      </c>
      <c r="G7" s="22">
        <f>RANK(F7,$F$6:$F$23)</f>
        <v>11</v>
      </c>
      <c r="H7" s="24">
        <f>LOOKUP(G7,$J$6:$J$9,$K$6:$K$9)</f>
        <v>2000</v>
      </c>
      <c r="I7" s="30"/>
      <c r="J7" s="37">
        <v>6</v>
      </c>
      <c r="K7" s="38">
        <v>3000</v>
      </c>
    </row>
    <row r="8" ht="23" customHeight="1" spans="1:11">
      <c r="A8" s="17"/>
      <c r="B8" s="18"/>
      <c r="C8" s="19">
        <v>94.25</v>
      </c>
      <c r="D8" s="19">
        <v>83</v>
      </c>
      <c r="E8" s="19">
        <v>72</v>
      </c>
      <c r="F8" s="19">
        <f t="shared" si="0"/>
        <v>78.625</v>
      </c>
      <c r="G8" s="18">
        <f>RANK(F8,$F$6:$F$23)</f>
        <v>16</v>
      </c>
      <c r="H8" s="20">
        <f>LOOKUP(G8,$J$6:$J$9,$K$6:$K$9)</f>
        <v>1000</v>
      </c>
      <c r="I8" s="30"/>
      <c r="J8" s="37">
        <v>11</v>
      </c>
      <c r="K8" s="38">
        <v>2000</v>
      </c>
    </row>
    <row r="9" ht="23" customHeight="1" spans="1:11">
      <c r="A9" s="21"/>
      <c r="B9" s="22"/>
      <c r="C9" s="23">
        <v>93.5</v>
      </c>
      <c r="D9" s="23">
        <v>94.5</v>
      </c>
      <c r="E9" s="23">
        <v>92.5</v>
      </c>
      <c r="F9" s="19">
        <f t="shared" si="0"/>
        <v>93.4</v>
      </c>
      <c r="G9" s="22">
        <f>RANK(F9,$F$6:$F$23)</f>
        <v>3</v>
      </c>
      <c r="H9" s="24">
        <f>LOOKUP(G9,$J$6:$J$9,$K$6:$K$9)</f>
        <v>5000</v>
      </c>
      <c r="I9" s="30"/>
      <c r="J9" s="39">
        <v>16</v>
      </c>
      <c r="K9" s="40">
        <v>1000</v>
      </c>
    </row>
    <row r="10" ht="23" customHeight="1" spans="1:11">
      <c r="A10" s="17"/>
      <c r="B10" s="18"/>
      <c r="C10" s="19">
        <v>88.25</v>
      </c>
      <c r="D10" s="19">
        <v>94.25</v>
      </c>
      <c r="E10" s="19">
        <v>69.75</v>
      </c>
      <c r="F10" s="19">
        <f t="shared" si="0"/>
        <v>81.4</v>
      </c>
      <c r="G10" s="18">
        <f>RANK(F10,$F$6:$F$23)</f>
        <v>15</v>
      </c>
      <c r="H10" s="20">
        <f>LOOKUP(G10,$J$6:$J$9,$K$6:$K$9)</f>
        <v>2000</v>
      </c>
      <c r="I10" s="41"/>
      <c r="J10" s="42" t="s">
        <v>12</v>
      </c>
      <c r="K10" s="43"/>
    </row>
    <row r="11" ht="23" customHeight="1" spans="1:11">
      <c r="A11" s="21"/>
      <c r="B11" s="22"/>
      <c r="C11" s="23">
        <v>90.75</v>
      </c>
      <c r="D11" s="23">
        <v>53.25</v>
      </c>
      <c r="E11" s="23">
        <v>84.75</v>
      </c>
      <c r="F11" s="19">
        <f t="shared" si="0"/>
        <v>72.75</v>
      </c>
      <c r="G11" s="22">
        <f>RANK(F11,$F$6:$F$23)</f>
        <v>18</v>
      </c>
      <c r="H11" s="24">
        <f>LOOKUP(G11,$J$6:$J$9,$K$6:$K$9)</f>
        <v>1000</v>
      </c>
      <c r="I11" s="41"/>
      <c r="J11" s="44"/>
      <c r="K11" s="45"/>
    </row>
    <row r="12" ht="23" customHeight="1" spans="1:11">
      <c r="A12" s="17"/>
      <c r="B12" s="18"/>
      <c r="C12" s="19">
        <v>84.25</v>
      </c>
      <c r="D12" s="19">
        <v>92</v>
      </c>
      <c r="E12" s="19">
        <v>88.25</v>
      </c>
      <c r="F12" s="19">
        <f t="shared" si="0"/>
        <v>89.35</v>
      </c>
      <c r="G12" s="18">
        <f>RANK(F12,$F$6:$F$23)</f>
        <v>9</v>
      </c>
      <c r="H12" s="20">
        <f>LOOKUP(G12,$J$6:$J$9,$K$6:$K$9)</f>
        <v>3000</v>
      </c>
      <c r="I12" s="41"/>
      <c r="J12" s="44"/>
      <c r="K12" s="45"/>
    </row>
    <row r="13" ht="23" customHeight="1" spans="1:11">
      <c r="A13" s="21"/>
      <c r="B13" s="22"/>
      <c r="C13" s="23">
        <v>91.5</v>
      </c>
      <c r="D13" s="23">
        <v>81.75</v>
      </c>
      <c r="E13" s="23">
        <v>89</v>
      </c>
      <c r="F13" s="19">
        <f t="shared" si="0"/>
        <v>86.35</v>
      </c>
      <c r="G13" s="22">
        <f>RANK(F13,$F$6:$F$23)</f>
        <v>13</v>
      </c>
      <c r="H13" s="24">
        <f>LOOKUP(G13,$J$6:$J$9,$K$6:$K$9)</f>
        <v>2000</v>
      </c>
      <c r="I13" s="41"/>
      <c r="J13" s="44"/>
      <c r="K13" s="45"/>
    </row>
    <row r="14" ht="23" customHeight="1" spans="1:11">
      <c r="A14" s="17"/>
      <c r="B14" s="18"/>
      <c r="C14" s="19">
        <v>71.25</v>
      </c>
      <c r="D14" s="19">
        <v>61.25</v>
      </c>
      <c r="E14" s="19">
        <v>94</v>
      </c>
      <c r="F14" s="19">
        <f t="shared" si="0"/>
        <v>78.625</v>
      </c>
      <c r="G14" s="18">
        <f>RANK(F14,$F$6:$F$23)</f>
        <v>16</v>
      </c>
      <c r="H14" s="20">
        <f>LOOKUP(G14,$J$6:$J$9,$K$6:$K$9)</f>
        <v>1000</v>
      </c>
      <c r="I14" s="41"/>
      <c r="J14" s="44"/>
      <c r="K14" s="45"/>
    </row>
    <row r="15" ht="23" customHeight="1" spans="1:11">
      <c r="A15" s="21"/>
      <c r="B15" s="22"/>
      <c r="C15" s="23">
        <v>89</v>
      </c>
      <c r="D15" s="23">
        <v>90.75</v>
      </c>
      <c r="E15" s="23">
        <v>92.25</v>
      </c>
      <c r="F15" s="19">
        <f t="shared" si="0"/>
        <v>91.325</v>
      </c>
      <c r="G15" s="22">
        <f>RANK(F15,$F$6:$F$23)</f>
        <v>8</v>
      </c>
      <c r="H15" s="24">
        <f>LOOKUP(G15,$J$6:$J$9,$K$6:$K$9)</f>
        <v>3000</v>
      </c>
      <c r="I15" s="41"/>
      <c r="J15" s="44"/>
      <c r="K15" s="45"/>
    </row>
    <row r="16" ht="23" customHeight="1" spans="1:11">
      <c r="A16" s="17"/>
      <c r="B16" s="18"/>
      <c r="C16" s="19">
        <v>93.75</v>
      </c>
      <c r="D16" s="19">
        <v>94.5</v>
      </c>
      <c r="E16" s="19">
        <v>94</v>
      </c>
      <c r="F16" s="19">
        <f t="shared" si="0"/>
        <v>94.175</v>
      </c>
      <c r="G16" s="18">
        <f>RANK(F16,$F$6:$F$23)</f>
        <v>1</v>
      </c>
      <c r="H16" s="20">
        <f>LOOKUP(G16,$J$6:$J$9,$K$6:$K$9)</f>
        <v>5000</v>
      </c>
      <c r="I16" s="41"/>
      <c r="J16" s="44"/>
      <c r="K16" s="45"/>
    </row>
    <row r="17" ht="23" customHeight="1" spans="1:11">
      <c r="A17" s="21"/>
      <c r="B17" s="22"/>
      <c r="C17" s="23">
        <v>92</v>
      </c>
      <c r="D17" s="23">
        <v>93.5</v>
      </c>
      <c r="E17" s="23">
        <v>91.75</v>
      </c>
      <c r="F17" s="19">
        <f t="shared" si="0"/>
        <v>92.475</v>
      </c>
      <c r="G17" s="22">
        <f>RANK(F17,$F$6:$F$23)</f>
        <v>5</v>
      </c>
      <c r="H17" s="24">
        <f>LOOKUP(G17,$J$6:$J$9,$K$6:$K$9)</f>
        <v>5000</v>
      </c>
      <c r="I17" s="41"/>
      <c r="J17" s="44"/>
      <c r="K17" s="45"/>
    </row>
    <row r="18" ht="23" customHeight="1" spans="1:11">
      <c r="A18" s="17"/>
      <c r="B18" s="18"/>
      <c r="C18" s="19">
        <v>91.5</v>
      </c>
      <c r="D18" s="19">
        <v>92.5</v>
      </c>
      <c r="E18" s="19">
        <v>93.25</v>
      </c>
      <c r="F18" s="19">
        <f t="shared" si="0"/>
        <v>92.775</v>
      </c>
      <c r="G18" s="18">
        <f>RANK(F18,$F$6:$F$23)</f>
        <v>4</v>
      </c>
      <c r="H18" s="20">
        <f>LOOKUP(G18,$J$6:$J$9,$K$6:$K$9)</f>
        <v>5000</v>
      </c>
      <c r="I18" s="41"/>
      <c r="J18" s="44"/>
      <c r="K18" s="45"/>
    </row>
    <row r="19" ht="23" customHeight="1" spans="1:11">
      <c r="A19" s="21"/>
      <c r="B19" s="22"/>
      <c r="C19" s="23">
        <v>93.75</v>
      </c>
      <c r="D19" s="23">
        <v>94</v>
      </c>
      <c r="E19" s="23">
        <v>93.75</v>
      </c>
      <c r="F19" s="19">
        <f t="shared" si="0"/>
        <v>93.85</v>
      </c>
      <c r="G19" s="22">
        <f>RANK(F19,$F$6:$F$23)</f>
        <v>2</v>
      </c>
      <c r="H19" s="24">
        <f>LOOKUP(G19,$J$6:$J$9,$K$6:$K$9)</f>
        <v>5000</v>
      </c>
      <c r="I19" s="41"/>
      <c r="J19" s="44"/>
      <c r="K19" s="45"/>
    </row>
    <row r="20" ht="23" customHeight="1" spans="1:11">
      <c r="A20" s="17"/>
      <c r="B20" s="18"/>
      <c r="C20" s="19">
        <v>90.75</v>
      </c>
      <c r="D20" s="19">
        <v>90</v>
      </c>
      <c r="E20" s="19">
        <v>83.25</v>
      </c>
      <c r="F20" s="19">
        <f t="shared" si="0"/>
        <v>86.7</v>
      </c>
      <c r="G20" s="18">
        <f>RANK(F20,$F$6:$F$23)</f>
        <v>12</v>
      </c>
      <c r="H20" s="20">
        <f>LOOKUP(G20,$J$6:$J$9,$K$6:$K$9)</f>
        <v>2000</v>
      </c>
      <c r="I20" s="41"/>
      <c r="J20" s="44"/>
      <c r="K20" s="45"/>
    </row>
    <row r="21" ht="23" customHeight="1" spans="1:11">
      <c r="A21" s="21"/>
      <c r="B21" s="22"/>
      <c r="C21" s="23">
        <v>91.25</v>
      </c>
      <c r="D21" s="23">
        <v>91.5</v>
      </c>
      <c r="E21" s="23">
        <v>91.25</v>
      </c>
      <c r="F21" s="19">
        <f t="shared" si="0"/>
        <v>91.35</v>
      </c>
      <c r="G21" s="22">
        <f>RANK(F21,$F$6:$F$23)</f>
        <v>7</v>
      </c>
      <c r="H21" s="24">
        <f>LOOKUP(G21,$J$6:$J$9,$K$6:$K$9)</f>
        <v>3000</v>
      </c>
      <c r="I21" s="41"/>
      <c r="J21" s="44"/>
      <c r="K21" s="45"/>
    </row>
    <row r="22" ht="23" customHeight="1" spans="1:11">
      <c r="A22" s="17"/>
      <c r="B22" s="18"/>
      <c r="C22" s="19">
        <v>86.75</v>
      </c>
      <c r="D22" s="19">
        <v>81</v>
      </c>
      <c r="E22" s="19">
        <v>83</v>
      </c>
      <c r="F22" s="19">
        <f t="shared" si="0"/>
        <v>82.575</v>
      </c>
      <c r="G22" s="18">
        <f>RANK(F22,$F$6:$F$23)</f>
        <v>14</v>
      </c>
      <c r="H22" s="20">
        <f>LOOKUP(G22,$J$6:$J$9,$K$6:$K$9)</f>
        <v>2000</v>
      </c>
      <c r="I22" s="41"/>
      <c r="J22" s="44"/>
      <c r="K22" s="45"/>
    </row>
    <row r="23" ht="23" customHeight="1" spans="1:11">
      <c r="A23" s="25"/>
      <c r="B23" s="26"/>
      <c r="C23" s="27">
        <v>91.5</v>
      </c>
      <c r="D23" s="27">
        <v>79.5</v>
      </c>
      <c r="E23" s="27">
        <v>93.25</v>
      </c>
      <c r="F23" s="28">
        <f t="shared" si="0"/>
        <v>87.575</v>
      </c>
      <c r="G23" s="26">
        <f>RANK(F23,$F$6:$F$23)</f>
        <v>10</v>
      </c>
      <c r="H23" s="29">
        <f>LOOKUP(G23,$J$6:$J$9,$K$6:$K$9)</f>
        <v>3000</v>
      </c>
      <c r="I23" s="46"/>
      <c r="J23" s="47"/>
      <c r="K23" s="48"/>
    </row>
  </sheetData>
  <mergeCells count="11">
    <mergeCell ref="A1:K1"/>
    <mergeCell ref="A2:K2"/>
    <mergeCell ref="A3:K3"/>
    <mergeCell ref="A4:A5"/>
    <mergeCell ref="B4:B5"/>
    <mergeCell ref="F4:F5"/>
    <mergeCell ref="G4:G5"/>
    <mergeCell ref="H4:H5"/>
    <mergeCell ref="J4:J5"/>
    <mergeCell ref="K4:K5"/>
    <mergeCell ref="J10:K23"/>
  </mergeCells>
  <conditionalFormatting sqref="F6:F23">
    <cfRule type="cellIs" dxfId="0" priority="21" stopIfTrue="1" operator="between">
      <formula>90</formula>
      <formula>100</formula>
    </cfRule>
    <cfRule type="cellIs" dxfId="1" priority="22" stopIfTrue="1" operator="between">
      <formula>80</formula>
      <formula>90</formula>
    </cfRule>
  </conditionalFormatting>
  <conditionalFormatting sqref="F6:F23">
    <cfRule type="cellIs" dxfId="2" priority="4" operator="lessThan">
      <formula>80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2017-07-23T02:56:00Z</dcterms:created>
  <dcterms:modified xsi:type="dcterms:W3CDTF">2017-07-23T03:19:24Z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