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3026F924-D145-4F0E-A49B-EFE7BD696065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J70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G21" i="1" l="1"/>
  <c r="F49" i="1" s="1"/>
  <c r="I75" i="1" s="1"/>
  <c r="H20" i="1"/>
  <c r="G48" i="1" s="1"/>
  <c r="J74" i="1" s="1"/>
  <c r="G22" i="1" l="1"/>
  <c r="F50" i="1" s="1"/>
  <c r="I76" i="1" s="1"/>
  <c r="H21" i="1"/>
  <c r="G49" i="1" s="1"/>
  <c r="J75" i="1" s="1"/>
  <c r="H22" i="1" l="1"/>
  <c r="G50" i="1" s="1"/>
  <c r="J76" i="1" s="1"/>
  <c r="G23" i="1"/>
  <c r="F51" i="1" s="1"/>
  <c r="I77" i="1" s="1"/>
  <c r="H23" i="1" l="1"/>
  <c r="G51" i="1" s="1"/>
  <c r="J77" i="1" s="1"/>
  <c r="G24" i="1"/>
  <c r="F52" i="1" s="1"/>
  <c r="I78" i="1" s="1"/>
  <c r="H24" i="1" l="1"/>
  <c r="G52" i="1" s="1"/>
  <c r="J78" i="1" s="1"/>
  <c r="G25" i="1"/>
  <c r="F53" i="1" s="1"/>
  <c r="I79" i="1" s="1"/>
  <c r="H25" i="1" l="1"/>
  <c r="G53" i="1" s="1"/>
  <c r="J79" i="1" s="1"/>
  <c r="G26" i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<sst xmlns="http://schemas.openxmlformats.org/spreadsheetml/2006/main" count="43" uniqueCount="37">
  <si>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</si>
  <si>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</si>
  <si>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</si>
  <si>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</si>
  <si>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</si>
  <si>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</si>
  <si>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</si>
  <si>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</si>
  <si>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</si>
  <si>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</si>
  <si>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</si>
  <si>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</si>
  <si>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</si>
  <si>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</si>
  <si>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</si>
  <si>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</si>
  <si>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</si>
  <si>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</si>
  <si>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</si>
  <si>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</si>
  <si>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</si>
  <si>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</si>
  <si>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</si>
  <si>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VCCoff (5V)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</si>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</sst>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0.38559994139171649</c:v>
                </c:pt>
                <c:pt idx="1">
                  <c:v>0.48240941437347984</c:v>
                </c:pt>
                <c:pt idx="2">
                  <c:v>0.59355178262034647</c:v>
                </c:pt>
                <c:pt idx="3">
                  <c:v>0.71815010702712501</c:v>
                </c:pt>
                <c:pt idx="4">
                  <c:v>0.85447189875940566</c:v>
                </c:pt>
                <c:pt idx="5">
                  <c:v>1</c:v>
                </c:pt>
                <c:pt idx="6">
                  <c:v>1.1516186418096925</c:v>
                </c:pt>
                <c:pt idx="7">
                  <c:v>1.3058875379879644</c:v>
                </c:pt>
                <c:pt idx="8">
                  <c:v>1.4593540628722756</c:v>
                </c:pt>
                <c:pt idx="9">
                  <c:v>1.6088458138274524</c:v>
                </c:pt>
                <c:pt idx="10">
                  <c:v>1.7516955373117613</c:v>
                </c:pt>
                <c:pt idx="11">
                  <c:v>1.8858722365733001</c:v>
                </c:pt>
                <c:pt idx="12">
                  <c:v>2.010016888292057</c:v>
                </c:pt>
                <c:pt idx="13">
                  <c:v>2.1234002012423638</c:v>
                </c:pt>
                <c:pt idx="14">
                  <c:v>2.2258292517918932</c:v>
                </c:pt>
                <c:pt idx="15">
                  <c:v>2.3175302095323866</c:v>
                </c:pt>
                <c:pt idx="16">
                  <c:v>2.3990289515203256</c:v>
                </c:pt>
                <c:pt idx="17">
                  <c:v>2.4710437850520233</c:v>
                </c:pt>
                <c:pt idx="18">
                  <c:v>2.5343973964105437</c:v>
                </c:pt>
                <c:pt idx="19">
                  <c:v>2.5899498144026194</c:v>
                </c:pt>
                <c:pt idx="20">
                  <c:v>2.6385508675844984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33900.420850329079</c:v>
                </c:pt>
                <c:pt idx="1">
                  <c:v>26093.920543571829</c:v>
                </c:pt>
                <c:pt idx="2">
                  <c:v>20271.594558742065</c:v>
                </c:pt>
                <c:pt idx="3">
                  <c:v>15886.998210018286</c:v>
                </c:pt>
                <c:pt idx="4">
                  <c:v>12554.70252652927</c:v>
                </c:pt>
                <c:pt idx="5">
                  <c:v>10000</c:v>
                </c:pt>
                <c:pt idx="6">
                  <c:v>8025.1451786404677</c:v>
                </c:pt>
                <c:pt idx="7">
                  <c:v>6486.4408792131726</c:v>
                </c:pt>
                <c:pt idx="8">
                  <c:v>5278.5200532331801</c:v>
                </c:pt>
                <c:pt idx="9">
                  <c:v>4323.4540383425092</c:v>
                </c:pt>
                <c:pt idx="10">
                  <c:v>3563.1319373112869</c:v>
                </c:pt>
                <c:pt idx="11">
                  <c:v>2953.8792231522302</c:v>
                </c:pt>
                <c:pt idx="12">
                  <c:v>2462.6238651883828</c:v>
                </c:pt>
                <c:pt idx="13">
                  <c:v>2064.1417436165666</c:v>
                </c:pt>
                <c:pt idx="14">
                  <c:v>1739.0614028117036</c:v>
                </c:pt>
                <c:pt idx="15">
                  <c:v>1472.4075389837451</c:v>
                </c:pt>
                <c:pt idx="16">
                  <c:v>1252.5297956467418</c:v>
                </c:pt>
                <c:pt idx="17">
                  <c:v>1070.3092720326706</c:v>
                </c:pt>
                <c:pt idx="18">
                  <c:v>918.56668620494838</c:v>
                </c:pt>
                <c:pt idx="19">
                  <c:v>791.61801382618705</c:v>
                </c:pt>
                <c:pt idx="20">
                  <c:v>684.93872309991775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-2.8800117216567056E-2</c:v>
                </c:pt>
                <c:pt idx="1">
                  <c:v>0.16481882874695963</c:v>
                </c:pt>
                <c:pt idx="2">
                  <c:v>0.38710356524069289</c:v>
                </c:pt>
                <c:pt idx="3">
                  <c:v>0.63630021405424997</c:v>
                </c:pt>
                <c:pt idx="4">
                  <c:v>0.90894379751881127</c:v>
                </c:pt>
                <c:pt idx="5">
                  <c:v>1.2</c:v>
                </c:pt>
                <c:pt idx="6">
                  <c:v>1.503237283619385</c:v>
                </c:pt>
                <c:pt idx="7">
                  <c:v>1.8117750759759288</c:v>
                </c:pt>
                <c:pt idx="8">
                  <c:v>2.1187081257445515</c:v>
                </c:pt>
                <c:pt idx="9">
                  <c:v>2.4176916276549045</c:v>
                </c:pt>
                <c:pt idx="10">
                  <c:v>2.7033910746235223</c:v>
                </c:pt>
                <c:pt idx="11">
                  <c:v>2.9717444731466003</c:v>
                </c:pt>
                <c:pt idx="12">
                  <c:v>3.2200337765841143</c:v>
                </c:pt>
                <c:pt idx="13">
                  <c:v>3.4468004024847279</c:v>
                </c:pt>
                <c:pt idx="14">
                  <c:v>3.6516585035837865</c:v>
                </c:pt>
                <c:pt idx="15">
                  <c:v>3.8350604190647735</c:v>
                </c:pt>
                <c:pt idx="16">
                  <c:v>3.9980579030406513</c:v>
                </c:pt>
                <c:pt idx="17">
                  <c:v>4.1420875701040467</c:v>
                </c:pt>
                <c:pt idx="18">
                  <c:v>4.2687947928210876</c:v>
                </c:pt>
                <c:pt idx="19">
                  <c:v>4.379899628805239</c:v>
                </c:pt>
                <c:pt idx="20">
                  <c:v>4.477101735168997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725026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165656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\[_x000D_
V_{\text{out}} = \left(1+\frac{R_4}{R_2}\right) \left(\frac{v_{dd}}{1+\frac{R_{ntc}}{R_1}} - \frac{V_{cc}}{1+\frac{R_3}{R_2}}\right)_x000D_
\]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dimension ref="B1:P86"/>
  <sheetViews>
    <sheetView tabSelected="1" topLeftCell="A60" zoomScale="83" zoomScaleNormal="55" workbookViewId="0">
      <selection activeCell="J71" sqref="J71"/>
    </sheetView>
  </sheetViews>
  <sheetFormatPr baseColWidth="10" defaultRowHeight="14.5" x14ac:dyDescent="0.35"/>
  <cols>
    <col min="3" max="3" width="13.26953125" customWidth="1"/>
    <col min="9" max="9" width="15.54296875" customWidth="1"/>
    <col min="11" max="11" width="13.1796875" customWidth="1"/>
    <col min="12" max="12" width="23.26953125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</v>
      </c>
      <c r="E6" s="14"/>
      <c r="F6" s="14"/>
      <c r="G6" s="26">
        <v>0</v>
      </c>
      <c r="H6" s="26">
        <f t="shared" ref="H6:H26" si="0">D$6*EXP(D$5*(1/(G6+273.15)-1/298.15))</f>
        <v>33900.420850329079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26093.920543571829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5" si="1">G7+5</f>
        <v>10</v>
      </c>
      <c r="H8" s="26">
        <f t="shared" si="0"/>
        <v>20271.594558742065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15886.998210018286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12554.70252652927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8025.1451786404677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6486.4408792131726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5278.5200532331801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4323.4540383425092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3563.1319373112869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2953.8792231522302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2462.6238651883828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2064.1417436165666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1739.0614028117036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f t="shared" si="1"/>
        <v>75</v>
      </c>
      <c r="H21" s="26">
        <f t="shared" si="0"/>
        <v>1472.4075389837451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f>G21+5</f>
        <v>80</v>
      </c>
      <c r="H22" s="26">
        <f t="shared" si="0"/>
        <v>1252.5297956467418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f t="shared" si="1"/>
        <v>85</v>
      </c>
      <c r="H23" s="26">
        <f t="shared" si="0"/>
        <v>1070.3092720326706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f t="shared" si="1"/>
        <v>90</v>
      </c>
      <c r="H24" s="26">
        <f t="shared" si="0"/>
        <v>918.56668620494838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f t="shared" si="1"/>
        <v>95</v>
      </c>
      <c r="H25" s="26">
        <f t="shared" si="0"/>
        <v>791.61801382618705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f>G25+5</f>
        <v>100</v>
      </c>
      <c r="H26" s="26">
        <f t="shared" si="0"/>
        <v>684.93872309991775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0.52771017351689964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26">
        <v>3</v>
      </c>
      <c r="E34" s="20"/>
      <c r="F34" s="26">
        <f>G6</f>
        <v>0</v>
      </c>
      <c r="G34" s="26">
        <f>D$34*(D$35/(D$35+H6))</f>
        <v>0.38559994139171649</v>
      </c>
      <c r="H34" s="22"/>
      <c r="I34" s="26" t="s">
        <v>14</v>
      </c>
      <c r="J34" s="26">
        <f>1000*D34/(D35+H12)</f>
        <v>0.23032372836193848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5000</v>
      </c>
      <c r="E35" s="20"/>
      <c r="F35" s="26">
        <f t="shared" ref="F35" si="2">G7</f>
        <v>5</v>
      </c>
      <c r="G35" s="26">
        <f t="shared" ref="G35:G54" si="3">D$34*(D$35/(D$35+H7))</f>
        <v>0.48240941437347984</v>
      </c>
      <c r="H35" s="22"/>
      <c r="I35" s="26" t="s">
        <v>13</v>
      </c>
      <c r="J35" s="26">
        <f>1000*(G41-G39)/10</f>
        <v>30.588753798796443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0.59355178262034647</v>
      </c>
      <c r="H36" s="22"/>
      <c r="I36" s="26" t="s">
        <v>27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0.71815010702712501</v>
      </c>
      <c r="H37" s="22"/>
      <c r="I37" s="26" t="s">
        <v>28</v>
      </c>
      <c r="J37" s="26">
        <f>J36/J35</f>
        <v>2.3944155417956848E-2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0.85447189875940566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1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1.1516186418096925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1.3058875379879644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1.4593540628722756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1.6088458138274524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1.7516955373117613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1.8858722365733001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2.010016888292057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2.1234002012423638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2.2258292517918932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75</v>
      </c>
      <c r="G49" s="26">
        <f>D$34*(D$35/(D$35+H21))</f>
        <v>2.3175302095323866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80</v>
      </c>
      <c r="G50" s="26">
        <f t="shared" si="3"/>
        <v>2.3990289515203256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85</v>
      </c>
      <c r="G51" s="26">
        <f t="shared" si="3"/>
        <v>2.4710437850520233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90</v>
      </c>
      <c r="G52" s="26">
        <f t="shared" si="3"/>
        <v>2.5343973964105437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95</v>
      </c>
      <c r="G53" s="26">
        <f t="shared" si="3"/>
        <v>2.5899498144026194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100</v>
      </c>
      <c r="G54" s="26">
        <f t="shared" si="3"/>
        <v>2.6385508675844984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36</v>
      </c>
      <c r="M59" s="26">
        <f>G60/(G61+K52)*1000</f>
        <v>0</v>
      </c>
      <c r="N59" s="26" t="s">
        <v>34</v>
      </c>
      <c r="O59" s="8"/>
      <c r="P59" s="9"/>
    </row>
    <row r="60" spans="2:16" x14ac:dyDescent="0.35">
      <c r="B60" s="7"/>
      <c r="C60" s="26" t="s">
        <v>17</v>
      </c>
      <c r="D60" s="26">
        <v>2</v>
      </c>
      <c r="E60" s="8"/>
      <c r="F60" s="26" t="s">
        <v>29</v>
      </c>
      <c r="G60" s="26"/>
      <c r="H60" s="8"/>
      <c r="I60" s="26">
        <f>F34</f>
        <v>0</v>
      </c>
      <c r="J60" s="26">
        <f t="shared" ref="J60:J80" si="22">D$60*(G34-D$61)</f>
        <v>-2.8800117216567056E-2</v>
      </c>
      <c r="K60" s="8"/>
      <c r="L60" s="26" t="s">
        <v>35</v>
      </c>
      <c r="M60" s="26">
        <f>1000*G60/(G61+K38)</f>
        <v>0</v>
      </c>
      <c r="N60" s="26" t="s">
        <v>34</v>
      </c>
      <c r="O60" s="8"/>
      <c r="P60" s="9"/>
    </row>
    <row r="61" spans="2:16" x14ac:dyDescent="0.35">
      <c r="B61" s="7"/>
      <c r="C61" s="26" t="s">
        <v>24</v>
      </c>
      <c r="D61" s="26">
        <v>0.4</v>
      </c>
      <c r="E61" s="8"/>
      <c r="F61" s="26" t="s">
        <v>20</v>
      </c>
      <c r="G61" s="26">
        <f>(D62-D61)*D64/D61</f>
        <v>72500</v>
      </c>
      <c r="H61" s="8"/>
      <c r="I61" s="26">
        <f t="shared" ref="I61:I80" si="23">F35</f>
        <v>5</v>
      </c>
      <c r="J61" s="26">
        <f t="shared" si="22"/>
        <v>0.16481882874695963</v>
      </c>
      <c r="K61" s="8"/>
      <c r="L61" s="26" t="s">
        <v>13</v>
      </c>
      <c r="M61" s="26">
        <f>1000*(J67-J65)/10</f>
        <v>61.177507597592886</v>
      </c>
      <c r="N61" s="26" t="s">
        <v>33</v>
      </c>
      <c r="O61" s="8"/>
      <c r="P61" s="9"/>
    </row>
    <row r="62" spans="2:16" x14ac:dyDescent="0.35">
      <c r="B62" s="7"/>
      <c r="C62" s="26" t="s">
        <v>23</v>
      </c>
      <c r="D62" s="26">
        <v>3.3</v>
      </c>
      <c r="E62" s="8"/>
      <c r="F62" s="26" t="s">
        <v>21</v>
      </c>
      <c r="G62" s="26">
        <f>D64*(D60-1)</f>
        <v>10000</v>
      </c>
      <c r="H62" s="8"/>
      <c r="I62" s="26">
        <f t="shared" si="23"/>
        <v>10</v>
      </c>
      <c r="J62" s="26">
        <f t="shared" si="22"/>
        <v>0.38710356524069289</v>
      </c>
      <c r="K62" s="8"/>
      <c r="L62" s="26" t="s">
        <v>27</v>
      </c>
      <c r="M62" s="26">
        <f>1000*3/POWER(2,D65)</f>
        <v>0.732421875</v>
      </c>
      <c r="N62" s="26" t="s">
        <v>32</v>
      </c>
      <c r="O62" s="8"/>
      <c r="P62" s="9"/>
    </row>
    <row r="63" spans="2:16" x14ac:dyDescent="0.35">
      <c r="B63" s="7"/>
      <c r="C63" s="26" t="s">
        <v>18</v>
      </c>
      <c r="D63" s="26">
        <f>D35</f>
        <v>5000</v>
      </c>
      <c r="E63" s="8"/>
      <c r="F63" s="8"/>
      <c r="G63" s="8"/>
      <c r="H63" s="8"/>
      <c r="I63" s="26">
        <f t="shared" si="23"/>
        <v>15</v>
      </c>
      <c r="J63" s="26">
        <f t="shared" si="22"/>
        <v>0.63630021405424997</v>
      </c>
      <c r="K63" s="8"/>
      <c r="L63" s="26" t="s">
        <v>30</v>
      </c>
      <c r="M63" s="26">
        <f>M62/M61</f>
        <v>1.1972077708978424E-2</v>
      </c>
      <c r="N63" s="26" t="s">
        <v>31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29" t="e" vm="1">
        <v>#VALUE!</v>
      </c>
      <c r="F64" s="27"/>
      <c r="G64" s="27"/>
      <c r="H64" s="30"/>
      <c r="I64" s="26">
        <f t="shared" si="23"/>
        <v>20</v>
      </c>
      <c r="J64" s="26">
        <f t="shared" si="22"/>
        <v>0.90894379751881127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25</v>
      </c>
      <c r="D65" s="26">
        <v>12</v>
      </c>
      <c r="E65" s="29"/>
      <c r="F65" s="27"/>
      <c r="G65" s="27"/>
      <c r="H65" s="30"/>
      <c r="I65" s="26">
        <f t="shared" si="23"/>
        <v>25</v>
      </c>
      <c r="J65" s="26">
        <f t="shared" si="22"/>
        <v>1.2</v>
      </c>
      <c r="K65" s="8"/>
      <c r="L65" s="27"/>
      <c r="M65" s="27"/>
      <c r="N65" s="27"/>
      <c r="O65" s="27"/>
      <c r="P65" s="9"/>
    </row>
    <row r="66" spans="2:16" x14ac:dyDescent="0.35">
      <c r="B66" s="7"/>
      <c r="C66" s="26" t="s">
        <v>26</v>
      </c>
      <c r="D66" s="26">
        <v>3</v>
      </c>
      <c r="E66" s="29"/>
      <c r="F66" s="27"/>
      <c r="G66" s="27"/>
      <c r="H66" s="30"/>
      <c r="I66" s="26">
        <f t="shared" si="23"/>
        <v>30</v>
      </c>
      <c r="J66" s="26">
        <f t="shared" si="22"/>
        <v>1.503237283619385</v>
      </c>
      <c r="K66" s="8"/>
      <c r="L66" s="27"/>
      <c r="M66" s="27"/>
      <c r="N66" s="27"/>
      <c r="O66" s="27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 t="shared" si="23"/>
        <v>35</v>
      </c>
      <c r="J67" s="26">
        <f t="shared" si="22"/>
        <v>1.8117750759759288</v>
      </c>
      <c r="K67" s="8"/>
      <c r="L67" s="27"/>
      <c r="M67" s="27"/>
      <c r="N67" s="27"/>
      <c r="O67" s="27"/>
      <c r="P67" s="9"/>
    </row>
    <row r="68" spans="2:16" x14ac:dyDescent="0.35">
      <c r="B68" s="7"/>
      <c r="C68" s="28" t="e" vm="2">
        <v>#VALUE!</v>
      </c>
      <c r="D68" s="28"/>
      <c r="E68" s="28"/>
      <c r="F68" s="28"/>
      <c r="G68" s="28"/>
      <c r="H68" s="8"/>
      <c r="I68" s="26">
        <f t="shared" si="23"/>
        <v>40</v>
      </c>
      <c r="J68" s="26">
        <f t="shared" si="22"/>
        <v>2.1187081257445515</v>
      </c>
      <c r="K68" s="8"/>
      <c r="L68" s="27"/>
      <c r="M68" s="27"/>
      <c r="N68" s="27"/>
      <c r="O68" s="27"/>
      <c r="P68" s="9"/>
    </row>
    <row r="69" spans="2:16" x14ac:dyDescent="0.35">
      <c r="B69" s="7"/>
      <c r="C69" s="28"/>
      <c r="D69" s="28"/>
      <c r="E69" s="28"/>
      <c r="F69" s="28"/>
      <c r="G69" s="28"/>
      <c r="H69" s="8"/>
      <c r="I69" s="26">
        <f t="shared" si="23"/>
        <v>45</v>
      </c>
      <c r="J69" s="26">
        <f t="shared" si="22"/>
        <v>2.4176916276549045</v>
      </c>
      <c r="K69" s="8"/>
      <c r="L69" s="27"/>
      <c r="M69" s="27"/>
      <c r="N69" s="27"/>
      <c r="O69" s="27"/>
      <c r="P69" s="9"/>
    </row>
    <row r="70" spans="2:16" x14ac:dyDescent="0.35">
      <c r="B70" s="7"/>
      <c r="C70" s="28"/>
      <c r="D70" s="28"/>
      <c r="E70" s="28"/>
      <c r="F70" s="28"/>
      <c r="G70" s="28"/>
      <c r="H70" s="8"/>
      <c r="I70" s="26">
        <f t="shared" si="23"/>
        <v>50</v>
      </c>
      <c r="J70" s="26">
        <f t="shared" si="22"/>
        <v>2.7033910746235223</v>
      </c>
      <c r="K70" s="8"/>
      <c r="L70" s="27"/>
      <c r="M70" s="27"/>
      <c r="N70" s="27"/>
      <c r="O70" s="27"/>
      <c r="P70" s="9"/>
    </row>
    <row r="71" spans="2:16" x14ac:dyDescent="0.35">
      <c r="B71" s="7"/>
      <c r="C71" s="28"/>
      <c r="D71" s="28"/>
      <c r="E71" s="28"/>
      <c r="F71" s="28"/>
      <c r="G71" s="28"/>
      <c r="H71" s="8"/>
      <c r="I71" s="26">
        <f t="shared" si="23"/>
        <v>55</v>
      </c>
      <c r="J71" s="26">
        <f t="shared" si="22"/>
        <v>2.9717444731466003</v>
      </c>
      <c r="K71" s="8"/>
      <c r="L71" s="27"/>
      <c r="M71" s="27"/>
      <c r="N71" s="27"/>
      <c r="O71" s="27"/>
      <c r="P71" s="9"/>
    </row>
    <row r="72" spans="2:16" x14ac:dyDescent="0.35">
      <c r="B72" s="7"/>
      <c r="C72" s="28"/>
      <c r="D72" s="28"/>
      <c r="E72" s="28"/>
      <c r="F72" s="28"/>
      <c r="G72" s="28"/>
      <c r="H72" s="8"/>
      <c r="I72" s="26">
        <f t="shared" si="23"/>
        <v>60</v>
      </c>
      <c r="J72" s="26">
        <f t="shared" si="22"/>
        <v>3.2200337765841143</v>
      </c>
      <c r="K72" s="8"/>
      <c r="L72" s="27"/>
      <c r="M72" s="27"/>
      <c r="N72" s="27"/>
      <c r="O72" s="27"/>
      <c r="P72" s="9"/>
    </row>
    <row r="73" spans="2:16" x14ac:dyDescent="0.35">
      <c r="B73" s="7"/>
      <c r="C73" s="28"/>
      <c r="D73" s="28"/>
      <c r="E73" s="28"/>
      <c r="F73" s="28"/>
      <c r="G73" s="28"/>
      <c r="H73" s="8"/>
      <c r="I73" s="26">
        <f t="shared" si="23"/>
        <v>65</v>
      </c>
      <c r="J73" s="26">
        <f t="shared" si="22"/>
        <v>3.4468004024847279</v>
      </c>
      <c r="K73" s="8"/>
      <c r="L73" s="27"/>
      <c r="M73" s="27"/>
      <c r="N73" s="27"/>
      <c r="O73" s="27"/>
      <c r="P73" s="9"/>
    </row>
    <row r="74" spans="2:16" x14ac:dyDescent="0.35">
      <c r="B74" s="7"/>
      <c r="C74" s="28"/>
      <c r="D74" s="28"/>
      <c r="E74" s="28"/>
      <c r="F74" s="28"/>
      <c r="G74" s="28"/>
      <c r="H74" s="8"/>
      <c r="I74" s="26">
        <f t="shared" si="23"/>
        <v>70</v>
      </c>
      <c r="J74" s="26">
        <f t="shared" si="22"/>
        <v>3.6516585035837865</v>
      </c>
      <c r="K74" s="8"/>
      <c r="L74" s="27"/>
      <c r="M74" s="27"/>
      <c r="N74" s="27"/>
      <c r="O74" s="27"/>
      <c r="P74" s="9"/>
    </row>
    <row r="75" spans="2:16" x14ac:dyDescent="0.35">
      <c r="B75" s="7"/>
      <c r="C75" s="28"/>
      <c r="D75" s="28"/>
      <c r="E75" s="28"/>
      <c r="F75" s="28"/>
      <c r="G75" s="28"/>
      <c r="H75" s="8"/>
      <c r="I75" s="26">
        <f t="shared" si="23"/>
        <v>75</v>
      </c>
      <c r="J75" s="26">
        <f t="shared" si="22"/>
        <v>3.8350604190647735</v>
      </c>
      <c r="K75" s="8"/>
      <c r="L75" s="27"/>
      <c r="M75" s="27"/>
      <c r="N75" s="27"/>
      <c r="O75" s="27"/>
      <c r="P75" s="9"/>
    </row>
    <row r="76" spans="2:16" x14ac:dyDescent="0.35">
      <c r="B76" s="7"/>
      <c r="C76" s="28"/>
      <c r="D76" s="28"/>
      <c r="E76" s="28"/>
      <c r="F76" s="28"/>
      <c r="G76" s="28"/>
      <c r="H76" s="8"/>
      <c r="I76" s="26">
        <f t="shared" si="23"/>
        <v>80</v>
      </c>
      <c r="J76" s="26">
        <f t="shared" si="22"/>
        <v>3.9980579030406513</v>
      </c>
      <c r="K76" s="8"/>
      <c r="L76" s="27"/>
      <c r="M76" s="27"/>
      <c r="N76" s="27"/>
      <c r="O76" s="27"/>
      <c r="P76" s="9"/>
    </row>
    <row r="77" spans="2:16" x14ac:dyDescent="0.35">
      <c r="B77" s="7"/>
      <c r="C77" s="28"/>
      <c r="D77" s="28"/>
      <c r="E77" s="28"/>
      <c r="F77" s="28"/>
      <c r="G77" s="28"/>
      <c r="H77" s="8"/>
      <c r="I77" s="26">
        <f t="shared" si="23"/>
        <v>85</v>
      </c>
      <c r="J77" s="26">
        <f t="shared" si="22"/>
        <v>4.1420875701040467</v>
      </c>
      <c r="K77" s="8"/>
      <c r="L77" s="27"/>
      <c r="M77" s="27"/>
      <c r="N77" s="27"/>
      <c r="O77" s="27"/>
      <c r="P77" s="9"/>
    </row>
    <row r="78" spans="2:16" x14ac:dyDescent="0.35">
      <c r="B78" s="7"/>
      <c r="C78" s="28"/>
      <c r="D78" s="28"/>
      <c r="E78" s="28"/>
      <c r="F78" s="28"/>
      <c r="G78" s="28"/>
      <c r="H78" s="8"/>
      <c r="I78" s="26">
        <f t="shared" si="23"/>
        <v>90</v>
      </c>
      <c r="J78" s="26">
        <f t="shared" si="22"/>
        <v>4.2687947928210876</v>
      </c>
      <c r="K78" s="8"/>
      <c r="L78" s="27"/>
      <c r="M78" s="27"/>
      <c r="N78" s="27"/>
      <c r="O78" s="27"/>
      <c r="P78" s="9"/>
    </row>
    <row r="79" spans="2:16" x14ac:dyDescent="0.35">
      <c r="B79" s="7"/>
      <c r="C79" s="28"/>
      <c r="D79" s="28"/>
      <c r="E79" s="28"/>
      <c r="F79" s="28"/>
      <c r="G79" s="28"/>
      <c r="H79" s="8"/>
      <c r="I79" s="26">
        <f t="shared" si="23"/>
        <v>95</v>
      </c>
      <c r="J79" s="26">
        <f t="shared" si="22"/>
        <v>4.379899628805239</v>
      </c>
      <c r="K79" s="8"/>
      <c r="L79" s="27"/>
      <c r="M79" s="27"/>
      <c r="N79" s="27"/>
      <c r="O79" s="27"/>
      <c r="P79" s="9"/>
    </row>
    <row r="80" spans="2:16" x14ac:dyDescent="0.35">
      <c r="B80" s="7"/>
      <c r="C80" s="28"/>
      <c r="D80" s="28"/>
      <c r="E80" s="28"/>
      <c r="F80" s="28"/>
      <c r="G80" s="28"/>
      <c r="H80" s="8"/>
      <c r="I80" s="26">
        <f t="shared" si="23"/>
        <v>100</v>
      </c>
      <c r="J80" s="26">
        <f t="shared" si="22"/>
        <v>4.477101735168997</v>
      </c>
      <c r="K80" s="8"/>
      <c r="L80" s="27"/>
      <c r="M80" s="27"/>
      <c r="N80" s="27"/>
      <c r="O80" s="27"/>
      <c r="P80" s="9"/>
    </row>
    <row r="81" spans="2:16" x14ac:dyDescent="0.35">
      <c r="B81" s="7"/>
      <c r="C81" s="28"/>
      <c r="D81" s="28"/>
      <c r="E81" s="28"/>
      <c r="F81" s="28"/>
      <c r="G81" s="28"/>
      <c r="H81" s="8"/>
      <c r="I81" s="8"/>
      <c r="J81" s="8"/>
      <c r="K81" s="8"/>
      <c r="L81" s="27"/>
      <c r="M81" s="27"/>
      <c r="N81" s="27"/>
      <c r="O81" s="27"/>
      <c r="P81" s="9"/>
    </row>
    <row r="82" spans="2:16" x14ac:dyDescent="0.35">
      <c r="B82" s="7"/>
      <c r="C82" s="28"/>
      <c r="D82" s="28"/>
      <c r="E82" s="28"/>
      <c r="F82" s="28"/>
      <c r="G82" s="28"/>
      <c r="H82" s="8"/>
      <c r="I82" s="8"/>
      <c r="J82" s="8"/>
      <c r="K82" s="8"/>
      <c r="L82" s="27"/>
      <c r="M82" s="27"/>
      <c r="N82" s="27"/>
      <c r="O82" s="27"/>
      <c r="P82" s="9"/>
    </row>
    <row r="83" spans="2:16" x14ac:dyDescent="0.35">
      <c r="B83" s="7"/>
      <c r="C83" s="28"/>
      <c r="D83" s="28"/>
      <c r="E83" s="28"/>
      <c r="F83" s="28"/>
      <c r="G83" s="28"/>
      <c r="H83" s="8"/>
      <c r="I83" s="8"/>
      <c r="J83" s="8"/>
      <c r="K83" s="8"/>
      <c r="L83" s="27"/>
      <c r="M83" s="27"/>
      <c r="N83" s="27"/>
      <c r="O83" s="27"/>
      <c r="P83" s="9"/>
    </row>
    <row r="84" spans="2:16" x14ac:dyDescent="0.35">
      <c r="B84" s="7"/>
      <c r="C84" s="28"/>
      <c r="D84" s="28"/>
      <c r="E84" s="28"/>
      <c r="F84" s="28"/>
      <c r="G84" s="28"/>
      <c r="H84" s="8"/>
      <c r="I84" s="8"/>
      <c r="J84" s="8"/>
      <c r="K84" s="8"/>
      <c r="L84" s="27"/>
      <c r="M84" s="27"/>
      <c r="N84" s="27"/>
      <c r="O84" s="27"/>
      <c r="P84" s="9"/>
    </row>
    <row r="85" spans="2:16" x14ac:dyDescent="0.35">
      <c r="B85" s="7"/>
      <c r="C85" s="28"/>
      <c r="D85" s="28"/>
      <c r="E85" s="28"/>
      <c r="F85" s="28"/>
      <c r="G85" s="28"/>
      <c r="H85" s="8"/>
      <c r="I85" s="8"/>
      <c r="J85" s="8"/>
      <c r="K85" s="8"/>
      <c r="L85" s="27"/>
      <c r="M85" s="27"/>
      <c r="N85" s="27"/>
      <c r="O85" s="27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dcterms:created xsi:type="dcterms:W3CDTF">2024-03-28T09:11:22Z</dcterms:created>
  <dcterms:modified xsi:type="dcterms:W3CDTF">2024-04-01T20:29:58Z</dcterms:modified>
</cp:coreProperties>
</file>