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0b96da3c647d024/Área de Trabalho/PPA/GDocumentos/Gui/UBO/PLANILHAS/"/>
    </mc:Choice>
  </mc:AlternateContent>
  <xr:revisionPtr revIDLastSave="493" documentId="11_FD4F5F19AA6821BC2C6BABD658CC8EB2E87C0696" xr6:coauthVersionLast="47" xr6:coauthVersionMax="47" xr10:uidLastSave="{0FA3D753-F277-4784-AAA5-8AF8A0EE2C55}"/>
  <bookViews>
    <workbookView xWindow="-120" yWindow="-120" windowWidth="20730" windowHeight="11160" tabRatio="748" activeTab="4" xr2:uid="{00000000-000D-0000-FFFF-FFFF00000000}"/>
  </bookViews>
  <sheets>
    <sheet name="Conferência de Posição" sheetId="28" r:id="rId1"/>
    <sheet name="1ª Divisão" sheetId="17" r:id="rId2"/>
    <sheet name="2ª Divisão" sheetId="30" r:id="rId3"/>
    <sheet name="3ª Divisão" sheetId="29" r:id="rId4"/>
    <sheet name="Parciais" sheetId="23" r:id="rId5"/>
    <sheet name="Penalizações" sheetId="19" r:id="rId6"/>
    <sheet name="LINK LIGAS" sheetId="26" r:id="rId7"/>
  </sheets>
  <definedNames>
    <definedName name="_xlnm._FilterDatabase" localSheetId="1" hidden="1">'1ª Divisão'!$A$1:$AI$74</definedName>
    <definedName name="_xlnm._FilterDatabase" localSheetId="2" hidden="1">'2ª Divisão'!$A$1:$AI$68</definedName>
    <definedName name="_xlnm._FilterDatabase" localSheetId="3" hidden="1">'3ª Divisão'!$A$1:$AI$68</definedName>
    <definedName name="_xlnm._FilterDatabase" localSheetId="5" hidden="1">Penalizações!$A$1:$G$22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4" i="29" l="1"/>
  <c r="H54" i="29"/>
  <c r="I54" i="29"/>
  <c r="G55" i="29"/>
  <c r="H55" i="29"/>
  <c r="I55" i="29"/>
  <c r="G56" i="29"/>
  <c r="H56" i="29"/>
  <c r="I56" i="29"/>
  <c r="G58" i="29"/>
  <c r="H58" i="29"/>
  <c r="I58" i="29"/>
  <c r="G59" i="29"/>
  <c r="H59" i="29"/>
  <c r="I59" i="29"/>
  <c r="G60" i="29"/>
  <c r="H60" i="29"/>
  <c r="I60" i="29"/>
  <c r="G61" i="29"/>
  <c r="H61" i="29"/>
  <c r="I61" i="29"/>
  <c r="G62" i="29"/>
  <c r="H62" i="29"/>
  <c r="I62" i="29"/>
  <c r="G57" i="29"/>
  <c r="H57" i="29"/>
  <c r="I57" i="29"/>
  <c r="G63" i="29"/>
  <c r="H63" i="29"/>
  <c r="I63" i="29"/>
  <c r="G64" i="29"/>
  <c r="H64" i="29"/>
  <c r="I64" i="29"/>
  <c r="G65" i="29"/>
  <c r="H65" i="29"/>
  <c r="I65" i="29"/>
  <c r="G66" i="29"/>
  <c r="H66" i="29"/>
  <c r="I66" i="29"/>
  <c r="G67" i="29"/>
  <c r="H67" i="29"/>
  <c r="I67" i="29"/>
  <c r="G68" i="29"/>
  <c r="H68" i="29"/>
  <c r="I68" i="29"/>
  <c r="I53" i="29"/>
  <c r="H53" i="29"/>
  <c r="G53" i="29"/>
  <c r="I3" i="28"/>
  <c r="I4" i="28"/>
  <c r="I5" i="28"/>
  <c r="I6" i="28"/>
  <c r="I7" i="28"/>
  <c r="I8" i="28"/>
  <c r="I9" i="28"/>
  <c r="I10" i="28"/>
  <c r="I11" i="28"/>
  <c r="I12" i="28"/>
  <c r="I13" i="28"/>
  <c r="I14" i="28"/>
  <c r="I15" i="28"/>
  <c r="I16" i="28"/>
  <c r="I17" i="28"/>
  <c r="I18" i="28"/>
  <c r="I19" i="28"/>
  <c r="I20" i="28"/>
  <c r="I21" i="28"/>
  <c r="I22" i="28"/>
  <c r="I23" i="28"/>
  <c r="I24" i="28"/>
  <c r="I25" i="28"/>
  <c r="I26" i="28"/>
  <c r="I27" i="28"/>
  <c r="I28" i="28"/>
  <c r="I29" i="28"/>
  <c r="I30" i="28"/>
  <c r="I31" i="28"/>
  <c r="I32" i="28"/>
  <c r="I33" i="28"/>
  <c r="I34" i="28"/>
  <c r="I35" i="28"/>
  <c r="I36" i="28"/>
  <c r="I37" i="28"/>
  <c r="I38" i="28"/>
  <c r="I39" i="28"/>
  <c r="I40" i="28"/>
  <c r="I41" i="28"/>
  <c r="I42" i="28"/>
  <c r="I43" i="28"/>
  <c r="I44" i="28"/>
  <c r="I45" i="28"/>
  <c r="I46" i="28"/>
  <c r="I47" i="28"/>
  <c r="I48" i="28"/>
  <c r="I49" i="28"/>
  <c r="I50" i="28"/>
  <c r="I51" i="28"/>
  <c r="I52" i="28"/>
  <c r="I53" i="28"/>
  <c r="I54" i="28"/>
  <c r="I55" i="28"/>
  <c r="I56" i="28"/>
  <c r="I57" i="28"/>
  <c r="I58" i="28"/>
  <c r="I59" i="28"/>
  <c r="I60" i="28"/>
  <c r="I61" i="28"/>
  <c r="I62" i="28"/>
  <c r="I63" i="28"/>
  <c r="I64" i="28"/>
  <c r="I65" i="28"/>
  <c r="I66" i="28"/>
  <c r="I67" i="28"/>
  <c r="I68" i="28"/>
  <c r="I2" i="28"/>
  <c r="G4" i="29" l="1"/>
  <c r="H4" i="29"/>
  <c r="I4" i="29"/>
  <c r="G5" i="29"/>
  <c r="P5" i="29" s="1"/>
  <c r="H5" i="29"/>
  <c r="I5" i="29"/>
  <c r="G6" i="29"/>
  <c r="P6" i="29" s="1"/>
  <c r="H6" i="29"/>
  <c r="I6" i="29"/>
  <c r="G7" i="29"/>
  <c r="J7" i="29" s="1"/>
  <c r="H7" i="29"/>
  <c r="I7" i="29"/>
  <c r="G8" i="29"/>
  <c r="H8" i="29"/>
  <c r="I8" i="29"/>
  <c r="G9" i="29"/>
  <c r="P9" i="29" s="1"/>
  <c r="H9" i="29"/>
  <c r="I9" i="29"/>
  <c r="G10" i="29"/>
  <c r="P10" i="29" s="1"/>
  <c r="H10" i="29"/>
  <c r="I10" i="29"/>
  <c r="G11" i="29"/>
  <c r="P11" i="29" s="1"/>
  <c r="H11" i="29"/>
  <c r="I11" i="29"/>
  <c r="G12" i="29"/>
  <c r="P12" i="29" s="1"/>
  <c r="H12" i="29"/>
  <c r="I12" i="29"/>
  <c r="G13" i="29"/>
  <c r="P13" i="29" s="1"/>
  <c r="H13" i="29"/>
  <c r="I13" i="29"/>
  <c r="G14" i="29"/>
  <c r="P14" i="29" s="1"/>
  <c r="H14" i="29"/>
  <c r="I14" i="29"/>
  <c r="G3" i="29"/>
  <c r="P3" i="29" s="1"/>
  <c r="H3" i="29"/>
  <c r="I3" i="29"/>
  <c r="G15" i="29"/>
  <c r="H15" i="29"/>
  <c r="I15" i="29"/>
  <c r="G16" i="29"/>
  <c r="P16" i="29" s="1"/>
  <c r="H16" i="29"/>
  <c r="I16" i="29"/>
  <c r="G17" i="29"/>
  <c r="P17" i="29" s="1"/>
  <c r="H17" i="29"/>
  <c r="I17" i="29"/>
  <c r="G20" i="29"/>
  <c r="P20" i="29" s="1"/>
  <c r="H20" i="29"/>
  <c r="I20" i="29"/>
  <c r="G21" i="29"/>
  <c r="J21" i="29" s="1"/>
  <c r="H21" i="29"/>
  <c r="I21" i="29"/>
  <c r="G22" i="29"/>
  <c r="P22" i="29" s="1"/>
  <c r="H22" i="29"/>
  <c r="I22" i="29"/>
  <c r="G23" i="29"/>
  <c r="P23" i="29" s="1"/>
  <c r="H23" i="29"/>
  <c r="I23" i="29"/>
  <c r="G24" i="29"/>
  <c r="P24" i="29" s="1"/>
  <c r="H24" i="29"/>
  <c r="I24" i="29"/>
  <c r="G25" i="29"/>
  <c r="P25" i="29" s="1"/>
  <c r="H25" i="29"/>
  <c r="I25" i="29"/>
  <c r="G26" i="29"/>
  <c r="P26" i="29" s="1"/>
  <c r="H26" i="29"/>
  <c r="I26" i="29"/>
  <c r="G27" i="29"/>
  <c r="P27" i="29" s="1"/>
  <c r="H27" i="29"/>
  <c r="I27" i="29"/>
  <c r="G28" i="29"/>
  <c r="P28" i="29" s="1"/>
  <c r="H28" i="29"/>
  <c r="I28" i="29"/>
  <c r="G29" i="29"/>
  <c r="P29" i="29" s="1"/>
  <c r="H29" i="29"/>
  <c r="I29" i="29"/>
  <c r="G30" i="29"/>
  <c r="P30" i="29" s="1"/>
  <c r="H30" i="29"/>
  <c r="I30" i="29"/>
  <c r="G31" i="29"/>
  <c r="P31" i="29" s="1"/>
  <c r="H31" i="29"/>
  <c r="I31" i="29"/>
  <c r="G32" i="29"/>
  <c r="P32" i="29" s="1"/>
  <c r="H32" i="29"/>
  <c r="I32" i="29"/>
  <c r="G33" i="29"/>
  <c r="P33" i="29" s="1"/>
  <c r="H33" i="29"/>
  <c r="I33" i="29"/>
  <c r="G34" i="29"/>
  <c r="P34" i="29" s="1"/>
  <c r="H34" i="29"/>
  <c r="I34" i="29"/>
  <c r="G37" i="29"/>
  <c r="N37" i="29" s="1"/>
  <c r="H37" i="29"/>
  <c r="I37" i="29"/>
  <c r="G38" i="29"/>
  <c r="P38" i="29" s="1"/>
  <c r="H38" i="29"/>
  <c r="I38" i="29"/>
  <c r="G39" i="29"/>
  <c r="P39" i="29" s="1"/>
  <c r="H39" i="29"/>
  <c r="I39" i="29"/>
  <c r="G40" i="29"/>
  <c r="J40" i="29" s="1"/>
  <c r="H40" i="29"/>
  <c r="I40" i="29"/>
  <c r="G41" i="29"/>
  <c r="P41" i="29" s="1"/>
  <c r="H41" i="29"/>
  <c r="I41" i="29"/>
  <c r="G42" i="29"/>
  <c r="P42" i="29" s="1"/>
  <c r="H42" i="29"/>
  <c r="I42" i="29"/>
  <c r="G43" i="29"/>
  <c r="P43" i="29" s="1"/>
  <c r="H43" i="29"/>
  <c r="I43" i="29"/>
  <c r="G44" i="29"/>
  <c r="P44" i="29" s="1"/>
  <c r="H44" i="29"/>
  <c r="I44" i="29"/>
  <c r="G45" i="29"/>
  <c r="P45" i="29" s="1"/>
  <c r="H45" i="29"/>
  <c r="I45" i="29"/>
  <c r="G46" i="29"/>
  <c r="P46" i="29" s="1"/>
  <c r="H46" i="29"/>
  <c r="I46" i="29"/>
  <c r="G47" i="29"/>
  <c r="P47" i="29" s="1"/>
  <c r="H47" i="29"/>
  <c r="I47" i="29"/>
  <c r="G48" i="29"/>
  <c r="P48" i="29" s="1"/>
  <c r="H48" i="29"/>
  <c r="I48" i="29"/>
  <c r="G49" i="29"/>
  <c r="P49" i="29" s="1"/>
  <c r="H49" i="29"/>
  <c r="I49" i="29"/>
  <c r="G50" i="29"/>
  <c r="P50" i="29" s="1"/>
  <c r="H50" i="29"/>
  <c r="I50" i="29"/>
  <c r="G51" i="29"/>
  <c r="N51" i="29" s="1"/>
  <c r="H51" i="29"/>
  <c r="I51" i="29"/>
  <c r="P54" i="29"/>
  <c r="P55" i="29"/>
  <c r="P56" i="29"/>
  <c r="P62" i="29"/>
  <c r="P59" i="29"/>
  <c r="P60" i="29"/>
  <c r="P57" i="29"/>
  <c r="P63" i="29"/>
  <c r="P64" i="29"/>
  <c r="P66" i="29"/>
  <c r="P67" i="29"/>
  <c r="P68" i="29"/>
  <c r="P53" i="29"/>
  <c r="I36" i="29"/>
  <c r="H36" i="29"/>
  <c r="G36" i="29"/>
  <c r="P36" i="29" s="1"/>
  <c r="I19" i="29"/>
  <c r="H19" i="29"/>
  <c r="G19" i="29"/>
  <c r="P19" i="29" s="1"/>
  <c r="I2" i="29"/>
  <c r="H2" i="29"/>
  <c r="G2" i="29"/>
  <c r="P2" i="29" s="1"/>
  <c r="D25" i="23"/>
  <c r="G3" i="30"/>
  <c r="P3" i="30" s="1"/>
  <c r="H3" i="30"/>
  <c r="I3" i="30"/>
  <c r="G4" i="30"/>
  <c r="P4" i="30" s="1"/>
  <c r="H4" i="30"/>
  <c r="I4" i="30"/>
  <c r="G5" i="30"/>
  <c r="P5" i="30" s="1"/>
  <c r="H5" i="30"/>
  <c r="I5" i="30"/>
  <c r="G6" i="30"/>
  <c r="P6" i="30" s="1"/>
  <c r="H6" i="30"/>
  <c r="I6" i="30"/>
  <c r="G7" i="30"/>
  <c r="P7" i="30" s="1"/>
  <c r="H7" i="30"/>
  <c r="I7" i="30"/>
  <c r="G8" i="30"/>
  <c r="P8" i="30" s="1"/>
  <c r="H8" i="30"/>
  <c r="I8" i="30"/>
  <c r="G9" i="30"/>
  <c r="P9" i="30" s="1"/>
  <c r="H9" i="30"/>
  <c r="I9" i="30"/>
  <c r="G10" i="30"/>
  <c r="P10" i="30" s="1"/>
  <c r="H10" i="30"/>
  <c r="I10" i="30"/>
  <c r="G11" i="30"/>
  <c r="P11" i="30" s="1"/>
  <c r="H11" i="30"/>
  <c r="I11" i="30"/>
  <c r="G12" i="30"/>
  <c r="P12" i="30" s="1"/>
  <c r="H12" i="30"/>
  <c r="I12" i="30"/>
  <c r="G13" i="30"/>
  <c r="P13" i="30" s="1"/>
  <c r="H13" i="30"/>
  <c r="I13" i="30"/>
  <c r="G14" i="30"/>
  <c r="P14" i="30" s="1"/>
  <c r="H14" i="30"/>
  <c r="I14" i="30"/>
  <c r="G15" i="30"/>
  <c r="P15" i="30" s="1"/>
  <c r="H15" i="30"/>
  <c r="I15" i="30"/>
  <c r="G16" i="30"/>
  <c r="P16" i="30" s="1"/>
  <c r="H16" i="30"/>
  <c r="I16" i="30"/>
  <c r="G17" i="30"/>
  <c r="P17" i="30" s="1"/>
  <c r="H17" i="30"/>
  <c r="I17" i="30"/>
  <c r="G20" i="30"/>
  <c r="P20" i="30" s="1"/>
  <c r="H20" i="30"/>
  <c r="I20" i="30"/>
  <c r="G21" i="30"/>
  <c r="P21" i="30" s="1"/>
  <c r="H21" i="30"/>
  <c r="I21" i="30"/>
  <c r="G22" i="30"/>
  <c r="P22" i="30" s="1"/>
  <c r="H22" i="30"/>
  <c r="I22" i="30"/>
  <c r="G23" i="30"/>
  <c r="J23" i="30" s="1"/>
  <c r="H23" i="30"/>
  <c r="I23" i="30"/>
  <c r="G24" i="30"/>
  <c r="P24" i="30" s="1"/>
  <c r="H24" i="30"/>
  <c r="I24" i="30"/>
  <c r="G25" i="30"/>
  <c r="P25" i="30" s="1"/>
  <c r="H25" i="30"/>
  <c r="I25" i="30"/>
  <c r="G26" i="30"/>
  <c r="P26" i="30" s="1"/>
  <c r="H26" i="30"/>
  <c r="I26" i="30"/>
  <c r="G27" i="30"/>
  <c r="P27" i="30" s="1"/>
  <c r="H27" i="30"/>
  <c r="I27" i="30"/>
  <c r="G28" i="30"/>
  <c r="P28" i="30" s="1"/>
  <c r="H28" i="30"/>
  <c r="I28" i="30"/>
  <c r="G29" i="30"/>
  <c r="P29" i="30" s="1"/>
  <c r="H29" i="30"/>
  <c r="I29" i="30"/>
  <c r="G30" i="30"/>
  <c r="P30" i="30" s="1"/>
  <c r="H30" i="30"/>
  <c r="I30" i="30"/>
  <c r="G31" i="30"/>
  <c r="P31" i="30" s="1"/>
  <c r="H31" i="30"/>
  <c r="I31" i="30"/>
  <c r="G32" i="30"/>
  <c r="P32" i="30" s="1"/>
  <c r="H32" i="30"/>
  <c r="I32" i="30"/>
  <c r="G33" i="30"/>
  <c r="P33" i="30" s="1"/>
  <c r="H33" i="30"/>
  <c r="I33" i="30"/>
  <c r="G34" i="30"/>
  <c r="P34" i="30" s="1"/>
  <c r="H34" i="30"/>
  <c r="I34" i="30"/>
  <c r="G37" i="30"/>
  <c r="P37" i="30" s="1"/>
  <c r="H37" i="30"/>
  <c r="I37" i="30"/>
  <c r="G38" i="30"/>
  <c r="P38" i="30" s="1"/>
  <c r="H38" i="30"/>
  <c r="I38" i="30"/>
  <c r="G39" i="30"/>
  <c r="P39" i="30" s="1"/>
  <c r="H39" i="30"/>
  <c r="I39" i="30"/>
  <c r="G40" i="30"/>
  <c r="P40" i="30" s="1"/>
  <c r="H40" i="30"/>
  <c r="I40" i="30"/>
  <c r="G41" i="30"/>
  <c r="P41" i="30" s="1"/>
  <c r="H41" i="30"/>
  <c r="I41" i="30"/>
  <c r="G42" i="30"/>
  <c r="P42" i="30" s="1"/>
  <c r="H42" i="30"/>
  <c r="I42" i="30"/>
  <c r="G43" i="30"/>
  <c r="P43" i="30" s="1"/>
  <c r="H43" i="30"/>
  <c r="I43" i="30"/>
  <c r="G44" i="30"/>
  <c r="P44" i="30" s="1"/>
  <c r="H44" i="30"/>
  <c r="I44" i="30"/>
  <c r="G45" i="30"/>
  <c r="P45" i="30" s="1"/>
  <c r="H45" i="30"/>
  <c r="I45" i="30"/>
  <c r="G46" i="30"/>
  <c r="P46" i="30" s="1"/>
  <c r="H46" i="30"/>
  <c r="I46" i="30"/>
  <c r="G47" i="30"/>
  <c r="P47" i="30" s="1"/>
  <c r="H47" i="30"/>
  <c r="I47" i="30"/>
  <c r="G48" i="30"/>
  <c r="P48" i="30" s="1"/>
  <c r="H48" i="30"/>
  <c r="I48" i="30"/>
  <c r="G49" i="30"/>
  <c r="J49" i="30" s="1"/>
  <c r="H49" i="30"/>
  <c r="I49" i="30"/>
  <c r="G50" i="30"/>
  <c r="P50" i="30" s="1"/>
  <c r="H50" i="30"/>
  <c r="I50" i="30"/>
  <c r="G51" i="30"/>
  <c r="P51" i="30" s="1"/>
  <c r="H51" i="30"/>
  <c r="I51" i="30"/>
  <c r="G54" i="30"/>
  <c r="P54" i="30" s="1"/>
  <c r="H54" i="30"/>
  <c r="I54" i="30"/>
  <c r="G56" i="30"/>
  <c r="P56" i="30" s="1"/>
  <c r="H56" i="30"/>
  <c r="I56" i="30"/>
  <c r="G57" i="30"/>
  <c r="P57" i="30" s="1"/>
  <c r="H57" i="30"/>
  <c r="I57" i="30"/>
  <c r="G58" i="30"/>
  <c r="P58" i="30" s="1"/>
  <c r="H58" i="30"/>
  <c r="I58" i="30"/>
  <c r="G55" i="30"/>
  <c r="P55" i="30" s="1"/>
  <c r="H55" i="30"/>
  <c r="I55" i="30"/>
  <c r="G59" i="30"/>
  <c r="P59" i="30" s="1"/>
  <c r="H59" i="30"/>
  <c r="I59" i="30"/>
  <c r="G60" i="30"/>
  <c r="P60" i="30" s="1"/>
  <c r="H60" i="30"/>
  <c r="I60" i="30"/>
  <c r="G61" i="30"/>
  <c r="P61" i="30" s="1"/>
  <c r="H61" i="30"/>
  <c r="I61" i="30"/>
  <c r="G62" i="30"/>
  <c r="P62" i="30" s="1"/>
  <c r="H62" i="30"/>
  <c r="I62" i="30"/>
  <c r="G63" i="30"/>
  <c r="P63" i="30" s="1"/>
  <c r="H63" i="30"/>
  <c r="I63" i="30"/>
  <c r="G64" i="30"/>
  <c r="P64" i="30" s="1"/>
  <c r="H64" i="30"/>
  <c r="I64" i="30"/>
  <c r="G65" i="30"/>
  <c r="P65" i="30" s="1"/>
  <c r="H65" i="30"/>
  <c r="I65" i="30"/>
  <c r="G66" i="30"/>
  <c r="P66" i="30" s="1"/>
  <c r="H66" i="30"/>
  <c r="I66" i="30"/>
  <c r="G67" i="30"/>
  <c r="P67" i="30" s="1"/>
  <c r="H67" i="30"/>
  <c r="I67" i="30"/>
  <c r="G68" i="30"/>
  <c r="P68" i="30" s="1"/>
  <c r="H68" i="30"/>
  <c r="I68" i="30"/>
  <c r="I53" i="30"/>
  <c r="H53" i="30"/>
  <c r="G53" i="30"/>
  <c r="P53" i="30" s="1"/>
  <c r="I36" i="30"/>
  <c r="H36" i="30"/>
  <c r="G36" i="30"/>
  <c r="P36" i="30" s="1"/>
  <c r="I19" i="30"/>
  <c r="H19" i="30"/>
  <c r="G19" i="30"/>
  <c r="P19" i="30" s="1"/>
  <c r="I2" i="30"/>
  <c r="H2" i="30"/>
  <c r="G2" i="30"/>
  <c r="P2" i="30" s="1"/>
  <c r="F18" i="28"/>
  <c r="F19" i="28"/>
  <c r="F20" i="28"/>
  <c r="F21" i="28"/>
  <c r="F22" i="28"/>
  <c r="F23" i="28"/>
  <c r="F24" i="28"/>
  <c r="F25" i="28"/>
  <c r="F26" i="28"/>
  <c r="F27" i="28"/>
  <c r="F28" i="28"/>
  <c r="F29" i="28"/>
  <c r="F30" i="28"/>
  <c r="F31" i="28"/>
  <c r="F32" i="28"/>
  <c r="F33" i="28"/>
  <c r="F34" i="28"/>
  <c r="F35" i="28"/>
  <c r="F36" i="28"/>
  <c r="F37" i="28"/>
  <c r="F38" i="28"/>
  <c r="F39" i="28"/>
  <c r="F40" i="28"/>
  <c r="F41" i="28"/>
  <c r="F42" i="28"/>
  <c r="F43" i="28"/>
  <c r="F44" i="28"/>
  <c r="F45" i="28"/>
  <c r="F46" i="28"/>
  <c r="F47" i="28"/>
  <c r="F48" i="28"/>
  <c r="F49" i="28"/>
  <c r="F50" i="28"/>
  <c r="F51" i="28"/>
  <c r="F52" i="28"/>
  <c r="F53" i="28"/>
  <c r="F54" i="28"/>
  <c r="F55" i="28"/>
  <c r="F56" i="28"/>
  <c r="F57" i="28"/>
  <c r="F58" i="28"/>
  <c r="F59" i="28"/>
  <c r="F60" i="28"/>
  <c r="F61" i="28"/>
  <c r="F62" i="28"/>
  <c r="F63" i="28"/>
  <c r="F64" i="28"/>
  <c r="F65" i="28"/>
  <c r="F66" i="28"/>
  <c r="F67" i="28"/>
  <c r="F68" i="28"/>
  <c r="F3" i="28"/>
  <c r="F4" i="28"/>
  <c r="F5" i="28"/>
  <c r="F6" i="28"/>
  <c r="F7" i="28"/>
  <c r="F8" i="28"/>
  <c r="F9" i="28"/>
  <c r="F10" i="28"/>
  <c r="F11" i="28"/>
  <c r="F12" i="28"/>
  <c r="F13" i="28"/>
  <c r="F14" i="28"/>
  <c r="F15" i="28"/>
  <c r="F16" i="28"/>
  <c r="F17" i="28"/>
  <c r="F2" i="28"/>
  <c r="G54" i="17"/>
  <c r="P54" i="17" s="1"/>
  <c r="H54" i="17"/>
  <c r="I54" i="17"/>
  <c r="G55" i="17"/>
  <c r="P55" i="17" s="1"/>
  <c r="H55" i="17"/>
  <c r="I55" i="17"/>
  <c r="G56" i="17"/>
  <c r="P56" i="17" s="1"/>
  <c r="H56" i="17"/>
  <c r="I56" i="17"/>
  <c r="G57" i="17"/>
  <c r="P57" i="17" s="1"/>
  <c r="H57" i="17"/>
  <c r="I57" i="17"/>
  <c r="G58" i="17"/>
  <c r="P58" i="17" s="1"/>
  <c r="H58" i="17"/>
  <c r="I58" i="17"/>
  <c r="G59" i="17"/>
  <c r="P59" i="17" s="1"/>
  <c r="H59" i="17"/>
  <c r="I59" i="17"/>
  <c r="G60" i="17"/>
  <c r="P60" i="17" s="1"/>
  <c r="H60" i="17"/>
  <c r="I60" i="17"/>
  <c r="G61" i="17"/>
  <c r="P61" i="17" s="1"/>
  <c r="H61" i="17"/>
  <c r="I61" i="17"/>
  <c r="G62" i="17"/>
  <c r="P62" i="17" s="1"/>
  <c r="H62" i="17"/>
  <c r="I62" i="17"/>
  <c r="G63" i="17"/>
  <c r="H63" i="17"/>
  <c r="I63" i="17"/>
  <c r="G64" i="17"/>
  <c r="P64" i="17" s="1"/>
  <c r="H64" i="17"/>
  <c r="I64" i="17"/>
  <c r="G65" i="17"/>
  <c r="P65" i="17" s="1"/>
  <c r="H65" i="17"/>
  <c r="I65" i="17"/>
  <c r="G66" i="17"/>
  <c r="P66" i="17" s="1"/>
  <c r="H66" i="17"/>
  <c r="I66" i="17"/>
  <c r="G67" i="17"/>
  <c r="H67" i="17"/>
  <c r="I67" i="17"/>
  <c r="G68" i="17"/>
  <c r="P68" i="17" s="1"/>
  <c r="H68" i="17"/>
  <c r="I68" i="17"/>
  <c r="I53" i="17"/>
  <c r="H53" i="17"/>
  <c r="G53" i="17"/>
  <c r="P53" i="17" s="1"/>
  <c r="G37" i="17"/>
  <c r="P37" i="17" s="1"/>
  <c r="H37" i="17"/>
  <c r="I37" i="17"/>
  <c r="G38" i="17"/>
  <c r="H38" i="17"/>
  <c r="I38" i="17"/>
  <c r="G39" i="17"/>
  <c r="P39" i="17" s="1"/>
  <c r="H39" i="17"/>
  <c r="I39" i="17"/>
  <c r="G40" i="17"/>
  <c r="P40" i="17" s="1"/>
  <c r="H40" i="17"/>
  <c r="I40" i="17"/>
  <c r="G41" i="17"/>
  <c r="P41" i="17" s="1"/>
  <c r="H41" i="17"/>
  <c r="I41" i="17"/>
  <c r="G42" i="17"/>
  <c r="P42" i="17" s="1"/>
  <c r="H42" i="17"/>
  <c r="I42" i="17"/>
  <c r="G43" i="17"/>
  <c r="P43" i="17" s="1"/>
  <c r="H43" i="17"/>
  <c r="I43" i="17"/>
  <c r="G44" i="17"/>
  <c r="P44" i="17" s="1"/>
  <c r="H44" i="17"/>
  <c r="I44" i="17"/>
  <c r="G45" i="17"/>
  <c r="P45" i="17" s="1"/>
  <c r="H45" i="17"/>
  <c r="I45" i="17"/>
  <c r="G46" i="17"/>
  <c r="P46" i="17" s="1"/>
  <c r="H46" i="17"/>
  <c r="I46" i="17"/>
  <c r="G47" i="17"/>
  <c r="P47" i="17" s="1"/>
  <c r="H47" i="17"/>
  <c r="I47" i="17"/>
  <c r="G48" i="17"/>
  <c r="P48" i="17" s="1"/>
  <c r="H48" i="17"/>
  <c r="I48" i="17"/>
  <c r="G49" i="17"/>
  <c r="P49" i="17" s="1"/>
  <c r="H49" i="17"/>
  <c r="I49" i="17"/>
  <c r="G50" i="17"/>
  <c r="P50" i="17" s="1"/>
  <c r="H50" i="17"/>
  <c r="I50" i="17"/>
  <c r="G51" i="17"/>
  <c r="P51" i="17" s="1"/>
  <c r="H51" i="17"/>
  <c r="I51" i="17"/>
  <c r="I36" i="17"/>
  <c r="H36" i="17"/>
  <c r="G36" i="17"/>
  <c r="G20" i="17"/>
  <c r="P20" i="17" s="1"/>
  <c r="H20" i="17"/>
  <c r="I20" i="17"/>
  <c r="G21" i="17"/>
  <c r="H21" i="17"/>
  <c r="I21" i="17"/>
  <c r="G22" i="17"/>
  <c r="P22" i="17" s="1"/>
  <c r="H22" i="17"/>
  <c r="I22" i="17"/>
  <c r="G23" i="17"/>
  <c r="P23" i="17" s="1"/>
  <c r="H23" i="17"/>
  <c r="I23" i="17"/>
  <c r="G24" i="17"/>
  <c r="P24" i="17" s="1"/>
  <c r="H24" i="17"/>
  <c r="I24" i="17"/>
  <c r="G25" i="17"/>
  <c r="P25" i="17" s="1"/>
  <c r="H25" i="17"/>
  <c r="I25" i="17"/>
  <c r="G26" i="17"/>
  <c r="P26" i="17" s="1"/>
  <c r="H26" i="17"/>
  <c r="I26" i="17"/>
  <c r="G27" i="17"/>
  <c r="P27" i="17" s="1"/>
  <c r="H27" i="17"/>
  <c r="I27" i="17"/>
  <c r="G28" i="17"/>
  <c r="P28" i="17" s="1"/>
  <c r="H28" i="17"/>
  <c r="I28" i="17"/>
  <c r="G29" i="17"/>
  <c r="P29" i="17" s="1"/>
  <c r="H29" i="17"/>
  <c r="I29" i="17"/>
  <c r="G30" i="17"/>
  <c r="P30" i="17" s="1"/>
  <c r="H30" i="17"/>
  <c r="I30" i="17"/>
  <c r="G31" i="17"/>
  <c r="P31" i="17" s="1"/>
  <c r="H31" i="17"/>
  <c r="I31" i="17"/>
  <c r="G32" i="17"/>
  <c r="P32" i="17" s="1"/>
  <c r="H32" i="17"/>
  <c r="I32" i="17"/>
  <c r="G33" i="17"/>
  <c r="P33" i="17" s="1"/>
  <c r="H33" i="17"/>
  <c r="I33" i="17"/>
  <c r="G34" i="17"/>
  <c r="P34" i="17" s="1"/>
  <c r="H34" i="17"/>
  <c r="I34" i="17"/>
  <c r="I19" i="17"/>
  <c r="H19" i="17"/>
  <c r="G19" i="17"/>
  <c r="G3" i="17"/>
  <c r="P3" i="17" s="1"/>
  <c r="H3" i="17"/>
  <c r="I3" i="17"/>
  <c r="G4" i="17"/>
  <c r="P4" i="17" s="1"/>
  <c r="H4" i="17"/>
  <c r="I4" i="17"/>
  <c r="G5" i="17"/>
  <c r="P5" i="17" s="1"/>
  <c r="H5" i="17"/>
  <c r="I5" i="17"/>
  <c r="G6" i="17"/>
  <c r="P6" i="17" s="1"/>
  <c r="H6" i="17"/>
  <c r="I6" i="17"/>
  <c r="G7" i="17"/>
  <c r="P7" i="17" s="1"/>
  <c r="H7" i="17"/>
  <c r="I7" i="17"/>
  <c r="G8" i="17"/>
  <c r="P8" i="17" s="1"/>
  <c r="H8" i="17"/>
  <c r="I8" i="17"/>
  <c r="G9" i="17"/>
  <c r="P9" i="17" s="1"/>
  <c r="H9" i="17"/>
  <c r="I9" i="17"/>
  <c r="G10" i="17"/>
  <c r="P10" i="17" s="1"/>
  <c r="H10" i="17"/>
  <c r="I10" i="17"/>
  <c r="G11" i="17"/>
  <c r="P11" i="17" s="1"/>
  <c r="H11" i="17"/>
  <c r="I11" i="17"/>
  <c r="G12" i="17"/>
  <c r="P12" i="17" s="1"/>
  <c r="H12" i="17"/>
  <c r="I12" i="17"/>
  <c r="G13" i="17"/>
  <c r="P13" i="17" s="1"/>
  <c r="H13" i="17"/>
  <c r="I13" i="17"/>
  <c r="G14" i="17"/>
  <c r="P14" i="17" s="1"/>
  <c r="H14" i="17"/>
  <c r="I14" i="17"/>
  <c r="G15" i="17"/>
  <c r="P15" i="17" s="1"/>
  <c r="H15" i="17"/>
  <c r="I15" i="17"/>
  <c r="G16" i="17"/>
  <c r="P16" i="17" s="1"/>
  <c r="H16" i="17"/>
  <c r="I16" i="17"/>
  <c r="G17" i="17"/>
  <c r="P17" i="17" s="1"/>
  <c r="H17" i="17"/>
  <c r="I17" i="17"/>
  <c r="I2" i="17"/>
  <c r="H2" i="17"/>
  <c r="G2" i="17"/>
  <c r="P2" i="17" s="1"/>
  <c r="C3" i="28"/>
  <c r="C4" i="28"/>
  <c r="C5" i="28"/>
  <c r="C6" i="28"/>
  <c r="C7" i="28"/>
  <c r="C8" i="28"/>
  <c r="C9" i="28"/>
  <c r="C10" i="28"/>
  <c r="C11" i="28"/>
  <c r="C12" i="28"/>
  <c r="C13" i="28"/>
  <c r="C14" i="28"/>
  <c r="C15" i="28"/>
  <c r="C16" i="28"/>
  <c r="C17" i="28"/>
  <c r="C18" i="28"/>
  <c r="C19" i="28"/>
  <c r="C20" i="28"/>
  <c r="C21" i="28"/>
  <c r="C22" i="28"/>
  <c r="C23" i="28"/>
  <c r="C24" i="28"/>
  <c r="C25" i="28"/>
  <c r="C26" i="28"/>
  <c r="C27" i="28"/>
  <c r="C28" i="28"/>
  <c r="C29" i="28"/>
  <c r="C30" i="28"/>
  <c r="C31" i="28"/>
  <c r="C32" i="28"/>
  <c r="C33" i="28"/>
  <c r="C34" i="28"/>
  <c r="C35" i="28"/>
  <c r="C36" i="28"/>
  <c r="C37" i="28"/>
  <c r="C38" i="28"/>
  <c r="C39" i="28"/>
  <c r="C40" i="28"/>
  <c r="C41" i="28"/>
  <c r="C42" i="28"/>
  <c r="C43" i="28"/>
  <c r="C44" i="28"/>
  <c r="C45" i="28"/>
  <c r="C46" i="28"/>
  <c r="C47" i="28"/>
  <c r="C48" i="28"/>
  <c r="C49" i="28"/>
  <c r="C50" i="28"/>
  <c r="C51" i="28"/>
  <c r="C52" i="28"/>
  <c r="C53" i="28"/>
  <c r="C54" i="28"/>
  <c r="C55" i="28"/>
  <c r="C56" i="28"/>
  <c r="C57" i="28"/>
  <c r="C58" i="28"/>
  <c r="C59" i="28"/>
  <c r="C60" i="28"/>
  <c r="C61" i="28"/>
  <c r="C62" i="28"/>
  <c r="C63" i="28"/>
  <c r="C64" i="28"/>
  <c r="C65" i="28"/>
  <c r="C66" i="28"/>
  <c r="C67" i="28"/>
  <c r="C68" i="28"/>
  <c r="C2" i="28"/>
  <c r="D34" i="23"/>
  <c r="D32" i="23"/>
  <c r="D38" i="23"/>
  <c r="D31" i="23"/>
  <c r="D35" i="23"/>
  <c r="D30" i="23"/>
  <c r="D37" i="23"/>
  <c r="D39" i="23"/>
  <c r="D26" i="23"/>
  <c r="D28" i="23"/>
  <c r="D29" i="23"/>
  <c r="D36" i="23"/>
  <c r="D27" i="23"/>
  <c r="D40" i="23"/>
  <c r="D33" i="23"/>
  <c r="P58" i="29"/>
  <c r="P61" i="29"/>
  <c r="P65" i="29"/>
  <c r="P15" i="29"/>
  <c r="P8" i="29"/>
  <c r="P4" i="29"/>
  <c r="P63" i="17"/>
  <c r="P67" i="17"/>
  <c r="P36" i="17"/>
  <c r="P38" i="17"/>
  <c r="P19" i="17"/>
  <c r="P21" i="17"/>
  <c r="J12" i="29"/>
  <c r="J65" i="29"/>
  <c r="J61" i="29"/>
  <c r="J39" i="29" l="1"/>
  <c r="P51" i="29"/>
  <c r="N50" i="29"/>
  <c r="P7" i="29"/>
  <c r="P40" i="29"/>
  <c r="J37" i="29"/>
  <c r="P37" i="29"/>
  <c r="J33" i="29"/>
  <c r="P21" i="29"/>
  <c r="N46" i="29"/>
  <c r="J51" i="29"/>
  <c r="J46" i="29"/>
  <c r="J50" i="29"/>
  <c r="P23" i="30"/>
  <c r="P49" i="30"/>
  <c r="J58" i="29"/>
  <c r="L58" i="29"/>
  <c r="M58" i="29"/>
  <c r="Q61" i="29"/>
  <c r="M61" i="29"/>
  <c r="L65" i="29"/>
  <c r="J57" i="29"/>
  <c r="L57" i="29"/>
  <c r="M57" i="29"/>
  <c r="N63" i="29"/>
  <c r="L63" i="29"/>
  <c r="M63" i="29"/>
  <c r="N54" i="29"/>
  <c r="L54" i="29"/>
  <c r="M54" i="29"/>
  <c r="N55" i="29"/>
  <c r="L55" i="29"/>
  <c r="M55" i="29"/>
  <c r="N56" i="29"/>
  <c r="L56" i="29"/>
  <c r="M56" i="29"/>
  <c r="N62" i="29"/>
  <c r="L62" i="29"/>
  <c r="M62" i="29"/>
  <c r="J66" i="29"/>
  <c r="M66" i="29"/>
  <c r="Q68" i="29"/>
  <c r="L68" i="29"/>
  <c r="M68" i="29"/>
  <c r="N59" i="29"/>
  <c r="L59" i="29"/>
  <c r="M59" i="29"/>
  <c r="Q53" i="29"/>
  <c r="L53" i="29"/>
  <c r="M53" i="29"/>
  <c r="J67" i="29"/>
  <c r="L67" i="29"/>
  <c r="M67" i="29"/>
  <c r="J60" i="29"/>
  <c r="L60" i="29"/>
  <c r="M60" i="29"/>
  <c r="Q48" i="29"/>
  <c r="L48" i="29"/>
  <c r="M48" i="29"/>
  <c r="J38" i="29"/>
  <c r="L38" i="29"/>
  <c r="M38" i="29"/>
  <c r="Q46" i="29"/>
  <c r="L46" i="29"/>
  <c r="M46" i="29"/>
  <c r="Q37" i="29"/>
  <c r="L37" i="29"/>
  <c r="M37" i="29"/>
  <c r="L40" i="29"/>
  <c r="M40" i="29"/>
  <c r="L51" i="29"/>
  <c r="M51" i="29"/>
  <c r="Q50" i="29"/>
  <c r="L50" i="29"/>
  <c r="M50" i="29"/>
  <c r="Q41" i="29"/>
  <c r="L41" i="29"/>
  <c r="M41" i="29"/>
  <c r="J47" i="29"/>
  <c r="L47" i="29"/>
  <c r="M47" i="29"/>
  <c r="J44" i="29"/>
  <c r="L44" i="29"/>
  <c r="M44" i="29"/>
  <c r="Q43" i="29"/>
  <c r="L43" i="29"/>
  <c r="M43" i="29"/>
  <c r="Q49" i="29"/>
  <c r="L49" i="29"/>
  <c r="M49" i="29"/>
  <c r="L39" i="29"/>
  <c r="M39" i="29"/>
  <c r="J45" i="29"/>
  <c r="L45" i="29"/>
  <c r="M45" i="29"/>
  <c r="Q42" i="29"/>
  <c r="L42" i="29"/>
  <c r="M42" i="29"/>
  <c r="N22" i="29"/>
  <c r="L22" i="29"/>
  <c r="M22" i="29"/>
  <c r="Q26" i="29"/>
  <c r="L26" i="29"/>
  <c r="M26" i="29"/>
  <c r="J24" i="29"/>
  <c r="L24" i="29"/>
  <c r="M24" i="29"/>
  <c r="Q33" i="29"/>
  <c r="M33" i="29"/>
  <c r="N28" i="29"/>
  <c r="L28" i="29"/>
  <c r="M28" i="29"/>
  <c r="J30" i="29"/>
  <c r="L30" i="29"/>
  <c r="M30" i="29"/>
  <c r="N20" i="29"/>
  <c r="L20" i="29"/>
  <c r="M20" i="29"/>
  <c r="J23" i="29"/>
  <c r="L23" i="29"/>
  <c r="M23" i="29"/>
  <c r="Q25" i="29"/>
  <c r="L25" i="29"/>
  <c r="M25" i="29"/>
  <c r="N27" i="29"/>
  <c r="L27" i="29"/>
  <c r="M27" i="29"/>
  <c r="J31" i="29"/>
  <c r="L31" i="29"/>
  <c r="M31" i="29"/>
  <c r="Q21" i="29"/>
  <c r="L21" i="29"/>
  <c r="M21" i="29"/>
  <c r="Q32" i="29"/>
  <c r="L32" i="29"/>
  <c r="M32" i="29"/>
  <c r="J34" i="29"/>
  <c r="L34" i="29"/>
  <c r="M34" i="29"/>
  <c r="J19" i="29"/>
  <c r="L19" i="29"/>
  <c r="M19" i="29"/>
  <c r="Q10" i="29"/>
  <c r="L10" i="29"/>
  <c r="M10" i="29"/>
  <c r="J9" i="29"/>
  <c r="L9" i="29"/>
  <c r="M9" i="29"/>
  <c r="N15" i="29"/>
  <c r="L15" i="29"/>
  <c r="M15" i="29"/>
  <c r="Q6" i="29"/>
  <c r="L6" i="29"/>
  <c r="M6" i="29"/>
  <c r="Q11" i="29"/>
  <c r="L11" i="29"/>
  <c r="M11" i="29"/>
  <c r="L7" i="29"/>
  <c r="M7" i="29"/>
  <c r="Q8" i="29"/>
  <c r="L8" i="29"/>
  <c r="M8" i="29"/>
  <c r="N14" i="29"/>
  <c r="L14" i="29"/>
  <c r="M14" i="29"/>
  <c r="Q5" i="29"/>
  <c r="L5" i="29"/>
  <c r="M5" i="29"/>
  <c r="N3" i="29"/>
  <c r="L3" i="29"/>
  <c r="M3" i="29"/>
  <c r="Q4" i="29"/>
  <c r="L4" i="29"/>
  <c r="M4" i="29"/>
  <c r="Q13" i="29"/>
  <c r="L13" i="29"/>
  <c r="M13" i="29"/>
  <c r="Q2" i="29"/>
  <c r="L2" i="29"/>
  <c r="M2" i="29"/>
  <c r="N17" i="29"/>
  <c r="L17" i="29"/>
  <c r="M17" i="29"/>
  <c r="N16" i="29"/>
  <c r="L16" i="29"/>
  <c r="M16" i="29"/>
  <c r="M64" i="29"/>
  <c r="L64" i="29"/>
  <c r="Q64" i="29"/>
  <c r="M36" i="29"/>
  <c r="L36" i="29"/>
  <c r="Q36" i="29"/>
  <c r="M29" i="29"/>
  <c r="L29" i="29"/>
  <c r="Q29" i="29"/>
  <c r="M12" i="29"/>
  <c r="L12" i="29"/>
  <c r="Q12" i="29"/>
  <c r="Q62" i="29"/>
  <c r="Q24" i="29"/>
  <c r="J17" i="23"/>
  <c r="J15" i="23"/>
  <c r="J8" i="23"/>
  <c r="J11" i="23"/>
  <c r="J18" i="23"/>
  <c r="J16" i="23"/>
  <c r="J19" i="23"/>
  <c r="J14" i="23"/>
  <c r="J9" i="23"/>
  <c r="J4" i="23"/>
  <c r="J7" i="23"/>
  <c r="J12" i="23"/>
  <c r="J6" i="23"/>
  <c r="J5" i="23"/>
  <c r="J10" i="23"/>
  <c r="J13" i="23"/>
  <c r="Q10" i="30"/>
  <c r="L10" i="30"/>
  <c r="M10" i="30"/>
  <c r="N2" i="30"/>
  <c r="L2" i="30"/>
  <c r="M2" i="30"/>
  <c r="Q15" i="30"/>
  <c r="L15" i="30"/>
  <c r="M15" i="30"/>
  <c r="N9" i="30"/>
  <c r="L9" i="30"/>
  <c r="M9" i="30"/>
  <c r="N5" i="30"/>
  <c r="L5" i="30"/>
  <c r="M5" i="30"/>
  <c r="J13" i="30"/>
  <c r="L13" i="30"/>
  <c r="M13" i="30"/>
  <c r="Q3" i="30"/>
  <c r="L3" i="30"/>
  <c r="M3" i="30"/>
  <c r="J11" i="30"/>
  <c r="L11" i="30"/>
  <c r="M11" i="30"/>
  <c r="N12" i="30"/>
  <c r="L12" i="30"/>
  <c r="M12" i="30"/>
  <c r="N14" i="30"/>
  <c r="L14" i="30"/>
  <c r="M14" i="30"/>
  <c r="Q7" i="30"/>
  <c r="L7" i="30"/>
  <c r="M7" i="30"/>
  <c r="Q6" i="30"/>
  <c r="L6" i="30"/>
  <c r="M6" i="30"/>
  <c r="J17" i="30"/>
  <c r="L17" i="30"/>
  <c r="M17" i="30"/>
  <c r="N16" i="30"/>
  <c r="L16" i="30"/>
  <c r="M16" i="30"/>
  <c r="Q8" i="30"/>
  <c r="L8" i="30"/>
  <c r="M8" i="30"/>
  <c r="Q24" i="30"/>
  <c r="L24" i="30"/>
  <c r="M24" i="30"/>
  <c r="N30" i="30"/>
  <c r="L30" i="30"/>
  <c r="M30" i="30"/>
  <c r="Q19" i="30"/>
  <c r="L19" i="30"/>
  <c r="M19" i="30"/>
  <c r="Q23" i="30"/>
  <c r="L23" i="30"/>
  <c r="M23" i="30"/>
  <c r="J31" i="30"/>
  <c r="L31" i="30"/>
  <c r="M31" i="30"/>
  <c r="J27" i="30"/>
  <c r="L27" i="30"/>
  <c r="M27" i="30"/>
  <c r="Q25" i="30"/>
  <c r="L25" i="30"/>
  <c r="N21" i="30"/>
  <c r="L21" i="30"/>
  <c r="M21" i="30"/>
  <c r="N34" i="30"/>
  <c r="L34" i="30"/>
  <c r="M34" i="30"/>
  <c r="Q32" i="30"/>
  <c r="L32" i="30"/>
  <c r="M32" i="30"/>
  <c r="Q22" i="30"/>
  <c r="L22" i="30"/>
  <c r="M22" i="30"/>
  <c r="N20" i="30"/>
  <c r="L20" i="30"/>
  <c r="M20" i="30"/>
  <c r="Q29" i="30"/>
  <c r="L29" i="30"/>
  <c r="M29" i="30"/>
  <c r="J28" i="30"/>
  <c r="L28" i="30"/>
  <c r="M28" i="30"/>
  <c r="N33" i="30"/>
  <c r="L33" i="30"/>
  <c r="M33" i="30"/>
  <c r="J60" i="30"/>
  <c r="L60" i="30"/>
  <c r="M60" i="30"/>
  <c r="N68" i="30"/>
  <c r="L68" i="30"/>
  <c r="M68" i="30"/>
  <c r="J64" i="30"/>
  <c r="L64" i="30"/>
  <c r="M64" i="30"/>
  <c r="J59" i="30"/>
  <c r="L59" i="30"/>
  <c r="M59" i="30"/>
  <c r="Q67" i="30"/>
  <c r="L67" i="30"/>
  <c r="M67" i="30"/>
  <c r="N53" i="30"/>
  <c r="L53" i="30"/>
  <c r="M53" i="30"/>
  <c r="N61" i="30"/>
  <c r="L61" i="30"/>
  <c r="M61" i="30"/>
  <c r="Q58" i="30"/>
  <c r="L58" i="30"/>
  <c r="M58" i="30"/>
  <c r="J62" i="30"/>
  <c r="L62" i="30"/>
  <c r="M62" i="30"/>
  <c r="N55" i="30"/>
  <c r="L55" i="30"/>
  <c r="M55" i="30"/>
  <c r="J56" i="30"/>
  <c r="L56" i="30"/>
  <c r="M56" i="30"/>
  <c r="J66" i="30"/>
  <c r="L66" i="30"/>
  <c r="M66" i="30"/>
  <c r="N65" i="30"/>
  <c r="L65" i="30"/>
  <c r="M65" i="30"/>
  <c r="Q63" i="30"/>
  <c r="L63" i="30"/>
  <c r="M63" i="30"/>
  <c r="Q57" i="30"/>
  <c r="L57" i="30"/>
  <c r="M57" i="30"/>
  <c r="Q47" i="30"/>
  <c r="L47" i="30"/>
  <c r="M47" i="30"/>
  <c r="J51" i="30"/>
  <c r="L51" i="30"/>
  <c r="M51" i="30"/>
  <c r="Q49" i="30"/>
  <c r="L49" i="30"/>
  <c r="M49" i="30"/>
  <c r="Q48" i="30"/>
  <c r="L48" i="30"/>
  <c r="M48" i="30"/>
  <c r="Q38" i="30"/>
  <c r="L38" i="30"/>
  <c r="M38" i="30"/>
  <c r="J39" i="30"/>
  <c r="L39" i="30"/>
  <c r="M39" i="30"/>
  <c r="N45" i="30"/>
  <c r="L45" i="30"/>
  <c r="M45" i="30"/>
  <c r="Q40" i="30"/>
  <c r="L40" i="30"/>
  <c r="M40" i="30"/>
  <c r="J42" i="30"/>
  <c r="L42" i="30"/>
  <c r="M42" i="30"/>
  <c r="J41" i="30"/>
  <c r="L41" i="30"/>
  <c r="M41" i="30"/>
  <c r="Q46" i="30"/>
  <c r="L46" i="30"/>
  <c r="M46" i="30"/>
  <c r="Q43" i="30"/>
  <c r="L43" i="30"/>
  <c r="M43" i="30"/>
  <c r="J44" i="30"/>
  <c r="L44" i="30"/>
  <c r="M44" i="30"/>
  <c r="N37" i="30"/>
  <c r="L37" i="30"/>
  <c r="M37" i="30"/>
  <c r="N36" i="30"/>
  <c r="L36" i="30"/>
  <c r="M36" i="30"/>
  <c r="M54" i="30"/>
  <c r="L54" i="30"/>
  <c r="Q54" i="30"/>
  <c r="M50" i="30"/>
  <c r="L50" i="30"/>
  <c r="N50" i="30"/>
  <c r="M26" i="30"/>
  <c r="L26" i="30"/>
  <c r="Q26" i="30"/>
  <c r="M4" i="30"/>
  <c r="L4" i="30"/>
  <c r="J4" i="30"/>
  <c r="Q56" i="30"/>
  <c r="Q53" i="30"/>
  <c r="Q62" i="30"/>
  <c r="D7" i="23"/>
  <c r="D11" i="23"/>
  <c r="D9" i="23"/>
  <c r="D6" i="23"/>
  <c r="D12" i="23"/>
  <c r="D18" i="23"/>
  <c r="D16" i="23"/>
  <c r="D13" i="23"/>
  <c r="D15" i="23"/>
  <c r="D17" i="23"/>
  <c r="D5" i="23"/>
  <c r="D10" i="23"/>
  <c r="D19" i="23"/>
  <c r="D8" i="23"/>
  <c r="D14" i="23"/>
  <c r="D4" i="23"/>
  <c r="O58" i="29"/>
  <c r="O56" i="29"/>
  <c r="O59" i="29"/>
  <c r="O66" i="29"/>
  <c r="L66" i="29"/>
  <c r="O65" i="29"/>
  <c r="M65" i="29"/>
  <c r="O61" i="29"/>
  <c r="L61" i="29"/>
  <c r="O53" i="29"/>
  <c r="O57" i="29"/>
  <c r="O62" i="29"/>
  <c r="O68" i="29"/>
  <c r="O55" i="29"/>
  <c r="O64" i="29"/>
  <c r="O63" i="29"/>
  <c r="O60" i="29"/>
  <c r="O54" i="29"/>
  <c r="O67" i="29"/>
  <c r="O41" i="29"/>
  <c r="O50" i="29"/>
  <c r="O51" i="29"/>
  <c r="O45" i="29"/>
  <c r="O40" i="29"/>
  <c r="O43" i="29"/>
  <c r="O38" i="29"/>
  <c r="O44" i="29"/>
  <c r="O39" i="29"/>
  <c r="O37" i="29"/>
  <c r="O47" i="29"/>
  <c r="O46" i="29"/>
  <c r="O48" i="29"/>
  <c r="O42" i="29"/>
  <c r="O36" i="29"/>
  <c r="O49" i="29"/>
  <c r="O23" i="29"/>
  <c r="O28" i="29"/>
  <c r="O29" i="29"/>
  <c r="O24" i="29"/>
  <c r="N24" i="29"/>
  <c r="O20" i="29"/>
  <c r="O25" i="29"/>
  <c r="O31" i="29"/>
  <c r="O34" i="29"/>
  <c r="O27" i="29"/>
  <c r="O33" i="29"/>
  <c r="N33" i="29"/>
  <c r="L33" i="29"/>
  <c r="O32" i="29"/>
  <c r="O30" i="29"/>
  <c r="O21" i="29"/>
  <c r="O19" i="29"/>
  <c r="O26" i="29"/>
  <c r="O22" i="29"/>
  <c r="O7" i="29"/>
  <c r="O6" i="29"/>
  <c r="O3" i="29"/>
  <c r="O14" i="29"/>
  <c r="O10" i="29"/>
  <c r="O13" i="29"/>
  <c r="O8" i="29"/>
  <c r="O11" i="29"/>
  <c r="O2" i="29"/>
  <c r="O5" i="29"/>
  <c r="O4" i="29"/>
  <c r="O15" i="29"/>
  <c r="O12" i="29"/>
  <c r="O9" i="29"/>
  <c r="O17" i="29"/>
  <c r="O16" i="29"/>
  <c r="O54" i="30"/>
  <c r="O59" i="30"/>
  <c r="O62" i="30"/>
  <c r="O63" i="30"/>
  <c r="O60" i="30"/>
  <c r="O61" i="30"/>
  <c r="O67" i="30"/>
  <c r="O68" i="30"/>
  <c r="O58" i="30"/>
  <c r="O65" i="30"/>
  <c r="O64" i="30"/>
  <c r="O66" i="30"/>
  <c r="O57" i="30"/>
  <c r="O53" i="30"/>
  <c r="O56" i="30"/>
  <c r="O55" i="30"/>
  <c r="O38" i="30"/>
  <c r="O45" i="30"/>
  <c r="O46" i="30"/>
  <c r="O42" i="30"/>
  <c r="O44" i="30"/>
  <c r="O37" i="30"/>
  <c r="O47" i="30"/>
  <c r="O49" i="30"/>
  <c r="N49" i="30"/>
  <c r="O43" i="30"/>
  <c r="O48" i="30"/>
  <c r="O50" i="30"/>
  <c r="O51" i="30"/>
  <c r="O41" i="30"/>
  <c r="O36" i="30"/>
  <c r="O40" i="30"/>
  <c r="O39" i="30"/>
  <c r="O34" i="30"/>
  <c r="O31" i="30"/>
  <c r="N31" i="30"/>
  <c r="O32" i="30"/>
  <c r="O29" i="30"/>
  <c r="O26" i="30"/>
  <c r="O33" i="30"/>
  <c r="O21" i="30"/>
  <c r="O22" i="30"/>
  <c r="O25" i="30"/>
  <c r="M25" i="30"/>
  <c r="O30" i="30"/>
  <c r="O27" i="30"/>
  <c r="O19" i="30"/>
  <c r="O28" i="30"/>
  <c r="O23" i="30"/>
  <c r="O24" i="30"/>
  <c r="O20" i="30"/>
  <c r="O11" i="30"/>
  <c r="O7" i="30"/>
  <c r="O15" i="30"/>
  <c r="O17" i="30"/>
  <c r="O6" i="30"/>
  <c r="O9" i="30"/>
  <c r="O8" i="30"/>
  <c r="O4" i="30"/>
  <c r="O13" i="30"/>
  <c r="O3" i="30"/>
  <c r="O5" i="30"/>
  <c r="O2" i="30"/>
  <c r="O12" i="30"/>
  <c r="O14" i="30"/>
  <c r="O10" i="30"/>
  <c r="O16" i="30"/>
  <c r="R50" i="29" l="1"/>
  <c r="R46" i="29"/>
  <c r="R33" i="29"/>
  <c r="R49" i="30"/>
  <c r="R24" i="29"/>
  <c r="R37" i="29"/>
  <c r="J4" i="29"/>
  <c r="N58" i="29"/>
  <c r="N8" i="29"/>
  <c r="Q45" i="29"/>
  <c r="Q58" i="29"/>
  <c r="J16" i="29"/>
  <c r="Q44" i="29"/>
  <c r="Q51" i="29"/>
  <c r="R51" i="29" s="1"/>
  <c r="N21" i="29"/>
  <c r="R21" i="29" s="1"/>
  <c r="J63" i="29"/>
  <c r="J62" i="29"/>
  <c r="R62" i="29" s="1"/>
  <c r="J53" i="29"/>
  <c r="Q63" i="29"/>
  <c r="N53" i="29"/>
  <c r="Q38" i="29"/>
  <c r="J6" i="29"/>
  <c r="J20" i="29"/>
  <c r="N42" i="29"/>
  <c r="Q14" i="29"/>
  <c r="N13" i="29"/>
  <c r="Q31" i="29"/>
  <c r="J2" i="29"/>
  <c r="N10" i="29"/>
  <c r="Q23" i="29"/>
  <c r="J5" i="29"/>
  <c r="J11" i="29"/>
  <c r="N23" i="29"/>
  <c r="N6" i="29"/>
  <c r="J29" i="29"/>
  <c r="N61" i="29"/>
  <c r="R61" i="29" s="1"/>
  <c r="N5" i="29"/>
  <c r="N2" i="29"/>
  <c r="N11" i="29"/>
  <c r="J10" i="29"/>
  <c r="J14" i="29"/>
  <c r="R14" i="29" s="1"/>
  <c r="N29" i="29"/>
  <c r="J43" i="29"/>
  <c r="Q20" i="29"/>
  <c r="J13" i="29"/>
  <c r="N31" i="29"/>
  <c r="J42" i="29"/>
  <c r="N43" i="29"/>
  <c r="J54" i="29"/>
  <c r="Q19" i="29"/>
  <c r="Q57" i="29"/>
  <c r="J15" i="29"/>
  <c r="N40" i="29"/>
  <c r="N36" i="29"/>
  <c r="Q47" i="29"/>
  <c r="J22" i="29"/>
  <c r="Q60" i="29"/>
  <c r="N4" i="29"/>
  <c r="J8" i="29"/>
  <c r="N57" i="29"/>
  <c r="Q40" i="29"/>
  <c r="N30" i="29"/>
  <c r="N34" i="29"/>
  <c r="Q16" i="29"/>
  <c r="Q15" i="29"/>
  <c r="Q56" i="29"/>
  <c r="J17" i="29"/>
  <c r="J3" i="29"/>
  <c r="Q22" i="29"/>
  <c r="J55" i="29"/>
  <c r="Q3" i="29"/>
  <c r="N49" i="29"/>
  <c r="J41" i="29"/>
  <c r="Q65" i="29"/>
  <c r="N9" i="29"/>
  <c r="N7" i="29"/>
  <c r="J32" i="29"/>
  <c r="J25" i="29"/>
  <c r="J28" i="29"/>
  <c r="N48" i="29"/>
  <c r="N47" i="29"/>
  <c r="N39" i="29"/>
  <c r="N41" i="29"/>
  <c r="N64" i="29"/>
  <c r="N65" i="29"/>
  <c r="J56" i="29"/>
  <c r="R56" i="29" s="1"/>
  <c r="Q9" i="29"/>
  <c r="Q28" i="29"/>
  <c r="Q39" i="29"/>
  <c r="Q59" i="29"/>
  <c r="Q55" i="29"/>
  <c r="N32" i="29"/>
  <c r="N25" i="29"/>
  <c r="N60" i="29"/>
  <c r="N68" i="29"/>
  <c r="Q17" i="29"/>
  <c r="J27" i="29"/>
  <c r="J49" i="29"/>
  <c r="J36" i="29"/>
  <c r="J48" i="29"/>
  <c r="R48" i="29" s="1"/>
  <c r="J64" i="29"/>
  <c r="J68" i="29"/>
  <c r="J59" i="29"/>
  <c r="Q7" i="29"/>
  <c r="N12" i="29"/>
  <c r="R12" i="29" s="1"/>
  <c r="N67" i="29"/>
  <c r="N66" i="29"/>
  <c r="Q67" i="29"/>
  <c r="Q66" i="29"/>
  <c r="Q54" i="29"/>
  <c r="N44" i="29"/>
  <c r="N45" i="29"/>
  <c r="N38" i="29"/>
  <c r="R38" i="29" s="1"/>
  <c r="N26" i="29"/>
  <c r="J26" i="29"/>
  <c r="N19" i="29"/>
  <c r="Q34" i="29"/>
  <c r="Q27" i="29"/>
  <c r="Q30" i="29"/>
  <c r="N15" i="30"/>
  <c r="N6" i="30"/>
  <c r="J45" i="30"/>
  <c r="Q9" i="30"/>
  <c r="J9" i="30"/>
  <c r="N11" i="30"/>
  <c r="Q45" i="30"/>
  <c r="N43" i="30"/>
  <c r="N57" i="30"/>
  <c r="J5" i="30"/>
  <c r="N10" i="30"/>
  <c r="N48" i="30"/>
  <c r="J26" i="30"/>
  <c r="J40" i="30"/>
  <c r="N22" i="30"/>
  <c r="N66" i="30"/>
  <c r="J36" i="30"/>
  <c r="Q34" i="30"/>
  <c r="Q50" i="30"/>
  <c r="J29" i="30"/>
  <c r="J34" i="30"/>
  <c r="J50" i="30"/>
  <c r="N46" i="30"/>
  <c r="Q11" i="30"/>
  <c r="Q31" i="30"/>
  <c r="R31" i="30" s="1"/>
  <c r="Q36" i="30"/>
  <c r="J6" i="30"/>
  <c r="J24" i="30"/>
  <c r="N29" i="30"/>
  <c r="J53" i="30"/>
  <c r="R53" i="30" s="1"/>
  <c r="N17" i="30"/>
  <c r="J30" i="30"/>
  <c r="N26" i="30"/>
  <c r="J61" i="30"/>
  <c r="Q5" i="30"/>
  <c r="Q61" i="30"/>
  <c r="J12" i="30"/>
  <c r="J10" i="30"/>
  <c r="N40" i="30"/>
  <c r="J48" i="30"/>
  <c r="R48" i="30" s="1"/>
  <c r="J43" i="30"/>
  <c r="Q17" i="30"/>
  <c r="Q12" i="30"/>
  <c r="Q64" i="30"/>
  <c r="N28" i="30"/>
  <c r="J57" i="30"/>
  <c r="Q28" i="30"/>
  <c r="Q60" i="30"/>
  <c r="N39" i="30"/>
  <c r="J37" i="30"/>
  <c r="J65" i="30"/>
  <c r="N60" i="30"/>
  <c r="R60" i="30" s="1"/>
  <c r="Q4" i="30"/>
  <c r="Q20" i="30"/>
  <c r="Q21" i="30"/>
  <c r="N23" i="30"/>
  <c r="R23" i="30" s="1"/>
  <c r="N3" i="30"/>
  <c r="N8" i="30"/>
  <c r="J20" i="30"/>
  <c r="N62" i="30"/>
  <c r="R62" i="30" s="1"/>
  <c r="J54" i="30"/>
  <c r="Q65" i="30"/>
  <c r="Q41" i="30"/>
  <c r="N41" i="30"/>
  <c r="N4" i="30"/>
  <c r="R4" i="30" s="1"/>
  <c r="J15" i="30"/>
  <c r="J21" i="30"/>
  <c r="R21" i="30" s="1"/>
  <c r="N67" i="30"/>
  <c r="N25" i="30"/>
  <c r="J8" i="30"/>
  <c r="R8" i="30" s="1"/>
  <c r="N7" i="30"/>
  <c r="N51" i="30"/>
  <c r="J38" i="30"/>
  <c r="J67" i="30"/>
  <c r="N54" i="30"/>
  <c r="Q39" i="30"/>
  <c r="Q51" i="30"/>
  <c r="J58" i="30"/>
  <c r="N59" i="30"/>
  <c r="Q33" i="30"/>
  <c r="Q42" i="30"/>
  <c r="Q59" i="30"/>
  <c r="Q66" i="30"/>
  <c r="N19" i="30"/>
  <c r="J33" i="30"/>
  <c r="N44" i="30"/>
  <c r="J16" i="30"/>
  <c r="J2" i="30"/>
  <c r="J25" i="30"/>
  <c r="R25" i="30" s="1"/>
  <c r="N47" i="30"/>
  <c r="N42" i="30"/>
  <c r="N38" i="30"/>
  <c r="N58" i="30"/>
  <c r="Q2" i="30"/>
  <c r="Q44" i="30"/>
  <c r="J47" i="30"/>
  <c r="Q16" i="30"/>
  <c r="N24" i="30"/>
  <c r="Q13" i="30"/>
  <c r="J14" i="30"/>
  <c r="J3" i="30"/>
  <c r="R3" i="30" s="1"/>
  <c r="N13" i="30"/>
  <c r="J7" i="30"/>
  <c r="R7" i="30" s="1"/>
  <c r="Q14" i="30"/>
  <c r="Q30" i="30"/>
  <c r="J19" i="30"/>
  <c r="N27" i="30"/>
  <c r="J22" i="30"/>
  <c r="N32" i="30"/>
  <c r="Q27" i="30"/>
  <c r="J32" i="30"/>
  <c r="N63" i="30"/>
  <c r="J55" i="30"/>
  <c r="N56" i="30"/>
  <c r="R56" i="30" s="1"/>
  <c r="N64" i="30"/>
  <c r="J68" i="30"/>
  <c r="J63" i="30"/>
  <c r="Q55" i="30"/>
  <c r="Q68" i="30"/>
  <c r="Q37" i="30"/>
  <c r="J46" i="30"/>
  <c r="M57" i="17"/>
  <c r="M63" i="17"/>
  <c r="M58" i="17"/>
  <c r="M53" i="17"/>
  <c r="M55" i="17"/>
  <c r="M62" i="17"/>
  <c r="M60" i="17"/>
  <c r="M56" i="17"/>
  <c r="M64" i="17"/>
  <c r="M66" i="17"/>
  <c r="M67" i="17"/>
  <c r="M59" i="17"/>
  <c r="M61" i="17"/>
  <c r="M54" i="17"/>
  <c r="L57" i="17"/>
  <c r="L63" i="17"/>
  <c r="L58" i="17"/>
  <c r="L53" i="17"/>
  <c r="L55" i="17"/>
  <c r="L62" i="17"/>
  <c r="L60" i="17"/>
  <c r="L56" i="17"/>
  <c r="L64" i="17"/>
  <c r="L66" i="17"/>
  <c r="L67" i="17"/>
  <c r="L59" i="17"/>
  <c r="L65" i="17"/>
  <c r="L61" i="17"/>
  <c r="L54" i="17"/>
  <c r="Q57" i="17"/>
  <c r="J63" i="17"/>
  <c r="Q58" i="17"/>
  <c r="J53" i="17"/>
  <c r="Q55" i="17"/>
  <c r="Q62" i="17"/>
  <c r="Q60" i="17"/>
  <c r="Q56" i="17"/>
  <c r="Q64" i="17"/>
  <c r="Q66" i="17"/>
  <c r="Q67" i="17"/>
  <c r="Q59" i="17"/>
  <c r="Q65" i="17"/>
  <c r="Q61" i="17"/>
  <c r="Q54" i="17"/>
  <c r="M41" i="17"/>
  <c r="M36" i="17"/>
  <c r="M40" i="17"/>
  <c r="M48" i="17"/>
  <c r="M43" i="17"/>
  <c r="M47" i="17"/>
  <c r="M39" i="17"/>
  <c r="M45" i="17"/>
  <c r="M38" i="17"/>
  <c r="M44" i="17"/>
  <c r="M50" i="17"/>
  <c r="M46" i="17"/>
  <c r="M51" i="17"/>
  <c r="M49" i="17"/>
  <c r="M37" i="17"/>
  <c r="M42" i="17"/>
  <c r="M68" i="17"/>
  <c r="L68" i="17"/>
  <c r="J68" i="17"/>
  <c r="L41" i="17"/>
  <c r="L36" i="17"/>
  <c r="L40" i="17"/>
  <c r="L48" i="17"/>
  <c r="L43" i="17"/>
  <c r="L47" i="17"/>
  <c r="L39" i="17"/>
  <c r="L45" i="17"/>
  <c r="L38" i="17"/>
  <c r="L44" i="17"/>
  <c r="L50" i="17"/>
  <c r="L46" i="17"/>
  <c r="L51" i="17"/>
  <c r="L49" i="17"/>
  <c r="L37" i="17"/>
  <c r="Q41" i="17"/>
  <c r="Q36" i="17"/>
  <c r="Q40" i="17"/>
  <c r="J48" i="17"/>
  <c r="Q43" i="17"/>
  <c r="Q47" i="17"/>
  <c r="Q39" i="17"/>
  <c r="J45" i="17"/>
  <c r="Q38" i="17"/>
  <c r="Q44" i="17"/>
  <c r="Q50" i="17"/>
  <c r="J46" i="17"/>
  <c r="Q51" i="17"/>
  <c r="Q49" i="17"/>
  <c r="Q37" i="17"/>
  <c r="L42" i="17"/>
  <c r="Q42" i="17"/>
  <c r="M33" i="17"/>
  <c r="M31" i="17"/>
  <c r="M32" i="17"/>
  <c r="M26" i="17"/>
  <c r="M34" i="17"/>
  <c r="M29" i="17"/>
  <c r="M28" i="17"/>
  <c r="M23" i="17"/>
  <c r="M25" i="17"/>
  <c r="M30" i="17"/>
  <c r="M22" i="17"/>
  <c r="M24" i="17"/>
  <c r="M27" i="17"/>
  <c r="M19" i="17"/>
  <c r="M21" i="17"/>
  <c r="L33" i="17"/>
  <c r="L31" i="17"/>
  <c r="L32" i="17"/>
  <c r="L26" i="17"/>
  <c r="L34" i="17"/>
  <c r="L29" i="17"/>
  <c r="L28" i="17"/>
  <c r="L23" i="17"/>
  <c r="L25" i="17"/>
  <c r="L30" i="17"/>
  <c r="L22" i="17"/>
  <c r="L24" i="17"/>
  <c r="L27" i="17"/>
  <c r="L19" i="17"/>
  <c r="L21" i="17"/>
  <c r="Q33" i="17"/>
  <c r="J31" i="17"/>
  <c r="Q32" i="17"/>
  <c r="J26" i="17"/>
  <c r="J34" i="17"/>
  <c r="Q29" i="17"/>
  <c r="J28" i="17"/>
  <c r="J23" i="17"/>
  <c r="J25" i="17"/>
  <c r="Q30" i="17"/>
  <c r="Q22" i="17"/>
  <c r="Q24" i="17"/>
  <c r="Q27" i="17"/>
  <c r="J19" i="17"/>
  <c r="Q21" i="17"/>
  <c r="M20" i="17"/>
  <c r="L20" i="17"/>
  <c r="Q20" i="17"/>
  <c r="M17" i="17"/>
  <c r="M16" i="17"/>
  <c r="M13" i="17"/>
  <c r="M14" i="17"/>
  <c r="M10" i="17"/>
  <c r="M3" i="17"/>
  <c r="M9" i="17"/>
  <c r="M15" i="17"/>
  <c r="M2" i="17"/>
  <c r="M8" i="17"/>
  <c r="M12" i="17"/>
  <c r="M7" i="17"/>
  <c r="M6" i="17"/>
  <c r="M5" i="17"/>
  <c r="L17" i="17"/>
  <c r="L16" i="17"/>
  <c r="L13" i="17"/>
  <c r="L14" i="17"/>
  <c r="L10" i="17"/>
  <c r="L11" i="17"/>
  <c r="L3" i="17"/>
  <c r="L9" i="17"/>
  <c r="L15" i="17"/>
  <c r="L2" i="17"/>
  <c r="L8" i="17"/>
  <c r="L12" i="17"/>
  <c r="L7" i="17"/>
  <c r="L6" i="17"/>
  <c r="L5" i="17"/>
  <c r="Q17" i="17"/>
  <c r="Q16" i="17"/>
  <c r="Q13" i="17"/>
  <c r="J14" i="17"/>
  <c r="Q10" i="17"/>
  <c r="Q11" i="17"/>
  <c r="J3" i="17"/>
  <c r="J9" i="17"/>
  <c r="Q15" i="17"/>
  <c r="Q2" i="17"/>
  <c r="Q8" i="17"/>
  <c r="Q12" i="17"/>
  <c r="Q7" i="17"/>
  <c r="N6" i="17"/>
  <c r="J5" i="17"/>
  <c r="M4" i="17"/>
  <c r="L4" i="17"/>
  <c r="Q4" i="17"/>
  <c r="J21" i="17"/>
  <c r="J56" i="17"/>
  <c r="O2" i="17"/>
  <c r="O7" i="17"/>
  <c r="O3" i="17"/>
  <c r="O13" i="17"/>
  <c r="O16" i="17"/>
  <c r="O10" i="17"/>
  <c r="O5" i="17"/>
  <c r="O17" i="17"/>
  <c r="O9" i="17"/>
  <c r="O11" i="17"/>
  <c r="O15" i="17"/>
  <c r="O4" i="17"/>
  <c r="O14" i="17"/>
  <c r="O12" i="17"/>
  <c r="O8" i="17"/>
  <c r="O25" i="17"/>
  <c r="O34" i="17"/>
  <c r="O21" i="17"/>
  <c r="O32" i="17"/>
  <c r="O23" i="17"/>
  <c r="O31" i="17"/>
  <c r="O26" i="17"/>
  <c r="O30" i="17"/>
  <c r="O33" i="17"/>
  <c r="O29" i="17"/>
  <c r="O27" i="17"/>
  <c r="O22" i="17"/>
  <c r="O19" i="17"/>
  <c r="O24" i="17"/>
  <c r="O20" i="17"/>
  <c r="O28" i="17"/>
  <c r="O49" i="17"/>
  <c r="O51" i="17"/>
  <c r="O41" i="17"/>
  <c r="O40" i="17"/>
  <c r="O36" i="17"/>
  <c r="O42" i="17"/>
  <c r="O47" i="17"/>
  <c r="O43" i="17"/>
  <c r="O48" i="17"/>
  <c r="O45" i="17"/>
  <c r="O46" i="17"/>
  <c r="O50" i="17"/>
  <c r="O44" i="17"/>
  <c r="O38" i="17"/>
  <c r="O39" i="17"/>
  <c r="O37" i="17"/>
  <c r="O65" i="17"/>
  <c r="O56" i="17"/>
  <c r="O57" i="17"/>
  <c r="O64" i="17"/>
  <c r="O53" i="17"/>
  <c r="O58" i="17"/>
  <c r="O66" i="17"/>
  <c r="O60" i="17"/>
  <c r="O61" i="17"/>
  <c r="O59" i="17"/>
  <c r="O68" i="17"/>
  <c r="O62" i="17"/>
  <c r="O54" i="17"/>
  <c r="O63" i="17"/>
  <c r="O55" i="17"/>
  <c r="O67" i="17"/>
  <c r="M11" i="17"/>
  <c r="M65" i="17"/>
  <c r="O6" i="17"/>
  <c r="R44" i="29" l="1"/>
  <c r="R8" i="29"/>
  <c r="R27" i="30"/>
  <c r="R4" i="29"/>
  <c r="R36" i="29"/>
  <c r="R19" i="29"/>
  <c r="R59" i="30"/>
  <c r="R64" i="30"/>
  <c r="R57" i="30"/>
  <c r="R42" i="30"/>
  <c r="R17" i="30"/>
  <c r="R15" i="30"/>
  <c r="R17" i="29"/>
  <c r="R58" i="29"/>
  <c r="R26" i="29"/>
  <c r="R66" i="29"/>
  <c r="R59" i="29"/>
  <c r="R5" i="29"/>
  <c r="R65" i="29"/>
  <c r="R60" i="29"/>
  <c r="R39" i="29"/>
  <c r="R31" i="29"/>
  <c r="R23" i="29"/>
  <c r="R47" i="29"/>
  <c r="R28" i="29"/>
  <c r="R9" i="29"/>
  <c r="R34" i="29"/>
  <c r="R57" i="29"/>
  <c r="R42" i="29"/>
  <c r="R43" i="29"/>
  <c r="R29" i="29"/>
  <c r="R20" i="29"/>
  <c r="R67" i="29"/>
  <c r="R49" i="29"/>
  <c r="R25" i="29"/>
  <c r="R30" i="29"/>
  <c r="R53" i="29"/>
  <c r="R45" i="29"/>
  <c r="R7" i="29"/>
  <c r="F87" i="29" s="1"/>
  <c r="R64" i="29"/>
  <c r="R32" i="29"/>
  <c r="R40" i="29"/>
  <c r="R6" i="30"/>
  <c r="R58" i="30"/>
  <c r="R34" i="30"/>
  <c r="R28" i="30"/>
  <c r="R22" i="30"/>
  <c r="R61" i="30"/>
  <c r="R66" i="30"/>
  <c r="R50" i="30"/>
  <c r="R46" i="30"/>
  <c r="R38" i="30"/>
  <c r="R39" i="30"/>
  <c r="R44" i="30"/>
  <c r="R51" i="30"/>
  <c r="R41" i="30"/>
  <c r="R33" i="30"/>
  <c r="R13" i="30"/>
  <c r="R10" i="30"/>
  <c r="R11" i="30"/>
  <c r="R12" i="30"/>
  <c r="R9" i="30"/>
  <c r="R67" i="30"/>
  <c r="R63" i="30"/>
  <c r="R43" i="30"/>
  <c r="R19" i="30"/>
  <c r="R68" i="29"/>
  <c r="R27" i="29"/>
  <c r="R41" i="29"/>
  <c r="R54" i="29"/>
  <c r="R13" i="29"/>
  <c r="R3" i="29"/>
  <c r="R22" i="29"/>
  <c r="R15" i="29"/>
  <c r="R10" i="29"/>
  <c r="R11" i="29"/>
  <c r="R2" i="29"/>
  <c r="R63" i="29"/>
  <c r="R16" i="29"/>
  <c r="R55" i="29"/>
  <c r="R6" i="29"/>
  <c r="R68" i="30"/>
  <c r="R14" i="30"/>
  <c r="R47" i="30"/>
  <c r="R2" i="30"/>
  <c r="R30" i="30"/>
  <c r="R24" i="30"/>
  <c r="R29" i="30"/>
  <c r="R32" i="30"/>
  <c r="R16" i="30"/>
  <c r="R20" i="30"/>
  <c r="R65" i="30"/>
  <c r="R45" i="30"/>
  <c r="R37" i="30"/>
  <c r="R40" i="30"/>
  <c r="R5" i="30"/>
  <c r="R55" i="30"/>
  <c r="R54" i="30"/>
  <c r="R36" i="30"/>
  <c r="R26" i="30"/>
  <c r="J44" i="17"/>
  <c r="J59" i="17"/>
  <c r="J36" i="17"/>
  <c r="J60" i="17"/>
  <c r="J49" i="17"/>
  <c r="J22" i="17"/>
  <c r="J47" i="17"/>
  <c r="J32" i="17"/>
  <c r="J64" i="17"/>
  <c r="J29" i="17"/>
  <c r="J51" i="17"/>
  <c r="Q28" i="17"/>
  <c r="J33" i="17"/>
  <c r="J38" i="17"/>
  <c r="J42" i="17"/>
  <c r="Q19" i="17"/>
  <c r="J30" i="17"/>
  <c r="J15" i="17"/>
  <c r="Q31" i="17"/>
  <c r="J43" i="17"/>
  <c r="J41" i="17"/>
  <c r="J55" i="17"/>
  <c r="J57" i="17"/>
  <c r="J24" i="17"/>
  <c r="J11" i="17"/>
  <c r="J6" i="17"/>
  <c r="J8" i="17"/>
  <c r="J16" i="17"/>
  <c r="Q23" i="17"/>
  <c r="J65" i="17"/>
  <c r="J4" i="17"/>
  <c r="J2" i="17"/>
  <c r="J58" i="17"/>
  <c r="J7" i="17"/>
  <c r="J37" i="17"/>
  <c r="J50" i="17"/>
  <c r="J17" i="17"/>
  <c r="Q26" i="17"/>
  <c r="Q25" i="17"/>
  <c r="J54" i="17"/>
  <c r="J67" i="17"/>
  <c r="J61" i="17"/>
  <c r="J39" i="17"/>
  <c r="J40" i="17"/>
  <c r="J10" i="17"/>
  <c r="Q34" i="17"/>
  <c r="Q53" i="17"/>
  <c r="Q3" i="17"/>
  <c r="Q46" i="17"/>
  <c r="Q45" i="17"/>
  <c r="Q48" i="17"/>
  <c r="Q68" i="17"/>
  <c r="J62" i="17"/>
  <c r="J12" i="17"/>
  <c r="J13" i="17"/>
  <c r="Q5" i="17"/>
  <c r="J66" i="17"/>
  <c r="J20" i="17"/>
  <c r="J27" i="17"/>
  <c r="Q63" i="17"/>
  <c r="Q9" i="17"/>
  <c r="Q14" i="17"/>
  <c r="Q6" i="17"/>
  <c r="N3" i="17"/>
  <c r="R3" i="17" s="1"/>
  <c r="N2" i="17"/>
  <c r="F84" i="29" l="1"/>
  <c r="F82" i="29"/>
  <c r="F87" i="30"/>
  <c r="F86" i="29"/>
  <c r="F85" i="29"/>
  <c r="H85" i="29" s="1"/>
  <c r="F83" i="29"/>
  <c r="H83" i="29" s="1"/>
  <c r="F81" i="29"/>
  <c r="H81" i="29" s="1"/>
  <c r="F79" i="29"/>
  <c r="H79" i="29" s="1"/>
  <c r="E39" i="23" s="1"/>
  <c r="F80" i="29"/>
  <c r="H80" i="29" s="1"/>
  <c r="F78" i="29"/>
  <c r="H78" i="29" s="1"/>
  <c r="F77" i="29"/>
  <c r="H77" i="29" s="1"/>
  <c r="F76" i="29"/>
  <c r="H76" i="29" s="1"/>
  <c r="F74" i="29"/>
  <c r="H74" i="29" s="1"/>
  <c r="F75" i="29"/>
  <c r="H75" i="29" s="1"/>
  <c r="F73" i="29"/>
  <c r="H73" i="29" s="1"/>
  <c r="F72" i="29"/>
  <c r="H72" i="29" s="1"/>
  <c r="F86" i="30"/>
  <c r="F84" i="30"/>
  <c r="F85" i="30"/>
  <c r="H85" i="30" s="1"/>
  <c r="F77" i="30"/>
  <c r="H77" i="30" s="1"/>
  <c r="F83" i="30"/>
  <c r="H83" i="30" s="1"/>
  <c r="F82" i="30"/>
  <c r="H82" i="30" s="1"/>
  <c r="F81" i="30"/>
  <c r="H81" i="30" s="1"/>
  <c r="F78" i="30"/>
  <c r="H78" i="30" s="1"/>
  <c r="F80" i="30"/>
  <c r="H80" i="30" s="1"/>
  <c r="F79" i="30"/>
  <c r="H79" i="30" s="1"/>
  <c r="F76" i="30"/>
  <c r="H76" i="30" s="1"/>
  <c r="F75" i="30"/>
  <c r="H75" i="30" s="1"/>
  <c r="F73" i="30"/>
  <c r="H73" i="30" s="1"/>
  <c r="F74" i="30"/>
  <c r="H74" i="30" s="1"/>
  <c r="F72" i="30"/>
  <c r="H72" i="30" s="1"/>
  <c r="H87" i="29"/>
  <c r="E25" i="23" s="1"/>
  <c r="H84" i="29"/>
  <c r="H84" i="30"/>
  <c r="H87" i="30"/>
  <c r="H86" i="29"/>
  <c r="E34" i="23" s="1"/>
  <c r="H86" i="30"/>
  <c r="H82" i="29"/>
  <c r="R6" i="17"/>
  <c r="R2" i="17"/>
  <c r="N25" i="17"/>
  <c r="R25" i="17" s="1"/>
  <c r="N34" i="17"/>
  <c r="R34" i="17" s="1"/>
  <c r="N21" i="17"/>
  <c r="R21" i="17" s="1"/>
  <c r="N32" i="17"/>
  <c r="R32" i="17" s="1"/>
  <c r="N23" i="17"/>
  <c r="R23" i="17" s="1"/>
  <c r="N31" i="17"/>
  <c r="R31" i="17" s="1"/>
  <c r="N26" i="17"/>
  <c r="R26" i="17" s="1"/>
  <c r="N30" i="17"/>
  <c r="R30" i="17" s="1"/>
  <c r="N33" i="17"/>
  <c r="R33" i="17" s="1"/>
  <c r="N29" i="17"/>
  <c r="R29" i="17" s="1"/>
  <c r="N27" i="17"/>
  <c r="R27" i="17" s="1"/>
  <c r="N22" i="17"/>
  <c r="R22" i="17" s="1"/>
  <c r="N19" i="17"/>
  <c r="R19" i="17" s="1"/>
  <c r="N24" i="17"/>
  <c r="R24" i="17" s="1"/>
  <c r="N20" i="17"/>
  <c r="R20" i="17" s="1"/>
  <c r="N28" i="17"/>
  <c r="R28" i="17" s="1"/>
  <c r="N7" i="17"/>
  <c r="R7" i="17" s="1"/>
  <c r="N13" i="17"/>
  <c r="R13" i="17" s="1"/>
  <c r="N16" i="17"/>
  <c r="R16" i="17" s="1"/>
  <c r="N10" i="17"/>
  <c r="R10" i="17" s="1"/>
  <c r="N5" i="17"/>
  <c r="R5" i="17" s="1"/>
  <c r="N17" i="17"/>
  <c r="R17" i="17" s="1"/>
  <c r="N9" i="17"/>
  <c r="R9" i="17" s="1"/>
  <c r="N11" i="17"/>
  <c r="R11" i="17" s="1"/>
  <c r="N15" i="17"/>
  <c r="R15" i="17" s="1"/>
  <c r="N4" i="17"/>
  <c r="R4" i="17" s="1"/>
  <c r="N14" i="17"/>
  <c r="R14" i="17" s="1"/>
  <c r="N12" i="17"/>
  <c r="R12" i="17" s="1"/>
  <c r="N8" i="17"/>
  <c r="R8" i="17" s="1"/>
  <c r="K8" i="23" l="1"/>
  <c r="K13" i="23"/>
  <c r="K10" i="23"/>
  <c r="K14" i="23"/>
  <c r="K9" i="23"/>
  <c r="K18" i="23"/>
  <c r="E40" i="23"/>
  <c r="E26" i="23"/>
  <c r="E33" i="23"/>
  <c r="E38" i="23"/>
  <c r="E30" i="23"/>
  <c r="E37" i="23"/>
  <c r="E36" i="23"/>
  <c r="E35" i="23"/>
  <c r="E31" i="23"/>
  <c r="E27" i="23"/>
  <c r="E29" i="23"/>
  <c r="E28" i="23"/>
  <c r="N46" i="17"/>
  <c r="R46" i="17" s="1"/>
  <c r="K16" i="23" l="1"/>
  <c r="K15" i="23"/>
  <c r="K17" i="23"/>
  <c r="K5" i="23"/>
  <c r="K4" i="23"/>
  <c r="K11" i="23"/>
  <c r="K19" i="23"/>
  <c r="K12" i="23"/>
  <c r="K7" i="23"/>
  <c r="K6" i="23"/>
  <c r="E32" i="23"/>
  <c r="N49" i="17"/>
  <c r="R49" i="17" s="1"/>
  <c r="N51" i="17"/>
  <c r="R51" i="17" s="1"/>
  <c r="N41" i="17"/>
  <c r="R41" i="17" s="1"/>
  <c r="N40" i="17"/>
  <c r="R40" i="17" s="1"/>
  <c r="N36" i="17"/>
  <c r="R36" i="17" s="1"/>
  <c r="N42" i="17"/>
  <c r="R42" i="17" s="1"/>
  <c r="N47" i="17"/>
  <c r="R47" i="17" s="1"/>
  <c r="N43" i="17"/>
  <c r="R43" i="17" s="1"/>
  <c r="N48" i="17"/>
  <c r="R48" i="17" s="1"/>
  <c r="N45" i="17"/>
  <c r="R45" i="17" s="1"/>
  <c r="N50" i="17"/>
  <c r="R50" i="17" s="1"/>
  <c r="N44" i="17"/>
  <c r="R44" i="17" s="1"/>
  <c r="N38" i="17"/>
  <c r="R38" i="17" s="1"/>
  <c r="N39" i="17"/>
  <c r="R39" i="17" s="1"/>
  <c r="N37" i="17"/>
  <c r="R37" i="17" s="1"/>
  <c r="N65" i="17"/>
  <c r="R65" i="17" s="1"/>
  <c r="N56" i="17"/>
  <c r="R56" i="17" s="1"/>
  <c r="N57" i="17"/>
  <c r="R57" i="17" s="1"/>
  <c r="N64" i="17"/>
  <c r="R64" i="17" s="1"/>
  <c r="N53" i="17"/>
  <c r="N58" i="17"/>
  <c r="R58" i="17" s="1"/>
  <c r="N66" i="17"/>
  <c r="R66" i="17" s="1"/>
  <c r="N60" i="17"/>
  <c r="R60" i="17" s="1"/>
  <c r="N61" i="17"/>
  <c r="R61" i="17" s="1"/>
  <c r="N59" i="17"/>
  <c r="R59" i="17" s="1"/>
  <c r="N68" i="17"/>
  <c r="R68" i="17" s="1"/>
  <c r="N62" i="17"/>
  <c r="R62" i="17" s="1"/>
  <c r="N54" i="17"/>
  <c r="R54" i="17" s="1"/>
  <c r="N63" i="17"/>
  <c r="R63" i="17" s="1"/>
  <c r="N55" i="17"/>
  <c r="R55" i="17" s="1"/>
  <c r="N67" i="17"/>
  <c r="R67" i="17" s="1"/>
  <c r="F72" i="17" l="1"/>
  <c r="R53" i="17"/>
  <c r="F87" i="17" s="1"/>
  <c r="H87" i="17" s="1"/>
  <c r="F84" i="17"/>
  <c r="H84" i="17" s="1"/>
  <c r="F75" i="17"/>
  <c r="H75" i="17" s="1"/>
  <c r="F86" i="17"/>
  <c r="H86" i="17" s="1"/>
  <c r="F82" i="17"/>
  <c r="H82" i="17" s="1"/>
  <c r="F85" i="17"/>
  <c r="H85" i="17" s="1"/>
  <c r="E19" i="23" s="1"/>
  <c r="F83" i="17"/>
  <c r="H83" i="17" s="1"/>
  <c r="F81" i="17"/>
  <c r="H81" i="17" s="1"/>
  <c r="F80" i="17"/>
  <c r="H80" i="17" s="1"/>
  <c r="F79" i="17"/>
  <c r="H79" i="17" s="1"/>
  <c r="F78" i="17"/>
  <c r="H78" i="17" s="1"/>
  <c r="F77" i="17"/>
  <c r="H77" i="17" s="1"/>
  <c r="F76" i="17"/>
  <c r="H76" i="17" s="1"/>
  <c r="F74" i="17"/>
  <c r="H74" i="17" s="1"/>
  <c r="F73" i="17"/>
  <c r="H73" i="17" s="1"/>
  <c r="H72" i="17"/>
  <c r="E8" i="23" l="1"/>
  <c r="E6" i="23"/>
  <c r="E4" i="23"/>
  <c r="E10" i="23"/>
  <c r="E12" i="23"/>
  <c r="E17" i="23"/>
  <c r="E14" i="23"/>
  <c r="E5" i="23"/>
  <c r="E9" i="23"/>
  <c r="E18" i="23"/>
  <c r="E15" i="23"/>
  <c r="E11" i="23"/>
  <c r="E7" i="23"/>
  <c r="E16" i="23"/>
  <c r="E13" i="2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adm_gpuava</author>
  </authors>
  <commentList>
    <comment ref="K1" authorId="0" shapeId="0" xr:uid="{00000000-0006-0000-0100-000001000000}">
      <text>
        <r>
          <rPr>
            <b/>
            <sz val="9"/>
            <color indexed="81"/>
            <rFont val="Segoe UI"/>
            <family val="2"/>
          </rPr>
          <t>adm_gpuava:</t>
        </r>
        <r>
          <rPr>
            <sz val="9"/>
            <color indexed="81"/>
            <rFont val="Segoe UI"/>
            <family val="2"/>
          </rPr>
          <t xml:space="preserve">
Semi Finalista (S)
Finalista (F)
Campeão (C)</t>
        </r>
      </text>
    </comment>
    <comment ref="R1" authorId="0" shapeId="0" xr:uid="{00000000-0006-0000-0100-000002000000}">
      <text>
        <r>
          <rPr>
            <b/>
            <sz val="9"/>
            <color indexed="81"/>
            <rFont val="Segoe UI"/>
            <family val="2"/>
          </rPr>
          <t>adm_gpuava:</t>
        </r>
        <r>
          <rPr>
            <sz val="9"/>
            <color indexed="81"/>
            <rFont val="Segoe UI"/>
            <family val="2"/>
          </rPr>
          <t xml:space="preserve">
Todos iniciam com 250 pontos.</t>
        </r>
      </text>
    </comment>
    <comment ref="K18" authorId="0" shapeId="0" xr:uid="{00000000-0006-0000-0100-000003000000}">
      <text>
        <r>
          <rPr>
            <b/>
            <sz val="9"/>
            <color indexed="81"/>
            <rFont val="Segoe UI"/>
            <family val="2"/>
          </rPr>
          <t>adm_gpuava:</t>
        </r>
        <r>
          <rPr>
            <sz val="9"/>
            <color indexed="81"/>
            <rFont val="Segoe UI"/>
            <family val="2"/>
          </rPr>
          <t xml:space="preserve">
Semi Finalista (S)
Finalista (F)
Campeão (C)</t>
        </r>
      </text>
    </comment>
    <comment ref="R18" authorId="0" shapeId="0" xr:uid="{00000000-0006-0000-0100-000004000000}">
      <text>
        <r>
          <rPr>
            <b/>
            <sz val="9"/>
            <color indexed="81"/>
            <rFont val="Segoe UI"/>
            <family val="2"/>
          </rPr>
          <t>adm_gpuava:</t>
        </r>
        <r>
          <rPr>
            <sz val="9"/>
            <color indexed="81"/>
            <rFont val="Segoe UI"/>
            <family val="2"/>
          </rPr>
          <t xml:space="preserve">
Todos iniciam com 250 pontos.</t>
        </r>
      </text>
    </comment>
    <comment ref="K35" authorId="0" shapeId="0" xr:uid="{00000000-0006-0000-0100-000005000000}">
      <text>
        <r>
          <rPr>
            <b/>
            <sz val="9"/>
            <color indexed="81"/>
            <rFont val="Segoe UI"/>
            <family val="2"/>
          </rPr>
          <t>adm_gpuava:</t>
        </r>
        <r>
          <rPr>
            <sz val="9"/>
            <color indexed="81"/>
            <rFont val="Segoe UI"/>
            <family val="2"/>
          </rPr>
          <t xml:space="preserve">
Semi Finalista (S)
Finalista (F)
Campeão (C)</t>
        </r>
      </text>
    </comment>
    <comment ref="R35" authorId="0" shapeId="0" xr:uid="{00000000-0006-0000-0100-000006000000}">
      <text>
        <r>
          <rPr>
            <b/>
            <sz val="9"/>
            <color indexed="81"/>
            <rFont val="Segoe UI"/>
            <family val="2"/>
          </rPr>
          <t>adm_gpuava:</t>
        </r>
        <r>
          <rPr>
            <sz val="9"/>
            <color indexed="81"/>
            <rFont val="Segoe UI"/>
            <family val="2"/>
          </rPr>
          <t xml:space="preserve">
Todos iniciam com 250 pontos.</t>
        </r>
      </text>
    </comment>
    <comment ref="K52" authorId="0" shapeId="0" xr:uid="{00000000-0006-0000-0100-000007000000}">
      <text>
        <r>
          <rPr>
            <b/>
            <sz val="9"/>
            <color indexed="81"/>
            <rFont val="Segoe UI"/>
            <family val="2"/>
          </rPr>
          <t>adm_gpuava:</t>
        </r>
        <r>
          <rPr>
            <sz val="9"/>
            <color indexed="81"/>
            <rFont val="Segoe UI"/>
            <family val="2"/>
          </rPr>
          <t xml:space="preserve">
Semi Finalista (S)
Finalista (F)
Campeão (C)</t>
        </r>
      </text>
    </comment>
    <comment ref="R52" authorId="0" shapeId="0" xr:uid="{00000000-0006-0000-0100-000008000000}">
      <text>
        <r>
          <rPr>
            <b/>
            <sz val="9"/>
            <color indexed="81"/>
            <rFont val="Segoe UI"/>
            <family val="2"/>
          </rPr>
          <t>adm_gpuava:</t>
        </r>
        <r>
          <rPr>
            <sz val="9"/>
            <color indexed="81"/>
            <rFont val="Segoe UI"/>
            <family val="2"/>
          </rPr>
          <t xml:space="preserve">
Todos iniciam com 250 pontos.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adm_gpuava</author>
  </authors>
  <commentList>
    <comment ref="K1" authorId="0" shapeId="0" xr:uid="{00000000-0006-0000-0200-000001000000}">
      <text>
        <r>
          <rPr>
            <b/>
            <sz val="9"/>
            <color indexed="81"/>
            <rFont val="Segoe UI"/>
            <family val="2"/>
          </rPr>
          <t>adm_gpuava:</t>
        </r>
        <r>
          <rPr>
            <sz val="9"/>
            <color indexed="81"/>
            <rFont val="Segoe UI"/>
            <family val="2"/>
          </rPr>
          <t xml:space="preserve">
Semi Finalista (S)
Finalista (F)
Campeão (C)</t>
        </r>
      </text>
    </comment>
    <comment ref="R1" authorId="0" shapeId="0" xr:uid="{00000000-0006-0000-0200-000002000000}">
      <text>
        <r>
          <rPr>
            <b/>
            <sz val="9"/>
            <color indexed="81"/>
            <rFont val="Segoe UI"/>
            <family val="2"/>
          </rPr>
          <t>adm_gpuava:</t>
        </r>
        <r>
          <rPr>
            <sz val="9"/>
            <color indexed="81"/>
            <rFont val="Segoe UI"/>
            <family val="2"/>
          </rPr>
          <t xml:space="preserve">
Todos iniciam com 250 pontos.</t>
        </r>
      </text>
    </comment>
    <comment ref="K18" authorId="0" shapeId="0" xr:uid="{00000000-0006-0000-0200-000003000000}">
      <text>
        <r>
          <rPr>
            <b/>
            <sz val="9"/>
            <color indexed="81"/>
            <rFont val="Segoe UI"/>
            <family val="2"/>
          </rPr>
          <t>adm_gpuava:</t>
        </r>
        <r>
          <rPr>
            <sz val="9"/>
            <color indexed="81"/>
            <rFont val="Segoe UI"/>
            <family val="2"/>
          </rPr>
          <t xml:space="preserve">
Semi Finalista (S)
Finalista (F)
Campeão (C)</t>
        </r>
      </text>
    </comment>
    <comment ref="R18" authorId="0" shapeId="0" xr:uid="{00000000-0006-0000-0200-000004000000}">
      <text>
        <r>
          <rPr>
            <b/>
            <sz val="9"/>
            <color indexed="81"/>
            <rFont val="Segoe UI"/>
            <family val="2"/>
          </rPr>
          <t>adm_gpuava:</t>
        </r>
        <r>
          <rPr>
            <sz val="9"/>
            <color indexed="81"/>
            <rFont val="Segoe UI"/>
            <family val="2"/>
          </rPr>
          <t xml:space="preserve">
Todos iniciam com 250 pontos.</t>
        </r>
      </text>
    </comment>
    <comment ref="K35" authorId="0" shapeId="0" xr:uid="{00000000-0006-0000-0200-000005000000}">
      <text>
        <r>
          <rPr>
            <b/>
            <sz val="9"/>
            <color indexed="81"/>
            <rFont val="Segoe UI"/>
            <family val="2"/>
          </rPr>
          <t>adm_gpuava:</t>
        </r>
        <r>
          <rPr>
            <sz val="9"/>
            <color indexed="81"/>
            <rFont val="Segoe UI"/>
            <family val="2"/>
          </rPr>
          <t xml:space="preserve">
Semi Finalista (S)
Finalista (F)
Campeão (C)</t>
        </r>
      </text>
    </comment>
    <comment ref="R35" authorId="0" shapeId="0" xr:uid="{00000000-0006-0000-0200-000006000000}">
      <text>
        <r>
          <rPr>
            <b/>
            <sz val="9"/>
            <color indexed="81"/>
            <rFont val="Segoe UI"/>
            <family val="2"/>
          </rPr>
          <t>adm_gpuava:</t>
        </r>
        <r>
          <rPr>
            <sz val="9"/>
            <color indexed="81"/>
            <rFont val="Segoe UI"/>
            <family val="2"/>
          </rPr>
          <t xml:space="preserve">
Todos iniciam com 250 pontos.</t>
        </r>
      </text>
    </comment>
    <comment ref="K52" authorId="0" shapeId="0" xr:uid="{00000000-0006-0000-0200-000007000000}">
      <text>
        <r>
          <rPr>
            <b/>
            <sz val="9"/>
            <color indexed="81"/>
            <rFont val="Segoe UI"/>
            <family val="2"/>
          </rPr>
          <t>adm_gpuava:</t>
        </r>
        <r>
          <rPr>
            <sz val="9"/>
            <color indexed="81"/>
            <rFont val="Segoe UI"/>
            <family val="2"/>
          </rPr>
          <t xml:space="preserve">
Semi Finalista (S)
Finalista (F)
Campeão (C)</t>
        </r>
      </text>
    </comment>
    <comment ref="R52" authorId="0" shapeId="0" xr:uid="{00000000-0006-0000-0200-000008000000}">
      <text>
        <r>
          <rPr>
            <b/>
            <sz val="9"/>
            <color indexed="81"/>
            <rFont val="Segoe UI"/>
            <family val="2"/>
          </rPr>
          <t>adm_gpuava:</t>
        </r>
        <r>
          <rPr>
            <sz val="9"/>
            <color indexed="81"/>
            <rFont val="Segoe UI"/>
            <family val="2"/>
          </rPr>
          <t xml:space="preserve">
Todos iniciam com 250 pontos.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adm_gpuava</author>
  </authors>
  <commentList>
    <comment ref="K1" authorId="0" shapeId="0" xr:uid="{00000000-0006-0000-0300-000001000000}">
      <text>
        <r>
          <rPr>
            <b/>
            <sz val="9"/>
            <color indexed="81"/>
            <rFont val="Segoe UI"/>
            <family val="2"/>
          </rPr>
          <t>adm_gpuava:</t>
        </r>
        <r>
          <rPr>
            <sz val="9"/>
            <color indexed="81"/>
            <rFont val="Segoe UI"/>
            <family val="2"/>
          </rPr>
          <t xml:space="preserve">
Semi Finalista (S)
Finalista (F)
Campeão (C)</t>
        </r>
      </text>
    </comment>
    <comment ref="R1" authorId="0" shapeId="0" xr:uid="{00000000-0006-0000-0300-000002000000}">
      <text>
        <r>
          <rPr>
            <b/>
            <sz val="9"/>
            <color indexed="81"/>
            <rFont val="Segoe UI"/>
            <family val="2"/>
          </rPr>
          <t>adm_gpuava:</t>
        </r>
        <r>
          <rPr>
            <sz val="9"/>
            <color indexed="81"/>
            <rFont val="Segoe UI"/>
            <family val="2"/>
          </rPr>
          <t xml:space="preserve">
Todos iniciam com 250 pontos.</t>
        </r>
      </text>
    </comment>
    <comment ref="K18" authorId="0" shapeId="0" xr:uid="{00000000-0006-0000-0300-000003000000}">
      <text>
        <r>
          <rPr>
            <b/>
            <sz val="9"/>
            <color indexed="81"/>
            <rFont val="Segoe UI"/>
            <family val="2"/>
          </rPr>
          <t>adm_gpuava:</t>
        </r>
        <r>
          <rPr>
            <sz val="9"/>
            <color indexed="81"/>
            <rFont val="Segoe UI"/>
            <family val="2"/>
          </rPr>
          <t xml:space="preserve">
Semi Finalista (S)
Finalista (F)
Campeão (C)</t>
        </r>
      </text>
    </comment>
    <comment ref="R18" authorId="0" shapeId="0" xr:uid="{00000000-0006-0000-0300-000004000000}">
      <text>
        <r>
          <rPr>
            <b/>
            <sz val="9"/>
            <color indexed="81"/>
            <rFont val="Segoe UI"/>
            <family val="2"/>
          </rPr>
          <t>adm_gpuava:</t>
        </r>
        <r>
          <rPr>
            <sz val="9"/>
            <color indexed="81"/>
            <rFont val="Segoe UI"/>
            <family val="2"/>
          </rPr>
          <t xml:space="preserve">
Todos iniciam com 250 pontos.</t>
        </r>
      </text>
    </comment>
    <comment ref="K35" authorId="0" shapeId="0" xr:uid="{00000000-0006-0000-0300-000005000000}">
      <text>
        <r>
          <rPr>
            <b/>
            <sz val="9"/>
            <color indexed="81"/>
            <rFont val="Segoe UI"/>
            <family val="2"/>
          </rPr>
          <t>adm_gpuava:</t>
        </r>
        <r>
          <rPr>
            <sz val="9"/>
            <color indexed="81"/>
            <rFont val="Segoe UI"/>
            <family val="2"/>
          </rPr>
          <t xml:space="preserve">
Semi Finalista (S)
Finalista (F)
Campeão (C)</t>
        </r>
      </text>
    </comment>
    <comment ref="R35" authorId="0" shapeId="0" xr:uid="{00000000-0006-0000-0300-000006000000}">
      <text>
        <r>
          <rPr>
            <b/>
            <sz val="9"/>
            <color indexed="81"/>
            <rFont val="Segoe UI"/>
            <family val="2"/>
          </rPr>
          <t>adm_gpuava:</t>
        </r>
        <r>
          <rPr>
            <sz val="9"/>
            <color indexed="81"/>
            <rFont val="Segoe UI"/>
            <family val="2"/>
          </rPr>
          <t xml:space="preserve">
Todos iniciam com 250 pontos.</t>
        </r>
      </text>
    </comment>
    <comment ref="K52" authorId="0" shapeId="0" xr:uid="{00000000-0006-0000-0300-000007000000}">
      <text>
        <r>
          <rPr>
            <b/>
            <sz val="9"/>
            <color indexed="81"/>
            <rFont val="Segoe UI"/>
            <family val="2"/>
          </rPr>
          <t>adm_gpuava:</t>
        </r>
        <r>
          <rPr>
            <sz val="9"/>
            <color indexed="81"/>
            <rFont val="Segoe UI"/>
            <family val="2"/>
          </rPr>
          <t xml:space="preserve">
Semi Finalista (S)
Finalista (F)
Campeão (C)</t>
        </r>
      </text>
    </comment>
    <comment ref="R52" authorId="0" shapeId="0" xr:uid="{00000000-0006-0000-0300-000008000000}">
      <text>
        <r>
          <rPr>
            <b/>
            <sz val="9"/>
            <color indexed="81"/>
            <rFont val="Segoe UI"/>
            <family val="2"/>
          </rPr>
          <t>adm_gpuava:</t>
        </r>
        <r>
          <rPr>
            <sz val="9"/>
            <color indexed="81"/>
            <rFont val="Segoe UI"/>
            <family val="2"/>
          </rPr>
          <t xml:space="preserve">
Todos iniciam com 250 pontos.</t>
        </r>
      </text>
    </comment>
  </commentList>
</comments>
</file>

<file path=xl/sharedStrings.xml><?xml version="1.0" encoding="utf-8"?>
<sst xmlns="http://schemas.openxmlformats.org/spreadsheetml/2006/main" count="2607" uniqueCount="411">
  <si>
    <t>Divisão</t>
  </si>
  <si>
    <t>Liga</t>
  </si>
  <si>
    <t>Clube</t>
  </si>
  <si>
    <t>Nickname</t>
  </si>
  <si>
    <t>Crew</t>
  </si>
  <si>
    <t>Objetivo</t>
  </si>
  <si>
    <t>Pontos Objetivo</t>
  </si>
  <si>
    <t>Pontos</t>
  </si>
  <si>
    <t>1º</t>
  </si>
  <si>
    <t>2º</t>
  </si>
  <si>
    <t>3º</t>
  </si>
  <si>
    <t>4º</t>
  </si>
  <si>
    <t>5º</t>
  </si>
  <si>
    <t>6º</t>
  </si>
  <si>
    <t>7º</t>
  </si>
  <si>
    <t>8º</t>
  </si>
  <si>
    <t>9º</t>
  </si>
  <si>
    <t>10º</t>
  </si>
  <si>
    <t>Penalidade</t>
  </si>
  <si>
    <t>11º</t>
  </si>
  <si>
    <t>12º</t>
  </si>
  <si>
    <t>13º</t>
  </si>
  <si>
    <t>14º</t>
  </si>
  <si>
    <t>15º</t>
  </si>
  <si>
    <t>16º</t>
  </si>
  <si>
    <t>Saldo de Gols</t>
  </si>
  <si>
    <t>Grupo</t>
  </si>
  <si>
    <t>1ª DIVISÃO</t>
  </si>
  <si>
    <t>2ª DIVISÃO</t>
  </si>
  <si>
    <t>3ª DIVISÃO</t>
  </si>
  <si>
    <t>CLASSIFICAÇÃO</t>
  </si>
  <si>
    <t>GRUPO</t>
  </si>
  <si>
    <t>SIGLA</t>
  </si>
  <si>
    <t>Pontos Copa</t>
  </si>
  <si>
    <t>LIGA 1</t>
  </si>
  <si>
    <t>LIGA 2</t>
  </si>
  <si>
    <t>LIGA 3</t>
  </si>
  <si>
    <t>LIGA 4</t>
  </si>
  <si>
    <t>Bônus Objetivo</t>
  </si>
  <si>
    <t>Total</t>
  </si>
  <si>
    <t>Posição</t>
  </si>
  <si>
    <t>Saldo</t>
  </si>
  <si>
    <t>Copa</t>
  </si>
  <si>
    <t>V</t>
  </si>
  <si>
    <t>Pts Pontos</t>
  </si>
  <si>
    <t>Pts Saldo</t>
  </si>
  <si>
    <t>TOTAL</t>
  </si>
  <si>
    <t>E</t>
  </si>
  <si>
    <t>D</t>
  </si>
  <si>
    <t>Sigla</t>
  </si>
  <si>
    <t>Jgs</t>
  </si>
  <si>
    <t>GP</t>
  </si>
  <si>
    <t>GC</t>
  </si>
  <si>
    <t>1ª</t>
  </si>
  <si>
    <t>2ª</t>
  </si>
  <si>
    <t>3ª</t>
  </si>
  <si>
    <t>Campeão Liga</t>
  </si>
  <si>
    <t>Penal</t>
  </si>
  <si>
    <t>PONTUAÇÃO</t>
  </si>
  <si>
    <t>Lanterna</t>
  </si>
  <si>
    <t>https://br.onlinesoccermanager.com/League/Standings/32595555</t>
  </si>
  <si>
    <t>https://br.onlinesoccermanager.com/League/Standings/61298112</t>
  </si>
  <si>
    <t>https://br.onlinesoccermanager.com/League/Standings/61298132 </t>
  </si>
  <si>
    <t>https://br.onlinesoccermanager.com/League/Standings/45400500</t>
  </si>
  <si>
    <t>https://br.onlinesoccermanager.com/League/Standings/61298111 </t>
  </si>
  <si>
    <t>https://br.onlinesoccermanager.com/League/Standings/29485397</t>
  </si>
  <si>
    <t>https://br.onlinesoccermanager.com/League/Standings/83306332</t>
  </si>
  <si>
    <t>https://br.onlinesoccermanager.com/League/Standings/45400499</t>
  </si>
  <si>
    <t>https://br.onlinesoccermanager.com/League/Standings/78325776</t>
  </si>
  <si>
    <t>https://br.onlinesoccermanager.com/League/Standings/29485417</t>
  </si>
  <si>
    <t>https://br.onlinesoccermanager.com/League/Standings/45400498</t>
  </si>
  <si>
    <t>LNPG TEMPORADA VERÃO - 1ª DIVISÃO NOS</t>
  </si>
  <si>
    <t>LNPG TEMPORADA VERÃO - 2ª DIVISÃO SABSEG</t>
  </si>
  <si>
    <t>LNPG TEMPORADA VERÃO - 3ª DIVISÃO C. PORTUGAL</t>
  </si>
  <si>
    <t>https://br.onlinesoccermanager.com/League/Standings/61298133</t>
  </si>
  <si>
    <t> André 0406</t>
  </si>
  <si>
    <t>ZIT</t>
  </si>
  <si>
    <t> Sir Tiago Silva</t>
  </si>
  <si>
    <t>PDN</t>
  </si>
  <si>
    <t> ovitorias</t>
  </si>
  <si>
    <t>SCR</t>
  </si>
  <si>
    <t> Messi tdf</t>
  </si>
  <si>
    <t>ERF</t>
  </si>
  <si>
    <t> MrValter1</t>
  </si>
  <si>
    <t>VLC</t>
  </si>
  <si>
    <t> Joel Gil403</t>
  </si>
  <si>
    <t>RIX</t>
  </si>
  <si>
    <t> MADJER</t>
  </si>
  <si>
    <t>FEN</t>
  </si>
  <si>
    <t> Almeida 95</t>
  </si>
  <si>
    <t>BDP</t>
  </si>
  <si>
    <t> Fhps1987</t>
  </si>
  <si>
    <t>LGC</t>
  </si>
  <si>
    <t> Nuno Gustavo</t>
  </si>
  <si>
    <t>NOW</t>
  </si>
  <si>
    <t> Abarradas2003</t>
  </si>
  <si>
    <t>CPO</t>
  </si>
  <si>
    <t> cristianomacedo20</t>
  </si>
  <si>
    <t>TLR</t>
  </si>
  <si>
    <t> Marco Talharim</t>
  </si>
  <si>
    <t>DFA</t>
  </si>
  <si>
    <t> Carlos Coura</t>
  </si>
  <si>
    <t>LUS</t>
  </si>
  <si>
    <t> Bruno Lima 1983</t>
  </si>
  <si>
    <t>SPO</t>
  </si>
  <si>
    <t> Anthony Marvic</t>
  </si>
  <si>
    <t>FOR</t>
  </si>
  <si>
    <t> amor smal</t>
  </si>
  <si>
    <t> ruipsc5</t>
  </si>
  <si>
    <t> Ricardinho1983</t>
  </si>
  <si>
    <t> rodrigo.l6</t>
  </si>
  <si>
    <t> j_p1983</t>
  </si>
  <si>
    <t> Sir Pedro Freitas</t>
  </si>
  <si>
    <t> matsuyama14</t>
  </si>
  <si>
    <t> kamikaze83</t>
  </si>
  <si>
    <t> Duque Ralho</t>
  </si>
  <si>
    <t> GuixDPT</t>
  </si>
  <si>
    <t> PutoFananBoy</t>
  </si>
  <si>
    <t> douglas terezan</t>
  </si>
  <si>
    <t> edurban_1</t>
  </si>
  <si>
    <t> JORGE89AZ</t>
  </si>
  <si>
    <t> 4SM400</t>
  </si>
  <si>
    <t> Careca1977</t>
  </si>
  <si>
    <t> gui.martins21</t>
  </si>
  <si>
    <t> Fabio J Pires</t>
  </si>
  <si>
    <t> antonio8961</t>
  </si>
  <si>
    <t> ElManillas77</t>
  </si>
  <si>
    <t> Noxavier01</t>
  </si>
  <si>
    <t> Joel Silva Ferreira</t>
  </si>
  <si>
    <t> mister sobral</t>
  </si>
  <si>
    <t> Eaopereira</t>
  </si>
  <si>
    <t> marto_killer</t>
  </si>
  <si>
    <t> CJ2018</t>
  </si>
  <si>
    <t> josue mourinhuu</t>
  </si>
  <si>
    <t> tbc111</t>
  </si>
  <si>
    <t> Mister Pudini</t>
  </si>
  <si>
    <t> Ussumane Soare</t>
  </si>
  <si>
    <t> Parentegomes</t>
  </si>
  <si>
    <t> barbonegro1</t>
  </si>
  <si>
    <t> xXSpeedKill</t>
  </si>
  <si>
    <t> Falper</t>
  </si>
  <si>
    <t> marios82</t>
  </si>
  <si>
    <t> FGORDO</t>
  </si>
  <si>
    <t> AndréDasNeves</t>
  </si>
  <si>
    <t> Diogo o manager 2</t>
  </si>
  <si>
    <t> Márcio Girilim Santos</t>
  </si>
  <si>
    <t> João Silva Arouca</t>
  </si>
  <si>
    <t> Draco Mors</t>
  </si>
  <si>
    <t> MEGAPOMBO</t>
  </si>
  <si>
    <t> Nuno Rafael Santos</t>
  </si>
  <si>
    <t> trkz91</t>
  </si>
  <si>
    <t> Ivan Venâncio</t>
  </si>
  <si>
    <t> NMNMartins</t>
  </si>
  <si>
    <t> joelitomendes</t>
  </si>
  <si>
    <t> Bruno MARTINS COELHO</t>
  </si>
  <si>
    <t>Nashville SC</t>
  </si>
  <si>
    <t>Rangers</t>
  </si>
  <si>
    <t>PSV</t>
  </si>
  <si>
    <t>CD Guadalajara</t>
  </si>
  <si>
    <t>Lorient</t>
  </si>
  <si>
    <t>Fiorentina</t>
  </si>
  <si>
    <t>Boca Juniors</t>
  </si>
  <si>
    <t>Junior</t>
  </si>
  <si>
    <t>Standard Liège</t>
  </si>
  <si>
    <t>JSM Skikda</t>
  </si>
  <si>
    <t>Antalyaspor</t>
  </si>
  <si>
    <t>Persela</t>
  </si>
  <si>
    <t>Ghazl Mahalla</t>
  </si>
  <si>
    <t>KR Reykjavík</t>
  </si>
  <si>
    <t>West Bromwich Albion</t>
  </si>
  <si>
    <t>Rio Ave</t>
  </si>
  <si>
    <t>Todos Juntos Venceremos</t>
  </si>
  <si>
    <t>Nunossauro</t>
  </si>
  <si>
    <t>Troca de Moderador</t>
  </si>
  <si>
    <t>Touços PHC</t>
  </si>
  <si>
    <t>Diogoafonso29</t>
  </si>
  <si>
    <t>Compra a treinador da mesma liga</t>
  </si>
  <si>
    <t>Elite Coaches</t>
  </si>
  <si>
    <t>Noxavier01</t>
  </si>
  <si>
    <t>Venda Instantânea</t>
  </si>
  <si>
    <t>Lusos</t>
  </si>
  <si>
    <t>MEGAPOMBO</t>
  </si>
  <si>
    <t>4 Vendas Instantâneas</t>
  </si>
  <si>
    <t>PASTELDENATA 2</t>
  </si>
  <si>
    <t>Mortalexis</t>
  </si>
  <si>
    <t>Portvcale B</t>
  </si>
  <si>
    <t xml:space="preserve">D I O G O 20 </t>
  </si>
  <si>
    <t>Brutal Force OSM</t>
  </si>
  <si>
    <t>yJØØNY</t>
  </si>
  <si>
    <t>4 Compra a treinador da mesma liga</t>
  </si>
  <si>
    <t>Lontras</t>
  </si>
  <si>
    <t>Guimendes02</t>
  </si>
  <si>
    <t>2 Compra a treinador da mesma liga</t>
  </si>
  <si>
    <t>Afonso Crack</t>
  </si>
  <si>
    <t>Elite Coaches B</t>
  </si>
  <si>
    <t>MisterAndreO8</t>
  </si>
  <si>
    <t>5 Compra a treinador da mesma liga</t>
  </si>
  <si>
    <t xml:space="preserve">goncalo_6314 </t>
  </si>
  <si>
    <t>Invictus PT</t>
  </si>
  <si>
    <t>Álvaro Carvalho7</t>
  </si>
  <si>
    <t>Sporting Academy</t>
  </si>
  <si>
    <t>Graz7na</t>
  </si>
  <si>
    <t>Não entrou na liga</t>
  </si>
  <si>
    <t>NoWayPT B</t>
  </si>
  <si>
    <t>007moreira</t>
  </si>
  <si>
    <t>jbernardogoncalves</t>
  </si>
  <si>
    <t>Saiu da Liga</t>
  </si>
  <si>
    <t>san ralf</t>
  </si>
  <si>
    <t>bruce2012</t>
  </si>
  <si>
    <t>3 Compra a treinador da mesma liga</t>
  </si>
  <si>
    <t>Academia IFC</t>
  </si>
  <si>
    <t>Ribeirotiago1893</t>
  </si>
  <si>
    <t>Substituição Treinador</t>
  </si>
  <si>
    <t>EderResolve Academy</t>
  </si>
  <si>
    <t>NoWayPT</t>
  </si>
  <si>
    <t>Champions OSM</t>
  </si>
  <si>
    <t>OSM VLC</t>
  </si>
  <si>
    <t>Sintra Crew</t>
  </si>
  <si>
    <t>Fortes</t>
  </si>
  <si>
    <t>Zitismo</t>
  </si>
  <si>
    <t>Braço de Prata</t>
  </si>
  <si>
    <t>Tuga Legends Reborn</t>
  </si>
  <si>
    <t>EderResolve</t>
  </si>
  <si>
    <t>Fenomenos Portugueses</t>
  </si>
  <si>
    <t>Dedicação Foco Ambição</t>
  </si>
  <si>
    <t>Sporting Clube Portugal</t>
  </si>
  <si>
    <t>Master Invictus</t>
  </si>
  <si>
    <t> coelho999</t>
  </si>
  <si>
    <t>PNF</t>
  </si>
  <si>
    <t> HelderMonteiro76</t>
  </si>
  <si>
    <t>SCE</t>
  </si>
  <si>
    <t> Álvaro Carvalho7</t>
  </si>
  <si>
    <t>IVT</t>
  </si>
  <si>
    <t> Shôr Paulo</t>
  </si>
  <si>
    <t>TOU</t>
  </si>
  <si>
    <t> Freepushh</t>
  </si>
  <si>
    <t>PN2</t>
  </si>
  <si>
    <t> D I O G O 20</t>
  </si>
  <si>
    <t>POR</t>
  </si>
  <si>
    <t> Mister Rasquinho</t>
  </si>
  <si>
    <t>MOC</t>
  </si>
  <si>
    <t> Celé deSousa</t>
  </si>
  <si>
    <t> Loureiro27</t>
  </si>
  <si>
    <t>GPO</t>
  </si>
  <si>
    <t> Miguelfcp10</t>
  </si>
  <si>
    <t>STR</t>
  </si>
  <si>
    <t> Physicz</t>
  </si>
  <si>
    <t> Diogodmf</t>
  </si>
  <si>
    <t>GRS</t>
  </si>
  <si>
    <t> dé anjos</t>
  </si>
  <si>
    <t>MDP</t>
  </si>
  <si>
    <t> Tomatesdeferro</t>
  </si>
  <si>
    <t>FIV</t>
  </si>
  <si>
    <t> Titã River</t>
  </si>
  <si>
    <t>TOP</t>
  </si>
  <si>
    <t> DiogoSMarques</t>
  </si>
  <si>
    <t>TLA</t>
  </si>
  <si>
    <t> gambuzino1_1</t>
  </si>
  <si>
    <t> REAS333</t>
  </si>
  <si>
    <t> Fabioxina_2</t>
  </si>
  <si>
    <t> Caninz</t>
  </si>
  <si>
    <t> Rui Almeida 86</t>
  </si>
  <si>
    <t> Hélio Gateira</t>
  </si>
  <si>
    <t> ferrerdesousa</t>
  </si>
  <si>
    <t> Coach Barata10</t>
  </si>
  <si>
    <t> TimGhandi</t>
  </si>
  <si>
    <t> san ralf</t>
  </si>
  <si>
    <t> Davide da Silva Costa</t>
  </si>
  <si>
    <t> cardosini</t>
  </si>
  <si>
    <t> Macedo 81</t>
  </si>
  <si>
    <t> Duarte32</t>
  </si>
  <si>
    <t> Ivo Ferreira88</t>
  </si>
  <si>
    <t> ShakaZulu_3</t>
  </si>
  <si>
    <t> sevensson</t>
  </si>
  <si>
    <t> paulo45_1</t>
  </si>
  <si>
    <t> vitorgaspar 23</t>
  </si>
  <si>
    <t> RuiPereiraPvz</t>
  </si>
  <si>
    <t> PedroParreira</t>
  </si>
  <si>
    <t> Dani Rocha 83</t>
  </si>
  <si>
    <t> eduardo 2915</t>
  </si>
  <si>
    <t> Oleg Zurya</t>
  </si>
  <si>
    <t> gonzofcp</t>
  </si>
  <si>
    <t> marquesNNslb</t>
  </si>
  <si>
    <t> jrtrfigueira</t>
  </si>
  <si>
    <t> Patrick406</t>
  </si>
  <si>
    <t> mortalexis</t>
  </si>
  <si>
    <t> Nassa79</t>
  </si>
  <si>
    <t> Cristiano M Nunes</t>
  </si>
  <si>
    <t> bruce2012</t>
  </si>
  <si>
    <t> carlosc1998</t>
  </si>
  <si>
    <t> Jaldeon Filho</t>
  </si>
  <si>
    <t> Sr Mika7</t>
  </si>
  <si>
    <t> Mr.umbelas</t>
  </si>
  <si>
    <t> Jack Seguro</t>
  </si>
  <si>
    <t> RicaResende</t>
  </si>
  <si>
    <t> bruno rebelo_5</t>
  </si>
  <si>
    <t> João Augusto Lopes</t>
  </si>
  <si>
    <t> EnigmaFC</t>
  </si>
  <si>
    <t> marco campos 81</t>
  </si>
  <si>
    <t> datador3</t>
  </si>
  <si>
    <t> Oliver Ramalho</t>
  </si>
  <si>
    <t> Nuno Farya</t>
  </si>
  <si>
    <t> MartimX10</t>
  </si>
  <si>
    <t> Diogoafonso29</t>
  </si>
  <si>
    <t>Sintra Crew Evolution</t>
  </si>
  <si>
    <t>Metro do Porto</t>
  </si>
  <si>
    <t>Tuga Legends Academy</t>
  </si>
  <si>
    <t>Fortes 2</t>
  </si>
  <si>
    <t>Panteras Negras PNF</t>
  </si>
  <si>
    <t>100stress</t>
  </si>
  <si>
    <t>Five Pawns</t>
  </si>
  <si>
    <t>Group of Stars</t>
  </si>
  <si>
    <t>Mogege Crushers</t>
  </si>
  <si>
    <t>Champions OSM 2</t>
  </si>
  <si>
    <t>PORTUGAL Oficial</t>
  </si>
  <si>
    <t>LONTRAS</t>
  </si>
  <si>
    <t> Pinto Blue</t>
  </si>
  <si>
    <t>TIP</t>
  </si>
  <si>
    <t> daniel g_20</t>
  </si>
  <si>
    <t>IFC</t>
  </si>
  <si>
    <t> Miguel Fragata7 7</t>
  </si>
  <si>
    <t>W04</t>
  </si>
  <si>
    <t> RúbenCabral123456</t>
  </si>
  <si>
    <t>IRM</t>
  </si>
  <si>
    <t>MIR</t>
  </si>
  <si>
    <t> Mykaxiter</t>
  </si>
  <si>
    <t> arpnrafaelpereira</t>
  </si>
  <si>
    <t>MPT</t>
  </si>
  <si>
    <t> calesso_4</t>
  </si>
  <si>
    <t>QDO</t>
  </si>
  <si>
    <t> carlosbrasuka</t>
  </si>
  <si>
    <t>ERA</t>
  </si>
  <si>
    <t> Sir_Duarte</t>
  </si>
  <si>
    <t>JEZ</t>
  </si>
  <si>
    <t> VascoBrandão</t>
  </si>
  <si>
    <t> ggdghjfh</t>
  </si>
  <si>
    <t>BFO</t>
  </si>
  <si>
    <t> 007moreira</t>
  </si>
  <si>
    <t> SirFabioPacheco</t>
  </si>
  <si>
    <t>TJV</t>
  </si>
  <si>
    <t> Joana Filipaa</t>
  </si>
  <si>
    <t>AFC</t>
  </si>
  <si>
    <t> atomiketch</t>
  </si>
  <si>
    <t> racs777</t>
  </si>
  <si>
    <t> brurib</t>
  </si>
  <si>
    <t> MTrigo</t>
  </si>
  <si>
    <t> Brunoneto555</t>
  </si>
  <si>
    <t> Evaporado</t>
  </si>
  <si>
    <t> Yha o miguel</t>
  </si>
  <si>
    <t> tiagobv</t>
  </si>
  <si>
    <t> Daniel Ferreira172003</t>
  </si>
  <si>
    <t> goncalo_6314</t>
  </si>
  <si>
    <t> Nunossauro</t>
  </si>
  <si>
    <t> MisterAndreO8</t>
  </si>
  <si>
    <t> mamadu candinga</t>
  </si>
  <si>
    <t> Rbk Ribeiro</t>
  </si>
  <si>
    <t> morango17_1</t>
  </si>
  <si>
    <t> Macieira17scb</t>
  </si>
  <si>
    <t> mistertiagomoreira</t>
  </si>
  <si>
    <t> fmadeira84</t>
  </si>
  <si>
    <t> Hernâni Teixeira</t>
  </si>
  <si>
    <t> Guardiola Tuga</t>
  </si>
  <si>
    <t> tite12_0</t>
  </si>
  <si>
    <t> Diogo FB</t>
  </si>
  <si>
    <t> Martins__1904</t>
  </si>
  <si>
    <t> pontes_20</t>
  </si>
  <si>
    <t> CristianoJanota</t>
  </si>
  <si>
    <t> goncalofoz18</t>
  </si>
  <si>
    <t> hélder lopes_3</t>
  </si>
  <si>
    <t> jimmyneutro</t>
  </si>
  <si>
    <t> psycholope7</t>
  </si>
  <si>
    <t> TipsProfissionais</t>
  </si>
  <si>
    <t> yJØØNY</t>
  </si>
  <si>
    <t> Computer</t>
  </si>
  <si>
    <t> Minorca88</t>
  </si>
  <si>
    <t> Qwimero</t>
  </si>
  <si>
    <t> medinas</t>
  </si>
  <si>
    <t> Secret B</t>
  </si>
  <si>
    <t> Fonsecaf</t>
  </si>
  <si>
    <t> Player Qwerty</t>
  </si>
  <si>
    <t> joão quelhas_1</t>
  </si>
  <si>
    <t> K1dPT16</t>
  </si>
  <si>
    <t> Ricardo998</t>
  </si>
  <si>
    <t> fabiobalboa</t>
  </si>
  <si>
    <t> Ramalho Sergio</t>
  </si>
  <si>
    <t> Afonso Crack</t>
  </si>
  <si>
    <t> vascommartins</t>
  </si>
  <si>
    <t> sir manulo</t>
  </si>
  <si>
    <t>WOLVES 1904</t>
  </si>
  <si>
    <t>Brutal Force Osm</t>
  </si>
  <si>
    <t>Academia FC</t>
  </si>
  <si>
    <t>Irmandade</t>
  </si>
  <si>
    <t>Quinas de Ouro</t>
  </si>
  <si>
    <t>Miragaia City</t>
  </si>
  <si>
    <t>Indomáveis FC</t>
  </si>
  <si>
    <t>JustEz</t>
  </si>
  <si>
    <t>Tips Profissionais</t>
  </si>
  <si>
    <t>OsMistersPT</t>
  </si>
  <si>
    <t>OsMistersPT B</t>
  </si>
  <si>
    <t> miguelkllop20</t>
  </si>
  <si>
    <t>PASTELDENATA</t>
  </si>
  <si>
    <t>PedroParreira</t>
  </si>
  <si>
    <t>cardosini</t>
  </si>
  <si>
    <t>venda Instantânea</t>
  </si>
  <si>
    <t>Group of stars</t>
  </si>
  <si>
    <t> DiogoCamacho04</t>
  </si>
  <si>
    <t>S</t>
  </si>
  <si>
    <t>-</t>
  </si>
  <si>
    <t>F</t>
  </si>
  <si>
    <t>C</t>
  </si>
  <si>
    <t>JORNADA 34/34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</si>
</sst>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8"/>
      <name val="Calibri"/>
      <family val="2"/>
      <scheme val="minor"/>
    </font>
    <font>
      <b/>
      <sz val="8"/>
      <color theme="0"/>
      <name val="Arial"/>
      <family val="2"/>
    </font>
    <font>
      <b/>
      <sz val="14"/>
      <color theme="1"/>
      <name val="Arial"/>
      <family val="2"/>
    </font>
    <font>
      <b/>
      <i/>
      <sz val="8"/>
      <color theme="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i/>
      <sz val="8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9"/>
      <color theme="1"/>
      <name val="Arial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b/>
      <sz val="12"/>
      <color theme="1"/>
      <name val="Arial"/>
      <family val="2"/>
    </font>
    <font>
      <sz val="11"/>
      <name val="Roboto"/>
    </font>
    <font>
      <sz val="10"/>
      <name val="Roboto"/>
    </font>
    <font>
      <sz val="10"/>
      <name val="Roboto"/>
    </font>
    <font>
      <b/>
      <sz val="10"/>
      <name val="Roboto"/>
    </font>
    <font>
      <sz val="10"/>
      <color theme="1"/>
      <name val="Roboto"/>
    </font>
    <font>
      <sz val="11"/>
      <name val="Roboto"/>
    </font>
    <font>
      <sz val="10"/>
      <name val="Roboto"/>
    </font>
    <font>
      <b/>
      <sz val="12"/>
      <color theme="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rgb="FFF5F5F5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111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0" xfId="0" applyFont="1" applyAlignment="1"/>
    <xf numFmtId="0" fontId="1" fillId="2" borderId="0" xfId="0" applyFont="1" applyFill="1" applyAlignment="1"/>
    <xf numFmtId="0" fontId="1" fillId="2" borderId="0" xfId="0" applyFont="1" applyFill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1" fillId="2" borderId="0" xfId="0" applyFont="1" applyFill="1"/>
    <xf numFmtId="0" fontId="2" fillId="5" borderId="7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/>
    </xf>
    <xf numFmtId="0" fontId="2" fillId="7" borderId="6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8" borderId="6" xfId="0" applyFont="1" applyFill="1" applyBorder="1" applyAlignment="1">
      <alignment horizontal="center" vertical="center"/>
    </xf>
    <xf numFmtId="0" fontId="7" fillId="6" borderId="3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7" fillId="6" borderId="2" xfId="0" applyFont="1" applyFill="1" applyBorder="1" applyAlignment="1">
      <alignment horizontal="center" vertical="center"/>
    </xf>
    <xf numFmtId="0" fontId="7" fillId="6" borderId="4" xfId="0" applyFont="1" applyFill="1" applyBorder="1" applyAlignment="1">
      <alignment horizontal="center" vertical="center"/>
    </xf>
    <xf numFmtId="0" fontId="7" fillId="6" borderId="5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4" fillId="3" borderId="12" xfId="0" applyFont="1" applyFill="1" applyBorder="1" applyAlignment="1">
      <alignment horizontal="center" vertical="center"/>
    </xf>
    <xf numFmtId="0" fontId="10" fillId="0" borderId="0" xfId="1"/>
    <xf numFmtId="0" fontId="1" fillId="0" borderId="0" xfId="0" applyFont="1" applyFill="1" applyBorder="1" applyAlignment="1">
      <alignment horizontal="center" vertical="center"/>
    </xf>
    <xf numFmtId="0" fontId="4" fillId="4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14" fillId="6" borderId="1" xfId="0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6" fillId="9" borderId="13" xfId="0" applyFont="1" applyFill="1" applyBorder="1" applyAlignment="1">
      <alignment horizontal="right" vertical="center" wrapText="1" indent="1"/>
    </xf>
    <xf numFmtId="0" fontId="18" fillId="9" borderId="13" xfId="0" applyFont="1" applyFill="1" applyBorder="1" applyAlignment="1">
      <alignment horizontal="center" vertical="center" wrapText="1"/>
    </xf>
    <xf numFmtId="0" fontId="16" fillId="9" borderId="13" xfId="0" applyFont="1" applyFill="1" applyBorder="1" applyAlignment="1">
      <alignment horizontal="center" vertical="center" wrapText="1"/>
    </xf>
    <xf numFmtId="0" fontId="15" fillId="10" borderId="0" xfId="0" applyFont="1" applyFill="1" applyBorder="1" applyAlignment="1">
      <alignment horizontal="center" vertical="center" wrapText="1"/>
    </xf>
    <xf numFmtId="0" fontId="16" fillId="9" borderId="0" xfId="0" applyFont="1" applyFill="1" applyBorder="1" applyAlignment="1">
      <alignment horizontal="right" vertical="center" wrapText="1" indent="1"/>
    </xf>
    <xf numFmtId="0" fontId="18" fillId="9" borderId="0" xfId="0" applyFont="1" applyFill="1" applyBorder="1" applyAlignment="1">
      <alignment horizontal="center" vertical="center" wrapText="1"/>
    </xf>
    <xf numFmtId="0" fontId="16" fillId="9" borderId="0" xfId="0" applyFont="1" applyFill="1" applyBorder="1" applyAlignment="1">
      <alignment horizontal="center" vertical="center" wrapText="1"/>
    </xf>
    <xf numFmtId="0" fontId="4" fillId="12" borderId="14" xfId="0" applyFont="1" applyFill="1" applyBorder="1" applyAlignment="1">
      <alignment horizontal="center" vertical="center"/>
    </xf>
    <xf numFmtId="0" fontId="4" fillId="12" borderId="15" xfId="0" applyFont="1" applyFill="1" applyBorder="1" applyAlignment="1">
      <alignment horizontal="center" vertical="center"/>
    </xf>
    <xf numFmtId="0" fontId="4" fillId="12" borderId="16" xfId="0" applyFont="1" applyFill="1" applyBorder="1" applyAlignment="1">
      <alignment horizontal="center" vertical="center"/>
    </xf>
    <xf numFmtId="0" fontId="4" fillId="3" borderId="17" xfId="0" applyFont="1" applyFill="1" applyBorder="1" applyAlignment="1">
      <alignment horizontal="center" vertical="center"/>
    </xf>
    <xf numFmtId="0" fontId="16" fillId="11" borderId="13" xfId="0" applyFont="1" applyFill="1" applyBorder="1" applyAlignment="1">
      <alignment horizontal="right" vertical="center" wrapText="1" indent="1"/>
    </xf>
    <xf numFmtId="0" fontId="18" fillId="11" borderId="13" xfId="0" applyFont="1" applyFill="1" applyBorder="1" applyAlignment="1">
      <alignment horizontal="center" vertical="center" wrapText="1"/>
    </xf>
    <xf numFmtId="0" fontId="16" fillId="11" borderId="13" xfId="0" applyFont="1" applyFill="1" applyBorder="1" applyAlignment="1">
      <alignment horizontal="center" vertical="center" wrapText="1"/>
    </xf>
    <xf numFmtId="0" fontId="4" fillId="12" borderId="15" xfId="0" applyFont="1" applyFill="1" applyBorder="1" applyAlignment="1">
      <alignment horizontal="left" vertical="center"/>
    </xf>
    <xf numFmtId="0" fontId="16" fillId="9" borderId="0" xfId="0" applyFont="1" applyFill="1" applyBorder="1" applyAlignment="1">
      <alignment horizontal="left" vertical="center" wrapText="1" indent="1"/>
    </xf>
    <xf numFmtId="0" fontId="16" fillId="11" borderId="13" xfId="0" applyFont="1" applyFill="1" applyBorder="1" applyAlignment="1">
      <alignment horizontal="left" vertical="center" wrapText="1" indent="1"/>
    </xf>
    <xf numFmtId="0" fontId="16" fillId="9" borderId="13" xfId="0" applyFont="1" applyFill="1" applyBorder="1" applyAlignment="1">
      <alignment horizontal="left" vertical="center" wrapText="1" indent="1"/>
    </xf>
    <xf numFmtId="0" fontId="16" fillId="11" borderId="0" xfId="0" applyFont="1" applyFill="1" applyBorder="1" applyAlignment="1">
      <alignment horizontal="right" vertical="center" wrapText="1" indent="1"/>
    </xf>
    <xf numFmtId="0" fontId="17" fillId="11" borderId="0" xfId="0" applyFont="1" applyFill="1" applyBorder="1" applyAlignment="1">
      <alignment horizontal="center" vertical="center" wrapText="1"/>
    </xf>
    <xf numFmtId="0" fontId="18" fillId="11" borderId="0" xfId="0" applyFont="1" applyFill="1" applyBorder="1" applyAlignment="1">
      <alignment horizontal="center" vertical="center" wrapText="1"/>
    </xf>
    <xf numFmtId="0" fontId="16" fillId="11" borderId="0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2" borderId="0" xfId="0" applyFont="1" applyFill="1" applyBorder="1"/>
    <xf numFmtId="0" fontId="19" fillId="11" borderId="0" xfId="0" applyFont="1" applyFill="1" applyAlignment="1">
      <alignment horizontal="center" vertical="center" wrapText="1"/>
    </xf>
    <xf numFmtId="0" fontId="19" fillId="9" borderId="13" xfId="0" applyFont="1" applyFill="1" applyBorder="1" applyAlignment="1">
      <alignment horizontal="center" vertical="center" wrapText="1"/>
    </xf>
    <xf numFmtId="0" fontId="19" fillId="9" borderId="0" xfId="0" applyFont="1" applyFill="1" applyBorder="1" applyAlignment="1">
      <alignment horizontal="center" vertical="center" wrapText="1"/>
    </xf>
    <xf numFmtId="0" fontId="19" fillId="11" borderId="13" xfId="0" applyFont="1" applyFill="1" applyBorder="1" applyAlignment="1">
      <alignment horizontal="center" vertical="center" wrapText="1"/>
    </xf>
    <xf numFmtId="0" fontId="19" fillId="9" borderId="0" xfId="0" applyFont="1" applyFill="1" applyBorder="1" applyAlignment="1">
      <alignment horizontal="left" vertical="center" wrapText="1" indent="1"/>
    </xf>
    <xf numFmtId="0" fontId="19" fillId="11" borderId="13" xfId="0" applyFont="1" applyFill="1" applyBorder="1" applyAlignment="1">
      <alignment horizontal="left" vertical="center" wrapText="1" indent="1"/>
    </xf>
    <xf numFmtId="0" fontId="19" fillId="9" borderId="13" xfId="0" applyFont="1" applyFill="1" applyBorder="1" applyAlignment="1">
      <alignment horizontal="left" vertical="center" wrapText="1" indent="1"/>
    </xf>
    <xf numFmtId="0" fontId="1" fillId="0" borderId="0" xfId="0" applyFont="1"/>
    <xf numFmtId="0" fontId="2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12" borderId="1" xfId="0" applyFont="1" applyFill="1" applyBorder="1" applyAlignment="1">
      <alignment horizontal="center" vertical="center"/>
    </xf>
    <xf numFmtId="0" fontId="2" fillId="13" borderId="6" xfId="0" applyFont="1" applyFill="1" applyBorder="1" applyAlignment="1">
      <alignment horizontal="center" vertical="center"/>
    </xf>
    <xf numFmtId="0" fontId="20" fillId="10" borderId="13" xfId="0" applyFont="1" applyFill="1" applyBorder="1" applyAlignment="1">
      <alignment horizontal="center" vertical="center" wrapText="1"/>
    </xf>
    <xf numFmtId="0" fontId="21" fillId="9" borderId="13" xfId="0" applyFont="1" applyFill="1" applyBorder="1" applyAlignment="1">
      <alignment horizontal="center" vertical="center" wrapText="1"/>
    </xf>
    <xf numFmtId="0" fontId="20" fillId="10" borderId="0" xfId="0" applyFont="1" applyFill="1" applyBorder="1" applyAlignment="1">
      <alignment horizontal="center" vertical="center" wrapText="1"/>
    </xf>
    <xf numFmtId="0" fontId="21" fillId="9" borderId="0" xfId="0" applyFont="1" applyFill="1" applyBorder="1" applyAlignment="1">
      <alignment horizontal="center" vertical="center" wrapText="1"/>
    </xf>
    <xf numFmtId="0" fontId="21" fillId="11" borderId="13" xfId="0" applyFont="1" applyFill="1" applyBorder="1" applyAlignment="1">
      <alignment horizontal="center" vertical="center" wrapText="1"/>
    </xf>
    <xf numFmtId="2" fontId="1" fillId="2" borderId="0" xfId="0" applyNumberFormat="1" applyFont="1" applyFill="1" applyBorder="1"/>
    <xf numFmtId="0" fontId="2" fillId="14" borderId="1" xfId="0" applyFont="1" applyFill="1" applyBorder="1" applyAlignment="1">
      <alignment horizontal="center" vertical="center"/>
    </xf>
    <xf numFmtId="0" fontId="7" fillId="14" borderId="1" xfId="0" applyFont="1" applyFill="1" applyBorder="1" applyAlignment="1">
      <alignment horizontal="center" vertical="center"/>
    </xf>
    <xf numFmtId="0" fontId="14" fillId="14" borderId="1" xfId="0" applyFont="1" applyFill="1" applyBorder="1" applyAlignment="1">
      <alignment horizontal="center" vertical="center"/>
    </xf>
    <xf numFmtId="0" fontId="4" fillId="13" borderId="1" xfId="0" applyFont="1" applyFill="1" applyBorder="1" applyAlignment="1">
      <alignment horizontal="center" vertical="center"/>
    </xf>
    <xf numFmtId="0" fontId="4" fillId="13" borderId="1" xfId="0" applyFont="1" applyFill="1" applyBorder="1" applyAlignment="1">
      <alignment horizontal="center" vertical="center" wrapText="1" readingOrder="1"/>
    </xf>
    <xf numFmtId="0" fontId="22" fillId="13" borderId="1" xfId="0" applyFon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0" fontId="4" fillId="3" borderId="18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/>
    </xf>
    <xf numFmtId="3" fontId="2" fillId="0" borderId="10" xfId="0" applyNumberFormat="1" applyFont="1" applyFill="1" applyBorder="1" applyAlignment="1">
      <alignment horizontal="center"/>
    </xf>
    <xf numFmtId="3" fontId="2" fillId="0" borderId="9" xfId="0" applyNumberFormat="1" applyFont="1" applyFill="1" applyBorder="1" applyAlignment="1">
      <alignment horizontal="center"/>
    </xf>
    <xf numFmtId="0" fontId="4" fillId="5" borderId="15" xfId="0" applyFont="1" applyFill="1" applyBorder="1" applyAlignment="1">
      <alignment horizontal="left" vertical="center"/>
    </xf>
    <xf numFmtId="0" fontId="16" fillId="5" borderId="0" xfId="0" applyFont="1" applyFill="1" applyBorder="1" applyAlignment="1">
      <alignment horizontal="left" vertical="center" wrapText="1" indent="1"/>
    </xf>
    <xf numFmtId="0" fontId="19" fillId="5" borderId="0" xfId="0" applyFont="1" applyFill="1" applyBorder="1" applyAlignment="1">
      <alignment horizontal="left" vertical="center" wrapText="1" indent="1"/>
    </xf>
    <xf numFmtId="0" fontId="4" fillId="5" borderId="0" xfId="0" applyFont="1" applyFill="1" applyBorder="1" applyAlignment="1">
      <alignment horizontal="center" vertical="center"/>
    </xf>
    <xf numFmtId="0" fontId="19" fillId="5" borderId="0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/>
    </xf>
    <xf numFmtId="0" fontId="6" fillId="3" borderId="18" xfId="0" applyFont="1" applyFill="1" applyBorder="1" applyAlignment="1">
      <alignment horizontal="center"/>
    </xf>
    <xf numFmtId="0" fontId="6" fillId="3" borderId="12" xfId="0" applyFont="1" applyFill="1" applyBorder="1" applyAlignment="1">
      <alignment horizontal="center"/>
    </xf>
    <xf numFmtId="0" fontId="6" fillId="3" borderId="11" xfId="0" applyFont="1" applyFill="1" applyBorder="1" applyAlignment="1">
      <alignment horizontal="center"/>
    </xf>
    <xf numFmtId="0" fontId="14" fillId="7" borderId="1" xfId="0" applyFont="1" applyFill="1" applyBorder="1" applyAlignment="1">
      <alignment horizontal="center" vertical="center"/>
    </xf>
    <xf numFmtId="0" fontId="14" fillId="14" borderId="2" xfId="0" applyFont="1" applyFill="1" applyBorder="1" applyAlignment="1">
      <alignment horizontal="center" vertical="center"/>
    </xf>
    <xf numFmtId="0" fontId="14" fillId="13" borderId="7" xfId="0" applyFont="1" applyFill="1" applyBorder="1" applyAlignment="1">
      <alignment horizontal="center" vertical="center"/>
    </xf>
    <xf numFmtId="0" fontId="14" fillId="13" borderId="8" xfId="0" applyFont="1" applyFill="1" applyBorder="1" applyAlignment="1">
      <alignment horizontal="center" vertical="center"/>
    </xf>
    <xf numFmtId="0" fontId="14" fillId="13" borderId="9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colors>
    <mruColors>
      <color rgb="FFFF373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57150</xdr:colOff>
      <xdr:row>1</xdr:row>
      <xdr:rowOff>57150</xdr:rowOff>
    </xdr:from>
    <xdr:to>
      <xdr:col>1</xdr:col>
      <xdr:colOff>523875</xdr:colOff>
      <xdr:row>1</xdr:row>
      <xdr:rowOff>523875</xdr:rowOff>
    </xdr:to>
    <xdr:pic>
      <xdr:nvPicPr>
        <xdr:cNvPr id="13" name="Imagem 12" descr="Portugal escudo Vector De Stock | Bandeira de portugal, Brasão de armas,  Brasão">
          <a:extLst>
            <a:ext uri="{FF2B5EF4-FFF2-40B4-BE49-F238E27FC236}">
              <a16:creationId xmlns:a16="http://schemas.microsoft.com/office/drawing/2014/main" id="{2BC59422-E109-4516-840E-4FF64BE51C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" y="247650"/>
          <a:ext cx="466725" cy="466725"/>
        </a:xfrm>
        <a:prstGeom prst="ellipse">
          <a:avLst/>
        </a:prstGeom>
        <a:ln w="63500" cap="rnd">
          <a:noFill/>
        </a:ln>
        <a:effectLst>
          <a:outerShdw blurRad="381000" dist="292100" dir="5400000" sx="-80000" sy="-18000" rotWithShape="0">
            <a:srgbClr val="000000">
              <a:alpha val="22000"/>
            </a:srgbClr>
          </a:outerShdw>
        </a:effectLst>
        <a:scene3d>
          <a:camera prst="orthographicFront"/>
          <a:lightRig rig="contrasting" dir="t">
            <a:rot lat="0" lon="0" rev="3000000"/>
          </a:lightRig>
        </a:scene3d>
        <a:sp3d contourW="7620">
          <a:bevelT w="95250" h="31750"/>
          <a:contourClr>
            <a:srgbClr val="333333"/>
          </a:contourClr>
        </a:sp3d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695325</xdr:colOff>
      <xdr:row>1</xdr:row>
      <xdr:rowOff>57150</xdr:rowOff>
    </xdr:from>
    <xdr:to>
      <xdr:col>10</xdr:col>
      <xdr:colOff>1162050</xdr:colOff>
      <xdr:row>1</xdr:row>
      <xdr:rowOff>523875</xdr:rowOff>
    </xdr:to>
    <xdr:pic>
      <xdr:nvPicPr>
        <xdr:cNvPr id="14" name="Imagem 13" descr="Portugal escudo Vector De Stock | Bandeira de portugal, Brasão de armas,  Brasão">
          <a:extLst>
            <a:ext uri="{FF2B5EF4-FFF2-40B4-BE49-F238E27FC236}">
              <a16:creationId xmlns:a16="http://schemas.microsoft.com/office/drawing/2014/main" id="{4BE78501-E5D6-4D2C-BE8C-29E37741E2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01275" y="247650"/>
          <a:ext cx="466725" cy="466725"/>
        </a:xfrm>
        <a:prstGeom prst="ellipse">
          <a:avLst/>
        </a:prstGeom>
        <a:ln w="63500" cap="rnd">
          <a:noFill/>
        </a:ln>
        <a:effectLst>
          <a:outerShdw blurRad="381000" dist="292100" dir="5400000" sx="-80000" sy="-18000" rotWithShape="0">
            <a:srgbClr val="000000">
              <a:alpha val="22000"/>
            </a:srgbClr>
          </a:outerShdw>
        </a:effectLst>
        <a:scene3d>
          <a:camera prst="orthographicFront"/>
          <a:lightRig rig="contrasting" dir="t">
            <a:rot lat="0" lon="0" rev="3000000"/>
          </a:lightRig>
        </a:scene3d>
        <a:sp3d contourW="7620">
          <a:bevelT w="95250" h="31750"/>
          <a:contourClr>
            <a:srgbClr val="333333"/>
          </a:contourClr>
        </a:sp3d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695325</xdr:colOff>
      <xdr:row>22</xdr:row>
      <xdr:rowOff>57150</xdr:rowOff>
    </xdr:from>
    <xdr:to>
      <xdr:col>4</xdr:col>
      <xdr:colOff>1162050</xdr:colOff>
      <xdr:row>22</xdr:row>
      <xdr:rowOff>523875</xdr:rowOff>
    </xdr:to>
    <xdr:pic>
      <xdr:nvPicPr>
        <xdr:cNvPr id="17" name="Imagem 16" descr="Portugal escudo Vector De Stock | Bandeira de portugal, Brasão de armas,  Brasão">
          <a:extLst>
            <a:ext uri="{FF2B5EF4-FFF2-40B4-BE49-F238E27FC236}">
              <a16:creationId xmlns:a16="http://schemas.microsoft.com/office/drawing/2014/main" id="{5F43FAA9-2E10-426C-92CC-CAAAD18C97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8700" y="3648075"/>
          <a:ext cx="466725" cy="466725"/>
        </a:xfrm>
        <a:prstGeom prst="ellipse">
          <a:avLst/>
        </a:prstGeom>
        <a:ln w="63500" cap="rnd">
          <a:noFill/>
        </a:ln>
        <a:effectLst>
          <a:outerShdw blurRad="381000" dist="292100" dir="5400000" sx="-80000" sy="-18000" rotWithShape="0">
            <a:srgbClr val="000000">
              <a:alpha val="22000"/>
            </a:srgbClr>
          </a:outerShdw>
        </a:effectLst>
        <a:scene3d>
          <a:camera prst="orthographicFront"/>
          <a:lightRig rig="contrasting" dir="t">
            <a:rot lat="0" lon="0" rev="3000000"/>
          </a:lightRig>
        </a:scene3d>
        <a:sp3d contourW="7620">
          <a:bevelT w="95250" h="31750"/>
          <a:contourClr>
            <a:srgbClr val="333333"/>
          </a:contourClr>
        </a:sp3d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66675</xdr:colOff>
      <xdr:row>22</xdr:row>
      <xdr:rowOff>57150</xdr:rowOff>
    </xdr:from>
    <xdr:to>
      <xdr:col>1</xdr:col>
      <xdr:colOff>533400</xdr:colOff>
      <xdr:row>22</xdr:row>
      <xdr:rowOff>523875</xdr:rowOff>
    </xdr:to>
    <xdr:pic>
      <xdr:nvPicPr>
        <xdr:cNvPr id="18" name="Imagem 17" descr="Portugal escudo Vector De Stock | Bandeira de portugal, Brasão de armas,  Brasão">
          <a:extLst>
            <a:ext uri="{FF2B5EF4-FFF2-40B4-BE49-F238E27FC236}">
              <a16:creationId xmlns:a16="http://schemas.microsoft.com/office/drawing/2014/main" id="{0C140A1C-5274-4B89-95F9-9D0291D566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125" y="3648075"/>
          <a:ext cx="466725" cy="466725"/>
        </a:xfrm>
        <a:prstGeom prst="ellipse">
          <a:avLst/>
        </a:prstGeom>
        <a:ln w="63500" cap="rnd">
          <a:noFill/>
        </a:ln>
        <a:effectLst>
          <a:outerShdw blurRad="381000" dist="292100" dir="5400000" sx="-80000" sy="-18000" rotWithShape="0">
            <a:srgbClr val="000000">
              <a:alpha val="22000"/>
            </a:srgbClr>
          </a:outerShdw>
        </a:effectLst>
        <a:scene3d>
          <a:camera prst="orthographicFront"/>
          <a:lightRig rig="contrasting" dir="t">
            <a:rot lat="0" lon="0" rev="3000000"/>
          </a:lightRig>
        </a:scene3d>
        <a:sp3d contourW="7620">
          <a:bevelT w="95250" h="31750"/>
          <a:contourClr>
            <a:srgbClr val="333333"/>
          </a:contourClr>
        </a:sp3d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47625</xdr:colOff>
      <xdr:row>1</xdr:row>
      <xdr:rowOff>57150</xdr:rowOff>
    </xdr:from>
    <xdr:to>
      <xdr:col>7</xdr:col>
      <xdr:colOff>514350</xdr:colOff>
      <xdr:row>1</xdr:row>
      <xdr:rowOff>523875</xdr:rowOff>
    </xdr:to>
    <xdr:pic>
      <xdr:nvPicPr>
        <xdr:cNvPr id="19" name="Imagem 18" descr="Portugal escudo Vector De Stock | Bandeira de portugal, Brasão de armas,  Brasão">
          <a:extLst>
            <a:ext uri="{FF2B5EF4-FFF2-40B4-BE49-F238E27FC236}">
              <a16:creationId xmlns:a16="http://schemas.microsoft.com/office/drawing/2014/main" id="{F670305E-EA52-42DA-9A50-83D5D56E86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81650" y="247650"/>
          <a:ext cx="466725" cy="466725"/>
        </a:xfrm>
        <a:prstGeom prst="ellipse">
          <a:avLst/>
        </a:prstGeom>
        <a:ln w="63500" cap="rnd">
          <a:noFill/>
        </a:ln>
        <a:effectLst>
          <a:outerShdw blurRad="381000" dist="292100" dir="5400000" sx="-80000" sy="-18000" rotWithShape="0">
            <a:srgbClr val="000000">
              <a:alpha val="22000"/>
            </a:srgbClr>
          </a:outerShdw>
        </a:effectLst>
        <a:scene3d>
          <a:camera prst="orthographicFront"/>
          <a:lightRig rig="contrasting" dir="t">
            <a:rot lat="0" lon="0" rev="3000000"/>
          </a:lightRig>
        </a:scene3d>
        <a:sp3d contourW="7620">
          <a:bevelT w="95250" h="31750"/>
          <a:contourClr>
            <a:srgbClr val="333333"/>
          </a:contourClr>
        </a:sp3d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695325</xdr:colOff>
      <xdr:row>1</xdr:row>
      <xdr:rowOff>57150</xdr:rowOff>
    </xdr:from>
    <xdr:to>
      <xdr:col>4</xdr:col>
      <xdr:colOff>1162050</xdr:colOff>
      <xdr:row>1</xdr:row>
      <xdr:rowOff>523875</xdr:rowOff>
    </xdr:to>
    <xdr:pic>
      <xdr:nvPicPr>
        <xdr:cNvPr id="20" name="Imagem 19" descr="Portugal escudo Vector De Stock | Bandeira de portugal, Brasão de armas,  Brasão">
          <a:extLst>
            <a:ext uri="{FF2B5EF4-FFF2-40B4-BE49-F238E27FC236}">
              <a16:creationId xmlns:a16="http://schemas.microsoft.com/office/drawing/2014/main" id="{1EB8BBA2-3D8D-4C02-A2B8-B6BB9479C9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8700" y="247650"/>
          <a:ext cx="466725" cy="466725"/>
        </a:xfrm>
        <a:prstGeom prst="ellipse">
          <a:avLst/>
        </a:prstGeom>
        <a:ln w="63500" cap="rnd">
          <a:noFill/>
        </a:ln>
        <a:effectLst>
          <a:outerShdw blurRad="381000" dist="292100" dir="5400000" sx="-80000" sy="-18000" rotWithShape="0">
            <a:srgbClr val="000000">
              <a:alpha val="22000"/>
            </a:srgbClr>
          </a:outerShdw>
        </a:effectLst>
        <a:scene3d>
          <a:camera prst="orthographicFront"/>
          <a:lightRig rig="contrasting" dir="t">
            <a:rot lat="0" lon="0" rev="3000000"/>
          </a:lightRig>
        </a:scene3d>
        <a:sp3d contourW="7620">
          <a:bevelT w="95250" h="31750"/>
          <a:contourClr>
            <a:srgbClr val="333333"/>
          </a:contourClr>
        </a:sp3d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br.onlinesoccermanager.com/League/Standings/78325776" TargetMode="External"/><Relationship Id="rId3" Type="http://schemas.openxmlformats.org/officeDocument/2006/relationships/hyperlink" Target="https://br.onlinesoccermanager.com/League/Standings/61298132&#160;" TargetMode="External"/><Relationship Id="rId7" Type="http://schemas.openxmlformats.org/officeDocument/2006/relationships/hyperlink" Target="https://br.onlinesoccermanager.com/League/Standings/83306332" TargetMode="External"/><Relationship Id="rId2" Type="http://schemas.openxmlformats.org/officeDocument/2006/relationships/hyperlink" Target="https://br.onlinesoccermanager.com/League/Standings/61298112" TargetMode="External"/><Relationship Id="rId1" Type="http://schemas.openxmlformats.org/officeDocument/2006/relationships/hyperlink" Target="https://br.onlinesoccermanager.com/League/Standings/32595555" TargetMode="External"/><Relationship Id="rId6" Type="http://schemas.openxmlformats.org/officeDocument/2006/relationships/hyperlink" Target="https://br.onlinesoccermanager.com/League/Standings/29485397" TargetMode="External"/><Relationship Id="rId5" Type="http://schemas.openxmlformats.org/officeDocument/2006/relationships/hyperlink" Target="https://br.onlinesoccermanager.com/League/Standings/61298111&#160;" TargetMode="External"/><Relationship Id="rId10" Type="http://schemas.openxmlformats.org/officeDocument/2006/relationships/hyperlink" Target="https://br.onlinesoccermanager.com/League/Standings/45400498" TargetMode="External"/><Relationship Id="rId4" Type="http://schemas.openxmlformats.org/officeDocument/2006/relationships/hyperlink" Target="https://br.onlinesoccermanager.com/League/Standings/45400500" TargetMode="External"/><Relationship Id="rId9" Type="http://schemas.openxmlformats.org/officeDocument/2006/relationships/hyperlink" Target="https://br.onlinesoccermanager.com/League/Standings/2948541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6"/>
  <sheetViews>
    <sheetView workbookViewId="0">
      <selection activeCell="H1" sqref="H1:H1048576"/>
    </sheetView>
  </sheetViews>
  <sheetFormatPr defaultRowHeight="15" x14ac:dyDescent="0.25"/>
  <cols>
    <col min="1" max="1" width="20.85546875" style="21" customWidth="1"/>
    <col min="2" max="2" width="18.85546875" customWidth="1"/>
    <col min="3" max="3" width="14.5703125" bestFit="1" customWidth="1"/>
    <col min="4" max="4" width="20.28515625" customWidth="1"/>
    <col min="5" max="5" width="19.28515625" customWidth="1"/>
    <col min="6" max="6" width="14.5703125" bestFit="1" customWidth="1"/>
    <col min="7" max="7" width="18.85546875" customWidth="1"/>
    <col min="8" max="8" width="22.140625" customWidth="1"/>
    <col min="9" max="9" width="13.28515625" bestFit="1" customWidth="1"/>
  </cols>
  <sheetData>
    <row r="1" spans="1:9" ht="15.75" thickBot="1" x14ac:dyDescent="0.3">
      <c r="A1" s="72" t="s">
        <v>3</v>
      </c>
      <c r="B1" s="49" t="s">
        <v>3</v>
      </c>
      <c r="C1" s="93"/>
      <c r="D1" s="45" t="s">
        <v>3</v>
      </c>
      <c r="E1" s="49" t="s">
        <v>3</v>
      </c>
      <c r="F1" s="93"/>
      <c r="G1" s="32" t="s">
        <v>3</v>
      </c>
      <c r="H1" s="43" t="s">
        <v>3</v>
      </c>
      <c r="I1" s="96"/>
    </row>
    <row r="2" spans="1:9" ht="15.75" thickBot="1" x14ac:dyDescent="0.3">
      <c r="A2" s="83" t="s">
        <v>95</v>
      </c>
      <c r="B2" s="50" t="s">
        <v>95</v>
      </c>
      <c r="C2" s="94" t="b">
        <f>EXACT(A2,B2)</f>
        <v>1</v>
      </c>
      <c r="D2" s="16" t="s">
        <v>231</v>
      </c>
      <c r="E2" s="64" t="s">
        <v>231</v>
      </c>
      <c r="F2" s="95" t="b">
        <f>EXACT(D2,E2)</f>
        <v>1</v>
      </c>
      <c r="G2" s="81" t="s">
        <v>385</v>
      </c>
      <c r="H2" s="62" t="s">
        <v>385</v>
      </c>
      <c r="I2" s="97" t="b">
        <f>EXACT(G2,H2)</f>
        <v>1</v>
      </c>
    </row>
    <row r="3" spans="1:9" ht="15.75" thickBot="1" x14ac:dyDescent="0.3">
      <c r="A3" s="83" t="s">
        <v>89</v>
      </c>
      <c r="B3" s="51" t="s">
        <v>89</v>
      </c>
      <c r="C3" s="94" t="b">
        <f t="shared" ref="C3:C66" si="0">EXACT(A3,B3)</f>
        <v>1</v>
      </c>
      <c r="D3" s="17" t="s">
        <v>241</v>
      </c>
      <c r="E3" s="65" t="s">
        <v>241</v>
      </c>
      <c r="F3" s="95" t="b">
        <f t="shared" ref="F3:F66" si="1">EXACT(D3,E3)</f>
        <v>1</v>
      </c>
      <c r="G3" s="81" t="s">
        <v>373</v>
      </c>
      <c r="H3" s="61" t="s">
        <v>373</v>
      </c>
      <c r="I3" s="97" t="b">
        <f t="shared" ref="I3:I66" si="2">EXACT(G3,H3)</f>
        <v>1</v>
      </c>
    </row>
    <row r="4" spans="1:9" ht="15.75" thickBot="1" x14ac:dyDescent="0.3">
      <c r="A4" s="83" t="s">
        <v>75</v>
      </c>
      <c r="B4" s="52" t="s">
        <v>75</v>
      </c>
      <c r="C4" s="94" t="b">
        <f t="shared" si="0"/>
        <v>1</v>
      </c>
      <c r="D4" s="17" t="s">
        <v>227</v>
      </c>
      <c r="E4" s="66" t="s">
        <v>227</v>
      </c>
      <c r="F4" s="95" t="b">
        <f t="shared" si="1"/>
        <v>1</v>
      </c>
      <c r="G4" s="81" t="s">
        <v>405</v>
      </c>
      <c r="H4" s="61" t="s">
        <v>405</v>
      </c>
      <c r="I4" s="97" t="b">
        <f t="shared" si="2"/>
        <v>1</v>
      </c>
    </row>
    <row r="5" spans="1:9" ht="15.75" thickBot="1" x14ac:dyDescent="0.3">
      <c r="A5" s="83" t="s">
        <v>105</v>
      </c>
      <c r="B5" s="52" t="s">
        <v>105</v>
      </c>
      <c r="C5" s="94" t="b">
        <f t="shared" si="0"/>
        <v>1</v>
      </c>
      <c r="D5" s="17" t="s">
        <v>237</v>
      </c>
      <c r="E5" s="66" t="s">
        <v>237</v>
      </c>
      <c r="F5" s="95" t="b">
        <f t="shared" si="1"/>
        <v>1</v>
      </c>
      <c r="G5" s="81" t="s">
        <v>383</v>
      </c>
      <c r="H5" s="63" t="s">
        <v>383</v>
      </c>
      <c r="I5" s="97" t="b">
        <f t="shared" si="2"/>
        <v>1</v>
      </c>
    </row>
    <row r="6" spans="1:9" ht="15.75" thickBot="1" x14ac:dyDescent="0.3">
      <c r="A6" s="83" t="s">
        <v>103</v>
      </c>
      <c r="B6" s="52" t="s">
        <v>103</v>
      </c>
      <c r="C6" s="94" t="b">
        <f t="shared" si="0"/>
        <v>1</v>
      </c>
      <c r="D6" s="17" t="s">
        <v>249</v>
      </c>
      <c r="E6" s="66" t="s">
        <v>249</v>
      </c>
      <c r="F6" s="95" t="b">
        <f t="shared" si="1"/>
        <v>1</v>
      </c>
      <c r="G6" s="81" t="s">
        <v>378</v>
      </c>
      <c r="H6" s="61" t="s">
        <v>378</v>
      </c>
      <c r="I6" s="97" t="b">
        <f t="shared" si="2"/>
        <v>1</v>
      </c>
    </row>
    <row r="7" spans="1:9" ht="15.75" thickBot="1" x14ac:dyDescent="0.3">
      <c r="A7" s="83" t="s">
        <v>101</v>
      </c>
      <c r="B7" s="52" t="s">
        <v>101</v>
      </c>
      <c r="C7" s="94" t="b">
        <f t="shared" si="0"/>
        <v>1</v>
      </c>
      <c r="D7" s="17" t="s">
        <v>247</v>
      </c>
      <c r="E7" s="66" t="s">
        <v>247</v>
      </c>
      <c r="F7" s="95" t="b">
        <f t="shared" si="1"/>
        <v>1</v>
      </c>
      <c r="G7" s="81" t="s">
        <v>380</v>
      </c>
      <c r="H7" s="61" t="s">
        <v>380</v>
      </c>
      <c r="I7" s="97" t="b">
        <f t="shared" si="2"/>
        <v>1</v>
      </c>
    </row>
    <row r="8" spans="1:9" ht="15.75" thickBot="1" x14ac:dyDescent="0.3">
      <c r="A8" s="83" t="s">
        <v>97</v>
      </c>
      <c r="B8" s="52" t="s">
        <v>97</v>
      </c>
      <c r="C8" s="94" t="b">
        <f t="shared" si="0"/>
        <v>1</v>
      </c>
      <c r="D8" s="17" t="s">
        <v>255</v>
      </c>
      <c r="E8" s="66" t="s">
        <v>255</v>
      </c>
      <c r="F8" s="95" t="b">
        <f t="shared" si="1"/>
        <v>1</v>
      </c>
      <c r="G8" s="81" t="s">
        <v>381</v>
      </c>
      <c r="H8" s="61" t="s">
        <v>381</v>
      </c>
      <c r="I8" s="97" t="b">
        <f t="shared" si="2"/>
        <v>1</v>
      </c>
    </row>
    <row r="9" spans="1:9" ht="15.75" thickBot="1" x14ac:dyDescent="0.3">
      <c r="A9" s="83" t="s">
        <v>91</v>
      </c>
      <c r="B9" s="52" t="s">
        <v>91</v>
      </c>
      <c r="C9" s="94" t="b">
        <f t="shared" si="0"/>
        <v>1</v>
      </c>
      <c r="D9" s="17" t="s">
        <v>235</v>
      </c>
      <c r="E9" s="66" t="s">
        <v>235</v>
      </c>
      <c r="F9" s="95" t="b">
        <f t="shared" si="1"/>
        <v>1</v>
      </c>
      <c r="G9" s="81" t="s">
        <v>376</v>
      </c>
      <c r="H9" s="61" t="s">
        <v>376</v>
      </c>
      <c r="I9" s="97" t="b">
        <f t="shared" si="2"/>
        <v>1</v>
      </c>
    </row>
    <row r="10" spans="1:9" ht="15.75" thickBot="1" x14ac:dyDescent="0.3">
      <c r="A10" s="83" t="s">
        <v>85</v>
      </c>
      <c r="B10" s="52" t="s">
        <v>85</v>
      </c>
      <c r="C10" s="94" t="b">
        <f t="shared" si="0"/>
        <v>1</v>
      </c>
      <c r="D10" s="17" t="s">
        <v>229</v>
      </c>
      <c r="E10" s="66" t="s">
        <v>229</v>
      </c>
      <c r="F10" s="95" t="b">
        <f t="shared" si="1"/>
        <v>1</v>
      </c>
      <c r="G10" s="81" t="s">
        <v>374</v>
      </c>
      <c r="H10" s="61" t="s">
        <v>374</v>
      </c>
      <c r="I10" s="97" t="b">
        <f t="shared" si="2"/>
        <v>1</v>
      </c>
    </row>
    <row r="11" spans="1:9" ht="15.75" thickBot="1" x14ac:dyDescent="0.3">
      <c r="A11" s="83" t="s">
        <v>87</v>
      </c>
      <c r="B11" s="52" t="s">
        <v>87</v>
      </c>
      <c r="C11" s="94" t="b">
        <f t="shared" si="0"/>
        <v>1</v>
      </c>
      <c r="D11" s="17" t="s">
        <v>242</v>
      </c>
      <c r="E11" s="66" t="s">
        <v>242</v>
      </c>
      <c r="F11" s="95" t="b">
        <f t="shared" si="1"/>
        <v>1</v>
      </c>
      <c r="G11" s="81" t="s">
        <v>379</v>
      </c>
      <c r="H11" s="61" t="s">
        <v>379</v>
      </c>
      <c r="I11" s="97" t="b">
        <f t="shared" si="2"/>
        <v>1</v>
      </c>
    </row>
    <row r="12" spans="1:9" ht="15.75" thickBot="1" x14ac:dyDescent="0.3">
      <c r="A12" s="83" t="s">
        <v>99</v>
      </c>
      <c r="B12" s="52" t="s">
        <v>99</v>
      </c>
      <c r="C12" s="94" t="b">
        <f t="shared" si="0"/>
        <v>1</v>
      </c>
      <c r="D12" s="17" t="s">
        <v>244</v>
      </c>
      <c r="E12" s="66" t="s">
        <v>244</v>
      </c>
      <c r="F12" s="95" t="b">
        <f t="shared" si="1"/>
        <v>1</v>
      </c>
      <c r="G12" s="81" t="s">
        <v>375</v>
      </c>
      <c r="H12" s="61" t="s">
        <v>375</v>
      </c>
      <c r="I12" s="97" t="b">
        <f t="shared" si="2"/>
        <v>1</v>
      </c>
    </row>
    <row r="13" spans="1:9" ht="15.75" thickBot="1" x14ac:dyDescent="0.3">
      <c r="A13" s="83" t="s">
        <v>81</v>
      </c>
      <c r="B13" s="52" t="s">
        <v>81</v>
      </c>
      <c r="C13" s="94" t="b">
        <f t="shared" si="0"/>
        <v>1</v>
      </c>
      <c r="D13" s="17" t="s">
        <v>239</v>
      </c>
      <c r="E13" s="66" t="s">
        <v>239</v>
      </c>
      <c r="F13" s="95" t="b">
        <f t="shared" si="1"/>
        <v>1</v>
      </c>
      <c r="G13" s="81" t="s">
        <v>384</v>
      </c>
      <c r="H13" s="61" t="s">
        <v>384</v>
      </c>
      <c r="I13" s="97" t="b">
        <f t="shared" si="2"/>
        <v>1</v>
      </c>
    </row>
    <row r="14" spans="1:9" ht="15.75" thickBot="1" x14ac:dyDescent="0.3">
      <c r="A14" s="83" t="s">
        <v>83</v>
      </c>
      <c r="B14" s="52" t="s">
        <v>83</v>
      </c>
      <c r="C14" s="94" t="b">
        <f t="shared" si="0"/>
        <v>1</v>
      </c>
      <c r="D14" s="17" t="s">
        <v>246</v>
      </c>
      <c r="E14" s="66" t="s">
        <v>246</v>
      </c>
      <c r="F14" s="95" t="b">
        <f t="shared" si="1"/>
        <v>1</v>
      </c>
      <c r="G14" s="81" t="s">
        <v>382</v>
      </c>
      <c r="H14" s="61" t="s">
        <v>382</v>
      </c>
      <c r="I14" s="97" t="b">
        <f t="shared" si="2"/>
        <v>1</v>
      </c>
    </row>
    <row r="15" spans="1:9" ht="15.75" thickBot="1" x14ac:dyDescent="0.3">
      <c r="A15" s="83" t="s">
        <v>93</v>
      </c>
      <c r="B15" s="52" t="s">
        <v>93</v>
      </c>
      <c r="C15" s="94" t="b">
        <f t="shared" si="0"/>
        <v>1</v>
      </c>
      <c r="D15" s="17" t="s">
        <v>233</v>
      </c>
      <c r="E15" s="66" t="s">
        <v>233</v>
      </c>
      <c r="F15" s="95" t="b">
        <f t="shared" si="1"/>
        <v>1</v>
      </c>
      <c r="G15" s="81" t="s">
        <v>377</v>
      </c>
      <c r="H15" s="61" t="s">
        <v>377</v>
      </c>
      <c r="I15" s="97" t="b">
        <f t="shared" si="2"/>
        <v>1</v>
      </c>
    </row>
    <row r="16" spans="1:9" ht="15.75" thickBot="1" x14ac:dyDescent="0.3">
      <c r="A16" s="83" t="s">
        <v>79</v>
      </c>
      <c r="B16" s="52" t="s">
        <v>79</v>
      </c>
      <c r="C16" s="94" t="b">
        <f t="shared" si="0"/>
        <v>1</v>
      </c>
      <c r="D16" s="17" t="s">
        <v>253</v>
      </c>
      <c r="E16" s="66" t="s">
        <v>253</v>
      </c>
      <c r="F16" s="95" t="b">
        <f t="shared" si="1"/>
        <v>1</v>
      </c>
      <c r="G16" s="81" t="s">
        <v>387</v>
      </c>
      <c r="H16" s="61" t="s">
        <v>387</v>
      </c>
      <c r="I16" s="97" t="b">
        <f t="shared" si="2"/>
        <v>1</v>
      </c>
    </row>
    <row r="17" spans="1:9" ht="15.75" thickBot="1" x14ac:dyDescent="0.3">
      <c r="A17" s="83" t="s">
        <v>77</v>
      </c>
      <c r="B17" s="52" t="s">
        <v>77</v>
      </c>
      <c r="C17" s="94" t="b">
        <f t="shared" si="0"/>
        <v>1</v>
      </c>
      <c r="D17" s="18" t="s">
        <v>251</v>
      </c>
      <c r="E17" s="66" t="s">
        <v>251</v>
      </c>
      <c r="F17" s="95" t="b">
        <f t="shared" si="1"/>
        <v>1</v>
      </c>
      <c r="G17" s="81" t="s">
        <v>386</v>
      </c>
      <c r="H17" s="61" t="s">
        <v>386</v>
      </c>
      <c r="I17" s="97" t="b">
        <f t="shared" si="2"/>
        <v>1</v>
      </c>
    </row>
    <row r="18" spans="1:9" ht="15.75" thickBot="1" x14ac:dyDescent="0.3">
      <c r="A18" s="72" t="s">
        <v>3</v>
      </c>
      <c r="B18" s="49" t="s">
        <v>3</v>
      </c>
      <c r="C18" s="94" t="b">
        <f t="shared" si="0"/>
        <v>1</v>
      </c>
      <c r="D18" s="45" t="s">
        <v>3</v>
      </c>
      <c r="E18" s="49" t="s">
        <v>3</v>
      </c>
      <c r="F18" s="95" t="b">
        <f t="shared" si="1"/>
        <v>1</v>
      </c>
      <c r="G18" s="32" t="s">
        <v>3</v>
      </c>
      <c r="H18" s="43" t="s">
        <v>3</v>
      </c>
      <c r="I18" s="97" t="b">
        <f t="shared" si="2"/>
        <v>1</v>
      </c>
    </row>
    <row r="19" spans="1:9" ht="15.75" thickBot="1" x14ac:dyDescent="0.3">
      <c r="A19" s="83" t="s">
        <v>121</v>
      </c>
      <c r="B19" s="50" t="s">
        <v>121</v>
      </c>
      <c r="C19" s="94" t="b">
        <f t="shared" si="0"/>
        <v>1</v>
      </c>
      <c r="D19" s="19" t="s">
        <v>260</v>
      </c>
      <c r="E19" s="64" t="s">
        <v>260</v>
      </c>
      <c r="F19" s="95" t="b">
        <f t="shared" si="1"/>
        <v>1</v>
      </c>
      <c r="G19" s="81" t="s">
        <v>373</v>
      </c>
      <c r="H19" s="62" t="s">
        <v>373</v>
      </c>
      <c r="I19" s="97" t="b">
        <f t="shared" si="2"/>
        <v>1</v>
      </c>
    </row>
    <row r="20" spans="1:9" ht="15.75" thickBot="1" x14ac:dyDescent="0.3">
      <c r="A20" s="83" t="s">
        <v>107</v>
      </c>
      <c r="B20" s="52" t="s">
        <v>107</v>
      </c>
      <c r="C20" s="94" t="b">
        <f t="shared" si="0"/>
        <v>1</v>
      </c>
      <c r="D20" s="17" t="s">
        <v>268</v>
      </c>
      <c r="E20" s="66" t="s">
        <v>268</v>
      </c>
      <c r="F20" s="95" t="b">
        <f t="shared" si="1"/>
        <v>1</v>
      </c>
      <c r="G20" s="81" t="s">
        <v>366</v>
      </c>
      <c r="H20" s="63" t="s">
        <v>366</v>
      </c>
      <c r="I20" s="97" t="b">
        <f t="shared" si="2"/>
        <v>1</v>
      </c>
    </row>
    <row r="21" spans="1:9" ht="15.75" thickBot="1" x14ac:dyDescent="0.3">
      <c r="A21" s="83" t="s">
        <v>122</v>
      </c>
      <c r="B21" s="52" t="s">
        <v>122</v>
      </c>
      <c r="C21" s="94" t="b">
        <f t="shared" si="0"/>
        <v>1</v>
      </c>
      <c r="D21" s="17" t="s">
        <v>264</v>
      </c>
      <c r="E21" s="65" t="s">
        <v>264</v>
      </c>
      <c r="F21" s="95" t="b">
        <f t="shared" si="1"/>
        <v>1</v>
      </c>
      <c r="G21" s="81" t="s">
        <v>363</v>
      </c>
      <c r="H21" s="61" t="s">
        <v>363</v>
      </c>
      <c r="I21" s="97" t="b">
        <f t="shared" si="2"/>
        <v>1</v>
      </c>
    </row>
    <row r="22" spans="1:9" ht="26.25" thickBot="1" x14ac:dyDescent="0.3">
      <c r="A22" s="83" t="s">
        <v>118</v>
      </c>
      <c r="B22" s="52" t="s">
        <v>118</v>
      </c>
      <c r="C22" s="94" t="b">
        <f t="shared" si="0"/>
        <v>1</v>
      </c>
      <c r="D22" s="17" t="s">
        <v>267</v>
      </c>
      <c r="E22" s="66" t="s">
        <v>267</v>
      </c>
      <c r="F22" s="95" t="b">
        <f t="shared" si="1"/>
        <v>1</v>
      </c>
      <c r="G22" s="81" t="s">
        <v>359</v>
      </c>
      <c r="H22" s="61" t="s">
        <v>359</v>
      </c>
      <c r="I22" s="97" t="b">
        <f t="shared" si="2"/>
        <v>1</v>
      </c>
    </row>
    <row r="23" spans="1:9" ht="15.75" thickBot="1" x14ac:dyDescent="0.3">
      <c r="A23" s="83" t="s">
        <v>115</v>
      </c>
      <c r="B23" s="52" t="s">
        <v>115</v>
      </c>
      <c r="C23" s="94" t="b">
        <f t="shared" si="0"/>
        <v>1</v>
      </c>
      <c r="D23" s="17" t="s">
        <v>270</v>
      </c>
      <c r="E23" s="66" t="s">
        <v>270</v>
      </c>
      <c r="F23" s="95" t="b">
        <f t="shared" si="1"/>
        <v>1</v>
      </c>
      <c r="G23" s="81" t="s">
        <v>367</v>
      </c>
      <c r="H23" s="61" t="s">
        <v>367</v>
      </c>
      <c r="I23" s="97" t="b">
        <f t="shared" si="2"/>
        <v>1</v>
      </c>
    </row>
    <row r="24" spans="1:9" ht="15.75" thickBot="1" x14ac:dyDescent="0.3">
      <c r="A24" s="83" t="s">
        <v>119</v>
      </c>
      <c r="B24" s="52" t="s">
        <v>119</v>
      </c>
      <c r="C24" s="94" t="b">
        <f t="shared" si="0"/>
        <v>1</v>
      </c>
      <c r="D24" s="17" t="s">
        <v>259</v>
      </c>
      <c r="E24" s="66" t="s">
        <v>259</v>
      </c>
      <c r="F24" s="95" t="b">
        <f t="shared" si="1"/>
        <v>1</v>
      </c>
      <c r="G24" s="81" t="s">
        <v>361</v>
      </c>
      <c r="H24" s="61" t="s">
        <v>361</v>
      </c>
      <c r="I24" s="97" t="b">
        <f t="shared" si="2"/>
        <v>1</v>
      </c>
    </row>
    <row r="25" spans="1:9" ht="15.75" thickBot="1" x14ac:dyDescent="0.3">
      <c r="A25" s="83" t="s">
        <v>116</v>
      </c>
      <c r="B25" s="52" t="s">
        <v>116</v>
      </c>
      <c r="C25" s="94" t="b">
        <f t="shared" si="0"/>
        <v>1</v>
      </c>
      <c r="D25" s="17" t="s">
        <v>263</v>
      </c>
      <c r="E25" s="66" t="s">
        <v>263</v>
      </c>
      <c r="F25" s="95" t="b">
        <f t="shared" si="1"/>
        <v>1</v>
      </c>
      <c r="G25" s="81" t="s">
        <v>368</v>
      </c>
      <c r="H25" s="61" t="s">
        <v>368</v>
      </c>
      <c r="I25" s="97" t="b">
        <f t="shared" si="2"/>
        <v>1</v>
      </c>
    </row>
    <row r="26" spans="1:9" ht="15.75" thickBot="1" x14ac:dyDescent="0.3">
      <c r="A26" s="83" t="s">
        <v>111</v>
      </c>
      <c r="B26" s="52" t="s">
        <v>111</v>
      </c>
      <c r="C26" s="94" t="b">
        <f t="shared" si="0"/>
        <v>1</v>
      </c>
      <c r="D26" s="17" t="s">
        <v>257</v>
      </c>
      <c r="E26" s="66" t="s">
        <v>257</v>
      </c>
      <c r="F26" s="95" t="b">
        <f t="shared" si="1"/>
        <v>1</v>
      </c>
      <c r="G26" s="81" t="s">
        <v>360</v>
      </c>
      <c r="H26" s="61" t="s">
        <v>360</v>
      </c>
      <c r="I26" s="97" t="b">
        <f t="shared" si="2"/>
        <v>1</v>
      </c>
    </row>
    <row r="27" spans="1:9" ht="15.75" thickBot="1" x14ac:dyDescent="0.3">
      <c r="A27" s="83" t="s">
        <v>120</v>
      </c>
      <c r="B27" s="52" t="s">
        <v>120</v>
      </c>
      <c r="C27" s="94" t="b">
        <f t="shared" si="0"/>
        <v>1</v>
      </c>
      <c r="D27" s="17" t="s">
        <v>262</v>
      </c>
      <c r="E27" s="66" t="s">
        <v>262</v>
      </c>
      <c r="F27" s="95" t="b">
        <f t="shared" si="1"/>
        <v>1</v>
      </c>
      <c r="G27" s="81" t="s">
        <v>369</v>
      </c>
      <c r="H27" s="61" t="s">
        <v>369</v>
      </c>
      <c r="I27" s="97" t="b">
        <f t="shared" si="2"/>
        <v>1</v>
      </c>
    </row>
    <row r="28" spans="1:9" ht="15.75" thickBot="1" x14ac:dyDescent="0.3">
      <c r="A28" s="83" t="s">
        <v>114</v>
      </c>
      <c r="B28" s="52" t="s">
        <v>114</v>
      </c>
      <c r="C28" s="94" t="b">
        <f t="shared" si="0"/>
        <v>1</v>
      </c>
      <c r="D28" s="17" t="s">
        <v>271</v>
      </c>
      <c r="E28" s="66" t="s">
        <v>271</v>
      </c>
      <c r="F28" s="95" t="b">
        <f t="shared" si="1"/>
        <v>1</v>
      </c>
      <c r="G28" s="81" t="s">
        <v>364</v>
      </c>
      <c r="H28" s="61" t="s">
        <v>364</v>
      </c>
      <c r="I28" s="97" t="b">
        <f t="shared" si="2"/>
        <v>1</v>
      </c>
    </row>
    <row r="29" spans="1:9" ht="15.75" thickBot="1" x14ac:dyDescent="0.3">
      <c r="A29" s="83" t="s">
        <v>113</v>
      </c>
      <c r="B29" s="52" t="s">
        <v>113</v>
      </c>
      <c r="C29" s="94" t="b">
        <f t="shared" si="0"/>
        <v>1</v>
      </c>
      <c r="D29" s="17" t="s">
        <v>269</v>
      </c>
      <c r="E29" s="66" t="s">
        <v>269</v>
      </c>
      <c r="F29" s="95" t="b">
        <f t="shared" si="1"/>
        <v>1</v>
      </c>
      <c r="G29" s="81" t="s">
        <v>358</v>
      </c>
      <c r="H29" s="61" t="s">
        <v>358</v>
      </c>
      <c r="I29" s="97" t="b">
        <f t="shared" si="2"/>
        <v>1</v>
      </c>
    </row>
    <row r="30" spans="1:9" ht="15.75" thickBot="1" x14ac:dyDescent="0.3">
      <c r="A30" s="83" t="s">
        <v>117</v>
      </c>
      <c r="B30" s="52" t="s">
        <v>117</v>
      </c>
      <c r="C30" s="94" t="b">
        <f t="shared" si="0"/>
        <v>1</v>
      </c>
      <c r="D30" s="17" t="s">
        <v>258</v>
      </c>
      <c r="E30" s="66" t="s">
        <v>258</v>
      </c>
      <c r="F30" s="95" t="b">
        <f t="shared" si="1"/>
        <v>1</v>
      </c>
      <c r="G30" s="81" t="s">
        <v>365</v>
      </c>
      <c r="H30" s="61" t="s">
        <v>365</v>
      </c>
      <c r="I30" s="97" t="b">
        <f t="shared" si="2"/>
        <v>1</v>
      </c>
    </row>
    <row r="31" spans="1:9" ht="15.75" thickBot="1" x14ac:dyDescent="0.3">
      <c r="A31" s="83" t="s">
        <v>109</v>
      </c>
      <c r="B31" s="52" t="s">
        <v>109</v>
      </c>
      <c r="C31" s="94" t="b">
        <f t="shared" si="0"/>
        <v>1</v>
      </c>
      <c r="D31" s="17" t="s">
        <v>261</v>
      </c>
      <c r="E31" s="66" t="s">
        <v>261</v>
      </c>
      <c r="F31" s="95" t="b">
        <f t="shared" si="1"/>
        <v>1</v>
      </c>
      <c r="G31" s="81" t="s">
        <v>370</v>
      </c>
      <c r="H31" s="61" t="s">
        <v>370</v>
      </c>
      <c r="I31" s="97" t="b">
        <f t="shared" si="2"/>
        <v>1</v>
      </c>
    </row>
    <row r="32" spans="1:9" ht="15.75" thickBot="1" x14ac:dyDescent="0.3">
      <c r="A32" s="83" t="s">
        <v>110</v>
      </c>
      <c r="B32" s="52" t="s">
        <v>110</v>
      </c>
      <c r="C32" s="94" t="b">
        <f t="shared" si="0"/>
        <v>1</v>
      </c>
      <c r="D32" s="17" t="s">
        <v>266</v>
      </c>
      <c r="E32" s="66" t="s">
        <v>266</v>
      </c>
      <c r="F32" s="95" t="b">
        <f t="shared" si="1"/>
        <v>1</v>
      </c>
      <c r="G32" s="81" t="s">
        <v>371</v>
      </c>
      <c r="H32" s="61" t="s">
        <v>371</v>
      </c>
      <c r="I32" s="97" t="b">
        <f t="shared" si="2"/>
        <v>1</v>
      </c>
    </row>
    <row r="33" spans="1:9" ht="15.75" thickBot="1" x14ac:dyDescent="0.3">
      <c r="A33" s="83" t="s">
        <v>108</v>
      </c>
      <c r="B33" s="51" t="s">
        <v>108</v>
      </c>
      <c r="C33" s="94" t="b">
        <f t="shared" si="0"/>
        <v>1</v>
      </c>
      <c r="D33" s="17" t="s">
        <v>272</v>
      </c>
      <c r="E33" s="66" t="s">
        <v>272</v>
      </c>
      <c r="F33" s="95" t="b">
        <f t="shared" si="1"/>
        <v>1</v>
      </c>
      <c r="G33" s="81" t="s">
        <v>362</v>
      </c>
      <c r="H33" s="61" t="s">
        <v>362</v>
      </c>
      <c r="I33" s="97" t="b">
        <f t="shared" si="2"/>
        <v>1</v>
      </c>
    </row>
    <row r="34" spans="1:9" ht="15.75" thickBot="1" x14ac:dyDescent="0.3">
      <c r="A34" s="83" t="s">
        <v>112</v>
      </c>
      <c r="B34" s="52" t="s">
        <v>112</v>
      </c>
      <c r="C34" s="94" t="b">
        <f t="shared" si="0"/>
        <v>1</v>
      </c>
      <c r="D34" s="20" t="s">
        <v>265</v>
      </c>
      <c r="E34" s="66" t="s">
        <v>265</v>
      </c>
      <c r="F34" s="95" t="b">
        <f t="shared" si="1"/>
        <v>1</v>
      </c>
      <c r="G34" s="81" t="s">
        <v>372</v>
      </c>
      <c r="H34" s="61" t="s">
        <v>372</v>
      </c>
      <c r="I34" s="97" t="b">
        <f t="shared" si="2"/>
        <v>1</v>
      </c>
    </row>
    <row r="35" spans="1:9" ht="15.75" thickBot="1" x14ac:dyDescent="0.3">
      <c r="A35" s="72" t="s">
        <v>3</v>
      </c>
      <c r="B35" s="49" t="s">
        <v>3</v>
      </c>
      <c r="C35" s="94" t="b">
        <f t="shared" si="0"/>
        <v>1</v>
      </c>
      <c r="D35" s="45" t="s">
        <v>3</v>
      </c>
      <c r="E35" s="49" t="s">
        <v>3</v>
      </c>
      <c r="F35" s="95" t="b">
        <f t="shared" si="1"/>
        <v>1</v>
      </c>
      <c r="G35" s="32" t="s">
        <v>3</v>
      </c>
      <c r="H35" s="43" t="s">
        <v>3</v>
      </c>
      <c r="I35" s="97" t="b">
        <f t="shared" si="2"/>
        <v>1</v>
      </c>
    </row>
    <row r="36" spans="1:9" ht="15.75" thickBot="1" x14ac:dyDescent="0.3">
      <c r="A36" s="83" t="s">
        <v>125</v>
      </c>
      <c r="B36" s="50" t="s">
        <v>125</v>
      </c>
      <c r="C36" s="94" t="b">
        <f t="shared" si="0"/>
        <v>1</v>
      </c>
      <c r="D36" s="16" t="s">
        <v>288</v>
      </c>
      <c r="E36" s="64" t="s">
        <v>288</v>
      </c>
      <c r="F36" s="95" t="b">
        <f t="shared" si="1"/>
        <v>1</v>
      </c>
      <c r="G36" s="81" t="s">
        <v>342</v>
      </c>
      <c r="H36" s="60" t="s">
        <v>342</v>
      </c>
      <c r="I36" s="97" t="b">
        <f t="shared" si="2"/>
        <v>1</v>
      </c>
    </row>
    <row r="37" spans="1:9" ht="15.75" thickBot="1" x14ac:dyDescent="0.3">
      <c r="A37" s="83" t="s">
        <v>138</v>
      </c>
      <c r="B37" s="52" t="s">
        <v>138</v>
      </c>
      <c r="C37" s="94" t="b">
        <f t="shared" si="0"/>
        <v>1</v>
      </c>
      <c r="D37" s="17" t="s">
        <v>287</v>
      </c>
      <c r="E37" s="66" t="s">
        <v>287</v>
      </c>
      <c r="F37" s="95" t="b">
        <f t="shared" si="1"/>
        <v>1</v>
      </c>
      <c r="G37" s="81" t="s">
        <v>346</v>
      </c>
      <c r="H37" s="61" t="s">
        <v>346</v>
      </c>
      <c r="I37" s="97" t="b">
        <f t="shared" si="2"/>
        <v>1</v>
      </c>
    </row>
    <row r="38" spans="1:9" ht="15.75" thickBot="1" x14ac:dyDescent="0.3">
      <c r="A38" s="83" t="s">
        <v>132</v>
      </c>
      <c r="B38" s="51" t="s">
        <v>132</v>
      </c>
      <c r="C38" s="94" t="b">
        <f t="shared" si="0"/>
        <v>1</v>
      </c>
      <c r="D38" s="17" t="s">
        <v>278</v>
      </c>
      <c r="E38" s="66" t="s">
        <v>278</v>
      </c>
      <c r="F38" s="95" t="b">
        <f t="shared" si="1"/>
        <v>1</v>
      </c>
      <c r="G38" s="81" t="s">
        <v>344</v>
      </c>
      <c r="H38" s="61" t="s">
        <v>344</v>
      </c>
      <c r="I38" s="97" t="b">
        <f t="shared" si="2"/>
        <v>1</v>
      </c>
    </row>
    <row r="39" spans="1:9" ht="15.75" thickBot="1" x14ac:dyDescent="0.3">
      <c r="A39" s="83" t="s">
        <v>130</v>
      </c>
      <c r="B39" s="52" t="s">
        <v>130</v>
      </c>
      <c r="C39" s="94" t="b">
        <f t="shared" si="0"/>
        <v>1</v>
      </c>
      <c r="D39" s="17" t="s">
        <v>279</v>
      </c>
      <c r="E39" s="66" t="s">
        <v>279</v>
      </c>
      <c r="F39" s="95" t="b">
        <f t="shared" si="1"/>
        <v>1</v>
      </c>
      <c r="G39" s="81" t="s">
        <v>350</v>
      </c>
      <c r="H39" s="61" t="s">
        <v>350</v>
      </c>
      <c r="I39" s="97" t="b">
        <f t="shared" si="2"/>
        <v>1</v>
      </c>
    </row>
    <row r="40" spans="1:9" ht="15.75" thickBot="1" x14ac:dyDescent="0.3">
      <c r="A40" s="83" t="s">
        <v>126</v>
      </c>
      <c r="B40" s="52" t="s">
        <v>126</v>
      </c>
      <c r="C40" s="94" t="b">
        <f t="shared" si="0"/>
        <v>1</v>
      </c>
      <c r="D40" s="17" t="s">
        <v>281</v>
      </c>
      <c r="E40" s="66" t="s">
        <v>281</v>
      </c>
      <c r="F40" s="95" t="b">
        <f t="shared" si="1"/>
        <v>1</v>
      </c>
      <c r="G40" s="81" t="s">
        <v>347</v>
      </c>
      <c r="H40" s="61" t="s">
        <v>347</v>
      </c>
      <c r="I40" s="97" t="b">
        <f t="shared" si="2"/>
        <v>1</v>
      </c>
    </row>
    <row r="41" spans="1:9" ht="15.75" thickBot="1" x14ac:dyDescent="0.3">
      <c r="A41" s="83" t="s">
        <v>124</v>
      </c>
      <c r="B41" s="52" t="s">
        <v>124</v>
      </c>
      <c r="C41" s="94" t="b">
        <f t="shared" si="0"/>
        <v>1</v>
      </c>
      <c r="D41" s="17" t="s">
        <v>283</v>
      </c>
      <c r="E41" s="66" t="s">
        <v>283</v>
      </c>
      <c r="F41" s="95" t="b">
        <f t="shared" si="1"/>
        <v>1</v>
      </c>
      <c r="G41" s="81" t="s">
        <v>351</v>
      </c>
      <c r="H41" s="61" t="s">
        <v>351</v>
      </c>
      <c r="I41" s="97" t="b">
        <f t="shared" si="2"/>
        <v>1</v>
      </c>
    </row>
    <row r="42" spans="1:9" ht="15.75" thickBot="1" x14ac:dyDescent="0.3">
      <c r="A42" s="83" t="s">
        <v>123</v>
      </c>
      <c r="B42" s="52" t="s">
        <v>123</v>
      </c>
      <c r="C42" s="94" t="b">
        <f t="shared" si="0"/>
        <v>1</v>
      </c>
      <c r="D42" s="17" t="s">
        <v>282</v>
      </c>
      <c r="E42" s="66" t="s">
        <v>282</v>
      </c>
      <c r="F42" s="95" t="b">
        <f t="shared" si="1"/>
        <v>1</v>
      </c>
      <c r="G42" s="81" t="s">
        <v>357</v>
      </c>
      <c r="H42" s="61" t="s">
        <v>357</v>
      </c>
      <c r="I42" s="97" t="b">
        <f t="shared" si="2"/>
        <v>1</v>
      </c>
    </row>
    <row r="43" spans="1:9" ht="15.75" thickBot="1" x14ac:dyDescent="0.3">
      <c r="A43" s="83" t="s">
        <v>128</v>
      </c>
      <c r="B43" s="52" t="s">
        <v>128</v>
      </c>
      <c r="C43" s="94" t="b">
        <f t="shared" si="0"/>
        <v>1</v>
      </c>
      <c r="D43" s="17" t="s">
        <v>285</v>
      </c>
      <c r="E43" s="66" t="s">
        <v>285</v>
      </c>
      <c r="F43" s="95" t="b">
        <f t="shared" si="1"/>
        <v>1</v>
      </c>
      <c r="G43" s="81" t="s">
        <v>354</v>
      </c>
      <c r="H43" s="61" t="s">
        <v>354</v>
      </c>
      <c r="I43" s="97" t="b">
        <f t="shared" si="2"/>
        <v>1</v>
      </c>
    </row>
    <row r="44" spans="1:9" ht="15.75" thickBot="1" x14ac:dyDescent="0.3">
      <c r="A44" s="83" t="s">
        <v>133</v>
      </c>
      <c r="B44" s="52" t="s">
        <v>133</v>
      </c>
      <c r="C44" s="94" t="b">
        <f t="shared" si="0"/>
        <v>1</v>
      </c>
      <c r="D44" s="17" t="s">
        <v>286</v>
      </c>
      <c r="E44" s="66" t="s">
        <v>286</v>
      </c>
      <c r="F44" s="95" t="b">
        <f t="shared" si="1"/>
        <v>1</v>
      </c>
      <c r="G44" s="81" t="s">
        <v>353</v>
      </c>
      <c r="H44" s="61" t="s">
        <v>353</v>
      </c>
      <c r="I44" s="97" t="b">
        <f t="shared" si="2"/>
        <v>1</v>
      </c>
    </row>
    <row r="45" spans="1:9" ht="15.75" thickBot="1" x14ac:dyDescent="0.3">
      <c r="A45" s="83" t="s">
        <v>131</v>
      </c>
      <c r="B45" s="52" t="s">
        <v>131</v>
      </c>
      <c r="C45" s="94" t="b">
        <f t="shared" si="0"/>
        <v>1</v>
      </c>
      <c r="D45" s="17" t="s">
        <v>280</v>
      </c>
      <c r="E45" s="65" t="s">
        <v>280</v>
      </c>
      <c r="F45" s="95" t="b">
        <f t="shared" si="1"/>
        <v>1</v>
      </c>
      <c r="G45" s="81" t="s">
        <v>356</v>
      </c>
      <c r="H45" s="61" t="s">
        <v>356</v>
      </c>
      <c r="I45" s="97" t="b">
        <f t="shared" si="2"/>
        <v>1</v>
      </c>
    </row>
    <row r="46" spans="1:9" ht="15.75" thickBot="1" x14ac:dyDescent="0.3">
      <c r="A46" s="83" t="s">
        <v>135</v>
      </c>
      <c r="B46" s="52" t="s">
        <v>135</v>
      </c>
      <c r="C46" s="94" t="b">
        <f t="shared" si="0"/>
        <v>1</v>
      </c>
      <c r="D46" s="17" t="s">
        <v>284</v>
      </c>
      <c r="E46" s="66" t="s">
        <v>284</v>
      </c>
      <c r="F46" s="95" t="b">
        <f t="shared" si="1"/>
        <v>1</v>
      </c>
      <c r="G46" s="81" t="s">
        <v>345</v>
      </c>
      <c r="H46" s="61" t="s">
        <v>345</v>
      </c>
      <c r="I46" s="97" t="b">
        <f t="shared" si="2"/>
        <v>1</v>
      </c>
    </row>
    <row r="47" spans="1:9" ht="15.75" thickBot="1" x14ac:dyDescent="0.3">
      <c r="A47" s="83" t="s">
        <v>129</v>
      </c>
      <c r="B47" s="52" t="s">
        <v>129</v>
      </c>
      <c r="C47" s="94" t="b">
        <f t="shared" si="0"/>
        <v>1</v>
      </c>
      <c r="D47" s="17" t="s">
        <v>274</v>
      </c>
      <c r="E47" s="66" t="s">
        <v>274</v>
      </c>
      <c r="F47" s="95" t="b">
        <f t="shared" si="1"/>
        <v>1</v>
      </c>
      <c r="G47" s="81" t="s">
        <v>352</v>
      </c>
      <c r="H47" s="61" t="s">
        <v>352</v>
      </c>
      <c r="I47" s="97" t="b">
        <f t="shared" si="2"/>
        <v>1</v>
      </c>
    </row>
    <row r="48" spans="1:9" ht="15.75" thickBot="1" x14ac:dyDescent="0.3">
      <c r="A48" s="83" t="s">
        <v>127</v>
      </c>
      <c r="B48" s="52" t="s">
        <v>127</v>
      </c>
      <c r="C48" s="94" t="b">
        <f t="shared" si="0"/>
        <v>1</v>
      </c>
      <c r="D48" s="17" t="s">
        <v>277</v>
      </c>
      <c r="E48" s="66" t="s">
        <v>277</v>
      </c>
      <c r="F48" s="95" t="b">
        <f t="shared" si="1"/>
        <v>1</v>
      </c>
      <c r="G48" s="81" t="s">
        <v>343</v>
      </c>
      <c r="H48" s="61" t="s">
        <v>343</v>
      </c>
      <c r="I48" s="97" t="b">
        <f t="shared" si="2"/>
        <v>1</v>
      </c>
    </row>
    <row r="49" spans="1:9" ht="15.75" thickBot="1" x14ac:dyDescent="0.3">
      <c r="A49" s="83" t="s">
        <v>137</v>
      </c>
      <c r="B49" s="52" t="s">
        <v>137</v>
      </c>
      <c r="C49" s="94" t="b">
        <f t="shared" si="0"/>
        <v>1</v>
      </c>
      <c r="D49" s="17" t="s">
        <v>276</v>
      </c>
      <c r="E49" s="66" t="s">
        <v>276</v>
      </c>
      <c r="F49" s="95" t="b">
        <f t="shared" si="1"/>
        <v>1</v>
      </c>
      <c r="G49" s="81" t="s">
        <v>355</v>
      </c>
      <c r="H49" s="61" t="s">
        <v>355</v>
      </c>
      <c r="I49" s="97" t="b">
        <f t="shared" si="2"/>
        <v>1</v>
      </c>
    </row>
    <row r="50" spans="1:9" ht="15.75" thickBot="1" x14ac:dyDescent="0.3">
      <c r="A50" s="83" t="s">
        <v>134</v>
      </c>
      <c r="B50" s="52" t="s">
        <v>134</v>
      </c>
      <c r="C50" s="94" t="b">
        <f t="shared" si="0"/>
        <v>1</v>
      </c>
      <c r="D50" s="17" t="s">
        <v>273</v>
      </c>
      <c r="E50" s="66" t="s">
        <v>273</v>
      </c>
      <c r="F50" s="95" t="b">
        <f t="shared" si="1"/>
        <v>1</v>
      </c>
      <c r="G50" s="81" t="s">
        <v>349</v>
      </c>
      <c r="H50" s="61" t="s">
        <v>349</v>
      </c>
      <c r="I50" s="97" t="b">
        <f t="shared" si="2"/>
        <v>1</v>
      </c>
    </row>
    <row r="51" spans="1:9" ht="15.75" thickBot="1" x14ac:dyDescent="0.3">
      <c r="A51" s="83" t="s">
        <v>136</v>
      </c>
      <c r="B51" s="52" t="s">
        <v>136</v>
      </c>
      <c r="C51" s="94" t="b">
        <f t="shared" si="0"/>
        <v>1</v>
      </c>
      <c r="D51" s="18" t="s">
        <v>275</v>
      </c>
      <c r="E51" s="66" t="s">
        <v>275</v>
      </c>
      <c r="F51" s="95" t="b">
        <f t="shared" si="1"/>
        <v>1</v>
      </c>
      <c r="G51" s="81" t="s">
        <v>348</v>
      </c>
      <c r="H51" s="61" t="s">
        <v>348</v>
      </c>
      <c r="I51" s="97" t="b">
        <f t="shared" si="2"/>
        <v>1</v>
      </c>
    </row>
    <row r="52" spans="1:9" ht="15.75" thickBot="1" x14ac:dyDescent="0.3">
      <c r="A52" s="72" t="s">
        <v>3</v>
      </c>
      <c r="B52" s="49" t="s">
        <v>3</v>
      </c>
      <c r="C52" s="94" t="b">
        <f t="shared" si="0"/>
        <v>1</v>
      </c>
      <c r="D52" s="45" t="s">
        <v>3</v>
      </c>
      <c r="E52" s="49" t="s">
        <v>3</v>
      </c>
      <c r="F52" s="95" t="b">
        <f t="shared" si="1"/>
        <v>1</v>
      </c>
      <c r="G52" s="32" t="s">
        <v>3</v>
      </c>
      <c r="H52" s="43" t="s">
        <v>3</v>
      </c>
      <c r="I52" s="97" t="b">
        <f t="shared" si="2"/>
        <v>1</v>
      </c>
    </row>
    <row r="53" spans="1:9" ht="15.75" thickBot="1" x14ac:dyDescent="0.3">
      <c r="A53" s="83" t="s">
        <v>143</v>
      </c>
      <c r="B53" s="50" t="s">
        <v>143</v>
      </c>
      <c r="C53" s="94" t="b">
        <f t="shared" si="0"/>
        <v>1</v>
      </c>
      <c r="D53" s="19" t="s">
        <v>295</v>
      </c>
      <c r="E53" s="64" t="s">
        <v>295</v>
      </c>
      <c r="F53" s="95" t="b">
        <f t="shared" si="1"/>
        <v>1</v>
      </c>
      <c r="G53" s="81" t="s">
        <v>337</v>
      </c>
      <c r="H53" s="62" t="s">
        <v>337</v>
      </c>
      <c r="I53" s="97" t="b">
        <f t="shared" si="2"/>
        <v>1</v>
      </c>
    </row>
    <row r="54" spans="1:9" ht="14.25" customHeight="1" thickBot="1" x14ac:dyDescent="0.3">
      <c r="A54" s="83" t="s">
        <v>154</v>
      </c>
      <c r="B54" s="52" t="s">
        <v>154</v>
      </c>
      <c r="C54" s="94" t="b">
        <f t="shared" si="0"/>
        <v>1</v>
      </c>
      <c r="D54" s="17" t="s">
        <v>289</v>
      </c>
      <c r="E54" s="66" t="s">
        <v>289</v>
      </c>
      <c r="F54" s="95" t="b">
        <f t="shared" si="1"/>
        <v>1</v>
      </c>
      <c r="G54" s="81" t="s">
        <v>326</v>
      </c>
      <c r="H54" s="61" t="s">
        <v>326</v>
      </c>
      <c r="I54" s="97" t="b">
        <f t="shared" si="2"/>
        <v>1</v>
      </c>
    </row>
    <row r="55" spans="1:9" ht="15.75" thickBot="1" x14ac:dyDescent="0.3">
      <c r="A55" s="83" t="s">
        <v>144</v>
      </c>
      <c r="B55" s="52" t="s">
        <v>144</v>
      </c>
      <c r="C55" s="94" t="b">
        <f t="shared" si="0"/>
        <v>1</v>
      </c>
      <c r="D55" s="17" t="s">
        <v>373</v>
      </c>
      <c r="E55" s="66" t="s">
        <v>373</v>
      </c>
      <c r="F55" s="95" t="b">
        <f t="shared" si="1"/>
        <v>1</v>
      </c>
      <c r="G55" s="81" t="s">
        <v>328</v>
      </c>
      <c r="H55" s="61" t="s">
        <v>328</v>
      </c>
      <c r="I55" s="97" t="b">
        <f t="shared" si="2"/>
        <v>1</v>
      </c>
    </row>
    <row r="56" spans="1:9" ht="15.75" thickBot="1" x14ac:dyDescent="0.3">
      <c r="A56" s="83" t="s">
        <v>147</v>
      </c>
      <c r="B56" s="52" t="s">
        <v>147</v>
      </c>
      <c r="C56" s="94" t="b">
        <f t="shared" si="0"/>
        <v>1</v>
      </c>
      <c r="D56" s="17" t="s">
        <v>299</v>
      </c>
      <c r="E56" s="65" t="s">
        <v>299</v>
      </c>
      <c r="F56" s="95" t="b">
        <f t="shared" si="1"/>
        <v>1</v>
      </c>
      <c r="G56" s="81" t="s">
        <v>330</v>
      </c>
      <c r="H56" s="61" t="s">
        <v>330</v>
      </c>
      <c r="I56" s="97" t="b">
        <f t="shared" si="2"/>
        <v>1</v>
      </c>
    </row>
    <row r="57" spans="1:9" ht="15.75" thickBot="1" x14ac:dyDescent="0.3">
      <c r="A57" s="83" t="s">
        <v>140</v>
      </c>
      <c r="B57" s="52" t="s">
        <v>140</v>
      </c>
      <c r="C57" s="94" t="b">
        <f t="shared" si="0"/>
        <v>1</v>
      </c>
      <c r="D57" s="17" t="s">
        <v>303</v>
      </c>
      <c r="E57" s="66" t="s">
        <v>303</v>
      </c>
      <c r="F57" s="95" t="b">
        <f t="shared" si="1"/>
        <v>1</v>
      </c>
      <c r="G57" s="81" t="s">
        <v>373</v>
      </c>
      <c r="H57" s="63" t="s">
        <v>373</v>
      </c>
      <c r="I57" s="97" t="b">
        <f t="shared" si="2"/>
        <v>1</v>
      </c>
    </row>
    <row r="58" spans="1:9" ht="15.75" thickBot="1" x14ac:dyDescent="0.3">
      <c r="A58" s="83" t="s">
        <v>142</v>
      </c>
      <c r="B58" s="52" t="s">
        <v>142</v>
      </c>
      <c r="C58" s="94" t="b">
        <f t="shared" si="0"/>
        <v>1</v>
      </c>
      <c r="D58" s="17" t="s">
        <v>297</v>
      </c>
      <c r="E58" s="66" t="s">
        <v>297</v>
      </c>
      <c r="F58" s="95" t="b">
        <f t="shared" si="1"/>
        <v>1</v>
      </c>
      <c r="G58" s="81" t="s">
        <v>318</v>
      </c>
      <c r="H58" s="61" t="s">
        <v>318</v>
      </c>
      <c r="I58" s="97" t="b">
        <f t="shared" si="2"/>
        <v>1</v>
      </c>
    </row>
    <row r="59" spans="1:9" ht="15.75" thickBot="1" x14ac:dyDescent="0.3">
      <c r="A59" s="83" t="s">
        <v>151</v>
      </c>
      <c r="B59" s="52" t="s">
        <v>151</v>
      </c>
      <c r="C59" s="94" t="b">
        <f t="shared" si="0"/>
        <v>1</v>
      </c>
      <c r="D59" s="17" t="s">
        <v>293</v>
      </c>
      <c r="E59" s="66" t="s">
        <v>293</v>
      </c>
      <c r="F59" s="95" t="b">
        <f t="shared" si="1"/>
        <v>1</v>
      </c>
      <c r="G59" s="81" t="s">
        <v>335</v>
      </c>
      <c r="H59" s="61" t="s">
        <v>335</v>
      </c>
      <c r="I59" s="97" t="b">
        <f t="shared" si="2"/>
        <v>1</v>
      </c>
    </row>
    <row r="60" spans="1:9" ht="15.75" thickBot="1" x14ac:dyDescent="0.3">
      <c r="A60" s="83" t="s">
        <v>146</v>
      </c>
      <c r="B60" s="52" t="s">
        <v>146</v>
      </c>
      <c r="C60" s="94" t="b">
        <f t="shared" si="0"/>
        <v>1</v>
      </c>
      <c r="D60" s="17" t="s">
        <v>290</v>
      </c>
      <c r="E60" s="66" t="s">
        <v>290</v>
      </c>
      <c r="F60" s="95" t="b">
        <f t="shared" si="1"/>
        <v>1</v>
      </c>
      <c r="G60" s="81" t="s">
        <v>340</v>
      </c>
      <c r="H60" s="61" t="s">
        <v>340</v>
      </c>
      <c r="I60" s="97" t="b">
        <f t="shared" si="2"/>
        <v>1</v>
      </c>
    </row>
    <row r="61" spans="1:9" ht="26.25" thickBot="1" x14ac:dyDescent="0.3">
      <c r="A61" s="83" t="s">
        <v>153</v>
      </c>
      <c r="B61" s="52" t="s">
        <v>153</v>
      </c>
      <c r="C61" s="94" t="b">
        <f t="shared" si="0"/>
        <v>1</v>
      </c>
      <c r="D61" s="17" t="s">
        <v>296</v>
      </c>
      <c r="E61" s="66" t="s">
        <v>296</v>
      </c>
      <c r="F61" s="95" t="b">
        <f t="shared" si="1"/>
        <v>1</v>
      </c>
      <c r="G61" s="81" t="s">
        <v>320</v>
      </c>
      <c r="H61" s="61" t="s">
        <v>320</v>
      </c>
      <c r="I61" s="97" t="b">
        <f t="shared" si="2"/>
        <v>1</v>
      </c>
    </row>
    <row r="62" spans="1:9" ht="18" customHeight="1" thickBot="1" x14ac:dyDescent="0.3">
      <c r="A62" s="83" t="s">
        <v>145</v>
      </c>
      <c r="B62" s="52" t="s">
        <v>145</v>
      </c>
      <c r="C62" s="94" t="b">
        <f t="shared" si="0"/>
        <v>1</v>
      </c>
      <c r="D62" s="17" t="s">
        <v>298</v>
      </c>
      <c r="E62" s="66" t="s">
        <v>298</v>
      </c>
      <c r="F62" s="95" t="b">
        <f t="shared" si="1"/>
        <v>1</v>
      </c>
      <c r="G62" s="81" t="s">
        <v>399</v>
      </c>
      <c r="H62" s="61" t="s">
        <v>399</v>
      </c>
      <c r="I62" s="97" t="b">
        <f t="shared" si="2"/>
        <v>1</v>
      </c>
    </row>
    <row r="63" spans="1:9" ht="15.75" thickBot="1" x14ac:dyDescent="0.3">
      <c r="A63" s="83" t="s">
        <v>141</v>
      </c>
      <c r="B63" s="52" t="s">
        <v>141</v>
      </c>
      <c r="C63" s="94" t="b">
        <f t="shared" si="0"/>
        <v>1</v>
      </c>
      <c r="D63" s="17" t="s">
        <v>302</v>
      </c>
      <c r="E63" s="66" t="s">
        <v>302</v>
      </c>
      <c r="F63" s="95" t="b">
        <f t="shared" si="1"/>
        <v>1</v>
      </c>
      <c r="G63" s="81" t="s">
        <v>325</v>
      </c>
      <c r="H63" s="61" t="s">
        <v>325</v>
      </c>
      <c r="I63" s="97" t="b">
        <f t="shared" si="2"/>
        <v>1</v>
      </c>
    </row>
    <row r="64" spans="1:9" ht="15.75" thickBot="1" x14ac:dyDescent="0.3">
      <c r="A64" s="83" t="s">
        <v>148</v>
      </c>
      <c r="B64" s="52" t="s">
        <v>148</v>
      </c>
      <c r="C64" s="94" t="b">
        <f t="shared" si="0"/>
        <v>1</v>
      </c>
      <c r="D64" s="17" t="s">
        <v>292</v>
      </c>
      <c r="E64" s="66" t="s">
        <v>292</v>
      </c>
      <c r="F64" s="95" t="b">
        <f t="shared" si="1"/>
        <v>1</v>
      </c>
      <c r="G64" s="81" t="s">
        <v>316</v>
      </c>
      <c r="H64" s="61" t="s">
        <v>316</v>
      </c>
      <c r="I64" s="97" t="b">
        <f t="shared" si="2"/>
        <v>1</v>
      </c>
    </row>
    <row r="65" spans="1:9" ht="15.75" thickBot="1" x14ac:dyDescent="0.3">
      <c r="A65" s="83" t="s">
        <v>152</v>
      </c>
      <c r="B65" s="52" t="s">
        <v>152</v>
      </c>
      <c r="C65" s="94" t="b">
        <f t="shared" si="0"/>
        <v>1</v>
      </c>
      <c r="D65" s="17" t="s">
        <v>301</v>
      </c>
      <c r="E65" s="66" t="s">
        <v>301</v>
      </c>
      <c r="F65" s="95" t="b">
        <f t="shared" si="1"/>
        <v>1</v>
      </c>
      <c r="G65" s="81" t="s">
        <v>322</v>
      </c>
      <c r="H65" s="61" t="s">
        <v>322</v>
      </c>
      <c r="I65" s="97" t="b">
        <f t="shared" si="2"/>
        <v>1</v>
      </c>
    </row>
    <row r="66" spans="1:9" ht="26.25" thickBot="1" x14ac:dyDescent="0.3">
      <c r="A66" s="83" t="s">
        <v>149</v>
      </c>
      <c r="B66" s="52" t="s">
        <v>149</v>
      </c>
      <c r="C66" s="94" t="b">
        <f t="shared" si="0"/>
        <v>1</v>
      </c>
      <c r="D66" s="17" t="s">
        <v>300</v>
      </c>
      <c r="E66" s="66" t="s">
        <v>300</v>
      </c>
      <c r="F66" s="95" t="b">
        <f t="shared" si="1"/>
        <v>1</v>
      </c>
      <c r="G66" s="81" t="s">
        <v>332</v>
      </c>
      <c r="H66" s="61" t="s">
        <v>332</v>
      </c>
      <c r="I66" s="97" t="b">
        <f t="shared" si="2"/>
        <v>1</v>
      </c>
    </row>
    <row r="67" spans="1:9" ht="15.75" thickBot="1" x14ac:dyDescent="0.3">
      <c r="A67" s="83" t="s">
        <v>150</v>
      </c>
      <c r="B67" s="52" t="s">
        <v>150</v>
      </c>
      <c r="C67" s="94" t="b">
        <f t="shared" ref="C67:C68" si="3">EXACT(A67,B67)</f>
        <v>1</v>
      </c>
      <c r="D67" s="17" t="s">
        <v>294</v>
      </c>
      <c r="E67" s="66" t="s">
        <v>294</v>
      </c>
      <c r="F67" s="95" t="b">
        <f t="shared" ref="F67:F68" si="4">EXACT(D67,E67)</f>
        <v>1</v>
      </c>
      <c r="G67" s="81" t="s">
        <v>338</v>
      </c>
      <c r="H67" s="61" t="s">
        <v>338</v>
      </c>
      <c r="I67" s="97" t="b">
        <f t="shared" ref="I67:I68" si="5">EXACT(G67,H67)</f>
        <v>1</v>
      </c>
    </row>
    <row r="68" spans="1:9" ht="15.75" thickBot="1" x14ac:dyDescent="0.3">
      <c r="A68" s="83" t="s">
        <v>139</v>
      </c>
      <c r="B68" s="51" t="s">
        <v>139</v>
      </c>
      <c r="C68" s="94" t="b">
        <f t="shared" si="3"/>
        <v>1</v>
      </c>
      <c r="D68" s="20" t="s">
        <v>291</v>
      </c>
      <c r="E68" s="66" t="s">
        <v>291</v>
      </c>
      <c r="F68" s="95" t="b">
        <f t="shared" si="4"/>
        <v>1</v>
      </c>
      <c r="G68" s="81" t="s">
        <v>334</v>
      </c>
      <c r="H68" s="61" t="s">
        <v>334</v>
      </c>
      <c r="I68" s="97" t="b">
        <f t="shared" si="5"/>
        <v>1</v>
      </c>
    </row>
    <row r="69" spans="1:9" x14ac:dyDescent="0.25">
      <c r="G69" s="67"/>
    </row>
    <row r="70" spans="1:9" x14ac:dyDescent="0.25">
      <c r="G70" s="67"/>
    </row>
    <row r="71" spans="1:9" x14ac:dyDescent="0.25">
      <c r="G71" s="67"/>
    </row>
    <row r="72" spans="1:9" x14ac:dyDescent="0.25">
      <c r="G72" s="67"/>
    </row>
    <row r="73" spans="1:9" x14ac:dyDescent="0.25">
      <c r="G73" s="67"/>
    </row>
    <row r="74" spans="1:9" x14ac:dyDescent="0.25">
      <c r="G74" s="67"/>
    </row>
    <row r="75" spans="1:9" x14ac:dyDescent="0.25">
      <c r="G75" s="67"/>
    </row>
    <row r="76" spans="1:9" x14ac:dyDescent="0.25">
      <c r="G76" s="67"/>
    </row>
    <row r="77" spans="1:9" x14ac:dyDescent="0.25">
      <c r="G77" s="67"/>
    </row>
    <row r="78" spans="1:9" x14ac:dyDescent="0.25">
      <c r="G78" s="67"/>
    </row>
    <row r="79" spans="1:9" x14ac:dyDescent="0.25">
      <c r="G79" s="67"/>
    </row>
    <row r="80" spans="1:9" x14ac:dyDescent="0.25">
      <c r="G80" s="67"/>
    </row>
    <row r="81" spans="7:7" x14ac:dyDescent="0.25">
      <c r="G81" s="67"/>
    </row>
    <row r="82" spans="7:7" x14ac:dyDescent="0.25">
      <c r="G82" s="67"/>
    </row>
    <row r="83" spans="7:7" x14ac:dyDescent="0.25">
      <c r="G83" s="67"/>
    </row>
    <row r="84" spans="7:7" x14ac:dyDescent="0.25">
      <c r="G84" s="67"/>
    </row>
    <row r="85" spans="7:7" x14ac:dyDescent="0.25">
      <c r="G85" s="67"/>
    </row>
    <row r="86" spans="7:7" x14ac:dyDescent="0.25">
      <c r="G86" s="67"/>
    </row>
  </sheetData>
  <sortState xmlns:xlrd2="http://schemas.microsoft.com/office/spreadsheetml/2017/richdata2" ref="G47:G48">
    <sortCondition ref="G47:G48"/>
  </sortState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AI87"/>
  <sheetViews>
    <sheetView zoomScaleNormal="100" workbookViewId="0">
      <pane ySplit="1" topLeftCell="A65" activePane="bottomLeft" state="frozen"/>
      <selection pane="bottomLeft" activeCell="V1" sqref="V1:V1048576"/>
    </sheetView>
  </sheetViews>
  <sheetFormatPr defaultColWidth="9.140625" defaultRowHeight="12" customHeight="1" x14ac:dyDescent="0.25"/>
  <cols>
    <col min="1" max="1" width="7" style="1" customWidth="1"/>
    <col min="2" max="2" width="6" style="1" customWidth="1"/>
    <col min="3" max="3" width="18.7109375" style="1" customWidth="1"/>
    <col min="4" max="4" width="19.85546875" style="21" customWidth="1"/>
    <col min="5" max="5" width="21.5703125" style="1" bestFit="1" customWidth="1"/>
    <col min="6" max="6" width="8.140625" style="1" customWidth="1"/>
    <col min="7" max="7" width="9.42578125" style="1" customWidth="1"/>
    <col min="8" max="9" width="6.85546875" style="1" customWidth="1"/>
    <col min="10" max="10" width="12" style="1" customWidth="1"/>
    <col min="11" max="11" width="6.42578125" style="1" customWidth="1"/>
    <col min="12" max="12" width="9.42578125" style="1" customWidth="1"/>
    <col min="13" max="13" width="8.7109375" style="1" customWidth="1"/>
    <col min="14" max="14" width="12.42578125" style="1" customWidth="1"/>
    <col min="15" max="15" width="12.140625" style="1" customWidth="1"/>
    <col min="16" max="16" width="9.85546875" style="1" customWidth="1"/>
    <col min="17" max="17" width="12.5703125" style="1" customWidth="1"/>
    <col min="18" max="18" width="11.85546875" style="34" customWidth="1"/>
    <col min="19" max="19" width="4.28515625" style="1" customWidth="1"/>
    <col min="20" max="21" width="9.140625" style="1"/>
    <col min="22" max="22" width="15.28515625" style="1" customWidth="1"/>
    <col min="23" max="23" width="10.85546875" style="1" customWidth="1"/>
    <col min="24" max="32" width="9.140625" style="1"/>
    <col min="33" max="33" width="11.7109375" style="1" customWidth="1"/>
    <col min="34" max="16384" width="9.140625" style="1"/>
  </cols>
  <sheetData>
    <row r="1" spans="1:35" s="2" customFormat="1" ht="12" customHeight="1" thickBot="1" x14ac:dyDescent="0.3">
      <c r="A1" s="72" t="s">
        <v>0</v>
      </c>
      <c r="B1" s="72" t="s">
        <v>1</v>
      </c>
      <c r="C1" s="72" t="s">
        <v>2</v>
      </c>
      <c r="D1" s="72" t="s">
        <v>3</v>
      </c>
      <c r="E1" s="72" t="s">
        <v>26</v>
      </c>
      <c r="F1" s="72" t="s">
        <v>5</v>
      </c>
      <c r="G1" s="72" t="s">
        <v>40</v>
      </c>
      <c r="H1" s="72" t="s">
        <v>7</v>
      </c>
      <c r="I1" s="72" t="s">
        <v>41</v>
      </c>
      <c r="J1" s="72" t="s">
        <v>38</v>
      </c>
      <c r="K1" s="72" t="s">
        <v>42</v>
      </c>
      <c r="L1" s="72" t="s">
        <v>44</v>
      </c>
      <c r="M1" s="72" t="s">
        <v>45</v>
      </c>
      <c r="N1" s="72" t="s">
        <v>6</v>
      </c>
      <c r="O1" s="72" t="s">
        <v>33</v>
      </c>
      <c r="P1" s="72" t="s">
        <v>59</v>
      </c>
      <c r="Q1" s="72" t="s">
        <v>56</v>
      </c>
      <c r="R1" s="72" t="s">
        <v>46</v>
      </c>
      <c r="T1" s="42" t="s">
        <v>40</v>
      </c>
      <c r="U1" s="43"/>
      <c r="V1" s="43" t="s">
        <v>3</v>
      </c>
      <c r="W1" s="43" t="s">
        <v>49</v>
      </c>
      <c r="X1" s="43" t="s">
        <v>50</v>
      </c>
      <c r="Y1" s="43"/>
      <c r="Z1" s="43" t="s">
        <v>43</v>
      </c>
      <c r="AA1" s="43" t="s">
        <v>47</v>
      </c>
      <c r="AB1" s="43" t="s">
        <v>48</v>
      </c>
      <c r="AC1" s="43" t="s">
        <v>7</v>
      </c>
      <c r="AD1" s="43" t="s">
        <v>51</v>
      </c>
      <c r="AE1" s="43"/>
      <c r="AF1" s="43" t="s">
        <v>52</v>
      </c>
      <c r="AG1" s="43" t="s">
        <v>25</v>
      </c>
      <c r="AH1" s="43"/>
      <c r="AI1" s="44"/>
    </row>
    <row r="2" spans="1:35" ht="12" customHeight="1" thickBot="1" x14ac:dyDescent="0.3">
      <c r="A2" s="83" t="s">
        <v>53</v>
      </c>
      <c r="B2" s="83">
        <v>1</v>
      </c>
      <c r="C2" s="84" t="s">
        <v>165</v>
      </c>
      <c r="D2" s="83" t="s">
        <v>95</v>
      </c>
      <c r="E2" s="83" t="s">
        <v>215</v>
      </c>
      <c r="F2" s="83">
        <v>9</v>
      </c>
      <c r="G2" s="83">
        <f>T2</f>
        <v>11</v>
      </c>
      <c r="H2" s="83">
        <f>AC2</f>
        <v>34</v>
      </c>
      <c r="I2" s="83">
        <f>AG2</f>
        <v>3</v>
      </c>
      <c r="J2" s="83">
        <f t="shared" ref="J2:J17" si="0">IF(G2=F2,200,IF(G2&lt;F2,200,0))</f>
        <v>0</v>
      </c>
      <c r="K2" s="83"/>
      <c r="L2" s="83">
        <f t="shared" ref="L2:L17" si="1">H2*15</f>
        <v>510</v>
      </c>
      <c r="M2" s="83">
        <f t="shared" ref="M2:M17" si="2">I2*10</f>
        <v>30</v>
      </c>
      <c r="N2" s="83">
        <f t="shared" ref="N2:N17" si="3">((F2-G2)*100)</f>
        <v>-200</v>
      </c>
      <c r="O2" s="83">
        <f t="shared" ref="O2:O17" si="4">IF((K2="S"),50,IF((K2="F"),100,IF((K2="C"),200,0)))</f>
        <v>0</v>
      </c>
      <c r="P2" s="83">
        <f t="shared" ref="P2:P17" si="5">IF(G2=16,-300,0)</f>
        <v>0</v>
      </c>
      <c r="Q2" s="83">
        <f t="shared" ref="Q2:Q17" si="6">IF(G2=1,300,0)</f>
        <v>0</v>
      </c>
      <c r="R2" s="85">
        <f t="shared" ref="R2:R17" si="7">250+(J2+L2+M2+N2+O2+P2+Q2)</f>
        <v>590</v>
      </c>
      <c r="T2" s="76">
        <v>11</v>
      </c>
      <c r="U2" s="39"/>
      <c r="V2" s="39" t="s">
        <v>95</v>
      </c>
      <c r="W2" s="77" t="s">
        <v>96</v>
      </c>
      <c r="X2" s="40">
        <v>30</v>
      </c>
      <c r="Y2" s="39"/>
      <c r="Z2" s="41">
        <v>7</v>
      </c>
      <c r="AA2" s="41">
        <v>13</v>
      </c>
      <c r="AB2" s="41">
        <v>10</v>
      </c>
      <c r="AC2" s="40">
        <v>34</v>
      </c>
      <c r="AD2" s="41">
        <v>37</v>
      </c>
      <c r="AE2" s="41" t="s">
        <v>407</v>
      </c>
      <c r="AF2" s="41">
        <v>34</v>
      </c>
      <c r="AG2" s="41">
        <v>3</v>
      </c>
      <c r="AH2" s="39"/>
      <c r="AI2" s="77" t="s">
        <v>48</v>
      </c>
    </row>
    <row r="3" spans="1:35" ht="12" customHeight="1" thickBot="1" x14ac:dyDescent="0.3">
      <c r="A3" s="83" t="s">
        <v>53</v>
      </c>
      <c r="B3" s="83">
        <v>1</v>
      </c>
      <c r="C3" s="84" t="s">
        <v>162</v>
      </c>
      <c r="D3" s="83" t="s">
        <v>89</v>
      </c>
      <c r="E3" s="83" t="s">
        <v>220</v>
      </c>
      <c r="F3" s="83">
        <v>9</v>
      </c>
      <c r="G3" s="83">
        <f t="shared" ref="G3:G17" si="8">T3</f>
        <v>3</v>
      </c>
      <c r="H3" s="83">
        <f t="shared" ref="H3:H17" si="9">AC3</f>
        <v>55</v>
      </c>
      <c r="I3" s="83">
        <f t="shared" ref="I3:I17" si="10">AG3</f>
        <v>19</v>
      </c>
      <c r="J3" s="83">
        <f t="shared" si="0"/>
        <v>200</v>
      </c>
      <c r="K3" s="83" t="s">
        <v>408</v>
      </c>
      <c r="L3" s="83">
        <f t="shared" si="1"/>
        <v>825</v>
      </c>
      <c r="M3" s="83">
        <f t="shared" si="2"/>
        <v>190</v>
      </c>
      <c r="N3" s="83">
        <f t="shared" si="3"/>
        <v>600</v>
      </c>
      <c r="O3" s="83">
        <f t="shared" si="4"/>
        <v>100</v>
      </c>
      <c r="P3" s="83">
        <f t="shared" si="5"/>
        <v>0</v>
      </c>
      <c r="Q3" s="83">
        <f t="shared" si="6"/>
        <v>0</v>
      </c>
      <c r="R3" s="85">
        <f t="shared" si="7"/>
        <v>2165</v>
      </c>
      <c r="T3" s="74">
        <v>3</v>
      </c>
      <c r="U3" s="35"/>
      <c r="V3" s="35" t="s">
        <v>89</v>
      </c>
      <c r="W3" s="75" t="s">
        <v>90</v>
      </c>
      <c r="X3" s="36">
        <v>30</v>
      </c>
      <c r="Y3" s="35"/>
      <c r="Z3" s="37">
        <v>16</v>
      </c>
      <c r="AA3" s="37">
        <v>7</v>
      </c>
      <c r="AB3" s="37">
        <v>7</v>
      </c>
      <c r="AC3" s="36">
        <v>55</v>
      </c>
      <c r="AD3" s="37">
        <v>37</v>
      </c>
      <c r="AE3" s="37" t="s">
        <v>407</v>
      </c>
      <c r="AF3" s="37">
        <v>18</v>
      </c>
      <c r="AG3" s="37">
        <v>19</v>
      </c>
      <c r="AH3" s="35"/>
      <c r="AI3" s="75" t="s">
        <v>43</v>
      </c>
    </row>
    <row r="4" spans="1:35" ht="12" customHeight="1" thickBot="1" x14ac:dyDescent="0.3">
      <c r="A4" s="83" t="s">
        <v>53</v>
      </c>
      <c r="B4" s="83">
        <v>1</v>
      </c>
      <c r="C4" s="84" t="s">
        <v>155</v>
      </c>
      <c r="D4" s="83" t="s">
        <v>75</v>
      </c>
      <c r="E4" s="83" t="s">
        <v>219</v>
      </c>
      <c r="F4" s="83">
        <v>9</v>
      </c>
      <c r="G4" s="83">
        <f t="shared" si="8"/>
        <v>9</v>
      </c>
      <c r="H4" s="83">
        <f t="shared" si="9"/>
        <v>38</v>
      </c>
      <c r="I4" s="83">
        <f t="shared" si="10"/>
        <v>-8</v>
      </c>
      <c r="J4" s="83">
        <f t="shared" si="0"/>
        <v>200</v>
      </c>
      <c r="K4" s="83"/>
      <c r="L4" s="83">
        <f t="shared" si="1"/>
        <v>570</v>
      </c>
      <c r="M4" s="83">
        <f t="shared" si="2"/>
        <v>-80</v>
      </c>
      <c r="N4" s="83">
        <f t="shared" si="3"/>
        <v>0</v>
      </c>
      <c r="O4" s="83">
        <f t="shared" si="4"/>
        <v>0</v>
      </c>
      <c r="P4" s="83">
        <f t="shared" si="5"/>
        <v>0</v>
      </c>
      <c r="Q4" s="83">
        <f t="shared" si="6"/>
        <v>0</v>
      </c>
      <c r="R4" s="85">
        <f t="shared" si="7"/>
        <v>940</v>
      </c>
      <c r="T4" s="74">
        <v>9</v>
      </c>
      <c r="U4" s="35"/>
      <c r="V4" s="35" t="s">
        <v>75</v>
      </c>
      <c r="W4" s="75" t="s">
        <v>76</v>
      </c>
      <c r="X4" s="36">
        <v>30</v>
      </c>
      <c r="Y4" s="35"/>
      <c r="Z4" s="37">
        <v>10</v>
      </c>
      <c r="AA4" s="37">
        <v>8</v>
      </c>
      <c r="AB4" s="37">
        <v>12</v>
      </c>
      <c r="AC4" s="36">
        <v>38</v>
      </c>
      <c r="AD4" s="37">
        <v>25</v>
      </c>
      <c r="AE4" s="37" t="s">
        <v>407</v>
      </c>
      <c r="AF4" s="37">
        <v>33</v>
      </c>
      <c r="AG4" s="37">
        <v>-8</v>
      </c>
      <c r="AH4" s="35"/>
      <c r="AI4" s="75" t="s">
        <v>43</v>
      </c>
    </row>
    <row r="5" spans="1:35" ht="12" customHeight="1" thickBot="1" x14ac:dyDescent="0.3">
      <c r="A5" s="83" t="s">
        <v>53</v>
      </c>
      <c r="B5" s="83">
        <v>1</v>
      </c>
      <c r="C5" s="84" t="s">
        <v>170</v>
      </c>
      <c r="D5" s="83" t="s">
        <v>105</v>
      </c>
      <c r="E5" s="83" t="s">
        <v>218</v>
      </c>
      <c r="F5" s="83">
        <v>9</v>
      </c>
      <c r="G5" s="83">
        <f t="shared" si="8"/>
        <v>15</v>
      </c>
      <c r="H5" s="83">
        <f t="shared" si="9"/>
        <v>18</v>
      </c>
      <c r="I5" s="83">
        <f t="shared" si="10"/>
        <v>-25</v>
      </c>
      <c r="J5" s="83">
        <f t="shared" si="0"/>
        <v>0</v>
      </c>
      <c r="K5" s="83" t="s">
        <v>406</v>
      </c>
      <c r="L5" s="83">
        <f t="shared" si="1"/>
        <v>270</v>
      </c>
      <c r="M5" s="83">
        <f t="shared" si="2"/>
        <v>-250</v>
      </c>
      <c r="N5" s="83">
        <f t="shared" si="3"/>
        <v>-600</v>
      </c>
      <c r="O5" s="83">
        <f t="shared" si="4"/>
        <v>50</v>
      </c>
      <c r="P5" s="83">
        <f t="shared" si="5"/>
        <v>0</v>
      </c>
      <c r="Q5" s="83">
        <f t="shared" si="6"/>
        <v>0</v>
      </c>
      <c r="R5" s="85">
        <f t="shared" si="7"/>
        <v>-280</v>
      </c>
      <c r="T5" s="74">
        <v>15</v>
      </c>
      <c r="U5" s="35"/>
      <c r="V5" s="35" t="s">
        <v>105</v>
      </c>
      <c r="W5" s="75" t="s">
        <v>106</v>
      </c>
      <c r="X5" s="36">
        <v>30</v>
      </c>
      <c r="Y5" s="35"/>
      <c r="Z5" s="37">
        <v>3</v>
      </c>
      <c r="AA5" s="37">
        <v>9</v>
      </c>
      <c r="AB5" s="37">
        <v>18</v>
      </c>
      <c r="AC5" s="36">
        <v>18</v>
      </c>
      <c r="AD5" s="37">
        <v>15</v>
      </c>
      <c r="AE5" s="37" t="s">
        <v>407</v>
      </c>
      <c r="AF5" s="37">
        <v>40</v>
      </c>
      <c r="AG5" s="37">
        <v>-25</v>
      </c>
      <c r="AH5" s="35"/>
      <c r="AI5" s="75" t="s">
        <v>43</v>
      </c>
    </row>
    <row r="6" spans="1:35" ht="12" customHeight="1" thickBot="1" x14ac:dyDescent="0.3">
      <c r="A6" s="83" t="s">
        <v>53</v>
      </c>
      <c r="B6" s="83">
        <v>1</v>
      </c>
      <c r="C6" s="84" t="s">
        <v>169</v>
      </c>
      <c r="D6" s="83" t="s">
        <v>103</v>
      </c>
      <c r="E6" s="83" t="s">
        <v>225</v>
      </c>
      <c r="F6" s="83">
        <v>1</v>
      </c>
      <c r="G6" s="83">
        <f t="shared" si="8"/>
        <v>12</v>
      </c>
      <c r="H6" s="83">
        <f t="shared" si="9"/>
        <v>34</v>
      </c>
      <c r="I6" s="83">
        <f t="shared" si="10"/>
        <v>-6</v>
      </c>
      <c r="J6" s="83">
        <f t="shared" si="0"/>
        <v>0</v>
      </c>
      <c r="K6" s="83"/>
      <c r="L6" s="83">
        <f t="shared" si="1"/>
        <v>510</v>
      </c>
      <c r="M6" s="83">
        <f t="shared" si="2"/>
        <v>-60</v>
      </c>
      <c r="N6" s="83">
        <f t="shared" si="3"/>
        <v>-1100</v>
      </c>
      <c r="O6" s="83">
        <f t="shared" si="4"/>
        <v>0</v>
      </c>
      <c r="P6" s="83">
        <f t="shared" si="5"/>
        <v>0</v>
      </c>
      <c r="Q6" s="83">
        <f t="shared" si="6"/>
        <v>0</v>
      </c>
      <c r="R6" s="85">
        <f t="shared" si="7"/>
        <v>-400</v>
      </c>
      <c r="T6" s="74">
        <v>12</v>
      </c>
      <c r="U6" s="35"/>
      <c r="V6" s="35" t="s">
        <v>103</v>
      </c>
      <c r="W6" s="75" t="s">
        <v>104</v>
      </c>
      <c r="X6" s="36">
        <v>30</v>
      </c>
      <c r="Y6" s="35"/>
      <c r="Z6" s="37">
        <v>8</v>
      </c>
      <c r="AA6" s="37">
        <v>10</v>
      </c>
      <c r="AB6" s="37">
        <v>12</v>
      </c>
      <c r="AC6" s="36">
        <v>34</v>
      </c>
      <c r="AD6" s="37">
        <v>23</v>
      </c>
      <c r="AE6" s="37" t="s">
        <v>407</v>
      </c>
      <c r="AF6" s="37">
        <v>29</v>
      </c>
      <c r="AG6" s="37">
        <v>-6</v>
      </c>
      <c r="AH6" s="35"/>
      <c r="AI6" s="75" t="s">
        <v>47</v>
      </c>
    </row>
    <row r="7" spans="1:35" ht="12" customHeight="1" thickBot="1" x14ac:dyDescent="0.3">
      <c r="A7" s="83" t="s">
        <v>53</v>
      </c>
      <c r="B7" s="83">
        <v>1</v>
      </c>
      <c r="C7" s="84" t="s">
        <v>168</v>
      </c>
      <c r="D7" s="83" t="s">
        <v>101</v>
      </c>
      <c r="E7" s="83" t="s">
        <v>180</v>
      </c>
      <c r="F7" s="83">
        <v>13</v>
      </c>
      <c r="G7" s="83">
        <f t="shared" si="8"/>
        <v>14</v>
      </c>
      <c r="H7" s="83">
        <f t="shared" si="9"/>
        <v>27</v>
      </c>
      <c r="I7" s="83">
        <f t="shared" si="10"/>
        <v>-17</v>
      </c>
      <c r="J7" s="83">
        <f t="shared" si="0"/>
        <v>0</v>
      </c>
      <c r="K7" s="83"/>
      <c r="L7" s="83">
        <f t="shared" si="1"/>
        <v>405</v>
      </c>
      <c r="M7" s="83">
        <f t="shared" si="2"/>
        <v>-170</v>
      </c>
      <c r="N7" s="83">
        <f t="shared" si="3"/>
        <v>-100</v>
      </c>
      <c r="O7" s="83">
        <f t="shared" si="4"/>
        <v>0</v>
      </c>
      <c r="P7" s="83">
        <f t="shared" si="5"/>
        <v>0</v>
      </c>
      <c r="Q7" s="83">
        <f t="shared" si="6"/>
        <v>0</v>
      </c>
      <c r="R7" s="85">
        <f t="shared" si="7"/>
        <v>385</v>
      </c>
      <c r="T7" s="74">
        <v>14</v>
      </c>
      <c r="U7" s="35"/>
      <c r="V7" s="35" t="s">
        <v>101</v>
      </c>
      <c r="W7" s="75" t="s">
        <v>102</v>
      </c>
      <c r="X7" s="36">
        <v>30</v>
      </c>
      <c r="Y7" s="35"/>
      <c r="Z7" s="37">
        <v>4</v>
      </c>
      <c r="AA7" s="37">
        <v>15</v>
      </c>
      <c r="AB7" s="37">
        <v>11</v>
      </c>
      <c r="AC7" s="36">
        <v>27</v>
      </c>
      <c r="AD7" s="37">
        <v>16</v>
      </c>
      <c r="AE7" s="37" t="s">
        <v>407</v>
      </c>
      <c r="AF7" s="37">
        <v>33</v>
      </c>
      <c r="AG7" s="37">
        <v>-17</v>
      </c>
      <c r="AH7" s="35"/>
      <c r="AI7" s="75" t="s">
        <v>47</v>
      </c>
    </row>
    <row r="8" spans="1:35" ht="12" customHeight="1" thickBot="1" x14ac:dyDescent="0.3">
      <c r="A8" s="83" t="s">
        <v>53</v>
      </c>
      <c r="B8" s="83">
        <v>1</v>
      </c>
      <c r="C8" s="84" t="s">
        <v>166</v>
      </c>
      <c r="D8" s="83" t="s">
        <v>97</v>
      </c>
      <c r="E8" s="83" t="s">
        <v>221</v>
      </c>
      <c r="F8" s="83">
        <v>13</v>
      </c>
      <c r="G8" s="83">
        <f t="shared" si="8"/>
        <v>8</v>
      </c>
      <c r="H8" s="83">
        <f t="shared" si="9"/>
        <v>46</v>
      </c>
      <c r="I8" s="83">
        <f t="shared" si="10"/>
        <v>13</v>
      </c>
      <c r="J8" s="83">
        <f t="shared" si="0"/>
        <v>200</v>
      </c>
      <c r="K8" s="83" t="s">
        <v>406</v>
      </c>
      <c r="L8" s="83">
        <f t="shared" si="1"/>
        <v>690</v>
      </c>
      <c r="M8" s="83">
        <f t="shared" si="2"/>
        <v>130</v>
      </c>
      <c r="N8" s="83">
        <f t="shared" si="3"/>
        <v>500</v>
      </c>
      <c r="O8" s="83">
        <f t="shared" si="4"/>
        <v>50</v>
      </c>
      <c r="P8" s="83">
        <f t="shared" si="5"/>
        <v>0</v>
      </c>
      <c r="Q8" s="83">
        <f t="shared" si="6"/>
        <v>0</v>
      </c>
      <c r="R8" s="85">
        <f t="shared" si="7"/>
        <v>1820</v>
      </c>
      <c r="T8" s="74">
        <v>8</v>
      </c>
      <c r="U8" s="35"/>
      <c r="V8" s="35" t="s">
        <v>97</v>
      </c>
      <c r="W8" s="75" t="s">
        <v>98</v>
      </c>
      <c r="X8" s="36">
        <v>30</v>
      </c>
      <c r="Y8" s="35"/>
      <c r="Z8" s="37">
        <v>13</v>
      </c>
      <c r="AA8" s="37">
        <v>7</v>
      </c>
      <c r="AB8" s="37">
        <v>10</v>
      </c>
      <c r="AC8" s="36">
        <v>46</v>
      </c>
      <c r="AD8" s="37">
        <v>35</v>
      </c>
      <c r="AE8" s="37" t="s">
        <v>407</v>
      </c>
      <c r="AF8" s="37">
        <v>22</v>
      </c>
      <c r="AG8" s="37">
        <v>13</v>
      </c>
      <c r="AH8" s="35"/>
      <c r="AI8" s="75" t="s">
        <v>47</v>
      </c>
    </row>
    <row r="9" spans="1:35" ht="12" customHeight="1" thickBot="1" x14ac:dyDescent="0.3">
      <c r="A9" s="83" t="s">
        <v>53</v>
      </c>
      <c r="B9" s="83">
        <v>1</v>
      </c>
      <c r="C9" s="84" t="s">
        <v>163</v>
      </c>
      <c r="D9" s="83" t="s">
        <v>91</v>
      </c>
      <c r="E9" s="83" t="s">
        <v>226</v>
      </c>
      <c r="F9" s="83">
        <v>5</v>
      </c>
      <c r="G9" s="83">
        <f t="shared" si="8"/>
        <v>7</v>
      </c>
      <c r="H9" s="83">
        <f t="shared" si="9"/>
        <v>47</v>
      </c>
      <c r="I9" s="83">
        <f t="shared" si="10"/>
        <v>12</v>
      </c>
      <c r="J9" s="83">
        <f t="shared" si="0"/>
        <v>0</v>
      </c>
      <c r="K9" s="83"/>
      <c r="L9" s="83">
        <f t="shared" si="1"/>
        <v>705</v>
      </c>
      <c r="M9" s="83">
        <f t="shared" si="2"/>
        <v>120</v>
      </c>
      <c r="N9" s="83">
        <f t="shared" si="3"/>
        <v>-200</v>
      </c>
      <c r="O9" s="83">
        <f t="shared" si="4"/>
        <v>0</v>
      </c>
      <c r="P9" s="83">
        <f t="shared" si="5"/>
        <v>0</v>
      </c>
      <c r="Q9" s="83">
        <f t="shared" si="6"/>
        <v>0</v>
      </c>
      <c r="R9" s="85">
        <f t="shared" si="7"/>
        <v>875</v>
      </c>
      <c r="T9" s="74">
        <v>7</v>
      </c>
      <c r="U9" s="35"/>
      <c r="V9" s="35" t="s">
        <v>91</v>
      </c>
      <c r="W9" s="75" t="s">
        <v>92</v>
      </c>
      <c r="X9" s="36">
        <v>30</v>
      </c>
      <c r="Y9" s="35"/>
      <c r="Z9" s="37">
        <v>14</v>
      </c>
      <c r="AA9" s="37">
        <v>5</v>
      </c>
      <c r="AB9" s="37">
        <v>11</v>
      </c>
      <c r="AC9" s="36">
        <v>47</v>
      </c>
      <c r="AD9" s="37">
        <v>36</v>
      </c>
      <c r="AE9" s="37" t="s">
        <v>407</v>
      </c>
      <c r="AF9" s="37">
        <v>24</v>
      </c>
      <c r="AG9" s="37">
        <v>12</v>
      </c>
      <c r="AH9" s="35"/>
      <c r="AI9" s="75" t="s">
        <v>48</v>
      </c>
    </row>
    <row r="10" spans="1:35" ht="12" customHeight="1" thickBot="1" x14ac:dyDescent="0.3">
      <c r="A10" s="83" t="s">
        <v>53</v>
      </c>
      <c r="B10" s="83">
        <v>1</v>
      </c>
      <c r="C10" s="84" t="s">
        <v>160</v>
      </c>
      <c r="D10" s="83" t="s">
        <v>85</v>
      </c>
      <c r="E10" s="83" t="s">
        <v>177</v>
      </c>
      <c r="F10" s="83">
        <v>1</v>
      </c>
      <c r="G10" s="83">
        <f t="shared" si="8"/>
        <v>6</v>
      </c>
      <c r="H10" s="83">
        <f t="shared" si="9"/>
        <v>49</v>
      </c>
      <c r="I10" s="83">
        <f t="shared" si="10"/>
        <v>8</v>
      </c>
      <c r="J10" s="83">
        <f t="shared" si="0"/>
        <v>0</v>
      </c>
      <c r="K10" s="83"/>
      <c r="L10" s="83">
        <f t="shared" si="1"/>
        <v>735</v>
      </c>
      <c r="M10" s="83">
        <f t="shared" si="2"/>
        <v>80</v>
      </c>
      <c r="N10" s="83">
        <f t="shared" si="3"/>
        <v>-500</v>
      </c>
      <c r="O10" s="83">
        <f t="shared" si="4"/>
        <v>0</v>
      </c>
      <c r="P10" s="83">
        <f t="shared" si="5"/>
        <v>0</v>
      </c>
      <c r="Q10" s="83">
        <f t="shared" si="6"/>
        <v>0</v>
      </c>
      <c r="R10" s="85">
        <f t="shared" si="7"/>
        <v>565</v>
      </c>
      <c r="T10" s="74">
        <v>6</v>
      </c>
      <c r="U10" s="35"/>
      <c r="V10" s="35" t="s">
        <v>85</v>
      </c>
      <c r="W10" s="75" t="s">
        <v>86</v>
      </c>
      <c r="X10" s="36">
        <v>30</v>
      </c>
      <c r="Y10" s="35"/>
      <c r="Z10" s="37">
        <v>14</v>
      </c>
      <c r="AA10" s="37">
        <v>7</v>
      </c>
      <c r="AB10" s="37">
        <v>9</v>
      </c>
      <c r="AC10" s="36">
        <v>49</v>
      </c>
      <c r="AD10" s="37">
        <v>33</v>
      </c>
      <c r="AE10" s="37" t="s">
        <v>407</v>
      </c>
      <c r="AF10" s="37">
        <v>25</v>
      </c>
      <c r="AG10" s="37">
        <v>8</v>
      </c>
      <c r="AH10" s="35"/>
      <c r="AI10" s="75" t="s">
        <v>48</v>
      </c>
    </row>
    <row r="11" spans="1:35" ht="12" customHeight="1" thickBot="1" x14ac:dyDescent="0.3">
      <c r="A11" s="83" t="s">
        <v>53</v>
      </c>
      <c r="B11" s="83">
        <v>1</v>
      </c>
      <c r="C11" s="84" t="s">
        <v>161</v>
      </c>
      <c r="D11" s="83" t="s">
        <v>87</v>
      </c>
      <c r="E11" s="83" t="s">
        <v>223</v>
      </c>
      <c r="F11" s="83">
        <v>1</v>
      </c>
      <c r="G11" s="83">
        <f t="shared" si="8"/>
        <v>4</v>
      </c>
      <c r="H11" s="83">
        <f t="shared" si="9"/>
        <v>50</v>
      </c>
      <c r="I11" s="83">
        <f t="shared" si="10"/>
        <v>15</v>
      </c>
      <c r="J11" s="83">
        <f t="shared" si="0"/>
        <v>0</v>
      </c>
      <c r="K11" s="83"/>
      <c r="L11" s="83">
        <f t="shared" si="1"/>
        <v>750</v>
      </c>
      <c r="M11" s="83">
        <f t="shared" si="2"/>
        <v>150</v>
      </c>
      <c r="N11" s="83">
        <f t="shared" si="3"/>
        <v>-300</v>
      </c>
      <c r="O11" s="83">
        <f t="shared" si="4"/>
        <v>0</v>
      </c>
      <c r="P11" s="83">
        <f t="shared" si="5"/>
        <v>0</v>
      </c>
      <c r="Q11" s="83">
        <f t="shared" si="6"/>
        <v>0</v>
      </c>
      <c r="R11" s="85">
        <f t="shared" si="7"/>
        <v>850</v>
      </c>
      <c r="T11" s="74">
        <v>4</v>
      </c>
      <c r="U11" s="35"/>
      <c r="V11" s="35" t="s">
        <v>87</v>
      </c>
      <c r="W11" s="75" t="s">
        <v>88</v>
      </c>
      <c r="X11" s="36">
        <v>30</v>
      </c>
      <c r="Y11" s="35"/>
      <c r="Z11" s="37">
        <v>14</v>
      </c>
      <c r="AA11" s="37">
        <v>8</v>
      </c>
      <c r="AB11" s="37">
        <v>8</v>
      </c>
      <c r="AC11" s="36">
        <v>50</v>
      </c>
      <c r="AD11" s="37">
        <v>31</v>
      </c>
      <c r="AE11" s="37" t="s">
        <v>407</v>
      </c>
      <c r="AF11" s="37">
        <v>16</v>
      </c>
      <c r="AG11" s="37">
        <v>15</v>
      </c>
      <c r="AH11" s="35"/>
      <c r="AI11" s="75" t="s">
        <v>43</v>
      </c>
    </row>
    <row r="12" spans="1:35" ht="12" customHeight="1" thickBot="1" x14ac:dyDescent="0.3">
      <c r="A12" s="83" t="s">
        <v>53</v>
      </c>
      <c r="B12" s="83">
        <v>1</v>
      </c>
      <c r="C12" s="84" t="s">
        <v>167</v>
      </c>
      <c r="D12" s="83" t="s">
        <v>99</v>
      </c>
      <c r="E12" s="83" t="s">
        <v>224</v>
      </c>
      <c r="F12" s="83">
        <v>13</v>
      </c>
      <c r="G12" s="83">
        <f t="shared" si="8"/>
        <v>13</v>
      </c>
      <c r="H12" s="83">
        <f t="shared" si="9"/>
        <v>33</v>
      </c>
      <c r="I12" s="83">
        <f t="shared" si="10"/>
        <v>-13</v>
      </c>
      <c r="J12" s="83">
        <f t="shared" si="0"/>
        <v>200</v>
      </c>
      <c r="K12" s="83"/>
      <c r="L12" s="83">
        <f t="shared" si="1"/>
        <v>495</v>
      </c>
      <c r="M12" s="83">
        <f t="shared" si="2"/>
        <v>-130</v>
      </c>
      <c r="N12" s="83">
        <f t="shared" si="3"/>
        <v>0</v>
      </c>
      <c r="O12" s="83">
        <f t="shared" si="4"/>
        <v>0</v>
      </c>
      <c r="P12" s="83">
        <f t="shared" si="5"/>
        <v>0</v>
      </c>
      <c r="Q12" s="83">
        <f t="shared" si="6"/>
        <v>0</v>
      </c>
      <c r="R12" s="85">
        <f t="shared" si="7"/>
        <v>815</v>
      </c>
      <c r="T12" s="74">
        <v>13</v>
      </c>
      <c r="U12" s="46"/>
      <c r="V12" s="46" t="s">
        <v>99</v>
      </c>
      <c r="W12" s="78" t="s">
        <v>100</v>
      </c>
      <c r="X12" s="47">
        <v>30</v>
      </c>
      <c r="Y12" s="46"/>
      <c r="Z12" s="48">
        <v>9</v>
      </c>
      <c r="AA12" s="48">
        <v>6</v>
      </c>
      <c r="AB12" s="48">
        <v>15</v>
      </c>
      <c r="AC12" s="47">
        <v>33</v>
      </c>
      <c r="AD12" s="48">
        <v>17</v>
      </c>
      <c r="AE12" s="48" t="s">
        <v>407</v>
      </c>
      <c r="AF12" s="48">
        <v>30</v>
      </c>
      <c r="AG12" s="48">
        <v>-13</v>
      </c>
      <c r="AH12" s="46"/>
      <c r="AI12" s="78" t="s">
        <v>48</v>
      </c>
    </row>
    <row r="13" spans="1:35" ht="12" customHeight="1" thickBot="1" x14ac:dyDescent="0.3">
      <c r="A13" s="83" t="s">
        <v>53</v>
      </c>
      <c r="B13" s="83">
        <v>1</v>
      </c>
      <c r="C13" s="84" t="s">
        <v>158</v>
      </c>
      <c r="D13" s="83" t="s">
        <v>81</v>
      </c>
      <c r="E13" s="83" t="s">
        <v>222</v>
      </c>
      <c r="F13" s="83">
        <v>5</v>
      </c>
      <c r="G13" s="83">
        <f t="shared" si="8"/>
        <v>5</v>
      </c>
      <c r="H13" s="83">
        <f t="shared" si="9"/>
        <v>49</v>
      </c>
      <c r="I13" s="83">
        <f t="shared" si="10"/>
        <v>13</v>
      </c>
      <c r="J13" s="83">
        <f t="shared" si="0"/>
        <v>200</v>
      </c>
      <c r="K13" s="83"/>
      <c r="L13" s="83">
        <f t="shared" si="1"/>
        <v>735</v>
      </c>
      <c r="M13" s="83">
        <f t="shared" si="2"/>
        <v>130</v>
      </c>
      <c r="N13" s="83">
        <f t="shared" si="3"/>
        <v>0</v>
      </c>
      <c r="O13" s="83">
        <f t="shared" si="4"/>
        <v>0</v>
      </c>
      <c r="P13" s="83">
        <f t="shared" si="5"/>
        <v>0</v>
      </c>
      <c r="Q13" s="83">
        <f t="shared" si="6"/>
        <v>0</v>
      </c>
      <c r="R13" s="85">
        <f t="shared" si="7"/>
        <v>1315</v>
      </c>
      <c r="T13" s="74">
        <v>5</v>
      </c>
      <c r="U13" s="35"/>
      <c r="V13" s="35" t="s">
        <v>81</v>
      </c>
      <c r="W13" s="75" t="s">
        <v>82</v>
      </c>
      <c r="X13" s="36">
        <v>30</v>
      </c>
      <c r="Y13" s="35"/>
      <c r="Z13" s="37">
        <v>13</v>
      </c>
      <c r="AA13" s="37">
        <v>10</v>
      </c>
      <c r="AB13" s="37">
        <v>7</v>
      </c>
      <c r="AC13" s="36">
        <v>49</v>
      </c>
      <c r="AD13" s="37">
        <v>31</v>
      </c>
      <c r="AE13" s="37" t="s">
        <v>407</v>
      </c>
      <c r="AF13" s="37">
        <v>18</v>
      </c>
      <c r="AG13" s="37">
        <v>13</v>
      </c>
      <c r="AH13" s="35"/>
      <c r="AI13" s="75" t="s">
        <v>43</v>
      </c>
    </row>
    <row r="14" spans="1:35" ht="12" customHeight="1" thickBot="1" x14ac:dyDescent="0.3">
      <c r="A14" s="83" t="s">
        <v>53</v>
      </c>
      <c r="B14" s="83">
        <v>1</v>
      </c>
      <c r="C14" s="84" t="s">
        <v>159</v>
      </c>
      <c r="D14" s="83" t="s">
        <v>83</v>
      </c>
      <c r="E14" s="83" t="s">
        <v>216</v>
      </c>
      <c r="F14" s="83">
        <v>5</v>
      </c>
      <c r="G14" s="83">
        <f t="shared" si="8"/>
        <v>16</v>
      </c>
      <c r="H14" s="83">
        <f t="shared" si="9"/>
        <v>16</v>
      </c>
      <c r="I14" s="83">
        <f t="shared" si="10"/>
        <v>-61</v>
      </c>
      <c r="J14" s="83">
        <f t="shared" si="0"/>
        <v>0</v>
      </c>
      <c r="K14" s="83"/>
      <c r="L14" s="83">
        <f t="shared" si="1"/>
        <v>240</v>
      </c>
      <c r="M14" s="83">
        <f t="shared" si="2"/>
        <v>-610</v>
      </c>
      <c r="N14" s="83">
        <f t="shared" si="3"/>
        <v>-1100</v>
      </c>
      <c r="O14" s="83">
        <f t="shared" si="4"/>
        <v>0</v>
      </c>
      <c r="P14" s="83">
        <f t="shared" si="5"/>
        <v>-300</v>
      </c>
      <c r="Q14" s="83">
        <f t="shared" si="6"/>
        <v>0</v>
      </c>
      <c r="R14" s="85">
        <f t="shared" si="7"/>
        <v>-1520</v>
      </c>
      <c r="T14" s="74">
        <v>16</v>
      </c>
      <c r="U14" s="35"/>
      <c r="V14" s="35" t="s">
        <v>83</v>
      </c>
      <c r="W14" s="75" t="s">
        <v>84</v>
      </c>
      <c r="X14" s="36">
        <v>30</v>
      </c>
      <c r="Y14" s="35"/>
      <c r="Z14" s="37">
        <v>3</v>
      </c>
      <c r="AA14" s="37">
        <v>7</v>
      </c>
      <c r="AB14" s="37">
        <v>20</v>
      </c>
      <c r="AC14" s="36">
        <v>16</v>
      </c>
      <c r="AD14" s="37">
        <v>11</v>
      </c>
      <c r="AE14" s="37" t="s">
        <v>407</v>
      </c>
      <c r="AF14" s="37">
        <v>72</v>
      </c>
      <c r="AG14" s="37">
        <v>-61</v>
      </c>
      <c r="AH14" s="35"/>
      <c r="AI14" s="75" t="s">
        <v>48</v>
      </c>
    </row>
    <row r="15" spans="1:35" ht="12" customHeight="1" thickBot="1" x14ac:dyDescent="0.3">
      <c r="A15" s="83" t="s">
        <v>53</v>
      </c>
      <c r="B15" s="83">
        <v>1</v>
      </c>
      <c r="C15" s="84" t="s">
        <v>164</v>
      </c>
      <c r="D15" s="83" t="s">
        <v>93</v>
      </c>
      <c r="E15" s="83" t="s">
        <v>214</v>
      </c>
      <c r="F15" s="83">
        <v>13</v>
      </c>
      <c r="G15" s="83">
        <f t="shared" si="8"/>
        <v>10</v>
      </c>
      <c r="H15" s="83">
        <f t="shared" si="9"/>
        <v>35</v>
      </c>
      <c r="I15" s="83">
        <f t="shared" si="10"/>
        <v>-17</v>
      </c>
      <c r="J15" s="83">
        <f t="shared" si="0"/>
        <v>200</v>
      </c>
      <c r="K15" s="83"/>
      <c r="L15" s="83">
        <f t="shared" si="1"/>
        <v>525</v>
      </c>
      <c r="M15" s="83">
        <f t="shared" si="2"/>
        <v>-170</v>
      </c>
      <c r="N15" s="83">
        <f t="shared" si="3"/>
        <v>300</v>
      </c>
      <c r="O15" s="83">
        <f t="shared" si="4"/>
        <v>0</v>
      </c>
      <c r="P15" s="83">
        <f t="shared" si="5"/>
        <v>0</v>
      </c>
      <c r="Q15" s="83">
        <f t="shared" si="6"/>
        <v>0</v>
      </c>
      <c r="R15" s="85">
        <f t="shared" si="7"/>
        <v>1105</v>
      </c>
      <c r="T15" s="74">
        <v>10</v>
      </c>
      <c r="U15" s="35"/>
      <c r="V15" s="35" t="s">
        <v>93</v>
      </c>
      <c r="W15" s="75" t="s">
        <v>94</v>
      </c>
      <c r="X15" s="36">
        <v>30</v>
      </c>
      <c r="Y15" s="35"/>
      <c r="Z15" s="37">
        <v>10</v>
      </c>
      <c r="AA15" s="37">
        <v>5</v>
      </c>
      <c r="AB15" s="37">
        <v>15</v>
      </c>
      <c r="AC15" s="36">
        <v>35</v>
      </c>
      <c r="AD15" s="37">
        <v>24</v>
      </c>
      <c r="AE15" s="37" t="s">
        <v>407</v>
      </c>
      <c r="AF15" s="37">
        <v>41</v>
      </c>
      <c r="AG15" s="37">
        <v>-17</v>
      </c>
      <c r="AH15" s="35"/>
      <c r="AI15" s="75" t="s">
        <v>47</v>
      </c>
    </row>
    <row r="16" spans="1:35" ht="12" customHeight="1" thickBot="1" x14ac:dyDescent="0.3">
      <c r="A16" s="83" t="s">
        <v>53</v>
      </c>
      <c r="B16" s="83">
        <v>1</v>
      </c>
      <c r="C16" s="84" t="s">
        <v>157</v>
      </c>
      <c r="D16" s="83" t="s">
        <v>79</v>
      </c>
      <c r="E16" s="83" t="s">
        <v>217</v>
      </c>
      <c r="F16" s="83">
        <v>1</v>
      </c>
      <c r="G16" s="83">
        <f t="shared" si="8"/>
        <v>2</v>
      </c>
      <c r="H16" s="83">
        <f t="shared" si="9"/>
        <v>62</v>
      </c>
      <c r="I16" s="83">
        <f t="shared" si="10"/>
        <v>30</v>
      </c>
      <c r="J16" s="83">
        <f t="shared" si="0"/>
        <v>0</v>
      </c>
      <c r="K16" s="83" t="s">
        <v>409</v>
      </c>
      <c r="L16" s="83">
        <f t="shared" si="1"/>
        <v>930</v>
      </c>
      <c r="M16" s="83">
        <f t="shared" si="2"/>
        <v>300</v>
      </c>
      <c r="N16" s="83">
        <f t="shared" si="3"/>
        <v>-100</v>
      </c>
      <c r="O16" s="83">
        <f t="shared" si="4"/>
        <v>200</v>
      </c>
      <c r="P16" s="83">
        <f t="shared" si="5"/>
        <v>0</v>
      </c>
      <c r="Q16" s="83">
        <f t="shared" si="6"/>
        <v>0</v>
      </c>
      <c r="R16" s="85">
        <f t="shared" si="7"/>
        <v>1580</v>
      </c>
      <c r="T16" s="74">
        <v>2</v>
      </c>
      <c r="U16" s="35"/>
      <c r="V16" s="35" t="s">
        <v>79</v>
      </c>
      <c r="W16" s="75" t="s">
        <v>80</v>
      </c>
      <c r="X16" s="36">
        <v>30</v>
      </c>
      <c r="Y16" s="35"/>
      <c r="Z16" s="37">
        <v>18</v>
      </c>
      <c r="AA16" s="37">
        <v>8</v>
      </c>
      <c r="AB16" s="37">
        <v>4</v>
      </c>
      <c r="AC16" s="36">
        <v>62</v>
      </c>
      <c r="AD16" s="37">
        <v>50</v>
      </c>
      <c r="AE16" s="37" t="s">
        <v>407</v>
      </c>
      <c r="AF16" s="37">
        <v>20</v>
      </c>
      <c r="AG16" s="37">
        <v>30</v>
      </c>
      <c r="AH16" s="35"/>
      <c r="AI16" s="75" t="s">
        <v>43</v>
      </c>
    </row>
    <row r="17" spans="1:35" ht="12" customHeight="1" thickBot="1" x14ac:dyDescent="0.3">
      <c r="A17" s="83" t="s">
        <v>53</v>
      </c>
      <c r="B17" s="83">
        <v>1</v>
      </c>
      <c r="C17" s="84" t="s">
        <v>156</v>
      </c>
      <c r="D17" s="83" t="s">
        <v>77</v>
      </c>
      <c r="E17" s="83" t="s">
        <v>400</v>
      </c>
      <c r="F17" s="83">
        <v>5</v>
      </c>
      <c r="G17" s="83">
        <f t="shared" si="8"/>
        <v>1</v>
      </c>
      <c r="H17" s="83">
        <f t="shared" si="9"/>
        <v>63</v>
      </c>
      <c r="I17" s="83">
        <f t="shared" si="10"/>
        <v>34</v>
      </c>
      <c r="J17" s="83">
        <f t="shared" si="0"/>
        <v>200</v>
      </c>
      <c r="K17" s="83"/>
      <c r="L17" s="83">
        <f t="shared" si="1"/>
        <v>945</v>
      </c>
      <c r="M17" s="83">
        <f t="shared" si="2"/>
        <v>340</v>
      </c>
      <c r="N17" s="83">
        <f t="shared" si="3"/>
        <v>400</v>
      </c>
      <c r="O17" s="83">
        <f t="shared" si="4"/>
        <v>0</v>
      </c>
      <c r="P17" s="83">
        <f t="shared" si="5"/>
        <v>0</v>
      </c>
      <c r="Q17" s="83">
        <f t="shared" si="6"/>
        <v>300</v>
      </c>
      <c r="R17" s="85">
        <f t="shared" si="7"/>
        <v>2435</v>
      </c>
      <c r="T17" s="74">
        <v>1</v>
      </c>
      <c r="U17" s="35"/>
      <c r="V17" s="35" t="s">
        <v>77</v>
      </c>
      <c r="W17" s="75" t="s">
        <v>78</v>
      </c>
      <c r="X17" s="36">
        <v>30</v>
      </c>
      <c r="Y17" s="35"/>
      <c r="Z17" s="37">
        <v>20</v>
      </c>
      <c r="AA17" s="37">
        <v>3</v>
      </c>
      <c r="AB17" s="37">
        <v>7</v>
      </c>
      <c r="AC17" s="36">
        <v>63</v>
      </c>
      <c r="AD17" s="37">
        <v>48</v>
      </c>
      <c r="AE17" s="37" t="s">
        <v>407</v>
      </c>
      <c r="AF17" s="37">
        <v>14</v>
      </c>
      <c r="AG17" s="37">
        <v>34</v>
      </c>
      <c r="AH17" s="35"/>
      <c r="AI17" s="75" t="s">
        <v>48</v>
      </c>
    </row>
    <row r="18" spans="1:35" s="2" customFormat="1" ht="12" customHeight="1" thickBot="1" x14ac:dyDescent="0.3">
      <c r="A18" s="72" t="s">
        <v>0</v>
      </c>
      <c r="B18" s="72" t="s">
        <v>1</v>
      </c>
      <c r="C18" s="72" t="s">
        <v>2</v>
      </c>
      <c r="D18" s="72" t="s">
        <v>3</v>
      </c>
      <c r="E18" s="72" t="s">
        <v>26</v>
      </c>
      <c r="F18" s="72" t="s">
        <v>5</v>
      </c>
      <c r="G18" s="72" t="s">
        <v>40</v>
      </c>
      <c r="H18" s="72" t="s">
        <v>7</v>
      </c>
      <c r="I18" s="72" t="s">
        <v>41</v>
      </c>
      <c r="J18" s="72" t="s">
        <v>38</v>
      </c>
      <c r="K18" s="72" t="s">
        <v>42</v>
      </c>
      <c r="L18" s="72" t="s">
        <v>44</v>
      </c>
      <c r="M18" s="72" t="s">
        <v>45</v>
      </c>
      <c r="N18" s="72" t="s">
        <v>6</v>
      </c>
      <c r="O18" s="72" t="s">
        <v>33</v>
      </c>
      <c r="P18" s="72" t="s">
        <v>59</v>
      </c>
      <c r="Q18" s="72" t="s">
        <v>56</v>
      </c>
      <c r="R18" s="72" t="s">
        <v>46</v>
      </c>
      <c r="T18" s="42" t="s">
        <v>40</v>
      </c>
      <c r="U18" s="43"/>
      <c r="V18" s="43" t="s">
        <v>3</v>
      </c>
      <c r="W18" s="43" t="s">
        <v>49</v>
      </c>
      <c r="X18" s="43" t="s">
        <v>50</v>
      </c>
      <c r="Y18" s="43"/>
      <c r="Z18" s="43" t="s">
        <v>43</v>
      </c>
      <c r="AA18" s="43" t="s">
        <v>47</v>
      </c>
      <c r="AB18" s="43" t="s">
        <v>48</v>
      </c>
      <c r="AC18" s="43" t="s">
        <v>7</v>
      </c>
      <c r="AD18" s="43" t="s">
        <v>51</v>
      </c>
      <c r="AE18" s="43"/>
      <c r="AF18" s="43" t="s">
        <v>52</v>
      </c>
      <c r="AG18" s="43" t="s">
        <v>25</v>
      </c>
      <c r="AH18" s="43"/>
      <c r="AI18" s="44"/>
    </row>
    <row r="19" spans="1:35" ht="12" customHeight="1" thickBot="1" x14ac:dyDescent="0.3">
      <c r="A19" s="83" t="s">
        <v>53</v>
      </c>
      <c r="B19" s="83">
        <v>2</v>
      </c>
      <c r="C19" s="84" t="s">
        <v>165</v>
      </c>
      <c r="D19" s="83" t="s">
        <v>121</v>
      </c>
      <c r="E19" s="83" t="s">
        <v>216</v>
      </c>
      <c r="F19" s="83">
        <v>9</v>
      </c>
      <c r="G19" s="83">
        <f>T19</f>
        <v>15</v>
      </c>
      <c r="H19" s="83">
        <f>AC19</f>
        <v>22</v>
      </c>
      <c r="I19" s="83">
        <f>AG19</f>
        <v>-28</v>
      </c>
      <c r="J19" s="83">
        <f t="shared" ref="J19:J34" si="11">IF(G19=F19,200,IF(G19&lt;F19,200,0))</f>
        <v>0</v>
      </c>
      <c r="K19" s="83"/>
      <c r="L19" s="83">
        <f t="shared" ref="L19:L34" si="12">H19*15</f>
        <v>330</v>
      </c>
      <c r="M19" s="83">
        <f t="shared" ref="M19:M34" si="13">I19*10</f>
        <v>-280</v>
      </c>
      <c r="N19" s="83">
        <f t="shared" ref="N19:N34" si="14">((F19-G19)*100)</f>
        <v>-600</v>
      </c>
      <c r="O19" s="83">
        <f t="shared" ref="O19:O34" si="15">IF((K19="S"),50,IF((K19="F"),100,IF((K19="C"),200,0)))</f>
        <v>0</v>
      </c>
      <c r="P19" s="83">
        <f t="shared" ref="P19:P34" si="16">IF(G19=16,-300,0)</f>
        <v>0</v>
      </c>
      <c r="Q19" s="83">
        <f t="shared" ref="Q19:Q34" si="17">IF(G19=1,300,0)</f>
        <v>0</v>
      </c>
      <c r="R19" s="85">
        <f t="shared" ref="R19:R34" si="18">250+(J19+L19+M19+N19+O19+P19+Q19)</f>
        <v>-300</v>
      </c>
      <c r="T19" s="76">
        <v>15</v>
      </c>
      <c r="U19" s="39"/>
      <c r="V19" s="39" t="s">
        <v>121</v>
      </c>
      <c r="W19" s="77" t="s">
        <v>84</v>
      </c>
      <c r="X19" s="40">
        <v>30</v>
      </c>
      <c r="Y19" s="39"/>
      <c r="Z19" s="41">
        <v>5</v>
      </c>
      <c r="AA19" s="41">
        <v>7</v>
      </c>
      <c r="AB19" s="41">
        <v>18</v>
      </c>
      <c r="AC19" s="40">
        <v>22</v>
      </c>
      <c r="AD19" s="41">
        <v>22</v>
      </c>
      <c r="AE19" s="41" t="s">
        <v>407</v>
      </c>
      <c r="AF19" s="41">
        <v>50</v>
      </c>
      <c r="AG19" s="41">
        <v>-28</v>
      </c>
      <c r="AH19" s="39"/>
      <c r="AI19" s="77" t="s">
        <v>48</v>
      </c>
    </row>
    <row r="20" spans="1:35" ht="12" customHeight="1" thickBot="1" x14ac:dyDescent="0.3">
      <c r="A20" s="83" t="s">
        <v>53</v>
      </c>
      <c r="B20" s="83">
        <v>2</v>
      </c>
      <c r="C20" s="84" t="s">
        <v>159</v>
      </c>
      <c r="D20" s="83" t="s">
        <v>107</v>
      </c>
      <c r="E20" s="83" t="s">
        <v>177</v>
      </c>
      <c r="F20" s="83">
        <v>5</v>
      </c>
      <c r="G20" s="83">
        <f t="shared" ref="G20:G34" si="19">T20</f>
        <v>1</v>
      </c>
      <c r="H20" s="83">
        <f t="shared" ref="H20:H34" si="20">AC20</f>
        <v>63</v>
      </c>
      <c r="I20" s="83">
        <f t="shared" ref="I20:I34" si="21">AG20</f>
        <v>29</v>
      </c>
      <c r="J20" s="83">
        <f t="shared" si="11"/>
        <v>200</v>
      </c>
      <c r="K20" s="83"/>
      <c r="L20" s="83">
        <f t="shared" si="12"/>
        <v>945</v>
      </c>
      <c r="M20" s="83">
        <f t="shared" si="13"/>
        <v>290</v>
      </c>
      <c r="N20" s="83">
        <f t="shared" si="14"/>
        <v>400</v>
      </c>
      <c r="O20" s="83">
        <f t="shared" si="15"/>
        <v>0</v>
      </c>
      <c r="P20" s="83">
        <f t="shared" si="16"/>
        <v>0</v>
      </c>
      <c r="Q20" s="83">
        <f t="shared" si="17"/>
        <v>300</v>
      </c>
      <c r="R20" s="85">
        <f t="shared" si="18"/>
        <v>2385</v>
      </c>
      <c r="T20" s="74">
        <v>1</v>
      </c>
      <c r="U20" s="35"/>
      <c r="V20" s="35" t="s">
        <v>107</v>
      </c>
      <c r="W20" s="75" t="s">
        <v>86</v>
      </c>
      <c r="X20" s="36">
        <v>30</v>
      </c>
      <c r="Y20" s="35"/>
      <c r="Z20" s="37">
        <v>19</v>
      </c>
      <c r="AA20" s="37">
        <v>6</v>
      </c>
      <c r="AB20" s="37">
        <v>5</v>
      </c>
      <c r="AC20" s="36">
        <v>63</v>
      </c>
      <c r="AD20" s="37">
        <v>51</v>
      </c>
      <c r="AE20" s="37" t="s">
        <v>407</v>
      </c>
      <c r="AF20" s="37">
        <v>22</v>
      </c>
      <c r="AG20" s="37">
        <v>29</v>
      </c>
      <c r="AH20" s="35"/>
      <c r="AI20" s="75" t="s">
        <v>48</v>
      </c>
    </row>
    <row r="21" spans="1:35" ht="12" customHeight="1" thickBot="1" x14ac:dyDescent="0.3">
      <c r="A21" s="83" t="s">
        <v>53</v>
      </c>
      <c r="B21" s="83">
        <v>2</v>
      </c>
      <c r="C21" s="84" t="s">
        <v>168</v>
      </c>
      <c r="D21" s="83" t="s">
        <v>122</v>
      </c>
      <c r="E21" s="83" t="s">
        <v>219</v>
      </c>
      <c r="F21" s="83">
        <v>13</v>
      </c>
      <c r="G21" s="83">
        <f t="shared" si="19"/>
        <v>16</v>
      </c>
      <c r="H21" s="83">
        <f t="shared" si="20"/>
        <v>18</v>
      </c>
      <c r="I21" s="83">
        <f t="shared" si="21"/>
        <v>-31</v>
      </c>
      <c r="J21" s="83">
        <f t="shared" si="11"/>
        <v>0</v>
      </c>
      <c r="K21" s="83"/>
      <c r="L21" s="83">
        <f t="shared" si="12"/>
        <v>270</v>
      </c>
      <c r="M21" s="83">
        <f t="shared" si="13"/>
        <v>-310</v>
      </c>
      <c r="N21" s="83">
        <f t="shared" si="14"/>
        <v>-300</v>
      </c>
      <c r="O21" s="83">
        <f t="shared" si="15"/>
        <v>0</v>
      </c>
      <c r="P21" s="83">
        <f t="shared" si="16"/>
        <v>-300</v>
      </c>
      <c r="Q21" s="83">
        <f t="shared" si="17"/>
        <v>0</v>
      </c>
      <c r="R21" s="85">
        <f t="shared" si="18"/>
        <v>-390</v>
      </c>
      <c r="T21" s="74">
        <v>16</v>
      </c>
      <c r="U21" s="35"/>
      <c r="V21" s="35" t="s">
        <v>122</v>
      </c>
      <c r="W21" s="75" t="s">
        <v>76</v>
      </c>
      <c r="X21" s="36">
        <v>30</v>
      </c>
      <c r="Y21" s="35"/>
      <c r="Z21" s="37">
        <v>4</v>
      </c>
      <c r="AA21" s="37">
        <v>6</v>
      </c>
      <c r="AB21" s="37">
        <v>20</v>
      </c>
      <c r="AC21" s="36">
        <v>18</v>
      </c>
      <c r="AD21" s="37">
        <v>14</v>
      </c>
      <c r="AE21" s="37" t="s">
        <v>407</v>
      </c>
      <c r="AF21" s="37">
        <v>45</v>
      </c>
      <c r="AG21" s="37">
        <v>-31</v>
      </c>
      <c r="AH21" s="35"/>
      <c r="AI21" s="75" t="s">
        <v>48</v>
      </c>
    </row>
    <row r="22" spans="1:35" ht="12" customHeight="1" thickBot="1" x14ac:dyDescent="0.3">
      <c r="A22" s="83" t="s">
        <v>53</v>
      </c>
      <c r="B22" s="83">
        <v>2</v>
      </c>
      <c r="C22" s="84" t="s">
        <v>163</v>
      </c>
      <c r="D22" s="83" t="s">
        <v>118</v>
      </c>
      <c r="E22" s="83" t="s">
        <v>223</v>
      </c>
      <c r="F22" s="83">
        <v>5</v>
      </c>
      <c r="G22" s="83">
        <f t="shared" si="19"/>
        <v>12</v>
      </c>
      <c r="H22" s="83">
        <f t="shared" si="20"/>
        <v>31</v>
      </c>
      <c r="I22" s="83">
        <f t="shared" si="21"/>
        <v>-13</v>
      </c>
      <c r="J22" s="83">
        <f t="shared" si="11"/>
        <v>0</v>
      </c>
      <c r="K22" s="83"/>
      <c r="L22" s="83">
        <f t="shared" si="12"/>
        <v>465</v>
      </c>
      <c r="M22" s="83">
        <f t="shared" si="13"/>
        <v>-130</v>
      </c>
      <c r="N22" s="83">
        <f t="shared" si="14"/>
        <v>-700</v>
      </c>
      <c r="O22" s="83">
        <f t="shared" si="15"/>
        <v>0</v>
      </c>
      <c r="P22" s="83">
        <f t="shared" si="16"/>
        <v>0</v>
      </c>
      <c r="Q22" s="83">
        <f t="shared" si="17"/>
        <v>0</v>
      </c>
      <c r="R22" s="85">
        <f t="shared" si="18"/>
        <v>-115</v>
      </c>
      <c r="T22" s="74">
        <v>12</v>
      </c>
      <c r="U22" s="35"/>
      <c r="V22" s="35" t="s">
        <v>118</v>
      </c>
      <c r="W22" s="75" t="s">
        <v>88</v>
      </c>
      <c r="X22" s="36">
        <v>30</v>
      </c>
      <c r="Y22" s="35"/>
      <c r="Z22" s="37">
        <v>8</v>
      </c>
      <c r="AA22" s="37">
        <v>7</v>
      </c>
      <c r="AB22" s="37">
        <v>15</v>
      </c>
      <c r="AC22" s="36">
        <v>31</v>
      </c>
      <c r="AD22" s="37">
        <v>30</v>
      </c>
      <c r="AE22" s="37" t="s">
        <v>407</v>
      </c>
      <c r="AF22" s="37">
        <v>43</v>
      </c>
      <c r="AG22" s="37">
        <v>-13</v>
      </c>
      <c r="AH22" s="35"/>
      <c r="AI22" s="75" t="s">
        <v>43</v>
      </c>
    </row>
    <row r="23" spans="1:35" ht="12" customHeight="1" thickBot="1" x14ac:dyDescent="0.3">
      <c r="A23" s="83" t="s">
        <v>53</v>
      </c>
      <c r="B23" s="83">
        <v>2</v>
      </c>
      <c r="C23" s="84" t="s">
        <v>166</v>
      </c>
      <c r="D23" s="83" t="s">
        <v>115</v>
      </c>
      <c r="E23" s="83" t="s">
        <v>215</v>
      </c>
      <c r="F23" s="83">
        <v>13</v>
      </c>
      <c r="G23" s="83">
        <f t="shared" si="19"/>
        <v>4</v>
      </c>
      <c r="H23" s="83">
        <f t="shared" si="20"/>
        <v>52</v>
      </c>
      <c r="I23" s="83">
        <f t="shared" si="21"/>
        <v>10</v>
      </c>
      <c r="J23" s="83">
        <f t="shared" si="11"/>
        <v>200</v>
      </c>
      <c r="K23" s="83"/>
      <c r="L23" s="83">
        <f t="shared" si="12"/>
        <v>780</v>
      </c>
      <c r="M23" s="83">
        <f t="shared" si="13"/>
        <v>100</v>
      </c>
      <c r="N23" s="83">
        <f t="shared" si="14"/>
        <v>900</v>
      </c>
      <c r="O23" s="83">
        <f t="shared" si="15"/>
        <v>0</v>
      </c>
      <c r="P23" s="83">
        <f t="shared" si="16"/>
        <v>0</v>
      </c>
      <c r="Q23" s="83">
        <f t="shared" si="17"/>
        <v>0</v>
      </c>
      <c r="R23" s="85">
        <f t="shared" si="18"/>
        <v>2230</v>
      </c>
      <c r="T23" s="74">
        <v>4</v>
      </c>
      <c r="U23" s="35"/>
      <c r="V23" s="35" t="s">
        <v>115</v>
      </c>
      <c r="W23" s="75" t="s">
        <v>96</v>
      </c>
      <c r="X23" s="36">
        <v>30</v>
      </c>
      <c r="Y23" s="35"/>
      <c r="Z23" s="37">
        <v>15</v>
      </c>
      <c r="AA23" s="37">
        <v>7</v>
      </c>
      <c r="AB23" s="37">
        <v>8</v>
      </c>
      <c r="AC23" s="36">
        <v>52</v>
      </c>
      <c r="AD23" s="37">
        <v>28</v>
      </c>
      <c r="AE23" s="37" t="s">
        <v>407</v>
      </c>
      <c r="AF23" s="37">
        <v>18</v>
      </c>
      <c r="AG23" s="37">
        <v>10</v>
      </c>
      <c r="AH23" s="35"/>
      <c r="AI23" s="75" t="s">
        <v>43</v>
      </c>
    </row>
    <row r="24" spans="1:35" ht="12" customHeight="1" thickBot="1" x14ac:dyDescent="0.3">
      <c r="A24" s="83" t="s">
        <v>53</v>
      </c>
      <c r="B24" s="83">
        <v>2</v>
      </c>
      <c r="C24" s="84" t="s">
        <v>167</v>
      </c>
      <c r="D24" s="83" t="s">
        <v>119</v>
      </c>
      <c r="E24" s="83" t="s">
        <v>218</v>
      </c>
      <c r="F24" s="83">
        <v>13</v>
      </c>
      <c r="G24" s="83">
        <f t="shared" si="19"/>
        <v>10</v>
      </c>
      <c r="H24" s="83">
        <f t="shared" si="20"/>
        <v>39</v>
      </c>
      <c r="I24" s="83">
        <f t="shared" si="21"/>
        <v>-6</v>
      </c>
      <c r="J24" s="83">
        <f t="shared" si="11"/>
        <v>200</v>
      </c>
      <c r="K24" s="83"/>
      <c r="L24" s="83">
        <f t="shared" si="12"/>
        <v>585</v>
      </c>
      <c r="M24" s="83">
        <f t="shared" si="13"/>
        <v>-60</v>
      </c>
      <c r="N24" s="83">
        <f t="shared" si="14"/>
        <v>300</v>
      </c>
      <c r="O24" s="83">
        <f t="shared" si="15"/>
        <v>0</v>
      </c>
      <c r="P24" s="83">
        <f t="shared" si="16"/>
        <v>0</v>
      </c>
      <c r="Q24" s="83">
        <f t="shared" si="17"/>
        <v>0</v>
      </c>
      <c r="R24" s="85">
        <f t="shared" si="18"/>
        <v>1275</v>
      </c>
      <c r="T24" s="74">
        <v>10</v>
      </c>
      <c r="U24" s="35"/>
      <c r="V24" s="35" t="s">
        <v>119</v>
      </c>
      <c r="W24" s="75" t="s">
        <v>106</v>
      </c>
      <c r="X24" s="36">
        <v>30</v>
      </c>
      <c r="Y24" s="35"/>
      <c r="Z24" s="37">
        <v>11</v>
      </c>
      <c r="AA24" s="37">
        <v>6</v>
      </c>
      <c r="AB24" s="37">
        <v>13</v>
      </c>
      <c r="AC24" s="36">
        <v>39</v>
      </c>
      <c r="AD24" s="37">
        <v>26</v>
      </c>
      <c r="AE24" s="37" t="s">
        <v>407</v>
      </c>
      <c r="AF24" s="37">
        <v>32</v>
      </c>
      <c r="AG24" s="37">
        <v>-6</v>
      </c>
      <c r="AH24" s="35"/>
      <c r="AI24" s="75" t="s">
        <v>47</v>
      </c>
    </row>
    <row r="25" spans="1:35" ht="12" customHeight="1" thickBot="1" x14ac:dyDescent="0.3">
      <c r="A25" s="83" t="s">
        <v>53</v>
      </c>
      <c r="B25" s="83">
        <v>2</v>
      </c>
      <c r="C25" s="84" t="s">
        <v>164</v>
      </c>
      <c r="D25" s="83" t="s">
        <v>116</v>
      </c>
      <c r="E25" s="83" t="s">
        <v>220</v>
      </c>
      <c r="F25" s="83">
        <v>13</v>
      </c>
      <c r="G25" s="83">
        <f t="shared" si="19"/>
        <v>13</v>
      </c>
      <c r="H25" s="83">
        <f t="shared" si="20"/>
        <v>27</v>
      </c>
      <c r="I25" s="83">
        <f t="shared" si="21"/>
        <v>-9</v>
      </c>
      <c r="J25" s="83">
        <f t="shared" si="11"/>
        <v>200</v>
      </c>
      <c r="K25" s="83" t="s">
        <v>406</v>
      </c>
      <c r="L25" s="83">
        <f t="shared" si="12"/>
        <v>405</v>
      </c>
      <c r="M25" s="83">
        <f t="shared" si="13"/>
        <v>-90</v>
      </c>
      <c r="N25" s="83">
        <f t="shared" si="14"/>
        <v>0</v>
      </c>
      <c r="O25" s="83">
        <f t="shared" si="15"/>
        <v>50</v>
      </c>
      <c r="P25" s="83">
        <f t="shared" si="16"/>
        <v>0</v>
      </c>
      <c r="Q25" s="83">
        <f t="shared" si="17"/>
        <v>0</v>
      </c>
      <c r="R25" s="85">
        <f t="shared" si="18"/>
        <v>815</v>
      </c>
      <c r="T25" s="74">
        <v>13</v>
      </c>
      <c r="U25" s="35"/>
      <c r="V25" s="35" t="s">
        <v>116</v>
      </c>
      <c r="W25" s="75" t="s">
        <v>90</v>
      </c>
      <c r="X25" s="36">
        <v>30</v>
      </c>
      <c r="Y25" s="35"/>
      <c r="Z25" s="37">
        <v>5</v>
      </c>
      <c r="AA25" s="37">
        <v>12</v>
      </c>
      <c r="AB25" s="37">
        <v>13</v>
      </c>
      <c r="AC25" s="36">
        <v>27</v>
      </c>
      <c r="AD25" s="37">
        <v>22</v>
      </c>
      <c r="AE25" s="37" t="s">
        <v>407</v>
      </c>
      <c r="AF25" s="37">
        <v>31</v>
      </c>
      <c r="AG25" s="37">
        <v>-9</v>
      </c>
      <c r="AH25" s="35"/>
      <c r="AI25" s="75" t="s">
        <v>47</v>
      </c>
    </row>
    <row r="26" spans="1:35" ht="12" customHeight="1" thickBot="1" x14ac:dyDescent="0.3">
      <c r="A26" s="83" t="s">
        <v>53</v>
      </c>
      <c r="B26" s="83">
        <v>2</v>
      </c>
      <c r="C26" s="84" t="s">
        <v>162</v>
      </c>
      <c r="D26" s="83" t="s">
        <v>111</v>
      </c>
      <c r="E26" s="83" t="s">
        <v>226</v>
      </c>
      <c r="F26" s="83">
        <v>9</v>
      </c>
      <c r="G26" s="83">
        <f t="shared" si="19"/>
        <v>7</v>
      </c>
      <c r="H26" s="83">
        <f t="shared" si="20"/>
        <v>45</v>
      </c>
      <c r="I26" s="83">
        <f t="shared" si="21"/>
        <v>13</v>
      </c>
      <c r="J26" s="83">
        <f t="shared" si="11"/>
        <v>200</v>
      </c>
      <c r="K26" s="83"/>
      <c r="L26" s="83">
        <f t="shared" si="12"/>
        <v>675</v>
      </c>
      <c r="M26" s="83">
        <f t="shared" si="13"/>
        <v>130</v>
      </c>
      <c r="N26" s="83">
        <f t="shared" si="14"/>
        <v>200</v>
      </c>
      <c r="O26" s="83">
        <f t="shared" si="15"/>
        <v>0</v>
      </c>
      <c r="P26" s="83">
        <f t="shared" si="16"/>
        <v>0</v>
      </c>
      <c r="Q26" s="83">
        <f t="shared" si="17"/>
        <v>0</v>
      </c>
      <c r="R26" s="85">
        <f t="shared" si="18"/>
        <v>1455</v>
      </c>
      <c r="T26" s="74">
        <v>7</v>
      </c>
      <c r="U26" s="35"/>
      <c r="V26" s="35" t="s">
        <v>111</v>
      </c>
      <c r="W26" s="75" t="s">
        <v>92</v>
      </c>
      <c r="X26" s="36">
        <v>30</v>
      </c>
      <c r="Y26" s="35"/>
      <c r="Z26" s="37">
        <v>12</v>
      </c>
      <c r="AA26" s="37">
        <v>9</v>
      </c>
      <c r="AB26" s="37">
        <v>9</v>
      </c>
      <c r="AC26" s="36">
        <v>45</v>
      </c>
      <c r="AD26" s="37">
        <v>48</v>
      </c>
      <c r="AE26" s="37" t="s">
        <v>407</v>
      </c>
      <c r="AF26" s="37">
        <v>35</v>
      </c>
      <c r="AG26" s="37">
        <v>13</v>
      </c>
      <c r="AH26" s="35"/>
      <c r="AI26" s="75" t="s">
        <v>47</v>
      </c>
    </row>
    <row r="27" spans="1:35" ht="12" customHeight="1" thickBot="1" x14ac:dyDescent="0.3">
      <c r="A27" s="83" t="s">
        <v>53</v>
      </c>
      <c r="B27" s="83">
        <v>2</v>
      </c>
      <c r="C27" s="84" t="s">
        <v>169</v>
      </c>
      <c r="D27" s="83" t="s">
        <v>120</v>
      </c>
      <c r="E27" s="83" t="s">
        <v>224</v>
      </c>
      <c r="F27" s="83">
        <v>1</v>
      </c>
      <c r="G27" s="83">
        <f t="shared" si="19"/>
        <v>3</v>
      </c>
      <c r="H27" s="83">
        <f t="shared" si="20"/>
        <v>58</v>
      </c>
      <c r="I27" s="83">
        <f t="shared" si="21"/>
        <v>25</v>
      </c>
      <c r="J27" s="83">
        <f t="shared" si="11"/>
        <v>0</v>
      </c>
      <c r="K27" s="83" t="s">
        <v>408</v>
      </c>
      <c r="L27" s="83">
        <f t="shared" si="12"/>
        <v>870</v>
      </c>
      <c r="M27" s="83">
        <f t="shared" si="13"/>
        <v>250</v>
      </c>
      <c r="N27" s="83">
        <f t="shared" si="14"/>
        <v>-200</v>
      </c>
      <c r="O27" s="83">
        <f t="shared" si="15"/>
        <v>100</v>
      </c>
      <c r="P27" s="83">
        <f t="shared" si="16"/>
        <v>0</v>
      </c>
      <c r="Q27" s="83">
        <f t="shared" si="17"/>
        <v>0</v>
      </c>
      <c r="R27" s="85">
        <f t="shared" si="18"/>
        <v>1270</v>
      </c>
      <c r="T27" s="74">
        <v>3</v>
      </c>
      <c r="U27" s="35"/>
      <c r="V27" s="35" t="s">
        <v>120</v>
      </c>
      <c r="W27" s="75" t="s">
        <v>100</v>
      </c>
      <c r="X27" s="36">
        <v>30</v>
      </c>
      <c r="Y27" s="35"/>
      <c r="Z27" s="37">
        <v>18</v>
      </c>
      <c r="AA27" s="37">
        <v>4</v>
      </c>
      <c r="AB27" s="37">
        <v>8</v>
      </c>
      <c r="AC27" s="36">
        <v>58</v>
      </c>
      <c r="AD27" s="37">
        <v>44</v>
      </c>
      <c r="AE27" s="37" t="s">
        <v>407</v>
      </c>
      <c r="AF27" s="37">
        <v>19</v>
      </c>
      <c r="AG27" s="37">
        <v>25</v>
      </c>
      <c r="AH27" s="35"/>
      <c r="AI27" s="75" t="s">
        <v>47</v>
      </c>
    </row>
    <row r="28" spans="1:35" ht="12" customHeight="1" thickBot="1" x14ac:dyDescent="0.3">
      <c r="A28" s="83" t="s">
        <v>53</v>
      </c>
      <c r="B28" s="83">
        <v>2</v>
      </c>
      <c r="C28" s="84" t="s">
        <v>156</v>
      </c>
      <c r="D28" s="83" t="s">
        <v>114</v>
      </c>
      <c r="E28" s="83" t="s">
        <v>217</v>
      </c>
      <c r="F28" s="83">
        <v>5</v>
      </c>
      <c r="G28" s="83">
        <f t="shared" si="19"/>
        <v>8</v>
      </c>
      <c r="H28" s="83">
        <f t="shared" si="20"/>
        <v>44</v>
      </c>
      <c r="I28" s="83">
        <f t="shared" si="21"/>
        <v>12</v>
      </c>
      <c r="J28" s="83">
        <f t="shared" si="11"/>
        <v>0</v>
      </c>
      <c r="K28" s="83"/>
      <c r="L28" s="83">
        <f t="shared" si="12"/>
        <v>660</v>
      </c>
      <c r="M28" s="83">
        <f t="shared" si="13"/>
        <v>120</v>
      </c>
      <c r="N28" s="83">
        <f t="shared" si="14"/>
        <v>-300</v>
      </c>
      <c r="O28" s="83">
        <f t="shared" si="15"/>
        <v>0</v>
      </c>
      <c r="P28" s="83">
        <f t="shared" si="16"/>
        <v>0</v>
      </c>
      <c r="Q28" s="83">
        <f t="shared" si="17"/>
        <v>0</v>
      </c>
      <c r="R28" s="85">
        <f t="shared" si="18"/>
        <v>730</v>
      </c>
      <c r="T28" s="74">
        <v>8</v>
      </c>
      <c r="U28" s="35"/>
      <c r="V28" s="35" t="s">
        <v>114</v>
      </c>
      <c r="W28" s="75" t="s">
        <v>80</v>
      </c>
      <c r="X28" s="36">
        <v>30</v>
      </c>
      <c r="Y28" s="35"/>
      <c r="Z28" s="37">
        <v>10</v>
      </c>
      <c r="AA28" s="37">
        <v>14</v>
      </c>
      <c r="AB28" s="37">
        <v>6</v>
      </c>
      <c r="AC28" s="36">
        <v>44</v>
      </c>
      <c r="AD28" s="37">
        <v>32</v>
      </c>
      <c r="AE28" s="37" t="s">
        <v>407</v>
      </c>
      <c r="AF28" s="37">
        <v>20</v>
      </c>
      <c r="AG28" s="37">
        <v>12</v>
      </c>
      <c r="AH28" s="35"/>
      <c r="AI28" s="75" t="s">
        <v>47</v>
      </c>
    </row>
    <row r="29" spans="1:35" ht="12" customHeight="1" thickBot="1" x14ac:dyDescent="0.3">
      <c r="A29" s="83" t="s">
        <v>53</v>
      </c>
      <c r="B29" s="83">
        <v>2</v>
      </c>
      <c r="C29" s="84" t="s">
        <v>161</v>
      </c>
      <c r="D29" s="83" t="s">
        <v>113</v>
      </c>
      <c r="E29" s="83" t="s">
        <v>214</v>
      </c>
      <c r="F29" s="83">
        <v>1</v>
      </c>
      <c r="G29" s="83">
        <f t="shared" si="19"/>
        <v>9</v>
      </c>
      <c r="H29" s="83">
        <f t="shared" si="20"/>
        <v>39</v>
      </c>
      <c r="I29" s="83">
        <f t="shared" si="21"/>
        <v>-4</v>
      </c>
      <c r="J29" s="83">
        <f t="shared" si="11"/>
        <v>0</v>
      </c>
      <c r="K29" s="83"/>
      <c r="L29" s="83">
        <f t="shared" si="12"/>
        <v>585</v>
      </c>
      <c r="M29" s="83">
        <f t="shared" si="13"/>
        <v>-40</v>
      </c>
      <c r="N29" s="83">
        <f t="shared" si="14"/>
        <v>-800</v>
      </c>
      <c r="O29" s="83">
        <f t="shared" si="15"/>
        <v>0</v>
      </c>
      <c r="P29" s="83">
        <f t="shared" si="16"/>
        <v>0</v>
      </c>
      <c r="Q29" s="83">
        <f t="shared" si="17"/>
        <v>0</v>
      </c>
      <c r="R29" s="85">
        <f t="shared" si="18"/>
        <v>-5</v>
      </c>
      <c r="T29" s="74">
        <v>9</v>
      </c>
      <c r="U29" s="35"/>
      <c r="V29" s="35" t="s">
        <v>113</v>
      </c>
      <c r="W29" s="75" t="s">
        <v>94</v>
      </c>
      <c r="X29" s="36">
        <v>30</v>
      </c>
      <c r="Y29" s="35"/>
      <c r="Z29" s="37">
        <v>10</v>
      </c>
      <c r="AA29" s="37">
        <v>9</v>
      </c>
      <c r="AB29" s="37">
        <v>11</v>
      </c>
      <c r="AC29" s="36">
        <v>39</v>
      </c>
      <c r="AD29" s="37">
        <v>26</v>
      </c>
      <c r="AE29" s="37" t="s">
        <v>407</v>
      </c>
      <c r="AF29" s="37">
        <v>30</v>
      </c>
      <c r="AG29" s="37">
        <v>-4</v>
      </c>
      <c r="AH29" s="35"/>
      <c r="AI29" s="75" t="s">
        <v>47</v>
      </c>
    </row>
    <row r="30" spans="1:35" ht="12" customHeight="1" thickBot="1" x14ac:dyDescent="0.3">
      <c r="A30" s="83" t="s">
        <v>53</v>
      </c>
      <c r="B30" s="83">
        <v>2</v>
      </c>
      <c r="C30" s="84" t="s">
        <v>158</v>
      </c>
      <c r="D30" s="83" t="s">
        <v>117</v>
      </c>
      <c r="E30" s="83" t="s">
        <v>225</v>
      </c>
      <c r="F30" s="83">
        <v>5</v>
      </c>
      <c r="G30" s="83">
        <f t="shared" si="19"/>
        <v>14</v>
      </c>
      <c r="H30" s="83">
        <f t="shared" si="20"/>
        <v>26</v>
      </c>
      <c r="I30" s="83">
        <f t="shared" si="21"/>
        <v>-28</v>
      </c>
      <c r="J30" s="83">
        <f t="shared" si="11"/>
        <v>0</v>
      </c>
      <c r="K30" s="83"/>
      <c r="L30" s="83">
        <f t="shared" si="12"/>
        <v>390</v>
      </c>
      <c r="M30" s="83">
        <f t="shared" si="13"/>
        <v>-280</v>
      </c>
      <c r="N30" s="83">
        <f t="shared" si="14"/>
        <v>-900</v>
      </c>
      <c r="O30" s="83">
        <f t="shared" si="15"/>
        <v>0</v>
      </c>
      <c r="P30" s="83">
        <f t="shared" si="16"/>
        <v>0</v>
      </c>
      <c r="Q30" s="83">
        <f t="shared" si="17"/>
        <v>0</v>
      </c>
      <c r="R30" s="85">
        <f t="shared" si="18"/>
        <v>-540</v>
      </c>
      <c r="T30" s="74">
        <v>14</v>
      </c>
      <c r="U30" s="35"/>
      <c r="V30" s="35" t="s">
        <v>117</v>
      </c>
      <c r="W30" s="75" t="s">
        <v>104</v>
      </c>
      <c r="X30" s="36">
        <v>30</v>
      </c>
      <c r="Y30" s="35"/>
      <c r="Z30" s="37">
        <v>6</v>
      </c>
      <c r="AA30" s="37">
        <v>8</v>
      </c>
      <c r="AB30" s="37">
        <v>16</v>
      </c>
      <c r="AC30" s="36">
        <v>26</v>
      </c>
      <c r="AD30" s="37">
        <v>23</v>
      </c>
      <c r="AE30" s="37" t="s">
        <v>407</v>
      </c>
      <c r="AF30" s="37">
        <v>51</v>
      </c>
      <c r="AG30" s="37">
        <v>-28</v>
      </c>
      <c r="AH30" s="35"/>
      <c r="AI30" s="75" t="s">
        <v>48</v>
      </c>
    </row>
    <row r="31" spans="1:35" ht="12" customHeight="1" thickBot="1" x14ac:dyDescent="0.3">
      <c r="A31" s="83" t="s">
        <v>53</v>
      </c>
      <c r="B31" s="83">
        <v>2</v>
      </c>
      <c r="C31" s="84" t="s">
        <v>170</v>
      </c>
      <c r="D31" s="83" t="s">
        <v>109</v>
      </c>
      <c r="E31" s="83" t="s">
        <v>222</v>
      </c>
      <c r="F31" s="83">
        <v>9</v>
      </c>
      <c r="G31" s="83">
        <f t="shared" si="19"/>
        <v>11</v>
      </c>
      <c r="H31" s="83">
        <f t="shared" si="20"/>
        <v>36</v>
      </c>
      <c r="I31" s="83">
        <f t="shared" si="21"/>
        <v>-14</v>
      </c>
      <c r="J31" s="83">
        <f t="shared" si="11"/>
        <v>0</v>
      </c>
      <c r="K31" s="83"/>
      <c r="L31" s="83">
        <f t="shared" si="12"/>
        <v>540</v>
      </c>
      <c r="M31" s="83">
        <f t="shared" si="13"/>
        <v>-140</v>
      </c>
      <c r="N31" s="83">
        <f t="shared" si="14"/>
        <v>-200</v>
      </c>
      <c r="O31" s="83">
        <f t="shared" si="15"/>
        <v>0</v>
      </c>
      <c r="P31" s="83">
        <f t="shared" si="16"/>
        <v>0</v>
      </c>
      <c r="Q31" s="83">
        <f t="shared" si="17"/>
        <v>0</v>
      </c>
      <c r="R31" s="85">
        <f t="shared" si="18"/>
        <v>450</v>
      </c>
      <c r="T31" s="74">
        <v>11</v>
      </c>
      <c r="U31" s="35"/>
      <c r="V31" s="35" t="s">
        <v>109</v>
      </c>
      <c r="W31" s="75" t="s">
        <v>82</v>
      </c>
      <c r="X31" s="36">
        <v>30</v>
      </c>
      <c r="Y31" s="35"/>
      <c r="Z31" s="37">
        <v>9</v>
      </c>
      <c r="AA31" s="37">
        <v>9</v>
      </c>
      <c r="AB31" s="37">
        <v>12</v>
      </c>
      <c r="AC31" s="36">
        <v>36</v>
      </c>
      <c r="AD31" s="37">
        <v>21</v>
      </c>
      <c r="AE31" s="37" t="s">
        <v>407</v>
      </c>
      <c r="AF31" s="37">
        <v>35</v>
      </c>
      <c r="AG31" s="37">
        <v>-14</v>
      </c>
      <c r="AH31" s="35"/>
      <c r="AI31" s="75" t="s">
        <v>47</v>
      </c>
    </row>
    <row r="32" spans="1:35" ht="12" customHeight="1" thickBot="1" x14ac:dyDescent="0.3">
      <c r="A32" s="83" t="s">
        <v>53</v>
      </c>
      <c r="B32" s="83">
        <v>2</v>
      </c>
      <c r="C32" s="84" t="s">
        <v>157</v>
      </c>
      <c r="D32" s="83" t="s">
        <v>110</v>
      </c>
      <c r="E32" s="83" t="s">
        <v>180</v>
      </c>
      <c r="F32" s="83">
        <v>1</v>
      </c>
      <c r="G32" s="83">
        <f t="shared" si="19"/>
        <v>6</v>
      </c>
      <c r="H32" s="83">
        <f t="shared" si="20"/>
        <v>46</v>
      </c>
      <c r="I32" s="83">
        <f t="shared" si="21"/>
        <v>5</v>
      </c>
      <c r="J32" s="83">
        <f t="shared" si="11"/>
        <v>0</v>
      </c>
      <c r="K32" s="83" t="s">
        <v>406</v>
      </c>
      <c r="L32" s="83">
        <f t="shared" si="12"/>
        <v>690</v>
      </c>
      <c r="M32" s="83">
        <f t="shared" si="13"/>
        <v>50</v>
      </c>
      <c r="N32" s="83">
        <f t="shared" si="14"/>
        <v>-500</v>
      </c>
      <c r="O32" s="83">
        <f t="shared" si="15"/>
        <v>50</v>
      </c>
      <c r="P32" s="83">
        <f t="shared" si="16"/>
        <v>0</v>
      </c>
      <c r="Q32" s="83">
        <f t="shared" si="17"/>
        <v>0</v>
      </c>
      <c r="R32" s="85">
        <f t="shared" si="18"/>
        <v>540</v>
      </c>
      <c r="T32" s="74">
        <v>6</v>
      </c>
      <c r="U32" s="35"/>
      <c r="V32" s="35" t="s">
        <v>110</v>
      </c>
      <c r="W32" s="75" t="s">
        <v>102</v>
      </c>
      <c r="X32" s="36">
        <v>30</v>
      </c>
      <c r="Y32" s="35"/>
      <c r="Z32" s="37">
        <v>13</v>
      </c>
      <c r="AA32" s="37">
        <v>7</v>
      </c>
      <c r="AB32" s="37">
        <v>10</v>
      </c>
      <c r="AC32" s="36">
        <v>46</v>
      </c>
      <c r="AD32" s="37">
        <v>33</v>
      </c>
      <c r="AE32" s="37" t="s">
        <v>407</v>
      </c>
      <c r="AF32" s="37">
        <v>28</v>
      </c>
      <c r="AG32" s="37">
        <v>5</v>
      </c>
      <c r="AH32" s="35"/>
      <c r="AI32" s="75" t="s">
        <v>43</v>
      </c>
    </row>
    <row r="33" spans="1:35" ht="12" customHeight="1" thickBot="1" x14ac:dyDescent="0.3">
      <c r="A33" s="83" t="s">
        <v>53</v>
      </c>
      <c r="B33" s="83">
        <v>2</v>
      </c>
      <c r="C33" s="84" t="s">
        <v>160</v>
      </c>
      <c r="D33" s="83" t="s">
        <v>108</v>
      </c>
      <c r="E33" s="83" t="s">
        <v>221</v>
      </c>
      <c r="F33" s="83">
        <v>1</v>
      </c>
      <c r="G33" s="83">
        <f t="shared" si="19"/>
        <v>2</v>
      </c>
      <c r="H33" s="83">
        <f t="shared" si="20"/>
        <v>59</v>
      </c>
      <c r="I33" s="83">
        <f t="shared" si="21"/>
        <v>29</v>
      </c>
      <c r="J33" s="83">
        <f t="shared" si="11"/>
        <v>0</v>
      </c>
      <c r="K33" s="83" t="s">
        <v>409</v>
      </c>
      <c r="L33" s="83">
        <f t="shared" si="12"/>
        <v>885</v>
      </c>
      <c r="M33" s="83">
        <f t="shared" si="13"/>
        <v>290</v>
      </c>
      <c r="N33" s="83">
        <f t="shared" si="14"/>
        <v>-100</v>
      </c>
      <c r="O33" s="83">
        <f t="shared" si="15"/>
        <v>200</v>
      </c>
      <c r="P33" s="83">
        <f t="shared" si="16"/>
        <v>0</v>
      </c>
      <c r="Q33" s="83">
        <f t="shared" si="17"/>
        <v>0</v>
      </c>
      <c r="R33" s="85">
        <f t="shared" si="18"/>
        <v>1525</v>
      </c>
      <c r="T33" s="74">
        <v>2</v>
      </c>
      <c r="U33" s="35"/>
      <c r="V33" s="35" t="s">
        <v>108</v>
      </c>
      <c r="W33" s="75" t="s">
        <v>98</v>
      </c>
      <c r="X33" s="36">
        <v>30</v>
      </c>
      <c r="Y33" s="35"/>
      <c r="Z33" s="37">
        <v>16</v>
      </c>
      <c r="AA33" s="37">
        <v>11</v>
      </c>
      <c r="AB33" s="37">
        <v>3</v>
      </c>
      <c r="AC33" s="36">
        <v>59</v>
      </c>
      <c r="AD33" s="37">
        <v>46</v>
      </c>
      <c r="AE33" s="37" t="s">
        <v>407</v>
      </c>
      <c r="AF33" s="37">
        <v>17</v>
      </c>
      <c r="AG33" s="37">
        <v>29</v>
      </c>
      <c r="AH33" s="35"/>
      <c r="AI33" s="75" t="s">
        <v>47</v>
      </c>
    </row>
    <row r="34" spans="1:35" ht="12" customHeight="1" thickBot="1" x14ac:dyDescent="0.3">
      <c r="A34" s="83" t="s">
        <v>53</v>
      </c>
      <c r="B34" s="83">
        <v>2</v>
      </c>
      <c r="C34" s="84" t="s">
        <v>155</v>
      </c>
      <c r="D34" s="83" t="s">
        <v>112</v>
      </c>
      <c r="E34" s="83" t="s">
        <v>400</v>
      </c>
      <c r="F34" s="83">
        <v>9</v>
      </c>
      <c r="G34" s="83">
        <f t="shared" si="19"/>
        <v>5</v>
      </c>
      <c r="H34" s="83">
        <f t="shared" si="20"/>
        <v>50</v>
      </c>
      <c r="I34" s="83">
        <f t="shared" si="21"/>
        <v>10</v>
      </c>
      <c r="J34" s="83">
        <f t="shared" si="11"/>
        <v>200</v>
      </c>
      <c r="K34" s="83"/>
      <c r="L34" s="83">
        <f t="shared" si="12"/>
        <v>750</v>
      </c>
      <c r="M34" s="83">
        <f t="shared" si="13"/>
        <v>100</v>
      </c>
      <c r="N34" s="83">
        <f t="shared" si="14"/>
        <v>400</v>
      </c>
      <c r="O34" s="83">
        <f t="shared" si="15"/>
        <v>0</v>
      </c>
      <c r="P34" s="83">
        <f t="shared" si="16"/>
        <v>0</v>
      </c>
      <c r="Q34" s="83">
        <f t="shared" si="17"/>
        <v>0</v>
      </c>
      <c r="R34" s="85">
        <f t="shared" si="18"/>
        <v>1700</v>
      </c>
      <c r="T34" s="74">
        <v>5</v>
      </c>
      <c r="U34" s="46"/>
      <c r="V34" s="46" t="s">
        <v>112</v>
      </c>
      <c r="W34" s="78" t="s">
        <v>78</v>
      </c>
      <c r="X34" s="47">
        <v>30</v>
      </c>
      <c r="Y34" s="46"/>
      <c r="Z34" s="48">
        <v>14</v>
      </c>
      <c r="AA34" s="48">
        <v>8</v>
      </c>
      <c r="AB34" s="48">
        <v>8</v>
      </c>
      <c r="AC34" s="47">
        <v>50</v>
      </c>
      <c r="AD34" s="48">
        <v>31</v>
      </c>
      <c r="AE34" s="48" t="s">
        <v>407</v>
      </c>
      <c r="AF34" s="48">
        <v>21</v>
      </c>
      <c r="AG34" s="48">
        <v>10</v>
      </c>
      <c r="AH34" s="46"/>
      <c r="AI34" s="78" t="s">
        <v>43</v>
      </c>
    </row>
    <row r="35" spans="1:35" s="2" customFormat="1" ht="12" customHeight="1" thickBot="1" x14ac:dyDescent="0.3">
      <c r="A35" s="72" t="s">
        <v>0</v>
      </c>
      <c r="B35" s="72" t="s">
        <v>1</v>
      </c>
      <c r="C35" s="72" t="s">
        <v>2</v>
      </c>
      <c r="D35" s="72" t="s">
        <v>3</v>
      </c>
      <c r="E35" s="72" t="s">
        <v>26</v>
      </c>
      <c r="F35" s="72" t="s">
        <v>5</v>
      </c>
      <c r="G35" s="72" t="s">
        <v>40</v>
      </c>
      <c r="H35" s="72" t="s">
        <v>7</v>
      </c>
      <c r="I35" s="72" t="s">
        <v>41</v>
      </c>
      <c r="J35" s="72" t="s">
        <v>38</v>
      </c>
      <c r="K35" s="72" t="s">
        <v>42</v>
      </c>
      <c r="L35" s="72" t="s">
        <v>44</v>
      </c>
      <c r="M35" s="72" t="s">
        <v>45</v>
      </c>
      <c r="N35" s="72" t="s">
        <v>6</v>
      </c>
      <c r="O35" s="72" t="s">
        <v>33</v>
      </c>
      <c r="P35" s="72" t="s">
        <v>59</v>
      </c>
      <c r="Q35" s="72" t="s">
        <v>56</v>
      </c>
      <c r="R35" s="72" t="s">
        <v>46</v>
      </c>
      <c r="T35" s="42" t="s">
        <v>40</v>
      </c>
      <c r="U35" s="43"/>
      <c r="V35" s="43" t="s">
        <v>3</v>
      </c>
      <c r="W35" s="43" t="s">
        <v>49</v>
      </c>
      <c r="X35" s="43" t="s">
        <v>50</v>
      </c>
      <c r="Y35" s="43"/>
      <c r="Z35" s="43" t="s">
        <v>43</v>
      </c>
      <c r="AA35" s="43" t="s">
        <v>47</v>
      </c>
      <c r="AB35" s="43" t="s">
        <v>48</v>
      </c>
      <c r="AC35" s="43" t="s">
        <v>7</v>
      </c>
      <c r="AD35" s="43" t="s">
        <v>51</v>
      </c>
      <c r="AE35" s="43"/>
      <c r="AF35" s="43" t="s">
        <v>52</v>
      </c>
      <c r="AG35" s="43" t="s">
        <v>25</v>
      </c>
      <c r="AH35" s="43"/>
      <c r="AI35" s="44"/>
    </row>
    <row r="36" spans="1:35" ht="12" customHeight="1" thickBot="1" x14ac:dyDescent="0.3">
      <c r="A36" s="83" t="s">
        <v>53</v>
      </c>
      <c r="B36" s="83">
        <v>3</v>
      </c>
      <c r="C36" s="84" t="s">
        <v>159</v>
      </c>
      <c r="D36" s="83" t="s">
        <v>125</v>
      </c>
      <c r="E36" s="83" t="s">
        <v>221</v>
      </c>
      <c r="F36" s="83">
        <v>5</v>
      </c>
      <c r="G36" s="83">
        <f>T36</f>
        <v>6</v>
      </c>
      <c r="H36" s="83">
        <f>AC36</f>
        <v>46</v>
      </c>
      <c r="I36" s="83">
        <f>AG36</f>
        <v>4</v>
      </c>
      <c r="J36" s="83">
        <f t="shared" ref="J36:J51" si="22">IF(G36=F36,200,IF(G36&lt;F36,200,0))</f>
        <v>0</v>
      </c>
      <c r="K36" s="83"/>
      <c r="L36" s="83">
        <f t="shared" ref="L36:L51" si="23">H36*15</f>
        <v>690</v>
      </c>
      <c r="M36" s="83">
        <f t="shared" ref="M36:M51" si="24">I36*10</f>
        <v>40</v>
      </c>
      <c r="N36" s="83">
        <f t="shared" ref="N36:N51" si="25">((F36-G36)*100)</f>
        <v>-100</v>
      </c>
      <c r="O36" s="83">
        <f t="shared" ref="O36:O51" si="26">IF((K36="S"),50,IF((K36="F"),100,IF((K36="C"),200,0)))</f>
        <v>0</v>
      </c>
      <c r="P36" s="83">
        <f t="shared" ref="P36:P51" si="27">IF(G36=16,-300,0)</f>
        <v>0</v>
      </c>
      <c r="Q36" s="83">
        <f t="shared" ref="Q36:Q51" si="28">IF(G36=1,300,0)</f>
        <v>0</v>
      </c>
      <c r="R36" s="85">
        <f t="shared" ref="R36:R51" si="29">250+(J36+L36+M36+N36+O36+P36+Q36)</f>
        <v>880</v>
      </c>
      <c r="T36" s="76">
        <v>6</v>
      </c>
      <c r="U36" s="39"/>
      <c r="V36" s="39" t="s">
        <v>125</v>
      </c>
      <c r="W36" s="77" t="s">
        <v>98</v>
      </c>
      <c r="X36" s="40">
        <v>30</v>
      </c>
      <c r="Y36" s="39"/>
      <c r="Z36" s="41">
        <v>12</v>
      </c>
      <c r="AA36" s="41">
        <v>10</v>
      </c>
      <c r="AB36" s="41">
        <v>8</v>
      </c>
      <c r="AC36" s="40">
        <v>46</v>
      </c>
      <c r="AD36" s="41">
        <v>28</v>
      </c>
      <c r="AE36" s="41" t="s">
        <v>407</v>
      </c>
      <c r="AF36" s="41">
        <v>24</v>
      </c>
      <c r="AG36" s="41">
        <v>4</v>
      </c>
      <c r="AH36" s="39"/>
      <c r="AI36" s="77" t="s">
        <v>47</v>
      </c>
    </row>
    <row r="37" spans="1:35" ht="12" customHeight="1" thickBot="1" x14ac:dyDescent="0.3">
      <c r="A37" s="83" t="s">
        <v>53</v>
      </c>
      <c r="B37" s="83">
        <v>3</v>
      </c>
      <c r="C37" s="84" t="s">
        <v>164</v>
      </c>
      <c r="D37" s="83" t="s">
        <v>138</v>
      </c>
      <c r="E37" s="83" t="s">
        <v>226</v>
      </c>
      <c r="F37" s="83">
        <v>13</v>
      </c>
      <c r="G37" s="83">
        <f t="shared" ref="G37:G51" si="30">T37</f>
        <v>14</v>
      </c>
      <c r="H37" s="83">
        <f t="shared" ref="H37:H51" si="31">AC37</f>
        <v>23</v>
      </c>
      <c r="I37" s="83">
        <f t="shared" ref="I37:I51" si="32">AG37</f>
        <v>-23</v>
      </c>
      <c r="J37" s="83">
        <f t="shared" si="22"/>
        <v>0</v>
      </c>
      <c r="K37" s="83"/>
      <c r="L37" s="83">
        <f t="shared" si="23"/>
        <v>345</v>
      </c>
      <c r="M37" s="83">
        <f t="shared" si="24"/>
        <v>-230</v>
      </c>
      <c r="N37" s="83">
        <f t="shared" si="25"/>
        <v>-100</v>
      </c>
      <c r="O37" s="83">
        <f t="shared" si="26"/>
        <v>0</v>
      </c>
      <c r="P37" s="83">
        <f t="shared" si="27"/>
        <v>0</v>
      </c>
      <c r="Q37" s="83">
        <f t="shared" si="28"/>
        <v>0</v>
      </c>
      <c r="R37" s="85">
        <f t="shared" si="29"/>
        <v>265</v>
      </c>
      <c r="T37" s="74">
        <v>14</v>
      </c>
      <c r="U37" s="35"/>
      <c r="V37" s="35" t="s">
        <v>138</v>
      </c>
      <c r="W37" s="75" t="s">
        <v>92</v>
      </c>
      <c r="X37" s="36">
        <v>30</v>
      </c>
      <c r="Y37" s="35"/>
      <c r="Z37" s="37">
        <v>5</v>
      </c>
      <c r="AA37" s="37">
        <v>8</v>
      </c>
      <c r="AB37" s="37">
        <v>17</v>
      </c>
      <c r="AC37" s="36">
        <v>23</v>
      </c>
      <c r="AD37" s="37">
        <v>19</v>
      </c>
      <c r="AE37" s="37" t="s">
        <v>407</v>
      </c>
      <c r="AF37" s="37">
        <v>42</v>
      </c>
      <c r="AG37" s="37">
        <v>-23</v>
      </c>
      <c r="AH37" s="35"/>
      <c r="AI37" s="75" t="s">
        <v>43</v>
      </c>
    </row>
    <row r="38" spans="1:35" ht="12" customHeight="1" thickBot="1" x14ac:dyDescent="0.3">
      <c r="A38" s="83" t="s">
        <v>53</v>
      </c>
      <c r="B38" s="83">
        <v>3</v>
      </c>
      <c r="C38" s="84" t="s">
        <v>158</v>
      </c>
      <c r="D38" s="83" t="s">
        <v>132</v>
      </c>
      <c r="E38" s="83" t="s">
        <v>224</v>
      </c>
      <c r="F38" s="83">
        <v>5</v>
      </c>
      <c r="G38" s="83">
        <f t="shared" si="30"/>
        <v>2</v>
      </c>
      <c r="H38" s="83">
        <f t="shared" si="31"/>
        <v>59</v>
      </c>
      <c r="I38" s="83">
        <f t="shared" si="32"/>
        <v>21</v>
      </c>
      <c r="J38" s="83">
        <f t="shared" si="22"/>
        <v>200</v>
      </c>
      <c r="K38" s="83"/>
      <c r="L38" s="83">
        <f t="shared" si="23"/>
        <v>885</v>
      </c>
      <c r="M38" s="83">
        <f t="shared" si="24"/>
        <v>210</v>
      </c>
      <c r="N38" s="83">
        <f t="shared" si="25"/>
        <v>300</v>
      </c>
      <c r="O38" s="83">
        <f t="shared" si="26"/>
        <v>0</v>
      </c>
      <c r="P38" s="83">
        <f t="shared" si="27"/>
        <v>0</v>
      </c>
      <c r="Q38" s="83">
        <f t="shared" si="28"/>
        <v>0</v>
      </c>
      <c r="R38" s="85">
        <f t="shared" si="29"/>
        <v>1845</v>
      </c>
      <c r="T38" s="74">
        <v>2</v>
      </c>
      <c r="U38" s="35"/>
      <c r="V38" s="35" t="s">
        <v>132</v>
      </c>
      <c r="W38" s="75" t="s">
        <v>100</v>
      </c>
      <c r="X38" s="36">
        <v>30</v>
      </c>
      <c r="Y38" s="35"/>
      <c r="Z38" s="37">
        <v>17</v>
      </c>
      <c r="AA38" s="37">
        <v>8</v>
      </c>
      <c r="AB38" s="37">
        <v>5</v>
      </c>
      <c r="AC38" s="36">
        <v>59</v>
      </c>
      <c r="AD38" s="37">
        <v>42</v>
      </c>
      <c r="AE38" s="37" t="s">
        <v>407</v>
      </c>
      <c r="AF38" s="37">
        <v>21</v>
      </c>
      <c r="AG38" s="37">
        <v>21</v>
      </c>
      <c r="AH38" s="35"/>
      <c r="AI38" s="75" t="s">
        <v>43</v>
      </c>
    </row>
    <row r="39" spans="1:35" ht="12" customHeight="1" thickBot="1" x14ac:dyDescent="0.3">
      <c r="A39" s="83" t="s">
        <v>53</v>
      </c>
      <c r="B39" s="83">
        <v>3</v>
      </c>
      <c r="C39" s="84" t="s">
        <v>156</v>
      </c>
      <c r="D39" s="83" t="s">
        <v>130</v>
      </c>
      <c r="E39" s="83" t="s">
        <v>180</v>
      </c>
      <c r="F39" s="83">
        <v>5</v>
      </c>
      <c r="G39" s="83">
        <f t="shared" si="30"/>
        <v>10</v>
      </c>
      <c r="H39" s="83">
        <f t="shared" si="31"/>
        <v>40</v>
      </c>
      <c r="I39" s="83">
        <f t="shared" si="32"/>
        <v>-2</v>
      </c>
      <c r="J39" s="83">
        <f t="shared" si="22"/>
        <v>0</v>
      </c>
      <c r="K39" s="83"/>
      <c r="L39" s="83">
        <f t="shared" si="23"/>
        <v>600</v>
      </c>
      <c r="M39" s="83">
        <f t="shared" si="24"/>
        <v>-20</v>
      </c>
      <c r="N39" s="83">
        <f t="shared" si="25"/>
        <v>-500</v>
      </c>
      <c r="O39" s="83">
        <f t="shared" si="26"/>
        <v>0</v>
      </c>
      <c r="P39" s="83">
        <f t="shared" si="27"/>
        <v>0</v>
      </c>
      <c r="Q39" s="83">
        <f t="shared" si="28"/>
        <v>0</v>
      </c>
      <c r="R39" s="85">
        <f t="shared" si="29"/>
        <v>330</v>
      </c>
      <c r="T39" s="74">
        <v>10</v>
      </c>
      <c r="U39" s="35"/>
      <c r="V39" s="35" t="s">
        <v>130</v>
      </c>
      <c r="W39" s="75" t="s">
        <v>102</v>
      </c>
      <c r="X39" s="36">
        <v>30</v>
      </c>
      <c r="Y39" s="35"/>
      <c r="Z39" s="37">
        <v>10</v>
      </c>
      <c r="AA39" s="37">
        <v>10</v>
      </c>
      <c r="AB39" s="37">
        <v>10</v>
      </c>
      <c r="AC39" s="36">
        <v>40</v>
      </c>
      <c r="AD39" s="37">
        <v>23</v>
      </c>
      <c r="AE39" s="37" t="s">
        <v>407</v>
      </c>
      <c r="AF39" s="37">
        <v>25</v>
      </c>
      <c r="AG39" s="37">
        <v>-2</v>
      </c>
      <c r="AH39" s="35"/>
      <c r="AI39" s="75" t="s">
        <v>47</v>
      </c>
    </row>
    <row r="40" spans="1:35" ht="12" customHeight="1" thickBot="1" x14ac:dyDescent="0.3">
      <c r="A40" s="83" t="s">
        <v>53</v>
      </c>
      <c r="B40" s="83">
        <v>3</v>
      </c>
      <c r="C40" s="84" t="s">
        <v>167</v>
      </c>
      <c r="D40" s="83" t="s">
        <v>126</v>
      </c>
      <c r="E40" s="83" t="s">
        <v>222</v>
      </c>
      <c r="F40" s="83">
        <v>13</v>
      </c>
      <c r="G40" s="83">
        <f t="shared" si="30"/>
        <v>3</v>
      </c>
      <c r="H40" s="83">
        <f t="shared" si="31"/>
        <v>56</v>
      </c>
      <c r="I40" s="83">
        <f t="shared" si="32"/>
        <v>17</v>
      </c>
      <c r="J40" s="83">
        <f t="shared" si="22"/>
        <v>200</v>
      </c>
      <c r="K40" s="83" t="s">
        <v>406</v>
      </c>
      <c r="L40" s="83">
        <f t="shared" si="23"/>
        <v>840</v>
      </c>
      <c r="M40" s="83">
        <f t="shared" si="24"/>
        <v>170</v>
      </c>
      <c r="N40" s="83">
        <f t="shared" si="25"/>
        <v>1000</v>
      </c>
      <c r="O40" s="83">
        <f t="shared" si="26"/>
        <v>50</v>
      </c>
      <c r="P40" s="83">
        <f t="shared" si="27"/>
        <v>0</v>
      </c>
      <c r="Q40" s="83">
        <f t="shared" si="28"/>
        <v>0</v>
      </c>
      <c r="R40" s="85">
        <f t="shared" si="29"/>
        <v>2510</v>
      </c>
      <c r="T40" s="74">
        <v>3</v>
      </c>
      <c r="U40" s="35"/>
      <c r="V40" s="35" t="s">
        <v>126</v>
      </c>
      <c r="W40" s="75" t="s">
        <v>82</v>
      </c>
      <c r="X40" s="36">
        <v>30</v>
      </c>
      <c r="Y40" s="35"/>
      <c r="Z40" s="37">
        <v>17</v>
      </c>
      <c r="AA40" s="37">
        <v>5</v>
      </c>
      <c r="AB40" s="37">
        <v>8</v>
      </c>
      <c r="AC40" s="36">
        <v>56</v>
      </c>
      <c r="AD40" s="37">
        <v>44</v>
      </c>
      <c r="AE40" s="37" t="s">
        <v>407</v>
      </c>
      <c r="AF40" s="37">
        <v>27</v>
      </c>
      <c r="AG40" s="37">
        <v>17</v>
      </c>
      <c r="AH40" s="35"/>
      <c r="AI40" s="75" t="s">
        <v>48</v>
      </c>
    </row>
    <row r="41" spans="1:35" ht="12" customHeight="1" thickBot="1" x14ac:dyDescent="0.3">
      <c r="A41" s="83" t="s">
        <v>53</v>
      </c>
      <c r="B41" s="83">
        <v>3</v>
      </c>
      <c r="C41" s="84" t="s">
        <v>163</v>
      </c>
      <c r="D41" s="83" t="s">
        <v>124</v>
      </c>
      <c r="E41" s="83" t="s">
        <v>214</v>
      </c>
      <c r="F41" s="83">
        <v>5</v>
      </c>
      <c r="G41" s="83">
        <f t="shared" si="30"/>
        <v>11</v>
      </c>
      <c r="H41" s="83">
        <f t="shared" si="31"/>
        <v>37</v>
      </c>
      <c r="I41" s="83">
        <f t="shared" si="32"/>
        <v>-3</v>
      </c>
      <c r="J41" s="83">
        <f t="shared" si="22"/>
        <v>0</v>
      </c>
      <c r="K41" s="83"/>
      <c r="L41" s="83">
        <f t="shared" si="23"/>
        <v>555</v>
      </c>
      <c r="M41" s="83">
        <f t="shared" si="24"/>
        <v>-30</v>
      </c>
      <c r="N41" s="83">
        <f t="shared" si="25"/>
        <v>-600</v>
      </c>
      <c r="O41" s="83">
        <f t="shared" si="26"/>
        <v>0</v>
      </c>
      <c r="P41" s="83">
        <f t="shared" si="27"/>
        <v>0</v>
      </c>
      <c r="Q41" s="83">
        <f t="shared" si="28"/>
        <v>0</v>
      </c>
      <c r="R41" s="85">
        <f t="shared" si="29"/>
        <v>175</v>
      </c>
      <c r="T41" s="74">
        <v>11</v>
      </c>
      <c r="U41" s="35"/>
      <c r="V41" s="35" t="s">
        <v>124</v>
      </c>
      <c r="W41" s="75" t="s">
        <v>94</v>
      </c>
      <c r="X41" s="36">
        <v>30</v>
      </c>
      <c r="Y41" s="35"/>
      <c r="Z41" s="37">
        <v>9</v>
      </c>
      <c r="AA41" s="37">
        <v>10</v>
      </c>
      <c r="AB41" s="37">
        <v>11</v>
      </c>
      <c r="AC41" s="36">
        <v>37</v>
      </c>
      <c r="AD41" s="37">
        <v>31</v>
      </c>
      <c r="AE41" s="37" t="s">
        <v>407</v>
      </c>
      <c r="AF41" s="37">
        <v>34</v>
      </c>
      <c r="AG41" s="37">
        <v>-3</v>
      </c>
      <c r="AH41" s="35"/>
      <c r="AI41" s="75" t="s">
        <v>48</v>
      </c>
    </row>
    <row r="42" spans="1:35" ht="12" customHeight="1" thickBot="1" x14ac:dyDescent="0.3">
      <c r="A42" s="83" t="s">
        <v>53</v>
      </c>
      <c r="B42" s="83">
        <v>3</v>
      </c>
      <c r="C42" s="84" t="s">
        <v>161</v>
      </c>
      <c r="D42" s="83" t="s">
        <v>123</v>
      </c>
      <c r="E42" s="83" t="s">
        <v>220</v>
      </c>
      <c r="F42" s="83">
        <v>1</v>
      </c>
      <c r="G42" s="83">
        <f t="shared" si="30"/>
        <v>1</v>
      </c>
      <c r="H42" s="83">
        <f t="shared" si="31"/>
        <v>59</v>
      </c>
      <c r="I42" s="83">
        <f t="shared" si="32"/>
        <v>34</v>
      </c>
      <c r="J42" s="83">
        <f t="shared" si="22"/>
        <v>200</v>
      </c>
      <c r="K42" s="83" t="s">
        <v>409</v>
      </c>
      <c r="L42" s="83">
        <f t="shared" si="23"/>
        <v>885</v>
      </c>
      <c r="M42" s="83">
        <f t="shared" si="24"/>
        <v>340</v>
      </c>
      <c r="N42" s="83">
        <f t="shared" si="25"/>
        <v>0</v>
      </c>
      <c r="O42" s="83">
        <f t="shared" si="26"/>
        <v>200</v>
      </c>
      <c r="P42" s="83">
        <f t="shared" si="27"/>
        <v>0</v>
      </c>
      <c r="Q42" s="83">
        <f t="shared" si="28"/>
        <v>300</v>
      </c>
      <c r="R42" s="85">
        <f t="shared" si="29"/>
        <v>2175</v>
      </c>
      <c r="T42" s="74">
        <v>1</v>
      </c>
      <c r="U42" s="46"/>
      <c r="V42" s="46" t="s">
        <v>123</v>
      </c>
      <c r="W42" s="78" t="s">
        <v>90</v>
      </c>
      <c r="X42" s="47">
        <v>30</v>
      </c>
      <c r="Y42" s="46"/>
      <c r="Z42" s="48">
        <v>17</v>
      </c>
      <c r="AA42" s="48">
        <v>8</v>
      </c>
      <c r="AB42" s="48">
        <v>5</v>
      </c>
      <c r="AC42" s="47">
        <v>59</v>
      </c>
      <c r="AD42" s="48">
        <v>54</v>
      </c>
      <c r="AE42" s="48" t="s">
        <v>407</v>
      </c>
      <c r="AF42" s="48">
        <v>20</v>
      </c>
      <c r="AG42" s="48">
        <v>34</v>
      </c>
      <c r="AH42" s="46"/>
      <c r="AI42" s="78" t="s">
        <v>43</v>
      </c>
    </row>
    <row r="43" spans="1:35" ht="12" customHeight="1" thickBot="1" x14ac:dyDescent="0.3">
      <c r="A43" s="83" t="s">
        <v>53</v>
      </c>
      <c r="B43" s="83">
        <v>3</v>
      </c>
      <c r="C43" s="84" t="s">
        <v>155</v>
      </c>
      <c r="D43" s="83" t="s">
        <v>128</v>
      </c>
      <c r="E43" s="83" t="s">
        <v>217</v>
      </c>
      <c r="F43" s="83">
        <v>9</v>
      </c>
      <c r="G43" s="83">
        <f t="shared" si="30"/>
        <v>9</v>
      </c>
      <c r="H43" s="83">
        <f t="shared" si="31"/>
        <v>40</v>
      </c>
      <c r="I43" s="83">
        <f t="shared" si="32"/>
        <v>-1</v>
      </c>
      <c r="J43" s="83">
        <f t="shared" si="22"/>
        <v>200</v>
      </c>
      <c r="K43" s="83" t="s">
        <v>408</v>
      </c>
      <c r="L43" s="83">
        <f t="shared" si="23"/>
        <v>600</v>
      </c>
      <c r="M43" s="83">
        <f t="shared" si="24"/>
        <v>-10</v>
      </c>
      <c r="N43" s="83">
        <f t="shared" si="25"/>
        <v>0</v>
      </c>
      <c r="O43" s="83">
        <f t="shared" si="26"/>
        <v>100</v>
      </c>
      <c r="P43" s="83">
        <f t="shared" si="27"/>
        <v>0</v>
      </c>
      <c r="Q43" s="83">
        <f t="shared" si="28"/>
        <v>0</v>
      </c>
      <c r="R43" s="85">
        <f t="shared" si="29"/>
        <v>1140</v>
      </c>
      <c r="T43" s="74">
        <v>9</v>
      </c>
      <c r="U43" s="35"/>
      <c r="V43" s="35" t="s">
        <v>128</v>
      </c>
      <c r="W43" s="75" t="s">
        <v>80</v>
      </c>
      <c r="X43" s="36">
        <v>30</v>
      </c>
      <c r="Y43" s="35"/>
      <c r="Z43" s="37">
        <v>9</v>
      </c>
      <c r="AA43" s="37">
        <v>13</v>
      </c>
      <c r="AB43" s="37">
        <v>8</v>
      </c>
      <c r="AC43" s="36">
        <v>40</v>
      </c>
      <c r="AD43" s="37">
        <v>26</v>
      </c>
      <c r="AE43" s="37" t="s">
        <v>407</v>
      </c>
      <c r="AF43" s="37">
        <v>27</v>
      </c>
      <c r="AG43" s="37">
        <v>-1</v>
      </c>
      <c r="AH43" s="35"/>
      <c r="AI43" s="75" t="s">
        <v>47</v>
      </c>
    </row>
    <row r="44" spans="1:35" ht="12" customHeight="1" thickBot="1" x14ac:dyDescent="0.3">
      <c r="A44" s="83" t="s">
        <v>53</v>
      </c>
      <c r="B44" s="83">
        <v>3</v>
      </c>
      <c r="C44" s="84" t="s">
        <v>162</v>
      </c>
      <c r="D44" s="83" t="s">
        <v>133</v>
      </c>
      <c r="E44" s="83" t="s">
        <v>223</v>
      </c>
      <c r="F44" s="83">
        <v>9</v>
      </c>
      <c r="G44" s="83">
        <f t="shared" si="30"/>
        <v>13</v>
      </c>
      <c r="H44" s="83">
        <f t="shared" si="31"/>
        <v>32</v>
      </c>
      <c r="I44" s="83">
        <f t="shared" si="32"/>
        <v>-8</v>
      </c>
      <c r="J44" s="83">
        <f t="shared" si="22"/>
        <v>0</v>
      </c>
      <c r="K44" s="83"/>
      <c r="L44" s="83">
        <f t="shared" si="23"/>
        <v>480</v>
      </c>
      <c r="M44" s="83">
        <f t="shared" si="24"/>
        <v>-80</v>
      </c>
      <c r="N44" s="83">
        <f t="shared" si="25"/>
        <v>-400</v>
      </c>
      <c r="O44" s="83">
        <f t="shared" si="26"/>
        <v>0</v>
      </c>
      <c r="P44" s="83">
        <f t="shared" si="27"/>
        <v>0</v>
      </c>
      <c r="Q44" s="83">
        <f t="shared" si="28"/>
        <v>0</v>
      </c>
      <c r="R44" s="85">
        <f t="shared" si="29"/>
        <v>250</v>
      </c>
      <c r="T44" s="74">
        <v>13</v>
      </c>
      <c r="U44" s="35"/>
      <c r="V44" s="35" t="s">
        <v>133</v>
      </c>
      <c r="W44" s="75" t="s">
        <v>88</v>
      </c>
      <c r="X44" s="36">
        <v>30</v>
      </c>
      <c r="Y44" s="35"/>
      <c r="Z44" s="37">
        <v>7</v>
      </c>
      <c r="AA44" s="37">
        <v>11</v>
      </c>
      <c r="AB44" s="37">
        <v>12</v>
      </c>
      <c r="AC44" s="36">
        <v>32</v>
      </c>
      <c r="AD44" s="37">
        <v>26</v>
      </c>
      <c r="AE44" s="37" t="s">
        <v>407</v>
      </c>
      <c r="AF44" s="37">
        <v>34</v>
      </c>
      <c r="AG44" s="37">
        <v>-8</v>
      </c>
      <c r="AH44" s="35"/>
      <c r="AI44" s="75" t="s">
        <v>47</v>
      </c>
    </row>
    <row r="45" spans="1:35" ht="12" customHeight="1" thickBot="1" x14ac:dyDescent="0.3">
      <c r="A45" s="83" t="s">
        <v>53</v>
      </c>
      <c r="B45" s="83">
        <v>3</v>
      </c>
      <c r="C45" s="84" t="s">
        <v>168</v>
      </c>
      <c r="D45" s="83" t="s">
        <v>131</v>
      </c>
      <c r="E45" s="83" t="s">
        <v>400</v>
      </c>
      <c r="F45" s="83">
        <v>13</v>
      </c>
      <c r="G45" s="83">
        <f t="shared" si="30"/>
        <v>4</v>
      </c>
      <c r="H45" s="83">
        <f t="shared" si="31"/>
        <v>54</v>
      </c>
      <c r="I45" s="83">
        <f t="shared" si="32"/>
        <v>17</v>
      </c>
      <c r="J45" s="83">
        <f t="shared" si="22"/>
        <v>200</v>
      </c>
      <c r="K45" s="83"/>
      <c r="L45" s="83">
        <f t="shared" si="23"/>
        <v>810</v>
      </c>
      <c r="M45" s="83">
        <f t="shared" si="24"/>
        <v>170</v>
      </c>
      <c r="N45" s="83">
        <f t="shared" si="25"/>
        <v>900</v>
      </c>
      <c r="O45" s="83">
        <f t="shared" si="26"/>
        <v>0</v>
      </c>
      <c r="P45" s="83">
        <f t="shared" si="27"/>
        <v>0</v>
      </c>
      <c r="Q45" s="83">
        <f t="shared" si="28"/>
        <v>0</v>
      </c>
      <c r="R45" s="85">
        <f t="shared" si="29"/>
        <v>2330</v>
      </c>
      <c r="T45" s="74">
        <v>4</v>
      </c>
      <c r="U45" s="35"/>
      <c r="V45" s="35" t="s">
        <v>131</v>
      </c>
      <c r="W45" s="75" t="s">
        <v>78</v>
      </c>
      <c r="X45" s="36">
        <v>30</v>
      </c>
      <c r="Y45" s="35"/>
      <c r="Z45" s="37">
        <v>15</v>
      </c>
      <c r="AA45" s="37">
        <v>9</v>
      </c>
      <c r="AB45" s="37">
        <v>6</v>
      </c>
      <c r="AC45" s="36">
        <v>54</v>
      </c>
      <c r="AD45" s="37">
        <v>41</v>
      </c>
      <c r="AE45" s="37" t="s">
        <v>407</v>
      </c>
      <c r="AF45" s="37">
        <v>24</v>
      </c>
      <c r="AG45" s="37">
        <v>17</v>
      </c>
      <c r="AH45" s="35"/>
      <c r="AI45" s="75" t="s">
        <v>47</v>
      </c>
    </row>
    <row r="46" spans="1:35" ht="12" customHeight="1" thickBot="1" x14ac:dyDescent="0.3">
      <c r="A46" s="83" t="s">
        <v>53</v>
      </c>
      <c r="B46" s="83">
        <v>3</v>
      </c>
      <c r="C46" s="84" t="s">
        <v>157</v>
      </c>
      <c r="D46" s="83" t="s">
        <v>135</v>
      </c>
      <c r="E46" s="83" t="s">
        <v>219</v>
      </c>
      <c r="F46" s="83">
        <v>1</v>
      </c>
      <c r="G46" s="83">
        <f t="shared" si="30"/>
        <v>8</v>
      </c>
      <c r="H46" s="83">
        <f t="shared" si="31"/>
        <v>43</v>
      </c>
      <c r="I46" s="83">
        <f t="shared" si="32"/>
        <v>10</v>
      </c>
      <c r="J46" s="83">
        <f t="shared" si="22"/>
        <v>0</v>
      </c>
      <c r="K46" s="83"/>
      <c r="L46" s="83">
        <f t="shared" si="23"/>
        <v>645</v>
      </c>
      <c r="M46" s="83">
        <f t="shared" si="24"/>
        <v>100</v>
      </c>
      <c r="N46" s="83">
        <f t="shared" si="25"/>
        <v>-700</v>
      </c>
      <c r="O46" s="83">
        <f t="shared" si="26"/>
        <v>0</v>
      </c>
      <c r="P46" s="83">
        <f t="shared" si="27"/>
        <v>0</v>
      </c>
      <c r="Q46" s="83">
        <f t="shared" si="28"/>
        <v>0</v>
      </c>
      <c r="R46" s="85">
        <f t="shared" si="29"/>
        <v>295</v>
      </c>
      <c r="T46" s="74">
        <v>8</v>
      </c>
      <c r="U46" s="35"/>
      <c r="V46" s="35" t="s">
        <v>135</v>
      </c>
      <c r="W46" s="75" t="s">
        <v>76</v>
      </c>
      <c r="X46" s="36">
        <v>30</v>
      </c>
      <c r="Y46" s="35"/>
      <c r="Z46" s="37">
        <v>12</v>
      </c>
      <c r="AA46" s="37">
        <v>7</v>
      </c>
      <c r="AB46" s="37">
        <v>11</v>
      </c>
      <c r="AC46" s="36">
        <v>43</v>
      </c>
      <c r="AD46" s="37">
        <v>36</v>
      </c>
      <c r="AE46" s="37" t="s">
        <v>407</v>
      </c>
      <c r="AF46" s="37">
        <v>26</v>
      </c>
      <c r="AG46" s="37">
        <v>10</v>
      </c>
      <c r="AH46" s="35"/>
      <c r="AI46" s="75" t="s">
        <v>47</v>
      </c>
    </row>
    <row r="47" spans="1:35" ht="12" customHeight="1" thickBot="1" x14ac:dyDescent="0.3">
      <c r="A47" s="83" t="s">
        <v>53</v>
      </c>
      <c r="B47" s="83">
        <v>3</v>
      </c>
      <c r="C47" s="84" t="s">
        <v>160</v>
      </c>
      <c r="D47" s="83" t="s">
        <v>129</v>
      </c>
      <c r="E47" s="83" t="s">
        <v>215</v>
      </c>
      <c r="F47" s="83">
        <v>1</v>
      </c>
      <c r="G47" s="83">
        <f t="shared" si="30"/>
        <v>5</v>
      </c>
      <c r="H47" s="83">
        <f t="shared" si="31"/>
        <v>54</v>
      </c>
      <c r="I47" s="83">
        <f t="shared" si="32"/>
        <v>16</v>
      </c>
      <c r="J47" s="83">
        <f t="shared" si="22"/>
        <v>0</v>
      </c>
      <c r="K47" s="83"/>
      <c r="L47" s="83">
        <f t="shared" si="23"/>
        <v>810</v>
      </c>
      <c r="M47" s="83">
        <f t="shared" si="24"/>
        <v>160</v>
      </c>
      <c r="N47" s="83">
        <f t="shared" si="25"/>
        <v>-400</v>
      </c>
      <c r="O47" s="83">
        <f t="shared" si="26"/>
        <v>0</v>
      </c>
      <c r="P47" s="83">
        <f t="shared" si="27"/>
        <v>0</v>
      </c>
      <c r="Q47" s="83">
        <f t="shared" si="28"/>
        <v>0</v>
      </c>
      <c r="R47" s="85">
        <f t="shared" si="29"/>
        <v>820</v>
      </c>
      <c r="T47" s="74">
        <v>5</v>
      </c>
      <c r="U47" s="35"/>
      <c r="V47" s="35" t="s">
        <v>129</v>
      </c>
      <c r="W47" s="75" t="s">
        <v>96</v>
      </c>
      <c r="X47" s="36">
        <v>30</v>
      </c>
      <c r="Y47" s="35"/>
      <c r="Z47" s="37">
        <v>16</v>
      </c>
      <c r="AA47" s="37">
        <v>6</v>
      </c>
      <c r="AB47" s="37">
        <v>8</v>
      </c>
      <c r="AC47" s="36">
        <v>54</v>
      </c>
      <c r="AD47" s="37">
        <v>37</v>
      </c>
      <c r="AE47" s="37" t="s">
        <v>407</v>
      </c>
      <c r="AF47" s="37">
        <v>21</v>
      </c>
      <c r="AG47" s="37">
        <v>16</v>
      </c>
      <c r="AH47" s="35"/>
      <c r="AI47" s="75" t="s">
        <v>47</v>
      </c>
    </row>
    <row r="48" spans="1:35" ht="12" customHeight="1" thickBot="1" x14ac:dyDescent="0.3">
      <c r="A48" s="83" t="s">
        <v>53</v>
      </c>
      <c r="B48" s="83">
        <v>3</v>
      </c>
      <c r="C48" s="84" t="s">
        <v>165</v>
      </c>
      <c r="D48" s="83" t="s">
        <v>127</v>
      </c>
      <c r="E48" s="83" t="s">
        <v>177</v>
      </c>
      <c r="F48" s="83">
        <v>9</v>
      </c>
      <c r="G48" s="83">
        <f t="shared" si="30"/>
        <v>7</v>
      </c>
      <c r="H48" s="83">
        <f t="shared" si="31"/>
        <v>44</v>
      </c>
      <c r="I48" s="83">
        <f t="shared" si="32"/>
        <v>0</v>
      </c>
      <c r="J48" s="83">
        <f t="shared" si="22"/>
        <v>200</v>
      </c>
      <c r="K48" s="83"/>
      <c r="L48" s="83">
        <f t="shared" si="23"/>
        <v>660</v>
      </c>
      <c r="M48" s="83">
        <f t="shared" si="24"/>
        <v>0</v>
      </c>
      <c r="N48" s="83">
        <f t="shared" si="25"/>
        <v>200</v>
      </c>
      <c r="O48" s="83">
        <f t="shared" si="26"/>
        <v>0</v>
      </c>
      <c r="P48" s="83">
        <f t="shared" si="27"/>
        <v>0</v>
      </c>
      <c r="Q48" s="83">
        <f t="shared" si="28"/>
        <v>0</v>
      </c>
      <c r="R48" s="85">
        <f t="shared" si="29"/>
        <v>1310</v>
      </c>
      <c r="T48" s="74">
        <v>7</v>
      </c>
      <c r="U48" s="35"/>
      <c r="V48" s="35" t="s">
        <v>127</v>
      </c>
      <c r="W48" s="75" t="s">
        <v>86</v>
      </c>
      <c r="X48" s="36">
        <v>30</v>
      </c>
      <c r="Y48" s="35"/>
      <c r="Z48" s="37">
        <v>12</v>
      </c>
      <c r="AA48" s="37">
        <v>8</v>
      </c>
      <c r="AB48" s="37">
        <v>10</v>
      </c>
      <c r="AC48" s="36">
        <v>44</v>
      </c>
      <c r="AD48" s="37">
        <v>30</v>
      </c>
      <c r="AE48" s="37" t="s">
        <v>407</v>
      </c>
      <c r="AF48" s="37">
        <v>30</v>
      </c>
      <c r="AG48" s="37">
        <v>0</v>
      </c>
      <c r="AH48" s="35"/>
      <c r="AI48" s="75" t="s">
        <v>47</v>
      </c>
    </row>
    <row r="49" spans="1:35" ht="12" customHeight="1" thickBot="1" x14ac:dyDescent="0.3">
      <c r="A49" s="83" t="s">
        <v>53</v>
      </c>
      <c r="B49" s="83">
        <v>3</v>
      </c>
      <c r="C49" s="84" t="s">
        <v>166</v>
      </c>
      <c r="D49" s="83" t="s">
        <v>137</v>
      </c>
      <c r="E49" s="83" t="s">
        <v>216</v>
      </c>
      <c r="F49" s="83">
        <v>13</v>
      </c>
      <c r="G49" s="83">
        <f t="shared" si="30"/>
        <v>12</v>
      </c>
      <c r="H49" s="83">
        <f t="shared" si="31"/>
        <v>37</v>
      </c>
      <c r="I49" s="83">
        <f t="shared" si="32"/>
        <v>-7</v>
      </c>
      <c r="J49" s="83">
        <f t="shared" si="22"/>
        <v>200</v>
      </c>
      <c r="K49" s="83"/>
      <c r="L49" s="83">
        <f t="shared" si="23"/>
        <v>555</v>
      </c>
      <c r="M49" s="83">
        <f t="shared" si="24"/>
        <v>-70</v>
      </c>
      <c r="N49" s="83">
        <f t="shared" si="25"/>
        <v>100</v>
      </c>
      <c r="O49" s="83">
        <f t="shared" si="26"/>
        <v>0</v>
      </c>
      <c r="P49" s="83">
        <f t="shared" si="27"/>
        <v>0</v>
      </c>
      <c r="Q49" s="83">
        <f t="shared" si="28"/>
        <v>0</v>
      </c>
      <c r="R49" s="85">
        <f t="shared" si="29"/>
        <v>1035</v>
      </c>
      <c r="T49" s="74">
        <v>12</v>
      </c>
      <c r="U49" s="35"/>
      <c r="V49" s="35" t="s">
        <v>137</v>
      </c>
      <c r="W49" s="75" t="s">
        <v>84</v>
      </c>
      <c r="X49" s="36">
        <v>30</v>
      </c>
      <c r="Y49" s="35"/>
      <c r="Z49" s="37">
        <v>11</v>
      </c>
      <c r="AA49" s="37">
        <v>4</v>
      </c>
      <c r="AB49" s="37">
        <v>15</v>
      </c>
      <c r="AC49" s="36">
        <v>37</v>
      </c>
      <c r="AD49" s="37">
        <v>31</v>
      </c>
      <c r="AE49" s="37" t="s">
        <v>407</v>
      </c>
      <c r="AF49" s="37">
        <v>38</v>
      </c>
      <c r="AG49" s="37">
        <v>-7</v>
      </c>
      <c r="AH49" s="35"/>
      <c r="AI49" s="75" t="s">
        <v>47</v>
      </c>
    </row>
    <row r="50" spans="1:35" ht="12" customHeight="1" thickBot="1" x14ac:dyDescent="0.3">
      <c r="A50" s="83" t="s">
        <v>53</v>
      </c>
      <c r="B50" s="83">
        <v>3</v>
      </c>
      <c r="C50" s="84" t="s">
        <v>170</v>
      </c>
      <c r="D50" s="83" t="s">
        <v>134</v>
      </c>
      <c r="E50" s="83" t="s">
        <v>225</v>
      </c>
      <c r="F50" s="83">
        <v>9</v>
      </c>
      <c r="G50" s="83">
        <f t="shared" si="30"/>
        <v>16</v>
      </c>
      <c r="H50" s="83">
        <f t="shared" si="31"/>
        <v>11</v>
      </c>
      <c r="I50" s="83">
        <f t="shared" si="32"/>
        <v>-45</v>
      </c>
      <c r="J50" s="83">
        <f t="shared" si="22"/>
        <v>0</v>
      </c>
      <c r="K50" s="83" t="s">
        <v>406</v>
      </c>
      <c r="L50" s="83">
        <f t="shared" si="23"/>
        <v>165</v>
      </c>
      <c r="M50" s="83">
        <f t="shared" si="24"/>
        <v>-450</v>
      </c>
      <c r="N50" s="83">
        <f t="shared" si="25"/>
        <v>-700</v>
      </c>
      <c r="O50" s="83">
        <f t="shared" si="26"/>
        <v>50</v>
      </c>
      <c r="P50" s="83">
        <f t="shared" si="27"/>
        <v>-300</v>
      </c>
      <c r="Q50" s="83">
        <f t="shared" si="28"/>
        <v>0</v>
      </c>
      <c r="R50" s="85">
        <f t="shared" si="29"/>
        <v>-985</v>
      </c>
      <c r="T50" s="74">
        <v>16</v>
      </c>
      <c r="U50" s="35"/>
      <c r="V50" s="35" t="s">
        <v>134</v>
      </c>
      <c r="W50" s="75" t="s">
        <v>104</v>
      </c>
      <c r="X50" s="36">
        <v>30</v>
      </c>
      <c r="Y50" s="35"/>
      <c r="Z50" s="37">
        <v>1</v>
      </c>
      <c r="AA50" s="37">
        <v>8</v>
      </c>
      <c r="AB50" s="37">
        <v>21</v>
      </c>
      <c r="AC50" s="36">
        <v>11</v>
      </c>
      <c r="AD50" s="37">
        <v>14</v>
      </c>
      <c r="AE50" s="37" t="s">
        <v>407</v>
      </c>
      <c r="AF50" s="37">
        <v>59</v>
      </c>
      <c r="AG50" s="37">
        <v>-45</v>
      </c>
      <c r="AH50" s="35"/>
      <c r="AI50" s="75" t="s">
        <v>47</v>
      </c>
    </row>
    <row r="51" spans="1:35" ht="12" customHeight="1" thickBot="1" x14ac:dyDescent="0.3">
      <c r="A51" s="83" t="s">
        <v>53</v>
      </c>
      <c r="B51" s="83">
        <v>3</v>
      </c>
      <c r="C51" s="84" t="s">
        <v>169</v>
      </c>
      <c r="D51" s="83" t="s">
        <v>136</v>
      </c>
      <c r="E51" s="83" t="s">
        <v>218</v>
      </c>
      <c r="F51" s="83">
        <v>1</v>
      </c>
      <c r="G51" s="83">
        <f t="shared" si="30"/>
        <v>15</v>
      </c>
      <c r="H51" s="83">
        <f t="shared" si="31"/>
        <v>19</v>
      </c>
      <c r="I51" s="83">
        <f t="shared" si="32"/>
        <v>-30</v>
      </c>
      <c r="J51" s="83">
        <f t="shared" si="22"/>
        <v>0</v>
      </c>
      <c r="K51" s="83"/>
      <c r="L51" s="83">
        <f t="shared" si="23"/>
        <v>285</v>
      </c>
      <c r="M51" s="83">
        <f t="shared" si="24"/>
        <v>-300</v>
      </c>
      <c r="N51" s="83">
        <f t="shared" si="25"/>
        <v>-1400</v>
      </c>
      <c r="O51" s="83">
        <f t="shared" si="26"/>
        <v>0</v>
      </c>
      <c r="P51" s="83">
        <f t="shared" si="27"/>
        <v>0</v>
      </c>
      <c r="Q51" s="83">
        <f t="shared" si="28"/>
        <v>0</v>
      </c>
      <c r="R51" s="85">
        <f t="shared" si="29"/>
        <v>-1165</v>
      </c>
      <c r="T51" s="74">
        <v>15</v>
      </c>
      <c r="U51" s="35"/>
      <c r="V51" s="35" t="s">
        <v>136</v>
      </c>
      <c r="W51" s="75" t="s">
        <v>106</v>
      </c>
      <c r="X51" s="36">
        <v>30</v>
      </c>
      <c r="Y51" s="35"/>
      <c r="Z51" s="37">
        <v>4</v>
      </c>
      <c r="AA51" s="37">
        <v>7</v>
      </c>
      <c r="AB51" s="37">
        <v>19</v>
      </c>
      <c r="AC51" s="36">
        <v>19</v>
      </c>
      <c r="AD51" s="37">
        <v>16</v>
      </c>
      <c r="AE51" s="37" t="s">
        <v>407</v>
      </c>
      <c r="AF51" s="37">
        <v>46</v>
      </c>
      <c r="AG51" s="37">
        <v>-30</v>
      </c>
      <c r="AH51" s="35"/>
      <c r="AI51" s="75" t="s">
        <v>48</v>
      </c>
    </row>
    <row r="52" spans="1:35" s="2" customFormat="1" ht="12" customHeight="1" thickBot="1" x14ac:dyDescent="0.3">
      <c r="A52" s="72" t="s">
        <v>0</v>
      </c>
      <c r="B52" s="72" t="s">
        <v>1</v>
      </c>
      <c r="C52" s="72" t="s">
        <v>2</v>
      </c>
      <c r="D52" s="72" t="s">
        <v>3</v>
      </c>
      <c r="E52" s="72" t="s">
        <v>26</v>
      </c>
      <c r="F52" s="72" t="s">
        <v>5</v>
      </c>
      <c r="G52" s="72" t="s">
        <v>40</v>
      </c>
      <c r="H52" s="72" t="s">
        <v>7</v>
      </c>
      <c r="I52" s="72" t="s">
        <v>41</v>
      </c>
      <c r="J52" s="72" t="s">
        <v>38</v>
      </c>
      <c r="K52" s="72" t="s">
        <v>42</v>
      </c>
      <c r="L52" s="72" t="s">
        <v>44</v>
      </c>
      <c r="M52" s="72" t="s">
        <v>45</v>
      </c>
      <c r="N52" s="72" t="s">
        <v>6</v>
      </c>
      <c r="O52" s="72" t="s">
        <v>33</v>
      </c>
      <c r="P52" s="72" t="s">
        <v>59</v>
      </c>
      <c r="Q52" s="72" t="s">
        <v>56</v>
      </c>
      <c r="R52" s="72" t="s">
        <v>46</v>
      </c>
      <c r="T52" s="42" t="s">
        <v>40</v>
      </c>
      <c r="U52" s="43"/>
      <c r="V52" s="43" t="s">
        <v>3</v>
      </c>
      <c r="W52" s="43" t="s">
        <v>49</v>
      </c>
      <c r="X52" s="43" t="s">
        <v>50</v>
      </c>
      <c r="Y52" s="43"/>
      <c r="Z52" s="43" t="s">
        <v>43</v>
      </c>
      <c r="AA52" s="43" t="s">
        <v>47</v>
      </c>
      <c r="AB52" s="43" t="s">
        <v>48</v>
      </c>
      <c r="AC52" s="43" t="s">
        <v>7</v>
      </c>
      <c r="AD52" s="43" t="s">
        <v>51</v>
      </c>
      <c r="AE52" s="43"/>
      <c r="AF52" s="43" t="s">
        <v>52</v>
      </c>
      <c r="AG52" s="43" t="s">
        <v>25</v>
      </c>
      <c r="AH52" s="43"/>
      <c r="AI52" s="44"/>
    </row>
    <row r="53" spans="1:35" ht="12" customHeight="1" thickBot="1" x14ac:dyDescent="0.3">
      <c r="A53" s="83" t="s">
        <v>53</v>
      </c>
      <c r="B53" s="83">
        <v>4</v>
      </c>
      <c r="C53" s="84" t="s">
        <v>156</v>
      </c>
      <c r="D53" s="83" t="s">
        <v>143</v>
      </c>
      <c r="E53" s="83" t="s">
        <v>219</v>
      </c>
      <c r="F53" s="83">
        <v>5</v>
      </c>
      <c r="G53" s="83">
        <f>T53</f>
        <v>9</v>
      </c>
      <c r="H53" s="83">
        <f>AC53</f>
        <v>45</v>
      </c>
      <c r="I53" s="83">
        <f>AG53</f>
        <v>8</v>
      </c>
      <c r="J53" s="83">
        <f t="shared" ref="J53:J68" si="33">IF(G53=F53,200,IF(G53&lt;F53,200,0))</f>
        <v>0</v>
      </c>
      <c r="K53" s="83"/>
      <c r="L53" s="83">
        <f t="shared" ref="L53:L68" si="34">H53*15</f>
        <v>675</v>
      </c>
      <c r="M53" s="83">
        <f t="shared" ref="M53:M68" si="35">I53*10</f>
        <v>80</v>
      </c>
      <c r="N53" s="83">
        <f t="shared" ref="N53:N68" si="36">((F53-G53)*100)</f>
        <v>-400</v>
      </c>
      <c r="O53" s="83">
        <f t="shared" ref="O53:O68" si="37">IF((K53="S"),50,IF((K53="F"),100,IF((K53="C"),200,0)))</f>
        <v>0</v>
      </c>
      <c r="P53" s="83">
        <f t="shared" ref="P53:P68" si="38">IF(G53=16,-300,0)</f>
        <v>0</v>
      </c>
      <c r="Q53" s="83">
        <f t="shared" ref="Q53:Q68" si="39">IF(G53=1,300,0)</f>
        <v>0</v>
      </c>
      <c r="R53" s="85">
        <f>250+(J53+L53+M53+N53+O53+P53+Q53)</f>
        <v>605</v>
      </c>
      <c r="T53" s="76">
        <v>9</v>
      </c>
      <c r="U53" s="39"/>
      <c r="V53" s="39" t="s">
        <v>143</v>
      </c>
      <c r="W53" s="77" t="s">
        <v>76</v>
      </c>
      <c r="X53" s="40">
        <v>30</v>
      </c>
      <c r="Y53" s="39"/>
      <c r="Z53" s="41">
        <v>12</v>
      </c>
      <c r="AA53" s="41">
        <v>9</v>
      </c>
      <c r="AB53" s="41">
        <v>9</v>
      </c>
      <c r="AC53" s="40">
        <v>45</v>
      </c>
      <c r="AD53" s="41">
        <v>37</v>
      </c>
      <c r="AE53" s="41" t="s">
        <v>407</v>
      </c>
      <c r="AF53" s="41">
        <v>29</v>
      </c>
      <c r="AG53" s="41">
        <v>8</v>
      </c>
      <c r="AH53" s="39"/>
      <c r="AI53" s="77" t="s">
        <v>43</v>
      </c>
    </row>
    <row r="54" spans="1:35" ht="12" customHeight="1" thickBot="1" x14ac:dyDescent="0.3">
      <c r="A54" s="83" t="s">
        <v>53</v>
      </c>
      <c r="B54" s="83">
        <v>4</v>
      </c>
      <c r="C54" s="84" t="s">
        <v>167</v>
      </c>
      <c r="D54" s="83" t="s">
        <v>154</v>
      </c>
      <c r="E54" s="83" t="s">
        <v>225</v>
      </c>
      <c r="F54" s="83">
        <v>13</v>
      </c>
      <c r="G54" s="83">
        <f t="shared" ref="G54:G68" si="40">T54</f>
        <v>16</v>
      </c>
      <c r="H54" s="83">
        <f t="shared" ref="H54:H68" si="41">AC54</f>
        <v>7</v>
      </c>
      <c r="I54" s="83">
        <f t="shared" ref="I54:I68" si="42">AG54</f>
        <v>-67</v>
      </c>
      <c r="J54" s="83">
        <f t="shared" si="33"/>
        <v>0</v>
      </c>
      <c r="K54" s="83"/>
      <c r="L54" s="83">
        <f t="shared" si="34"/>
        <v>105</v>
      </c>
      <c r="M54" s="83">
        <f t="shared" si="35"/>
        <v>-670</v>
      </c>
      <c r="N54" s="83">
        <f t="shared" si="36"/>
        <v>-300</v>
      </c>
      <c r="O54" s="83">
        <f t="shared" si="37"/>
        <v>0</v>
      </c>
      <c r="P54" s="83">
        <f t="shared" si="38"/>
        <v>-300</v>
      </c>
      <c r="Q54" s="83">
        <f t="shared" si="39"/>
        <v>0</v>
      </c>
      <c r="R54" s="85">
        <f t="shared" ref="R54:R68" si="43">250+(J54+L54+M54+N54+O54+P54+Q54)</f>
        <v>-915</v>
      </c>
      <c r="T54" s="74">
        <v>16</v>
      </c>
      <c r="U54" s="35"/>
      <c r="V54" s="35" t="s">
        <v>154</v>
      </c>
      <c r="W54" s="75" t="s">
        <v>104</v>
      </c>
      <c r="X54" s="36">
        <v>30</v>
      </c>
      <c r="Y54" s="35"/>
      <c r="Z54" s="37">
        <v>1</v>
      </c>
      <c r="AA54" s="37">
        <v>4</v>
      </c>
      <c r="AB54" s="37">
        <v>25</v>
      </c>
      <c r="AC54" s="36">
        <v>7</v>
      </c>
      <c r="AD54" s="37">
        <v>9</v>
      </c>
      <c r="AE54" s="37" t="s">
        <v>407</v>
      </c>
      <c r="AF54" s="37">
        <v>76</v>
      </c>
      <c r="AG54" s="37">
        <v>-67</v>
      </c>
      <c r="AH54" s="35"/>
      <c r="AI54" s="75" t="s">
        <v>48</v>
      </c>
    </row>
    <row r="55" spans="1:35" ht="12" customHeight="1" thickBot="1" x14ac:dyDescent="0.3">
      <c r="A55" s="83" t="s">
        <v>53</v>
      </c>
      <c r="B55" s="83">
        <v>4</v>
      </c>
      <c r="C55" s="84" t="s">
        <v>165</v>
      </c>
      <c r="D55" s="83" t="s">
        <v>144</v>
      </c>
      <c r="E55" s="83" t="s">
        <v>221</v>
      </c>
      <c r="F55" s="83">
        <v>9</v>
      </c>
      <c r="G55" s="83">
        <f t="shared" si="40"/>
        <v>5</v>
      </c>
      <c r="H55" s="83">
        <f t="shared" si="41"/>
        <v>51</v>
      </c>
      <c r="I55" s="83">
        <f t="shared" si="42"/>
        <v>15</v>
      </c>
      <c r="J55" s="83">
        <f t="shared" si="33"/>
        <v>200</v>
      </c>
      <c r="K55" s="83"/>
      <c r="L55" s="83">
        <f t="shared" si="34"/>
        <v>765</v>
      </c>
      <c r="M55" s="83">
        <f t="shared" si="35"/>
        <v>150</v>
      </c>
      <c r="N55" s="83">
        <f t="shared" si="36"/>
        <v>400</v>
      </c>
      <c r="O55" s="83">
        <f t="shared" si="37"/>
        <v>0</v>
      </c>
      <c r="P55" s="83">
        <f t="shared" si="38"/>
        <v>0</v>
      </c>
      <c r="Q55" s="83">
        <f t="shared" si="39"/>
        <v>0</v>
      </c>
      <c r="R55" s="85">
        <f t="shared" si="43"/>
        <v>1765</v>
      </c>
      <c r="T55" s="74">
        <v>5</v>
      </c>
      <c r="U55" s="35"/>
      <c r="V55" s="35" t="s">
        <v>144</v>
      </c>
      <c r="W55" s="75" t="s">
        <v>98</v>
      </c>
      <c r="X55" s="36">
        <v>30</v>
      </c>
      <c r="Y55" s="35"/>
      <c r="Z55" s="37">
        <v>14</v>
      </c>
      <c r="AA55" s="37">
        <v>9</v>
      </c>
      <c r="AB55" s="37">
        <v>7</v>
      </c>
      <c r="AC55" s="36">
        <v>51</v>
      </c>
      <c r="AD55" s="37">
        <v>44</v>
      </c>
      <c r="AE55" s="37" t="s">
        <v>407</v>
      </c>
      <c r="AF55" s="37">
        <v>29</v>
      </c>
      <c r="AG55" s="37">
        <v>15</v>
      </c>
      <c r="AH55" s="35"/>
      <c r="AI55" s="75" t="s">
        <v>43</v>
      </c>
    </row>
    <row r="56" spans="1:35" ht="12" customHeight="1" thickBot="1" x14ac:dyDescent="0.3">
      <c r="A56" s="83" t="s">
        <v>53</v>
      </c>
      <c r="B56" s="83">
        <v>4</v>
      </c>
      <c r="C56" s="84" t="s">
        <v>170</v>
      </c>
      <c r="D56" s="83" t="s">
        <v>147</v>
      </c>
      <c r="E56" s="83" t="s">
        <v>224</v>
      </c>
      <c r="F56" s="83">
        <v>9</v>
      </c>
      <c r="G56" s="83">
        <f t="shared" si="40"/>
        <v>13</v>
      </c>
      <c r="H56" s="83">
        <f t="shared" si="41"/>
        <v>29</v>
      </c>
      <c r="I56" s="83">
        <f t="shared" si="42"/>
        <v>-17</v>
      </c>
      <c r="J56" s="83">
        <f t="shared" si="33"/>
        <v>0</v>
      </c>
      <c r="K56" s="83"/>
      <c r="L56" s="83">
        <f t="shared" si="34"/>
        <v>435</v>
      </c>
      <c r="M56" s="83">
        <f t="shared" si="35"/>
        <v>-170</v>
      </c>
      <c r="N56" s="83">
        <f t="shared" si="36"/>
        <v>-400</v>
      </c>
      <c r="O56" s="83">
        <f t="shared" si="37"/>
        <v>0</v>
      </c>
      <c r="P56" s="83">
        <f t="shared" si="38"/>
        <v>0</v>
      </c>
      <c r="Q56" s="83">
        <f t="shared" si="39"/>
        <v>0</v>
      </c>
      <c r="R56" s="85">
        <f t="shared" si="43"/>
        <v>115</v>
      </c>
      <c r="T56" s="74">
        <v>13</v>
      </c>
      <c r="U56" s="35"/>
      <c r="V56" s="35" t="s">
        <v>147</v>
      </c>
      <c r="W56" s="75" t="s">
        <v>100</v>
      </c>
      <c r="X56" s="36">
        <v>30</v>
      </c>
      <c r="Y56" s="35"/>
      <c r="Z56" s="37">
        <v>7</v>
      </c>
      <c r="AA56" s="37">
        <v>8</v>
      </c>
      <c r="AB56" s="37">
        <v>15</v>
      </c>
      <c r="AC56" s="36">
        <v>29</v>
      </c>
      <c r="AD56" s="37">
        <v>18</v>
      </c>
      <c r="AE56" s="37" t="s">
        <v>407</v>
      </c>
      <c r="AF56" s="37">
        <v>35</v>
      </c>
      <c r="AG56" s="37">
        <v>-17</v>
      </c>
      <c r="AH56" s="35"/>
      <c r="AI56" s="75" t="s">
        <v>48</v>
      </c>
    </row>
    <row r="57" spans="1:35" ht="12" customHeight="1" thickBot="1" x14ac:dyDescent="0.3">
      <c r="A57" s="83" t="s">
        <v>53</v>
      </c>
      <c r="B57" s="83">
        <v>4</v>
      </c>
      <c r="C57" s="84" t="s">
        <v>161</v>
      </c>
      <c r="D57" s="83" t="s">
        <v>140</v>
      </c>
      <c r="E57" s="83" t="s">
        <v>226</v>
      </c>
      <c r="F57" s="83">
        <v>1</v>
      </c>
      <c r="G57" s="83">
        <f t="shared" si="40"/>
        <v>10</v>
      </c>
      <c r="H57" s="83">
        <f t="shared" si="41"/>
        <v>42</v>
      </c>
      <c r="I57" s="83">
        <f t="shared" si="42"/>
        <v>7</v>
      </c>
      <c r="J57" s="83">
        <f t="shared" si="33"/>
        <v>0</v>
      </c>
      <c r="K57" s="83"/>
      <c r="L57" s="83">
        <f t="shared" si="34"/>
        <v>630</v>
      </c>
      <c r="M57" s="83">
        <f t="shared" si="35"/>
        <v>70</v>
      </c>
      <c r="N57" s="83">
        <f t="shared" si="36"/>
        <v>-900</v>
      </c>
      <c r="O57" s="83">
        <f t="shared" si="37"/>
        <v>0</v>
      </c>
      <c r="P57" s="83">
        <f t="shared" si="38"/>
        <v>0</v>
      </c>
      <c r="Q57" s="83">
        <f t="shared" si="39"/>
        <v>0</v>
      </c>
      <c r="R57" s="85">
        <f t="shared" si="43"/>
        <v>50</v>
      </c>
      <c r="T57" s="74">
        <v>10</v>
      </c>
      <c r="U57" s="35"/>
      <c r="V57" s="35" t="s">
        <v>140</v>
      </c>
      <c r="W57" s="75" t="s">
        <v>92</v>
      </c>
      <c r="X57" s="36">
        <v>30</v>
      </c>
      <c r="Y57" s="35"/>
      <c r="Z57" s="37">
        <v>12</v>
      </c>
      <c r="AA57" s="37">
        <v>6</v>
      </c>
      <c r="AB57" s="37">
        <v>12</v>
      </c>
      <c r="AC57" s="36">
        <v>42</v>
      </c>
      <c r="AD57" s="37">
        <v>43</v>
      </c>
      <c r="AE57" s="37" t="s">
        <v>407</v>
      </c>
      <c r="AF57" s="37">
        <v>36</v>
      </c>
      <c r="AG57" s="37">
        <v>7</v>
      </c>
      <c r="AH57" s="35"/>
      <c r="AI57" s="75" t="s">
        <v>43</v>
      </c>
    </row>
    <row r="58" spans="1:35" ht="12" customHeight="1" thickBot="1" x14ac:dyDescent="0.3">
      <c r="A58" s="83" t="s">
        <v>53</v>
      </c>
      <c r="B58" s="83">
        <v>4</v>
      </c>
      <c r="C58" s="84" t="s">
        <v>157</v>
      </c>
      <c r="D58" s="83" t="s">
        <v>142</v>
      </c>
      <c r="E58" s="83" t="s">
        <v>400</v>
      </c>
      <c r="F58" s="83">
        <v>1</v>
      </c>
      <c r="G58" s="83">
        <f t="shared" si="40"/>
        <v>11</v>
      </c>
      <c r="H58" s="83">
        <f t="shared" si="41"/>
        <v>36</v>
      </c>
      <c r="I58" s="83">
        <f t="shared" si="42"/>
        <v>-1</v>
      </c>
      <c r="J58" s="83">
        <f t="shared" si="33"/>
        <v>0</v>
      </c>
      <c r="K58" s="83"/>
      <c r="L58" s="83">
        <f t="shared" si="34"/>
        <v>540</v>
      </c>
      <c r="M58" s="83">
        <f t="shared" si="35"/>
        <v>-10</v>
      </c>
      <c r="N58" s="83">
        <f t="shared" si="36"/>
        <v>-1000</v>
      </c>
      <c r="O58" s="83">
        <f t="shared" si="37"/>
        <v>0</v>
      </c>
      <c r="P58" s="83">
        <f t="shared" si="38"/>
        <v>0</v>
      </c>
      <c r="Q58" s="83">
        <f t="shared" si="39"/>
        <v>0</v>
      </c>
      <c r="R58" s="85">
        <f t="shared" si="43"/>
        <v>-220</v>
      </c>
      <c r="T58" s="74">
        <v>11</v>
      </c>
      <c r="U58" s="35"/>
      <c r="V58" s="35" t="s">
        <v>142</v>
      </c>
      <c r="W58" s="75" t="s">
        <v>78</v>
      </c>
      <c r="X58" s="36">
        <v>30</v>
      </c>
      <c r="Y58" s="35"/>
      <c r="Z58" s="37">
        <v>9</v>
      </c>
      <c r="AA58" s="37">
        <v>9</v>
      </c>
      <c r="AB58" s="37">
        <v>12</v>
      </c>
      <c r="AC58" s="36">
        <v>36</v>
      </c>
      <c r="AD58" s="37">
        <v>28</v>
      </c>
      <c r="AE58" s="37" t="s">
        <v>407</v>
      </c>
      <c r="AF58" s="37">
        <v>29</v>
      </c>
      <c r="AG58" s="37">
        <v>-1</v>
      </c>
      <c r="AH58" s="35"/>
      <c r="AI58" s="75" t="s">
        <v>48</v>
      </c>
    </row>
    <row r="59" spans="1:35" ht="12" customHeight="1" thickBot="1" x14ac:dyDescent="0.3">
      <c r="A59" s="83" t="s">
        <v>53</v>
      </c>
      <c r="B59" s="83">
        <v>4</v>
      </c>
      <c r="C59" s="84" t="s">
        <v>166</v>
      </c>
      <c r="D59" s="83" t="s">
        <v>151</v>
      </c>
      <c r="E59" s="83" t="s">
        <v>177</v>
      </c>
      <c r="F59" s="83">
        <v>13</v>
      </c>
      <c r="G59" s="83">
        <f t="shared" si="40"/>
        <v>4</v>
      </c>
      <c r="H59" s="83">
        <f t="shared" si="41"/>
        <v>51</v>
      </c>
      <c r="I59" s="83">
        <f t="shared" si="42"/>
        <v>18</v>
      </c>
      <c r="J59" s="83">
        <f t="shared" si="33"/>
        <v>200</v>
      </c>
      <c r="K59" s="83"/>
      <c r="L59" s="83">
        <f t="shared" si="34"/>
        <v>765</v>
      </c>
      <c r="M59" s="83">
        <f t="shared" si="35"/>
        <v>180</v>
      </c>
      <c r="N59" s="83">
        <f t="shared" si="36"/>
        <v>900</v>
      </c>
      <c r="O59" s="83">
        <f t="shared" si="37"/>
        <v>0</v>
      </c>
      <c r="P59" s="83">
        <f t="shared" si="38"/>
        <v>0</v>
      </c>
      <c r="Q59" s="83">
        <f t="shared" si="39"/>
        <v>0</v>
      </c>
      <c r="R59" s="85">
        <f t="shared" si="43"/>
        <v>2295</v>
      </c>
      <c r="T59" s="74">
        <v>4</v>
      </c>
      <c r="U59" s="35"/>
      <c r="V59" s="35" t="s">
        <v>151</v>
      </c>
      <c r="W59" s="75" t="s">
        <v>86</v>
      </c>
      <c r="X59" s="36">
        <v>30</v>
      </c>
      <c r="Y59" s="35"/>
      <c r="Z59" s="37">
        <v>14</v>
      </c>
      <c r="AA59" s="37">
        <v>9</v>
      </c>
      <c r="AB59" s="37">
        <v>7</v>
      </c>
      <c r="AC59" s="36">
        <v>51</v>
      </c>
      <c r="AD59" s="37">
        <v>40</v>
      </c>
      <c r="AE59" s="37" t="s">
        <v>407</v>
      </c>
      <c r="AF59" s="37">
        <v>22</v>
      </c>
      <c r="AG59" s="37">
        <v>18</v>
      </c>
      <c r="AH59" s="35"/>
      <c r="AI59" s="75" t="s">
        <v>48</v>
      </c>
    </row>
    <row r="60" spans="1:35" ht="12" customHeight="1" thickBot="1" x14ac:dyDescent="0.3">
      <c r="A60" s="83" t="s">
        <v>53</v>
      </c>
      <c r="B60" s="83">
        <v>4</v>
      </c>
      <c r="C60" s="84" t="s">
        <v>160</v>
      </c>
      <c r="D60" s="83" t="s">
        <v>146</v>
      </c>
      <c r="E60" s="83" t="s">
        <v>216</v>
      </c>
      <c r="F60" s="83">
        <v>1</v>
      </c>
      <c r="G60" s="83">
        <f t="shared" si="40"/>
        <v>7</v>
      </c>
      <c r="H60" s="83">
        <f t="shared" si="41"/>
        <v>49</v>
      </c>
      <c r="I60" s="83">
        <f t="shared" si="42"/>
        <v>9</v>
      </c>
      <c r="J60" s="83">
        <f t="shared" si="33"/>
        <v>0</v>
      </c>
      <c r="K60" s="83"/>
      <c r="L60" s="83">
        <f t="shared" si="34"/>
        <v>735</v>
      </c>
      <c r="M60" s="83">
        <f t="shared" si="35"/>
        <v>90</v>
      </c>
      <c r="N60" s="83">
        <f t="shared" si="36"/>
        <v>-600</v>
      </c>
      <c r="O60" s="83">
        <f t="shared" si="37"/>
        <v>0</v>
      </c>
      <c r="P60" s="83">
        <f t="shared" si="38"/>
        <v>0</v>
      </c>
      <c r="Q60" s="83">
        <f t="shared" si="39"/>
        <v>0</v>
      </c>
      <c r="R60" s="85">
        <f t="shared" si="43"/>
        <v>475</v>
      </c>
      <c r="T60" s="74">
        <v>7</v>
      </c>
      <c r="U60" s="35"/>
      <c r="V60" s="35" t="s">
        <v>146</v>
      </c>
      <c r="W60" s="75" t="s">
        <v>84</v>
      </c>
      <c r="X60" s="36">
        <v>30</v>
      </c>
      <c r="Y60" s="35"/>
      <c r="Z60" s="37">
        <v>12</v>
      </c>
      <c r="AA60" s="37">
        <v>13</v>
      </c>
      <c r="AB60" s="37">
        <v>5</v>
      </c>
      <c r="AC60" s="36">
        <v>49</v>
      </c>
      <c r="AD60" s="37">
        <v>28</v>
      </c>
      <c r="AE60" s="37" t="s">
        <v>407</v>
      </c>
      <c r="AF60" s="37">
        <v>19</v>
      </c>
      <c r="AG60" s="37">
        <v>9</v>
      </c>
      <c r="AH60" s="35"/>
      <c r="AI60" s="75" t="s">
        <v>47</v>
      </c>
    </row>
    <row r="61" spans="1:35" ht="12" customHeight="1" thickBot="1" x14ac:dyDescent="0.3">
      <c r="A61" s="83" t="s">
        <v>53</v>
      </c>
      <c r="B61" s="83">
        <v>4</v>
      </c>
      <c r="C61" s="84" t="s">
        <v>162</v>
      </c>
      <c r="D61" s="83" t="s">
        <v>153</v>
      </c>
      <c r="E61" s="83" t="s">
        <v>214</v>
      </c>
      <c r="F61" s="83">
        <v>9</v>
      </c>
      <c r="G61" s="83">
        <f t="shared" si="40"/>
        <v>15</v>
      </c>
      <c r="H61" s="83">
        <f t="shared" si="41"/>
        <v>21</v>
      </c>
      <c r="I61" s="83">
        <f t="shared" si="42"/>
        <v>-34</v>
      </c>
      <c r="J61" s="83">
        <f t="shared" si="33"/>
        <v>0</v>
      </c>
      <c r="K61" s="83" t="s">
        <v>406</v>
      </c>
      <c r="L61" s="83">
        <f t="shared" si="34"/>
        <v>315</v>
      </c>
      <c r="M61" s="83">
        <f t="shared" si="35"/>
        <v>-340</v>
      </c>
      <c r="N61" s="83">
        <f t="shared" si="36"/>
        <v>-600</v>
      </c>
      <c r="O61" s="83">
        <f t="shared" si="37"/>
        <v>50</v>
      </c>
      <c r="P61" s="83">
        <f t="shared" si="38"/>
        <v>0</v>
      </c>
      <c r="Q61" s="83">
        <f t="shared" si="39"/>
        <v>0</v>
      </c>
      <c r="R61" s="85">
        <f t="shared" si="43"/>
        <v>-325</v>
      </c>
      <c r="T61" s="74">
        <v>15</v>
      </c>
      <c r="U61" s="35"/>
      <c r="V61" s="35" t="s">
        <v>153</v>
      </c>
      <c r="W61" s="75" t="s">
        <v>94</v>
      </c>
      <c r="X61" s="36">
        <v>30</v>
      </c>
      <c r="Y61" s="35"/>
      <c r="Z61" s="37">
        <v>5</v>
      </c>
      <c r="AA61" s="37">
        <v>6</v>
      </c>
      <c r="AB61" s="37">
        <v>19</v>
      </c>
      <c r="AC61" s="36">
        <v>21</v>
      </c>
      <c r="AD61" s="37">
        <v>21</v>
      </c>
      <c r="AE61" s="37" t="s">
        <v>407</v>
      </c>
      <c r="AF61" s="37">
        <v>55</v>
      </c>
      <c r="AG61" s="37">
        <v>-34</v>
      </c>
      <c r="AH61" s="35"/>
      <c r="AI61" s="75" t="s">
        <v>47</v>
      </c>
    </row>
    <row r="62" spans="1:35" ht="12" customHeight="1" thickBot="1" x14ac:dyDescent="0.3">
      <c r="A62" s="83" t="s">
        <v>53</v>
      </c>
      <c r="B62" s="83">
        <v>4</v>
      </c>
      <c r="C62" s="84" t="s">
        <v>169</v>
      </c>
      <c r="D62" s="83" t="s">
        <v>145</v>
      </c>
      <c r="E62" s="83" t="s">
        <v>222</v>
      </c>
      <c r="F62" s="83">
        <v>1</v>
      </c>
      <c r="G62" s="83">
        <f t="shared" si="40"/>
        <v>2</v>
      </c>
      <c r="H62" s="83">
        <f t="shared" si="41"/>
        <v>55</v>
      </c>
      <c r="I62" s="83">
        <f t="shared" si="42"/>
        <v>20</v>
      </c>
      <c r="J62" s="83">
        <f t="shared" si="33"/>
        <v>0</v>
      </c>
      <c r="K62" s="83"/>
      <c r="L62" s="83">
        <f t="shared" si="34"/>
        <v>825</v>
      </c>
      <c r="M62" s="83">
        <f t="shared" si="35"/>
        <v>200</v>
      </c>
      <c r="N62" s="83">
        <f t="shared" si="36"/>
        <v>-100</v>
      </c>
      <c r="O62" s="83">
        <f t="shared" si="37"/>
        <v>0</v>
      </c>
      <c r="P62" s="83">
        <f t="shared" si="38"/>
        <v>0</v>
      </c>
      <c r="Q62" s="83">
        <f t="shared" si="39"/>
        <v>0</v>
      </c>
      <c r="R62" s="85">
        <f t="shared" si="43"/>
        <v>1175</v>
      </c>
      <c r="T62" s="74">
        <v>2</v>
      </c>
      <c r="U62" s="35"/>
      <c r="V62" s="35" t="s">
        <v>145</v>
      </c>
      <c r="W62" s="75" t="s">
        <v>82</v>
      </c>
      <c r="X62" s="36">
        <v>30</v>
      </c>
      <c r="Y62" s="35"/>
      <c r="Z62" s="37">
        <v>14</v>
      </c>
      <c r="AA62" s="37">
        <v>13</v>
      </c>
      <c r="AB62" s="37">
        <v>3</v>
      </c>
      <c r="AC62" s="36">
        <v>55</v>
      </c>
      <c r="AD62" s="37">
        <v>34</v>
      </c>
      <c r="AE62" s="37" t="s">
        <v>407</v>
      </c>
      <c r="AF62" s="37">
        <v>14</v>
      </c>
      <c r="AG62" s="37">
        <v>20</v>
      </c>
      <c r="AH62" s="35"/>
      <c r="AI62" s="75" t="s">
        <v>47</v>
      </c>
    </row>
    <row r="63" spans="1:35" ht="12" customHeight="1" thickBot="1" x14ac:dyDescent="0.3">
      <c r="A63" s="83" t="s">
        <v>53</v>
      </c>
      <c r="B63" s="83">
        <v>4</v>
      </c>
      <c r="C63" s="84" t="s">
        <v>164</v>
      </c>
      <c r="D63" s="83" t="s">
        <v>141</v>
      </c>
      <c r="E63" s="83" t="s">
        <v>223</v>
      </c>
      <c r="F63" s="83">
        <v>13</v>
      </c>
      <c r="G63" s="83">
        <f t="shared" si="40"/>
        <v>6</v>
      </c>
      <c r="H63" s="83">
        <f t="shared" si="41"/>
        <v>51</v>
      </c>
      <c r="I63" s="83">
        <f t="shared" si="42"/>
        <v>8</v>
      </c>
      <c r="J63" s="83">
        <f t="shared" si="33"/>
        <v>200</v>
      </c>
      <c r="K63" s="83"/>
      <c r="L63" s="83">
        <f t="shared" si="34"/>
        <v>765</v>
      </c>
      <c r="M63" s="83">
        <f t="shared" si="35"/>
        <v>80</v>
      </c>
      <c r="N63" s="83">
        <f t="shared" si="36"/>
        <v>700</v>
      </c>
      <c r="O63" s="83">
        <f t="shared" si="37"/>
        <v>0</v>
      </c>
      <c r="P63" s="83">
        <f t="shared" si="38"/>
        <v>0</v>
      </c>
      <c r="Q63" s="83">
        <f t="shared" si="39"/>
        <v>0</v>
      </c>
      <c r="R63" s="85">
        <f t="shared" si="43"/>
        <v>1995</v>
      </c>
      <c r="T63" s="74">
        <v>6</v>
      </c>
      <c r="U63" s="35"/>
      <c r="V63" s="35" t="s">
        <v>141</v>
      </c>
      <c r="W63" s="75" t="s">
        <v>88</v>
      </c>
      <c r="X63" s="36">
        <v>30</v>
      </c>
      <c r="Y63" s="35"/>
      <c r="Z63" s="37">
        <v>15</v>
      </c>
      <c r="AA63" s="37">
        <v>6</v>
      </c>
      <c r="AB63" s="37">
        <v>9</v>
      </c>
      <c r="AC63" s="36">
        <v>51</v>
      </c>
      <c r="AD63" s="37">
        <v>30</v>
      </c>
      <c r="AE63" s="37" t="s">
        <v>407</v>
      </c>
      <c r="AF63" s="37">
        <v>22</v>
      </c>
      <c r="AG63" s="37">
        <v>8</v>
      </c>
      <c r="AH63" s="35"/>
      <c r="AI63" s="75" t="s">
        <v>47</v>
      </c>
    </row>
    <row r="64" spans="1:35" ht="12" customHeight="1" thickBot="1" x14ac:dyDescent="0.3">
      <c r="A64" s="83" t="s">
        <v>53</v>
      </c>
      <c r="B64" s="83">
        <v>4</v>
      </c>
      <c r="C64" s="84" t="s">
        <v>155</v>
      </c>
      <c r="D64" s="83" t="s">
        <v>148</v>
      </c>
      <c r="E64" s="83" t="s">
        <v>180</v>
      </c>
      <c r="F64" s="83">
        <v>9</v>
      </c>
      <c r="G64" s="83">
        <f t="shared" si="40"/>
        <v>12</v>
      </c>
      <c r="H64" s="83">
        <f t="shared" si="41"/>
        <v>32</v>
      </c>
      <c r="I64" s="83">
        <f t="shared" si="42"/>
        <v>-6</v>
      </c>
      <c r="J64" s="83">
        <f t="shared" si="33"/>
        <v>0</v>
      </c>
      <c r="K64" s="83"/>
      <c r="L64" s="83">
        <f t="shared" si="34"/>
        <v>480</v>
      </c>
      <c r="M64" s="83">
        <f t="shared" si="35"/>
        <v>-60</v>
      </c>
      <c r="N64" s="83">
        <f t="shared" si="36"/>
        <v>-300</v>
      </c>
      <c r="O64" s="83">
        <f t="shared" si="37"/>
        <v>0</v>
      </c>
      <c r="P64" s="83">
        <f t="shared" si="38"/>
        <v>0</v>
      </c>
      <c r="Q64" s="83">
        <f t="shared" si="39"/>
        <v>0</v>
      </c>
      <c r="R64" s="85">
        <f t="shared" si="43"/>
        <v>370</v>
      </c>
      <c r="T64" s="74">
        <v>12</v>
      </c>
      <c r="U64" s="35"/>
      <c r="V64" s="35" t="s">
        <v>148</v>
      </c>
      <c r="W64" s="75" t="s">
        <v>102</v>
      </c>
      <c r="X64" s="36">
        <v>30</v>
      </c>
      <c r="Y64" s="35"/>
      <c r="Z64" s="37">
        <v>7</v>
      </c>
      <c r="AA64" s="37">
        <v>11</v>
      </c>
      <c r="AB64" s="37">
        <v>12</v>
      </c>
      <c r="AC64" s="36">
        <v>32</v>
      </c>
      <c r="AD64" s="37">
        <v>22</v>
      </c>
      <c r="AE64" s="37" t="s">
        <v>407</v>
      </c>
      <c r="AF64" s="37">
        <v>28</v>
      </c>
      <c r="AG64" s="37">
        <v>-6</v>
      </c>
      <c r="AH64" s="35"/>
      <c r="AI64" s="75" t="s">
        <v>48</v>
      </c>
    </row>
    <row r="65" spans="1:35" ht="12" customHeight="1" thickBot="1" x14ac:dyDescent="0.3">
      <c r="A65" s="83" t="s">
        <v>53</v>
      </c>
      <c r="B65" s="83">
        <v>4</v>
      </c>
      <c r="C65" s="84" t="s">
        <v>158</v>
      </c>
      <c r="D65" s="83" t="s">
        <v>152</v>
      </c>
      <c r="E65" s="83" t="s">
        <v>218</v>
      </c>
      <c r="F65" s="83">
        <v>5</v>
      </c>
      <c r="G65" s="83">
        <f t="shared" si="40"/>
        <v>14</v>
      </c>
      <c r="H65" s="83">
        <f t="shared" si="41"/>
        <v>22</v>
      </c>
      <c r="I65" s="83">
        <f t="shared" si="42"/>
        <v>-21</v>
      </c>
      <c r="J65" s="83">
        <f t="shared" si="33"/>
        <v>0</v>
      </c>
      <c r="K65" s="83"/>
      <c r="L65" s="83">
        <f t="shared" si="34"/>
        <v>330</v>
      </c>
      <c r="M65" s="83">
        <f t="shared" si="35"/>
        <v>-210</v>
      </c>
      <c r="N65" s="83">
        <f t="shared" si="36"/>
        <v>-900</v>
      </c>
      <c r="O65" s="83">
        <f t="shared" si="37"/>
        <v>0</v>
      </c>
      <c r="P65" s="83">
        <f t="shared" si="38"/>
        <v>0</v>
      </c>
      <c r="Q65" s="83">
        <f t="shared" si="39"/>
        <v>0</v>
      </c>
      <c r="R65" s="85">
        <f t="shared" si="43"/>
        <v>-530</v>
      </c>
      <c r="T65" s="74">
        <v>14</v>
      </c>
      <c r="U65" s="35"/>
      <c r="V65" s="35" t="s">
        <v>152</v>
      </c>
      <c r="W65" s="75" t="s">
        <v>106</v>
      </c>
      <c r="X65" s="36">
        <v>30</v>
      </c>
      <c r="Y65" s="35"/>
      <c r="Z65" s="37">
        <v>5</v>
      </c>
      <c r="AA65" s="37">
        <v>7</v>
      </c>
      <c r="AB65" s="37">
        <v>18</v>
      </c>
      <c r="AC65" s="36">
        <v>22</v>
      </c>
      <c r="AD65" s="37">
        <v>23</v>
      </c>
      <c r="AE65" s="37" t="s">
        <v>407</v>
      </c>
      <c r="AF65" s="37">
        <v>44</v>
      </c>
      <c r="AG65" s="37">
        <v>-21</v>
      </c>
      <c r="AH65" s="35"/>
      <c r="AI65" s="75" t="s">
        <v>43</v>
      </c>
    </row>
    <row r="66" spans="1:35" ht="12" customHeight="1" thickBot="1" x14ac:dyDescent="0.3">
      <c r="A66" s="83" t="s">
        <v>53</v>
      </c>
      <c r="B66" s="83">
        <v>4</v>
      </c>
      <c r="C66" s="84" t="s">
        <v>168</v>
      </c>
      <c r="D66" s="83" t="s">
        <v>149</v>
      </c>
      <c r="E66" s="83" t="s">
        <v>217</v>
      </c>
      <c r="F66" s="83">
        <v>13</v>
      </c>
      <c r="G66" s="83">
        <f t="shared" si="40"/>
        <v>8</v>
      </c>
      <c r="H66" s="83">
        <f t="shared" si="41"/>
        <v>48</v>
      </c>
      <c r="I66" s="83">
        <f t="shared" si="42"/>
        <v>9</v>
      </c>
      <c r="J66" s="83">
        <f t="shared" si="33"/>
        <v>200</v>
      </c>
      <c r="K66" s="83" t="s">
        <v>406</v>
      </c>
      <c r="L66" s="83">
        <f t="shared" si="34"/>
        <v>720</v>
      </c>
      <c r="M66" s="83">
        <f t="shared" si="35"/>
        <v>90</v>
      </c>
      <c r="N66" s="83">
        <f t="shared" si="36"/>
        <v>500</v>
      </c>
      <c r="O66" s="83">
        <f t="shared" si="37"/>
        <v>50</v>
      </c>
      <c r="P66" s="83">
        <f t="shared" si="38"/>
        <v>0</v>
      </c>
      <c r="Q66" s="83">
        <f t="shared" si="39"/>
        <v>0</v>
      </c>
      <c r="R66" s="85">
        <f t="shared" si="43"/>
        <v>1810</v>
      </c>
      <c r="T66" s="74">
        <v>8</v>
      </c>
      <c r="U66" s="35"/>
      <c r="V66" s="35" t="s">
        <v>149</v>
      </c>
      <c r="W66" s="75" t="s">
        <v>80</v>
      </c>
      <c r="X66" s="36">
        <v>30</v>
      </c>
      <c r="Y66" s="35"/>
      <c r="Z66" s="37">
        <v>13</v>
      </c>
      <c r="AA66" s="37">
        <v>9</v>
      </c>
      <c r="AB66" s="37">
        <v>8</v>
      </c>
      <c r="AC66" s="36">
        <v>48</v>
      </c>
      <c r="AD66" s="37">
        <v>31</v>
      </c>
      <c r="AE66" s="37" t="s">
        <v>407</v>
      </c>
      <c r="AF66" s="37">
        <v>22</v>
      </c>
      <c r="AG66" s="37">
        <v>9</v>
      </c>
      <c r="AH66" s="35"/>
      <c r="AI66" s="75" t="s">
        <v>43</v>
      </c>
    </row>
    <row r="67" spans="1:35" ht="12" customHeight="1" thickBot="1" x14ac:dyDescent="0.3">
      <c r="A67" s="83" t="s">
        <v>53</v>
      </c>
      <c r="B67" s="83">
        <v>4</v>
      </c>
      <c r="C67" s="84" t="s">
        <v>163</v>
      </c>
      <c r="D67" s="83" t="s">
        <v>150</v>
      </c>
      <c r="E67" s="83" t="s">
        <v>220</v>
      </c>
      <c r="F67" s="83">
        <v>5</v>
      </c>
      <c r="G67" s="83">
        <f t="shared" si="40"/>
        <v>3</v>
      </c>
      <c r="H67" s="83">
        <f t="shared" si="41"/>
        <v>53</v>
      </c>
      <c r="I67" s="83">
        <f t="shared" si="42"/>
        <v>24</v>
      </c>
      <c r="J67" s="83">
        <f t="shared" si="33"/>
        <v>200</v>
      </c>
      <c r="K67" s="83" t="s">
        <v>409</v>
      </c>
      <c r="L67" s="83">
        <f t="shared" si="34"/>
        <v>795</v>
      </c>
      <c r="M67" s="83">
        <f t="shared" si="35"/>
        <v>240</v>
      </c>
      <c r="N67" s="83">
        <f t="shared" si="36"/>
        <v>200</v>
      </c>
      <c r="O67" s="83">
        <f t="shared" si="37"/>
        <v>200</v>
      </c>
      <c r="P67" s="83">
        <f t="shared" si="38"/>
        <v>0</v>
      </c>
      <c r="Q67" s="83">
        <f t="shared" si="39"/>
        <v>0</v>
      </c>
      <c r="R67" s="85">
        <f t="shared" si="43"/>
        <v>1885</v>
      </c>
      <c r="T67" s="74">
        <v>3</v>
      </c>
      <c r="U67" s="46"/>
      <c r="V67" s="46" t="s">
        <v>150</v>
      </c>
      <c r="W67" s="78" t="s">
        <v>90</v>
      </c>
      <c r="X67" s="47">
        <v>30</v>
      </c>
      <c r="Y67" s="46"/>
      <c r="Z67" s="48">
        <v>15</v>
      </c>
      <c r="AA67" s="48">
        <v>8</v>
      </c>
      <c r="AB67" s="48">
        <v>7</v>
      </c>
      <c r="AC67" s="47">
        <v>53</v>
      </c>
      <c r="AD67" s="48">
        <v>44</v>
      </c>
      <c r="AE67" s="48" t="s">
        <v>407</v>
      </c>
      <c r="AF67" s="48">
        <v>20</v>
      </c>
      <c r="AG67" s="48">
        <v>24</v>
      </c>
      <c r="AH67" s="46"/>
      <c r="AI67" s="78" t="s">
        <v>48</v>
      </c>
    </row>
    <row r="68" spans="1:35" ht="12" customHeight="1" x14ac:dyDescent="0.25">
      <c r="A68" s="83" t="s">
        <v>53</v>
      </c>
      <c r="B68" s="83">
        <v>4</v>
      </c>
      <c r="C68" s="84" t="s">
        <v>159</v>
      </c>
      <c r="D68" s="83" t="s">
        <v>139</v>
      </c>
      <c r="E68" s="83" t="s">
        <v>215</v>
      </c>
      <c r="F68" s="83">
        <v>5</v>
      </c>
      <c r="G68" s="83">
        <f t="shared" si="40"/>
        <v>1</v>
      </c>
      <c r="H68" s="83">
        <f t="shared" si="41"/>
        <v>62</v>
      </c>
      <c r="I68" s="83">
        <f t="shared" si="42"/>
        <v>28</v>
      </c>
      <c r="J68" s="83">
        <f t="shared" si="33"/>
        <v>200</v>
      </c>
      <c r="K68" s="83" t="s">
        <v>408</v>
      </c>
      <c r="L68" s="83">
        <f t="shared" si="34"/>
        <v>930</v>
      </c>
      <c r="M68" s="83">
        <f t="shared" si="35"/>
        <v>280</v>
      </c>
      <c r="N68" s="83">
        <f t="shared" si="36"/>
        <v>400</v>
      </c>
      <c r="O68" s="83">
        <f t="shared" si="37"/>
        <v>100</v>
      </c>
      <c r="P68" s="83">
        <f t="shared" si="38"/>
        <v>0</v>
      </c>
      <c r="Q68" s="83">
        <f t="shared" si="39"/>
        <v>300</v>
      </c>
      <c r="R68" s="85">
        <f t="shared" si="43"/>
        <v>2460</v>
      </c>
      <c r="T68" s="74">
        <v>1</v>
      </c>
      <c r="U68" s="35"/>
      <c r="V68" s="35" t="s">
        <v>139</v>
      </c>
      <c r="W68" s="75" t="s">
        <v>96</v>
      </c>
      <c r="X68" s="36">
        <v>30</v>
      </c>
      <c r="Y68" s="35"/>
      <c r="Z68" s="37">
        <v>19</v>
      </c>
      <c r="AA68" s="37">
        <v>5</v>
      </c>
      <c r="AB68" s="37">
        <v>6</v>
      </c>
      <c r="AC68" s="36">
        <v>62</v>
      </c>
      <c r="AD68" s="37">
        <v>48</v>
      </c>
      <c r="AE68" s="37" t="s">
        <v>407</v>
      </c>
      <c r="AF68" s="37">
        <v>20</v>
      </c>
      <c r="AG68" s="37">
        <v>28</v>
      </c>
      <c r="AH68" s="35"/>
      <c r="AI68" s="75" t="s">
        <v>43</v>
      </c>
    </row>
    <row r="69" spans="1:35" ht="12" customHeight="1" x14ac:dyDescent="0.25">
      <c r="T69" s="38"/>
      <c r="U69" s="53"/>
      <c r="V69" s="53"/>
      <c r="W69" s="54"/>
      <c r="X69" s="55"/>
      <c r="Y69" s="53"/>
      <c r="Z69" s="56"/>
      <c r="AA69" s="56"/>
      <c r="AB69" s="56"/>
      <c r="AC69" s="55"/>
      <c r="AD69" s="56"/>
      <c r="AE69" s="56"/>
      <c r="AF69" s="56"/>
      <c r="AG69" s="56"/>
      <c r="AH69" s="53"/>
      <c r="AI69" s="54"/>
    </row>
    <row r="70" spans="1:35" ht="12" customHeight="1" x14ac:dyDescent="0.25">
      <c r="T70" s="38"/>
      <c r="U70" s="53"/>
      <c r="V70" s="53"/>
      <c r="W70" s="54"/>
      <c r="X70" s="55"/>
      <c r="Y70" s="53"/>
      <c r="Z70" s="56"/>
      <c r="AA70" s="56"/>
      <c r="AB70" s="56"/>
      <c r="AC70" s="55"/>
      <c r="AD70" s="56"/>
      <c r="AE70" s="56"/>
      <c r="AF70" s="56"/>
      <c r="AG70" s="56"/>
      <c r="AH70" s="53"/>
      <c r="AI70" s="54"/>
    </row>
    <row r="71" spans="1:35" ht="12" customHeight="1" x14ac:dyDescent="0.25">
      <c r="E71" s="58" t="s">
        <v>26</v>
      </c>
      <c r="F71" s="58" t="s">
        <v>7</v>
      </c>
      <c r="G71" s="58" t="s">
        <v>57</v>
      </c>
      <c r="H71" s="58" t="s">
        <v>39</v>
      </c>
    </row>
    <row r="72" spans="1:35" ht="12" customHeight="1" x14ac:dyDescent="0.25">
      <c r="E72" s="57" t="s">
        <v>220</v>
      </c>
      <c r="F72" s="57">
        <f>R3+R25+R42+R67</f>
        <v>7040</v>
      </c>
      <c r="G72" s="57"/>
      <c r="H72" s="58">
        <f>F72-G72</f>
        <v>7040</v>
      </c>
    </row>
    <row r="73" spans="1:35" ht="12" customHeight="1" x14ac:dyDescent="0.25">
      <c r="E73" s="57" t="s">
        <v>215</v>
      </c>
      <c r="F73" s="57">
        <f>R2+R23+R47+R68</f>
        <v>6100</v>
      </c>
      <c r="G73" s="57"/>
      <c r="H73" s="58">
        <f t="shared" ref="H73:H87" si="44">F73-G73</f>
        <v>6100</v>
      </c>
    </row>
    <row r="74" spans="1:35" ht="12" customHeight="1" x14ac:dyDescent="0.25">
      <c r="E74" s="57" t="s">
        <v>224</v>
      </c>
      <c r="F74" s="57">
        <f>R12+R27+R38+R56</f>
        <v>4045</v>
      </c>
      <c r="G74" s="57"/>
      <c r="H74" s="58">
        <f t="shared" si="44"/>
        <v>4045</v>
      </c>
    </row>
    <row r="75" spans="1:35" ht="12" customHeight="1" x14ac:dyDescent="0.25">
      <c r="E75" s="57" t="s">
        <v>222</v>
      </c>
      <c r="F75" s="57">
        <f>R13+R31+R40+R62</f>
        <v>5450</v>
      </c>
      <c r="G75" s="57"/>
      <c r="H75" s="58">
        <f t="shared" si="44"/>
        <v>5450</v>
      </c>
    </row>
    <row r="76" spans="1:35" ht="12" customHeight="1" x14ac:dyDescent="0.25">
      <c r="E76" s="57" t="s">
        <v>177</v>
      </c>
      <c r="F76" s="57">
        <f>R10+R20+R48+R59</f>
        <v>6555</v>
      </c>
      <c r="G76" s="57">
        <v>350</v>
      </c>
      <c r="H76" s="58">
        <f t="shared" si="44"/>
        <v>6205</v>
      </c>
    </row>
    <row r="77" spans="1:35" ht="12" customHeight="1" x14ac:dyDescent="0.25">
      <c r="E77" s="57" t="s">
        <v>223</v>
      </c>
      <c r="F77" s="57">
        <f>R11+R22+R44+R63</f>
        <v>2980</v>
      </c>
      <c r="G77" s="57"/>
      <c r="H77" s="58">
        <f t="shared" si="44"/>
        <v>2980</v>
      </c>
    </row>
    <row r="78" spans="1:35" ht="12" customHeight="1" x14ac:dyDescent="0.25">
      <c r="E78" s="57" t="s">
        <v>218</v>
      </c>
      <c r="F78" s="57">
        <f>R5+R24+R51+R65</f>
        <v>-700</v>
      </c>
      <c r="G78" s="57"/>
      <c r="H78" s="58">
        <f t="shared" si="44"/>
        <v>-700</v>
      </c>
    </row>
    <row r="79" spans="1:35" ht="12" customHeight="1" x14ac:dyDescent="0.25">
      <c r="E79" s="57" t="s">
        <v>180</v>
      </c>
      <c r="F79" s="57">
        <f>R7+R32+R39+R64</f>
        <v>1625</v>
      </c>
      <c r="G79" s="57">
        <v>1400</v>
      </c>
      <c r="H79" s="58">
        <f t="shared" si="44"/>
        <v>225</v>
      </c>
    </row>
    <row r="80" spans="1:35" ht="12" customHeight="1" x14ac:dyDescent="0.25">
      <c r="E80" s="57" t="s">
        <v>226</v>
      </c>
      <c r="F80" s="57">
        <f>R9+R26+R37+R57</f>
        <v>2645</v>
      </c>
      <c r="G80" s="57"/>
      <c r="H80" s="58">
        <f t="shared" si="44"/>
        <v>2645</v>
      </c>
    </row>
    <row r="81" spans="5:8" ht="12" customHeight="1" x14ac:dyDescent="0.25">
      <c r="E81" s="57" t="s">
        <v>214</v>
      </c>
      <c r="F81" s="57">
        <f>R15+R29+R41+R61</f>
        <v>950</v>
      </c>
      <c r="G81" s="57"/>
      <c r="H81" s="58">
        <f t="shared" si="44"/>
        <v>950</v>
      </c>
    </row>
    <row r="82" spans="5:8" ht="12" customHeight="1" x14ac:dyDescent="0.25">
      <c r="E82" s="57" t="s">
        <v>216</v>
      </c>
      <c r="F82" s="57">
        <f>R14+R19+R49+R60</f>
        <v>-310</v>
      </c>
      <c r="G82" s="57"/>
      <c r="H82" s="58">
        <f t="shared" si="44"/>
        <v>-310</v>
      </c>
    </row>
    <row r="83" spans="5:8" ht="12" customHeight="1" x14ac:dyDescent="0.25">
      <c r="E83" s="57" t="s">
        <v>400</v>
      </c>
      <c r="F83" s="57">
        <f>R17+R34+R45+R58</f>
        <v>6245</v>
      </c>
      <c r="G83" s="57"/>
      <c r="H83" s="58">
        <f t="shared" si="44"/>
        <v>6245</v>
      </c>
    </row>
    <row r="84" spans="5:8" ht="12" customHeight="1" x14ac:dyDescent="0.25">
      <c r="E84" s="57" t="s">
        <v>217</v>
      </c>
      <c r="F84" s="57">
        <f>R16+R28+R43+R66</f>
        <v>5260</v>
      </c>
      <c r="G84" s="57"/>
      <c r="H84" s="58">
        <f t="shared" si="44"/>
        <v>5260</v>
      </c>
    </row>
    <row r="85" spans="5:8" ht="12" customHeight="1" x14ac:dyDescent="0.25">
      <c r="E85" s="57" t="s">
        <v>225</v>
      </c>
      <c r="F85" s="57">
        <f>R6+R30+R50+R54</f>
        <v>-2840</v>
      </c>
      <c r="G85" s="57"/>
      <c r="H85" s="58">
        <f t="shared" si="44"/>
        <v>-2840</v>
      </c>
    </row>
    <row r="86" spans="5:8" ht="12" customHeight="1" x14ac:dyDescent="0.25">
      <c r="E86" s="57" t="s">
        <v>221</v>
      </c>
      <c r="F86" s="57">
        <f>R8+R33+R36+R55</f>
        <v>5990</v>
      </c>
      <c r="G86" s="57"/>
      <c r="H86" s="58">
        <f t="shared" si="44"/>
        <v>5990</v>
      </c>
    </row>
    <row r="87" spans="5:8" ht="12" customHeight="1" x14ac:dyDescent="0.25">
      <c r="E87" s="57" t="s">
        <v>219</v>
      </c>
      <c r="F87" s="57">
        <f>R4+R21+R46+R53</f>
        <v>1450</v>
      </c>
      <c r="G87" s="57"/>
      <c r="H87" s="58">
        <f t="shared" si="44"/>
        <v>1450</v>
      </c>
    </row>
  </sheetData>
  <autoFilter ref="A1:AI74" xr:uid="{00000000-0009-0000-0000-000001000000}"/>
  <sortState xmlns:xlrd2="http://schemas.microsoft.com/office/spreadsheetml/2017/richdata2" ref="T53:AI68">
    <sortCondition ref="V53:V68"/>
  </sortState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 tint="0.39997558519241921"/>
  </sheetPr>
  <dimension ref="A1:AI88"/>
  <sheetViews>
    <sheetView zoomScaleNormal="100" workbookViewId="0">
      <pane ySplit="1" topLeftCell="A62" activePane="bottomLeft" state="frozen"/>
      <selection pane="bottomLeft" activeCell="V1" sqref="V1:V1048576"/>
    </sheetView>
  </sheetViews>
  <sheetFormatPr defaultRowHeight="15" x14ac:dyDescent="0.25"/>
  <cols>
    <col min="1" max="1" width="6.85546875" customWidth="1"/>
    <col min="2" max="2" width="5" customWidth="1"/>
    <col min="3" max="3" width="19.5703125" customWidth="1"/>
    <col min="4" max="4" width="20.7109375" customWidth="1"/>
    <col min="5" max="5" width="21.42578125" customWidth="1"/>
    <col min="6" max="6" width="8.42578125" customWidth="1"/>
    <col min="7" max="7" width="8" customWidth="1"/>
    <col min="8" max="8" width="7.85546875" customWidth="1"/>
    <col min="9" max="9" width="6.28515625" customWidth="1"/>
    <col min="10" max="10" width="12.85546875" bestFit="1" customWidth="1"/>
    <col min="11" max="11" width="6.140625" customWidth="1"/>
    <col min="14" max="14" width="13.5703125" bestFit="1" customWidth="1"/>
    <col min="15" max="15" width="11" bestFit="1" customWidth="1"/>
    <col min="16" max="16" width="11" customWidth="1"/>
    <col min="17" max="17" width="13.7109375" customWidth="1"/>
    <col min="18" max="18" width="8.7109375" customWidth="1"/>
    <col min="22" max="22" width="21.28515625" customWidth="1"/>
  </cols>
  <sheetData>
    <row r="1" spans="1:35" ht="12" customHeight="1" thickBot="1" x14ac:dyDescent="0.3">
      <c r="A1" s="32" t="s">
        <v>0</v>
      </c>
      <c r="B1" s="32" t="s">
        <v>1</v>
      </c>
      <c r="C1" s="32" t="s">
        <v>2</v>
      </c>
      <c r="D1" s="32" t="s">
        <v>3</v>
      </c>
      <c r="E1" s="32" t="s">
        <v>26</v>
      </c>
      <c r="F1" s="32" t="s">
        <v>5</v>
      </c>
      <c r="G1" s="32" t="s">
        <v>40</v>
      </c>
      <c r="H1" s="32" t="s">
        <v>7</v>
      </c>
      <c r="I1" s="32" t="s">
        <v>41</v>
      </c>
      <c r="J1" s="32" t="s">
        <v>38</v>
      </c>
      <c r="K1" s="32" t="s">
        <v>42</v>
      </c>
      <c r="L1" s="32" t="s">
        <v>44</v>
      </c>
      <c r="M1" s="32" t="s">
        <v>45</v>
      </c>
      <c r="N1" s="32" t="s">
        <v>6</v>
      </c>
      <c r="O1" s="32" t="s">
        <v>33</v>
      </c>
      <c r="P1" s="32" t="s">
        <v>59</v>
      </c>
      <c r="Q1" s="32" t="s">
        <v>56</v>
      </c>
      <c r="R1" s="32" t="s">
        <v>46</v>
      </c>
      <c r="T1" s="42" t="s">
        <v>40</v>
      </c>
      <c r="U1" s="43"/>
      <c r="V1" s="43" t="s">
        <v>3</v>
      </c>
      <c r="W1" s="43" t="s">
        <v>49</v>
      </c>
      <c r="X1" s="43" t="s">
        <v>50</v>
      </c>
      <c r="Y1" s="43"/>
      <c r="Z1" s="43" t="s">
        <v>43</v>
      </c>
      <c r="AA1" s="43" t="s">
        <v>47</v>
      </c>
      <c r="AB1" s="43" t="s">
        <v>48</v>
      </c>
      <c r="AC1" s="43" t="s">
        <v>7</v>
      </c>
      <c r="AD1" s="43" t="s">
        <v>51</v>
      </c>
      <c r="AE1" s="43"/>
      <c r="AF1" s="43" t="s">
        <v>52</v>
      </c>
      <c r="AG1" s="43" t="s">
        <v>25</v>
      </c>
      <c r="AH1" s="43"/>
      <c r="AI1" s="44"/>
    </row>
    <row r="2" spans="1:35" ht="12" customHeight="1" thickBot="1" x14ac:dyDescent="0.3">
      <c r="A2" s="14" t="s">
        <v>54</v>
      </c>
      <c r="B2" s="14">
        <v>1</v>
      </c>
      <c r="C2" s="14" t="s">
        <v>162</v>
      </c>
      <c r="D2" s="17" t="s">
        <v>231</v>
      </c>
      <c r="E2" s="14" t="s">
        <v>198</v>
      </c>
      <c r="F2" s="14">
        <v>9</v>
      </c>
      <c r="G2" s="14">
        <f>T2</f>
        <v>9</v>
      </c>
      <c r="H2" s="14">
        <f>AC2</f>
        <v>37</v>
      </c>
      <c r="I2" s="14">
        <f>AG2</f>
        <v>-25</v>
      </c>
      <c r="J2" s="14">
        <f t="shared" ref="J2:J17" si="0">IF(G2=F2,200,IF(G2&lt;F2,200,0))</f>
        <v>200</v>
      </c>
      <c r="K2" s="14"/>
      <c r="L2" s="14">
        <f t="shared" ref="L2:L17" si="1">H2*15</f>
        <v>555</v>
      </c>
      <c r="M2" s="14">
        <f t="shared" ref="M2:M17" si="2">I2*10</f>
        <v>-250</v>
      </c>
      <c r="N2" s="14">
        <f t="shared" ref="N2:N17" si="3">((F2-G2)*100)</f>
        <v>0</v>
      </c>
      <c r="O2" s="14">
        <f t="shared" ref="O2:O17" si="4">IF((K2="S"),50,IF((K2="F"),100,IF((K2="C"),200,0)))</f>
        <v>0</v>
      </c>
      <c r="P2" s="14">
        <f t="shared" ref="P2:P17" si="5">IF(G2=16,-300,0)</f>
        <v>0</v>
      </c>
      <c r="Q2" s="14">
        <f t="shared" ref="Q2:Q17" si="6">IF(G2=1,300,0)</f>
        <v>0</v>
      </c>
      <c r="R2" s="33">
        <f t="shared" ref="R2:R17" si="7">250+(J2+L2+M2+N2+O2+P2+Q2)</f>
        <v>755</v>
      </c>
      <c r="T2" s="76">
        <v>9</v>
      </c>
      <c r="U2" s="39"/>
      <c r="V2" s="39" t="s">
        <v>231</v>
      </c>
      <c r="W2" s="77" t="s">
        <v>232</v>
      </c>
      <c r="X2" s="40">
        <v>30</v>
      </c>
      <c r="Y2" s="39"/>
      <c r="Z2" s="41">
        <v>11</v>
      </c>
      <c r="AA2" s="41">
        <v>4</v>
      </c>
      <c r="AB2" s="41">
        <v>15</v>
      </c>
      <c r="AC2" s="40">
        <v>37</v>
      </c>
      <c r="AD2" s="41">
        <v>30</v>
      </c>
      <c r="AE2" s="41" t="s">
        <v>407</v>
      </c>
      <c r="AF2" s="41">
        <v>55</v>
      </c>
      <c r="AG2" s="41">
        <v>-25</v>
      </c>
      <c r="AH2" s="39"/>
      <c r="AI2" s="77" t="s">
        <v>48</v>
      </c>
    </row>
    <row r="3" spans="1:35" ht="12" customHeight="1" thickBot="1" x14ac:dyDescent="0.3">
      <c r="A3" s="14" t="s">
        <v>54</v>
      </c>
      <c r="B3" s="14">
        <v>1</v>
      </c>
      <c r="C3" s="14" t="s">
        <v>155</v>
      </c>
      <c r="D3" s="17" t="s">
        <v>241</v>
      </c>
      <c r="E3" s="14" t="s">
        <v>307</v>
      </c>
      <c r="F3" s="14">
        <v>9</v>
      </c>
      <c r="G3" s="14">
        <f t="shared" ref="G3:G17" si="8">T3</f>
        <v>7</v>
      </c>
      <c r="H3" s="14">
        <f t="shared" ref="H3:H17" si="9">AC3</f>
        <v>46</v>
      </c>
      <c r="I3" s="14">
        <f t="shared" ref="I3:I17" si="10">AG3</f>
        <v>9</v>
      </c>
      <c r="J3" s="14">
        <f t="shared" si="0"/>
        <v>200</v>
      </c>
      <c r="K3" s="14"/>
      <c r="L3" s="14">
        <f t="shared" si="1"/>
        <v>690</v>
      </c>
      <c r="M3" s="14">
        <f t="shared" si="2"/>
        <v>90</v>
      </c>
      <c r="N3" s="14">
        <f t="shared" si="3"/>
        <v>200</v>
      </c>
      <c r="O3" s="14">
        <f t="shared" si="4"/>
        <v>0</v>
      </c>
      <c r="P3" s="14">
        <f t="shared" si="5"/>
        <v>0</v>
      </c>
      <c r="Q3" s="14">
        <f t="shared" si="6"/>
        <v>0</v>
      </c>
      <c r="R3" s="33">
        <f t="shared" si="7"/>
        <v>1430</v>
      </c>
      <c r="T3" s="74">
        <v>7</v>
      </c>
      <c r="U3" s="35"/>
      <c r="V3" s="35" t="s">
        <v>241</v>
      </c>
      <c r="W3" s="75" t="s">
        <v>106</v>
      </c>
      <c r="X3" s="36">
        <v>30</v>
      </c>
      <c r="Y3" s="35"/>
      <c r="Z3" s="37">
        <v>14</v>
      </c>
      <c r="AA3" s="37">
        <v>4</v>
      </c>
      <c r="AB3" s="37">
        <v>12</v>
      </c>
      <c r="AC3" s="36">
        <v>46</v>
      </c>
      <c r="AD3" s="37">
        <v>38</v>
      </c>
      <c r="AE3" s="37" t="s">
        <v>407</v>
      </c>
      <c r="AF3" s="37">
        <v>29</v>
      </c>
      <c r="AG3" s="37">
        <v>9</v>
      </c>
      <c r="AH3" s="35"/>
      <c r="AI3" s="75" t="s">
        <v>48</v>
      </c>
    </row>
    <row r="4" spans="1:35" ht="12" customHeight="1" thickBot="1" x14ac:dyDescent="0.3">
      <c r="A4" s="14" t="s">
        <v>54</v>
      </c>
      <c r="B4" s="14">
        <v>1</v>
      </c>
      <c r="C4" s="14" t="s">
        <v>159</v>
      </c>
      <c r="D4" s="17" t="s">
        <v>227</v>
      </c>
      <c r="E4" s="14" t="s">
        <v>308</v>
      </c>
      <c r="F4" s="14">
        <v>5</v>
      </c>
      <c r="G4" s="14">
        <f t="shared" si="8"/>
        <v>1</v>
      </c>
      <c r="H4" s="14">
        <f t="shared" si="9"/>
        <v>64</v>
      </c>
      <c r="I4" s="14">
        <f t="shared" si="10"/>
        <v>44</v>
      </c>
      <c r="J4" s="14">
        <f t="shared" si="0"/>
        <v>200</v>
      </c>
      <c r="K4" s="14" t="s">
        <v>409</v>
      </c>
      <c r="L4" s="14">
        <f t="shared" si="1"/>
        <v>960</v>
      </c>
      <c r="M4" s="14">
        <f t="shared" si="2"/>
        <v>440</v>
      </c>
      <c r="N4" s="14">
        <f t="shared" si="3"/>
        <v>400</v>
      </c>
      <c r="O4" s="14">
        <f t="shared" si="4"/>
        <v>200</v>
      </c>
      <c r="P4" s="14">
        <f t="shared" si="5"/>
        <v>0</v>
      </c>
      <c r="Q4" s="14">
        <f t="shared" si="6"/>
        <v>300</v>
      </c>
      <c r="R4" s="33">
        <f t="shared" si="7"/>
        <v>2750</v>
      </c>
      <c r="T4" s="74">
        <v>1</v>
      </c>
      <c r="U4" s="35"/>
      <c r="V4" s="35" t="s">
        <v>227</v>
      </c>
      <c r="W4" s="75" t="s">
        <v>228</v>
      </c>
      <c r="X4" s="36">
        <v>30</v>
      </c>
      <c r="Y4" s="35"/>
      <c r="Z4" s="37">
        <v>18</v>
      </c>
      <c r="AA4" s="37">
        <v>10</v>
      </c>
      <c r="AB4" s="37">
        <v>2</v>
      </c>
      <c r="AC4" s="36">
        <v>64</v>
      </c>
      <c r="AD4" s="37">
        <v>60</v>
      </c>
      <c r="AE4" s="37" t="s">
        <v>407</v>
      </c>
      <c r="AF4" s="37">
        <v>16</v>
      </c>
      <c r="AG4" s="37">
        <v>44</v>
      </c>
      <c r="AH4" s="35"/>
      <c r="AI4" s="75" t="s">
        <v>43</v>
      </c>
    </row>
    <row r="5" spans="1:35" ht="12" customHeight="1" thickBot="1" x14ac:dyDescent="0.3">
      <c r="A5" s="14" t="s">
        <v>54</v>
      </c>
      <c r="B5" s="14">
        <v>1</v>
      </c>
      <c r="C5" s="14" t="s">
        <v>163</v>
      </c>
      <c r="D5" s="17" t="s">
        <v>237</v>
      </c>
      <c r="E5" s="14" t="s">
        <v>185</v>
      </c>
      <c r="F5" s="14">
        <v>5</v>
      </c>
      <c r="G5" s="14">
        <f t="shared" si="8"/>
        <v>12</v>
      </c>
      <c r="H5" s="14">
        <f t="shared" si="9"/>
        <v>28</v>
      </c>
      <c r="I5" s="14">
        <f t="shared" si="10"/>
        <v>-14</v>
      </c>
      <c r="J5" s="14">
        <f t="shared" si="0"/>
        <v>0</v>
      </c>
      <c r="K5" s="14"/>
      <c r="L5" s="14">
        <f t="shared" si="1"/>
        <v>420</v>
      </c>
      <c r="M5" s="14">
        <f t="shared" si="2"/>
        <v>-140</v>
      </c>
      <c r="N5" s="14">
        <f t="shared" si="3"/>
        <v>-700</v>
      </c>
      <c r="O5" s="14">
        <f t="shared" si="4"/>
        <v>0</v>
      </c>
      <c r="P5" s="14">
        <f t="shared" si="5"/>
        <v>0</v>
      </c>
      <c r="Q5" s="14">
        <f t="shared" si="6"/>
        <v>0</v>
      </c>
      <c r="R5" s="33">
        <f t="shared" si="7"/>
        <v>-170</v>
      </c>
      <c r="T5" s="74">
        <v>12</v>
      </c>
      <c r="U5" s="35"/>
      <c r="V5" s="35" t="s">
        <v>237</v>
      </c>
      <c r="W5" s="75" t="s">
        <v>238</v>
      </c>
      <c r="X5" s="36">
        <v>30</v>
      </c>
      <c r="Y5" s="35"/>
      <c r="Z5" s="37">
        <v>7</v>
      </c>
      <c r="AA5" s="37">
        <v>7</v>
      </c>
      <c r="AB5" s="37">
        <v>16</v>
      </c>
      <c r="AC5" s="36">
        <v>28</v>
      </c>
      <c r="AD5" s="37">
        <v>32</v>
      </c>
      <c r="AE5" s="37" t="s">
        <v>407</v>
      </c>
      <c r="AF5" s="37">
        <v>46</v>
      </c>
      <c r="AG5" s="37">
        <v>-14</v>
      </c>
      <c r="AH5" s="35"/>
      <c r="AI5" s="75" t="s">
        <v>48</v>
      </c>
    </row>
    <row r="6" spans="1:35" ht="12" customHeight="1" thickBot="1" x14ac:dyDescent="0.3">
      <c r="A6" s="14" t="s">
        <v>54</v>
      </c>
      <c r="B6" s="14">
        <v>1</v>
      </c>
      <c r="C6" s="14" t="s">
        <v>167</v>
      </c>
      <c r="D6" s="17" t="s">
        <v>249</v>
      </c>
      <c r="E6" s="14" t="s">
        <v>305</v>
      </c>
      <c r="F6" s="14">
        <v>13</v>
      </c>
      <c r="G6" s="14">
        <f t="shared" si="8"/>
        <v>16</v>
      </c>
      <c r="H6" s="14">
        <f t="shared" si="9"/>
        <v>17</v>
      </c>
      <c r="I6" s="14">
        <f t="shared" si="10"/>
        <v>-35</v>
      </c>
      <c r="J6" s="14">
        <f t="shared" si="0"/>
        <v>0</v>
      </c>
      <c r="K6" s="14"/>
      <c r="L6" s="14">
        <f t="shared" si="1"/>
        <v>255</v>
      </c>
      <c r="M6" s="14">
        <f t="shared" si="2"/>
        <v>-350</v>
      </c>
      <c r="N6" s="14">
        <f t="shared" si="3"/>
        <v>-300</v>
      </c>
      <c r="O6" s="14">
        <f t="shared" si="4"/>
        <v>0</v>
      </c>
      <c r="P6" s="14">
        <f t="shared" si="5"/>
        <v>-300</v>
      </c>
      <c r="Q6" s="14">
        <f t="shared" si="6"/>
        <v>0</v>
      </c>
      <c r="R6" s="33">
        <f t="shared" si="7"/>
        <v>-445</v>
      </c>
      <c r="T6" s="74">
        <v>16</v>
      </c>
      <c r="U6" s="35"/>
      <c r="V6" s="35" t="s">
        <v>249</v>
      </c>
      <c r="W6" s="75" t="s">
        <v>250</v>
      </c>
      <c r="X6" s="36">
        <v>30</v>
      </c>
      <c r="Y6" s="35"/>
      <c r="Z6" s="37">
        <v>4</v>
      </c>
      <c r="AA6" s="37">
        <v>5</v>
      </c>
      <c r="AB6" s="37">
        <v>21</v>
      </c>
      <c r="AC6" s="36">
        <v>17</v>
      </c>
      <c r="AD6" s="37">
        <v>14</v>
      </c>
      <c r="AE6" s="37" t="s">
        <v>407</v>
      </c>
      <c r="AF6" s="37">
        <v>49</v>
      </c>
      <c r="AG6" s="37">
        <v>-35</v>
      </c>
      <c r="AH6" s="35"/>
      <c r="AI6" s="75" t="s">
        <v>48</v>
      </c>
    </row>
    <row r="7" spans="1:35" ht="12" customHeight="1" thickBot="1" x14ac:dyDescent="0.3">
      <c r="A7" s="14" t="s">
        <v>54</v>
      </c>
      <c r="B7" s="14">
        <v>1</v>
      </c>
      <c r="C7" s="14" t="s">
        <v>156</v>
      </c>
      <c r="D7" s="17" t="s">
        <v>247</v>
      </c>
      <c r="E7" s="14" t="s">
        <v>311</v>
      </c>
      <c r="F7" s="14">
        <v>5</v>
      </c>
      <c r="G7" s="14">
        <f t="shared" si="8"/>
        <v>11</v>
      </c>
      <c r="H7" s="14">
        <f t="shared" si="9"/>
        <v>31</v>
      </c>
      <c r="I7" s="14">
        <f t="shared" si="10"/>
        <v>-17</v>
      </c>
      <c r="J7" s="14">
        <f t="shared" si="0"/>
        <v>0</v>
      </c>
      <c r="K7" s="14"/>
      <c r="L7" s="14">
        <f t="shared" si="1"/>
        <v>465</v>
      </c>
      <c r="M7" s="14">
        <f t="shared" si="2"/>
        <v>-170</v>
      </c>
      <c r="N7" s="14">
        <f t="shared" si="3"/>
        <v>-600</v>
      </c>
      <c r="O7" s="14">
        <f t="shared" si="4"/>
        <v>0</v>
      </c>
      <c r="P7" s="14">
        <f t="shared" si="5"/>
        <v>0</v>
      </c>
      <c r="Q7" s="14">
        <f t="shared" si="6"/>
        <v>0</v>
      </c>
      <c r="R7" s="33">
        <f t="shared" si="7"/>
        <v>-55</v>
      </c>
      <c r="T7" s="74">
        <v>11</v>
      </c>
      <c r="U7" s="35"/>
      <c r="V7" s="35" t="s">
        <v>247</v>
      </c>
      <c r="W7" s="75" t="s">
        <v>248</v>
      </c>
      <c r="X7" s="36">
        <v>30</v>
      </c>
      <c r="Y7" s="35"/>
      <c r="Z7" s="37">
        <v>7</v>
      </c>
      <c r="AA7" s="37">
        <v>10</v>
      </c>
      <c r="AB7" s="37">
        <v>13</v>
      </c>
      <c r="AC7" s="36">
        <v>31</v>
      </c>
      <c r="AD7" s="37">
        <v>22</v>
      </c>
      <c r="AE7" s="37" t="s">
        <v>407</v>
      </c>
      <c r="AF7" s="37">
        <v>39</v>
      </c>
      <c r="AG7" s="37">
        <v>-17</v>
      </c>
      <c r="AH7" s="35"/>
      <c r="AI7" s="75" t="s">
        <v>47</v>
      </c>
    </row>
    <row r="8" spans="1:35" ht="12" customHeight="1" thickBot="1" x14ac:dyDescent="0.3">
      <c r="A8" s="14" t="s">
        <v>54</v>
      </c>
      <c r="B8" s="14">
        <v>1</v>
      </c>
      <c r="C8" s="14" t="s">
        <v>165</v>
      </c>
      <c r="D8" s="17" t="s">
        <v>255</v>
      </c>
      <c r="E8" s="14" t="s">
        <v>306</v>
      </c>
      <c r="F8" s="14">
        <v>9</v>
      </c>
      <c r="G8" s="14">
        <f t="shared" si="8"/>
        <v>14</v>
      </c>
      <c r="H8" s="14">
        <f t="shared" si="9"/>
        <v>26</v>
      </c>
      <c r="I8" s="14">
        <f t="shared" si="10"/>
        <v>-18</v>
      </c>
      <c r="J8" s="14">
        <f t="shared" si="0"/>
        <v>0</v>
      </c>
      <c r="K8" s="14"/>
      <c r="L8" s="14">
        <f t="shared" si="1"/>
        <v>390</v>
      </c>
      <c r="M8" s="14">
        <f t="shared" si="2"/>
        <v>-180</v>
      </c>
      <c r="N8" s="14">
        <f t="shared" si="3"/>
        <v>-500</v>
      </c>
      <c r="O8" s="14">
        <f t="shared" si="4"/>
        <v>0</v>
      </c>
      <c r="P8" s="14">
        <f t="shared" si="5"/>
        <v>0</v>
      </c>
      <c r="Q8" s="14">
        <f t="shared" si="6"/>
        <v>0</v>
      </c>
      <c r="R8" s="33">
        <f t="shared" si="7"/>
        <v>-40</v>
      </c>
      <c r="T8" s="74">
        <v>14</v>
      </c>
      <c r="U8" s="35"/>
      <c r="V8" s="35" t="s">
        <v>255</v>
      </c>
      <c r="W8" s="75" t="s">
        <v>256</v>
      </c>
      <c r="X8" s="36">
        <v>30</v>
      </c>
      <c r="Y8" s="35"/>
      <c r="Z8" s="37">
        <v>5</v>
      </c>
      <c r="AA8" s="37">
        <v>11</v>
      </c>
      <c r="AB8" s="37">
        <v>14</v>
      </c>
      <c r="AC8" s="36">
        <v>26</v>
      </c>
      <c r="AD8" s="37">
        <v>24</v>
      </c>
      <c r="AE8" s="37" t="s">
        <v>407</v>
      </c>
      <c r="AF8" s="37">
        <v>42</v>
      </c>
      <c r="AG8" s="37">
        <v>-18</v>
      </c>
      <c r="AH8" s="35"/>
      <c r="AI8" s="75" t="s">
        <v>47</v>
      </c>
    </row>
    <row r="9" spans="1:35" ht="12" customHeight="1" thickBot="1" x14ac:dyDescent="0.3">
      <c r="A9" s="14" t="s">
        <v>54</v>
      </c>
      <c r="B9" s="14">
        <v>1</v>
      </c>
      <c r="C9" s="14" t="s">
        <v>158</v>
      </c>
      <c r="D9" s="17" t="s">
        <v>235</v>
      </c>
      <c r="E9" s="14" t="s">
        <v>183</v>
      </c>
      <c r="F9" s="14">
        <v>5</v>
      </c>
      <c r="G9" s="14">
        <f t="shared" si="8"/>
        <v>2</v>
      </c>
      <c r="H9" s="14">
        <f t="shared" si="9"/>
        <v>63</v>
      </c>
      <c r="I9" s="14">
        <f t="shared" si="10"/>
        <v>30</v>
      </c>
      <c r="J9" s="14">
        <f t="shared" si="0"/>
        <v>200</v>
      </c>
      <c r="K9" s="14"/>
      <c r="L9" s="14">
        <f t="shared" si="1"/>
        <v>945</v>
      </c>
      <c r="M9" s="14">
        <f t="shared" si="2"/>
        <v>300</v>
      </c>
      <c r="N9" s="14">
        <f t="shared" si="3"/>
        <v>300</v>
      </c>
      <c r="O9" s="14">
        <f t="shared" si="4"/>
        <v>0</v>
      </c>
      <c r="P9" s="14">
        <f t="shared" si="5"/>
        <v>0</v>
      </c>
      <c r="Q9" s="14">
        <f t="shared" si="6"/>
        <v>0</v>
      </c>
      <c r="R9" s="33">
        <f t="shared" si="7"/>
        <v>1995</v>
      </c>
      <c r="T9" s="74">
        <v>2</v>
      </c>
      <c r="U9" s="35"/>
      <c r="V9" s="35" t="s">
        <v>235</v>
      </c>
      <c r="W9" s="75" t="s">
        <v>236</v>
      </c>
      <c r="X9" s="36">
        <v>30</v>
      </c>
      <c r="Y9" s="35"/>
      <c r="Z9" s="37">
        <v>20</v>
      </c>
      <c r="AA9" s="37">
        <v>3</v>
      </c>
      <c r="AB9" s="37">
        <v>7</v>
      </c>
      <c r="AC9" s="36">
        <v>63</v>
      </c>
      <c r="AD9" s="37">
        <v>50</v>
      </c>
      <c r="AE9" s="37" t="s">
        <v>407</v>
      </c>
      <c r="AF9" s="37">
        <v>20</v>
      </c>
      <c r="AG9" s="37">
        <v>30</v>
      </c>
      <c r="AH9" s="35"/>
      <c r="AI9" s="75" t="s">
        <v>43</v>
      </c>
    </row>
    <row r="10" spans="1:35" ht="12" customHeight="1" thickBot="1" x14ac:dyDescent="0.3">
      <c r="A10" s="14" t="s">
        <v>54</v>
      </c>
      <c r="B10" s="14">
        <v>1</v>
      </c>
      <c r="C10" s="14" t="s">
        <v>161</v>
      </c>
      <c r="D10" s="17" t="s">
        <v>229</v>
      </c>
      <c r="E10" s="14" t="s">
        <v>304</v>
      </c>
      <c r="F10" s="14">
        <v>1</v>
      </c>
      <c r="G10" s="14">
        <f t="shared" si="8"/>
        <v>5</v>
      </c>
      <c r="H10" s="14">
        <f t="shared" si="9"/>
        <v>58</v>
      </c>
      <c r="I10" s="14">
        <f t="shared" si="10"/>
        <v>19</v>
      </c>
      <c r="J10" s="14">
        <f t="shared" si="0"/>
        <v>0</v>
      </c>
      <c r="K10" s="14" t="s">
        <v>406</v>
      </c>
      <c r="L10" s="14">
        <f t="shared" si="1"/>
        <v>870</v>
      </c>
      <c r="M10" s="14">
        <f t="shared" si="2"/>
        <v>190</v>
      </c>
      <c r="N10" s="14">
        <f t="shared" si="3"/>
        <v>-400</v>
      </c>
      <c r="O10" s="14">
        <f t="shared" si="4"/>
        <v>50</v>
      </c>
      <c r="P10" s="14">
        <f t="shared" si="5"/>
        <v>0</v>
      </c>
      <c r="Q10" s="14">
        <f t="shared" si="6"/>
        <v>0</v>
      </c>
      <c r="R10" s="33">
        <f t="shared" si="7"/>
        <v>960</v>
      </c>
      <c r="T10" s="74">
        <v>5</v>
      </c>
      <c r="U10" s="35"/>
      <c r="V10" s="35" t="s">
        <v>229</v>
      </c>
      <c r="W10" s="75" t="s">
        <v>230</v>
      </c>
      <c r="X10" s="36">
        <v>30</v>
      </c>
      <c r="Y10" s="35"/>
      <c r="Z10" s="37">
        <v>18</v>
      </c>
      <c r="AA10" s="37">
        <v>4</v>
      </c>
      <c r="AB10" s="37">
        <v>8</v>
      </c>
      <c r="AC10" s="36">
        <v>58</v>
      </c>
      <c r="AD10" s="37">
        <v>47</v>
      </c>
      <c r="AE10" s="37" t="s">
        <v>407</v>
      </c>
      <c r="AF10" s="37">
        <v>28</v>
      </c>
      <c r="AG10" s="37">
        <v>19</v>
      </c>
      <c r="AH10" s="35"/>
      <c r="AI10" s="75" t="s">
        <v>43</v>
      </c>
    </row>
    <row r="11" spans="1:35" ht="12" customHeight="1" thickBot="1" x14ac:dyDescent="0.3">
      <c r="A11" s="14" t="s">
        <v>54</v>
      </c>
      <c r="B11" s="14">
        <v>1</v>
      </c>
      <c r="C11" s="14" t="s">
        <v>157</v>
      </c>
      <c r="D11" s="17" t="s">
        <v>242</v>
      </c>
      <c r="E11" s="14" t="s">
        <v>314</v>
      </c>
      <c r="F11" s="14">
        <v>1</v>
      </c>
      <c r="G11" s="14">
        <f t="shared" si="8"/>
        <v>8</v>
      </c>
      <c r="H11" s="14">
        <f t="shared" si="9"/>
        <v>43</v>
      </c>
      <c r="I11" s="14">
        <f t="shared" si="10"/>
        <v>7</v>
      </c>
      <c r="J11" s="14">
        <f t="shared" si="0"/>
        <v>0</v>
      </c>
      <c r="K11" s="14"/>
      <c r="L11" s="14">
        <f t="shared" si="1"/>
        <v>645</v>
      </c>
      <c r="M11" s="14">
        <f t="shared" si="2"/>
        <v>70</v>
      </c>
      <c r="N11" s="14">
        <f t="shared" si="3"/>
        <v>-700</v>
      </c>
      <c r="O11" s="14">
        <f t="shared" si="4"/>
        <v>0</v>
      </c>
      <c r="P11" s="14">
        <f t="shared" si="5"/>
        <v>0</v>
      </c>
      <c r="Q11" s="14">
        <f t="shared" si="6"/>
        <v>0</v>
      </c>
      <c r="R11" s="33">
        <f t="shared" si="7"/>
        <v>265</v>
      </c>
      <c r="T11" s="74">
        <v>8</v>
      </c>
      <c r="U11" s="35"/>
      <c r="V11" s="35" t="s">
        <v>242</v>
      </c>
      <c r="W11" s="75" t="s">
        <v>243</v>
      </c>
      <c r="X11" s="36">
        <v>30</v>
      </c>
      <c r="Y11" s="35"/>
      <c r="Z11" s="37">
        <v>12</v>
      </c>
      <c r="AA11" s="37">
        <v>7</v>
      </c>
      <c r="AB11" s="37">
        <v>11</v>
      </c>
      <c r="AC11" s="36">
        <v>43</v>
      </c>
      <c r="AD11" s="37">
        <v>38</v>
      </c>
      <c r="AE11" s="37" t="s">
        <v>407</v>
      </c>
      <c r="AF11" s="37">
        <v>31</v>
      </c>
      <c r="AG11" s="37">
        <v>7</v>
      </c>
      <c r="AH11" s="35"/>
      <c r="AI11" s="75" t="s">
        <v>47</v>
      </c>
    </row>
    <row r="12" spans="1:35" ht="12" customHeight="1" thickBot="1" x14ac:dyDescent="0.3">
      <c r="A12" s="14" t="s">
        <v>54</v>
      </c>
      <c r="B12" s="14">
        <v>1</v>
      </c>
      <c r="C12" s="14" t="s">
        <v>166</v>
      </c>
      <c r="D12" s="17" t="s">
        <v>244</v>
      </c>
      <c r="E12" s="14" t="s">
        <v>309</v>
      </c>
      <c r="F12" s="14">
        <v>13</v>
      </c>
      <c r="G12" s="14">
        <f t="shared" si="8"/>
        <v>6</v>
      </c>
      <c r="H12" s="14">
        <f t="shared" si="9"/>
        <v>53</v>
      </c>
      <c r="I12" s="14">
        <f t="shared" si="10"/>
        <v>-2</v>
      </c>
      <c r="J12" s="14">
        <f t="shared" si="0"/>
        <v>200</v>
      </c>
      <c r="K12" s="14" t="s">
        <v>406</v>
      </c>
      <c r="L12" s="14">
        <f t="shared" si="1"/>
        <v>795</v>
      </c>
      <c r="M12" s="14">
        <f t="shared" si="2"/>
        <v>-20</v>
      </c>
      <c r="N12" s="14">
        <f t="shared" si="3"/>
        <v>700</v>
      </c>
      <c r="O12" s="14">
        <f t="shared" si="4"/>
        <v>50</v>
      </c>
      <c r="P12" s="14">
        <f t="shared" si="5"/>
        <v>0</v>
      </c>
      <c r="Q12" s="14">
        <f t="shared" si="6"/>
        <v>0</v>
      </c>
      <c r="R12" s="33">
        <f t="shared" si="7"/>
        <v>1975</v>
      </c>
      <c r="T12" s="74">
        <v>6</v>
      </c>
      <c r="U12" s="35"/>
      <c r="V12" s="35" t="s">
        <v>244</v>
      </c>
      <c r="W12" s="75" t="s">
        <v>245</v>
      </c>
      <c r="X12" s="36">
        <v>30</v>
      </c>
      <c r="Y12" s="35"/>
      <c r="Z12" s="37">
        <v>16</v>
      </c>
      <c r="AA12" s="37">
        <v>5</v>
      </c>
      <c r="AB12" s="37">
        <v>9</v>
      </c>
      <c r="AC12" s="36">
        <v>53</v>
      </c>
      <c r="AD12" s="37">
        <v>27</v>
      </c>
      <c r="AE12" s="37" t="s">
        <v>407</v>
      </c>
      <c r="AF12" s="37">
        <v>29</v>
      </c>
      <c r="AG12" s="37">
        <v>-2</v>
      </c>
      <c r="AH12" s="35"/>
      <c r="AI12" s="75" t="s">
        <v>43</v>
      </c>
    </row>
    <row r="13" spans="1:35" ht="12" customHeight="1" thickBot="1" x14ac:dyDescent="0.3">
      <c r="A13" s="14" t="s">
        <v>54</v>
      </c>
      <c r="B13" s="14">
        <v>1</v>
      </c>
      <c r="C13" s="14" t="s">
        <v>160</v>
      </c>
      <c r="D13" s="17" t="s">
        <v>239</v>
      </c>
      <c r="E13" s="14" t="s">
        <v>312</v>
      </c>
      <c r="F13" s="14">
        <v>1</v>
      </c>
      <c r="G13" s="14">
        <f t="shared" si="8"/>
        <v>3</v>
      </c>
      <c r="H13" s="14">
        <f t="shared" si="9"/>
        <v>60</v>
      </c>
      <c r="I13" s="14">
        <f t="shared" si="10"/>
        <v>39</v>
      </c>
      <c r="J13" s="14">
        <f t="shared" si="0"/>
        <v>0</v>
      </c>
      <c r="K13" s="14" t="s">
        <v>408</v>
      </c>
      <c r="L13" s="14">
        <f t="shared" si="1"/>
        <v>900</v>
      </c>
      <c r="M13" s="14">
        <f t="shared" si="2"/>
        <v>390</v>
      </c>
      <c r="N13" s="14">
        <f t="shared" si="3"/>
        <v>-200</v>
      </c>
      <c r="O13" s="14">
        <f t="shared" si="4"/>
        <v>100</v>
      </c>
      <c r="P13" s="14">
        <f t="shared" si="5"/>
        <v>0</v>
      </c>
      <c r="Q13" s="14">
        <f t="shared" si="6"/>
        <v>0</v>
      </c>
      <c r="R13" s="33">
        <f t="shared" si="7"/>
        <v>1440</v>
      </c>
      <c r="T13" s="74">
        <v>3</v>
      </c>
      <c r="U13" s="35"/>
      <c r="V13" s="35" t="s">
        <v>239</v>
      </c>
      <c r="W13" s="75" t="s">
        <v>240</v>
      </c>
      <c r="X13" s="36">
        <v>30</v>
      </c>
      <c r="Y13" s="35"/>
      <c r="Z13" s="37">
        <v>18</v>
      </c>
      <c r="AA13" s="37">
        <v>6</v>
      </c>
      <c r="AB13" s="37">
        <v>6</v>
      </c>
      <c r="AC13" s="36">
        <v>60</v>
      </c>
      <c r="AD13" s="37">
        <v>60</v>
      </c>
      <c r="AE13" s="37" t="s">
        <v>407</v>
      </c>
      <c r="AF13" s="37">
        <v>21</v>
      </c>
      <c r="AG13" s="37">
        <v>39</v>
      </c>
      <c r="AH13" s="35"/>
      <c r="AI13" s="75" t="s">
        <v>43</v>
      </c>
    </row>
    <row r="14" spans="1:35" ht="12" customHeight="1" thickBot="1" x14ac:dyDescent="0.3">
      <c r="A14" s="14" t="s">
        <v>54</v>
      </c>
      <c r="B14" s="14">
        <v>1</v>
      </c>
      <c r="C14" s="14" t="s">
        <v>170</v>
      </c>
      <c r="D14" s="17" t="s">
        <v>246</v>
      </c>
      <c r="E14" s="14" t="s">
        <v>313</v>
      </c>
      <c r="F14" s="14">
        <v>9</v>
      </c>
      <c r="G14" s="14">
        <f t="shared" si="8"/>
        <v>10</v>
      </c>
      <c r="H14" s="14">
        <f t="shared" si="9"/>
        <v>35</v>
      </c>
      <c r="I14" s="14">
        <f t="shared" si="10"/>
        <v>-7</v>
      </c>
      <c r="J14" s="14">
        <f t="shared" si="0"/>
        <v>0</v>
      </c>
      <c r="K14" s="14"/>
      <c r="L14" s="14">
        <f t="shared" si="1"/>
        <v>525</v>
      </c>
      <c r="M14" s="14">
        <f t="shared" si="2"/>
        <v>-70</v>
      </c>
      <c r="N14" s="14">
        <f t="shared" si="3"/>
        <v>-100</v>
      </c>
      <c r="O14" s="14">
        <f t="shared" si="4"/>
        <v>0</v>
      </c>
      <c r="P14" s="14">
        <f t="shared" si="5"/>
        <v>0</v>
      </c>
      <c r="Q14" s="14">
        <f t="shared" si="6"/>
        <v>0</v>
      </c>
      <c r="R14" s="33">
        <f t="shared" si="7"/>
        <v>605</v>
      </c>
      <c r="T14" s="74">
        <v>10</v>
      </c>
      <c r="U14" s="35"/>
      <c r="V14" s="35" t="s">
        <v>246</v>
      </c>
      <c r="W14" s="75" t="s">
        <v>96</v>
      </c>
      <c r="X14" s="36">
        <v>30</v>
      </c>
      <c r="Y14" s="35"/>
      <c r="Z14" s="37">
        <v>9</v>
      </c>
      <c r="AA14" s="37">
        <v>8</v>
      </c>
      <c r="AB14" s="37">
        <v>13</v>
      </c>
      <c r="AC14" s="36">
        <v>35</v>
      </c>
      <c r="AD14" s="37">
        <v>30</v>
      </c>
      <c r="AE14" s="37" t="s">
        <v>407</v>
      </c>
      <c r="AF14" s="37">
        <v>37</v>
      </c>
      <c r="AG14" s="37">
        <v>-7</v>
      </c>
      <c r="AH14" s="35"/>
      <c r="AI14" s="75" t="s">
        <v>47</v>
      </c>
    </row>
    <row r="15" spans="1:35" ht="12" customHeight="1" thickBot="1" x14ac:dyDescent="0.3">
      <c r="A15" s="14" t="s">
        <v>54</v>
      </c>
      <c r="B15" s="14">
        <v>1</v>
      </c>
      <c r="C15" s="14" t="s">
        <v>169</v>
      </c>
      <c r="D15" s="17" t="s">
        <v>233</v>
      </c>
      <c r="E15" s="14" t="s">
        <v>174</v>
      </c>
      <c r="F15" s="14">
        <v>1</v>
      </c>
      <c r="G15" s="14">
        <f t="shared" si="8"/>
        <v>4</v>
      </c>
      <c r="H15" s="14">
        <f t="shared" si="9"/>
        <v>59</v>
      </c>
      <c r="I15" s="14">
        <f t="shared" si="10"/>
        <v>26</v>
      </c>
      <c r="J15" s="14">
        <f t="shared" si="0"/>
        <v>0</v>
      </c>
      <c r="K15" s="14"/>
      <c r="L15" s="14">
        <f t="shared" si="1"/>
        <v>885</v>
      </c>
      <c r="M15" s="14">
        <f t="shared" si="2"/>
        <v>260</v>
      </c>
      <c r="N15" s="14">
        <f t="shared" si="3"/>
        <v>-300</v>
      </c>
      <c r="O15" s="14">
        <f t="shared" si="4"/>
        <v>0</v>
      </c>
      <c r="P15" s="14">
        <f t="shared" si="5"/>
        <v>0</v>
      </c>
      <c r="Q15" s="14">
        <f t="shared" si="6"/>
        <v>0</v>
      </c>
      <c r="R15" s="33">
        <f t="shared" si="7"/>
        <v>1095</v>
      </c>
      <c r="T15" s="74">
        <v>4</v>
      </c>
      <c r="U15" s="46"/>
      <c r="V15" s="46" t="s">
        <v>233</v>
      </c>
      <c r="W15" s="78" t="s">
        <v>234</v>
      </c>
      <c r="X15" s="47">
        <v>30</v>
      </c>
      <c r="Y15" s="46"/>
      <c r="Z15" s="48">
        <v>18</v>
      </c>
      <c r="AA15" s="48">
        <v>5</v>
      </c>
      <c r="AB15" s="48">
        <v>7</v>
      </c>
      <c r="AC15" s="47">
        <v>59</v>
      </c>
      <c r="AD15" s="48">
        <v>51</v>
      </c>
      <c r="AE15" s="48" t="s">
        <v>407</v>
      </c>
      <c r="AF15" s="48">
        <v>25</v>
      </c>
      <c r="AG15" s="48">
        <v>26</v>
      </c>
      <c r="AH15" s="46"/>
      <c r="AI15" s="78" t="s">
        <v>43</v>
      </c>
    </row>
    <row r="16" spans="1:35" ht="12" customHeight="1" thickBot="1" x14ac:dyDescent="0.3">
      <c r="A16" s="14" t="s">
        <v>54</v>
      </c>
      <c r="B16" s="14">
        <v>1</v>
      </c>
      <c r="C16" s="14" t="s">
        <v>168</v>
      </c>
      <c r="D16" s="17" t="s">
        <v>253</v>
      </c>
      <c r="E16" s="14" t="s">
        <v>315</v>
      </c>
      <c r="F16" s="14">
        <v>13</v>
      </c>
      <c r="G16" s="14">
        <f t="shared" si="8"/>
        <v>15</v>
      </c>
      <c r="H16" s="14">
        <f t="shared" si="9"/>
        <v>22</v>
      </c>
      <c r="I16" s="14">
        <f t="shared" si="10"/>
        <v>-30</v>
      </c>
      <c r="J16" s="14">
        <f t="shared" si="0"/>
        <v>0</v>
      </c>
      <c r="K16" s="14"/>
      <c r="L16" s="14">
        <f t="shared" si="1"/>
        <v>330</v>
      </c>
      <c r="M16" s="14">
        <f t="shared" si="2"/>
        <v>-300</v>
      </c>
      <c r="N16" s="14">
        <f t="shared" si="3"/>
        <v>-200</v>
      </c>
      <c r="O16" s="14">
        <f t="shared" si="4"/>
        <v>0</v>
      </c>
      <c r="P16" s="14">
        <f t="shared" si="5"/>
        <v>0</v>
      </c>
      <c r="Q16" s="14">
        <f t="shared" si="6"/>
        <v>0</v>
      </c>
      <c r="R16" s="33">
        <f t="shared" si="7"/>
        <v>80</v>
      </c>
      <c r="T16" s="74">
        <v>15</v>
      </c>
      <c r="U16" s="35"/>
      <c r="V16" s="35" t="s">
        <v>253</v>
      </c>
      <c r="W16" s="75" t="s">
        <v>254</v>
      </c>
      <c r="X16" s="36">
        <v>30</v>
      </c>
      <c r="Y16" s="35"/>
      <c r="Z16" s="37">
        <v>5</v>
      </c>
      <c r="AA16" s="37">
        <v>7</v>
      </c>
      <c r="AB16" s="37">
        <v>18</v>
      </c>
      <c r="AC16" s="36">
        <v>22</v>
      </c>
      <c r="AD16" s="37">
        <v>12</v>
      </c>
      <c r="AE16" s="37" t="s">
        <v>407</v>
      </c>
      <c r="AF16" s="37">
        <v>42</v>
      </c>
      <c r="AG16" s="37">
        <v>-30</v>
      </c>
      <c r="AH16" s="35"/>
      <c r="AI16" s="75" t="s">
        <v>48</v>
      </c>
    </row>
    <row r="17" spans="1:35" ht="12" customHeight="1" thickBot="1" x14ac:dyDescent="0.3">
      <c r="A17" s="14" t="s">
        <v>54</v>
      </c>
      <c r="B17" s="14">
        <v>1</v>
      </c>
      <c r="C17" s="14" t="s">
        <v>164</v>
      </c>
      <c r="D17" s="17" t="s">
        <v>251</v>
      </c>
      <c r="E17" s="14" t="s">
        <v>310</v>
      </c>
      <c r="F17" s="14">
        <v>13</v>
      </c>
      <c r="G17" s="14">
        <f t="shared" si="8"/>
        <v>13</v>
      </c>
      <c r="H17" s="14">
        <f t="shared" si="9"/>
        <v>27</v>
      </c>
      <c r="I17" s="14">
        <f t="shared" si="10"/>
        <v>-26</v>
      </c>
      <c r="J17" s="14">
        <f t="shared" si="0"/>
        <v>200</v>
      </c>
      <c r="K17" s="14"/>
      <c r="L17" s="14">
        <f t="shared" si="1"/>
        <v>405</v>
      </c>
      <c r="M17" s="14">
        <f t="shared" si="2"/>
        <v>-260</v>
      </c>
      <c r="N17" s="14">
        <f t="shared" si="3"/>
        <v>0</v>
      </c>
      <c r="O17" s="14">
        <f t="shared" si="4"/>
        <v>0</v>
      </c>
      <c r="P17" s="14">
        <f t="shared" si="5"/>
        <v>0</v>
      </c>
      <c r="Q17" s="14">
        <f t="shared" si="6"/>
        <v>0</v>
      </c>
      <c r="R17" s="33">
        <f t="shared" si="7"/>
        <v>595</v>
      </c>
      <c r="T17" s="74">
        <v>13</v>
      </c>
      <c r="U17" s="35"/>
      <c r="V17" s="35" t="s">
        <v>251</v>
      </c>
      <c r="W17" s="75" t="s">
        <v>252</v>
      </c>
      <c r="X17" s="36">
        <v>30</v>
      </c>
      <c r="Y17" s="35"/>
      <c r="Z17" s="37">
        <v>7</v>
      </c>
      <c r="AA17" s="37">
        <v>6</v>
      </c>
      <c r="AB17" s="37">
        <v>17</v>
      </c>
      <c r="AC17" s="36">
        <v>27</v>
      </c>
      <c r="AD17" s="37">
        <v>22</v>
      </c>
      <c r="AE17" s="37" t="s">
        <v>407</v>
      </c>
      <c r="AF17" s="37">
        <v>48</v>
      </c>
      <c r="AG17" s="37">
        <v>-26</v>
      </c>
      <c r="AH17" s="35"/>
      <c r="AI17" s="75" t="s">
        <v>48</v>
      </c>
    </row>
    <row r="18" spans="1:35" ht="12" customHeight="1" thickBot="1" x14ac:dyDescent="0.3">
      <c r="A18" s="32" t="s">
        <v>0</v>
      </c>
      <c r="B18" s="32" t="s">
        <v>1</v>
      </c>
      <c r="C18" s="32" t="s">
        <v>2</v>
      </c>
      <c r="D18" s="32" t="s">
        <v>3</v>
      </c>
      <c r="E18" s="32" t="s">
        <v>26</v>
      </c>
      <c r="F18" s="32" t="s">
        <v>5</v>
      </c>
      <c r="G18" s="32" t="s">
        <v>40</v>
      </c>
      <c r="H18" s="32" t="s">
        <v>7</v>
      </c>
      <c r="I18" s="32" t="s">
        <v>41</v>
      </c>
      <c r="J18" s="32" t="s">
        <v>38</v>
      </c>
      <c r="K18" s="32" t="s">
        <v>42</v>
      </c>
      <c r="L18" s="32" t="s">
        <v>44</v>
      </c>
      <c r="M18" s="32" t="s">
        <v>45</v>
      </c>
      <c r="N18" s="32" t="s">
        <v>6</v>
      </c>
      <c r="O18" s="32" t="s">
        <v>33</v>
      </c>
      <c r="P18" s="32" t="s">
        <v>59</v>
      </c>
      <c r="Q18" s="32" t="s">
        <v>56</v>
      </c>
      <c r="R18" s="32" t="s">
        <v>46</v>
      </c>
      <c r="T18" s="42" t="s">
        <v>40</v>
      </c>
      <c r="U18" s="43"/>
      <c r="V18" s="43" t="s">
        <v>3</v>
      </c>
      <c r="W18" s="43" t="s">
        <v>49</v>
      </c>
      <c r="X18" s="43" t="s">
        <v>50</v>
      </c>
      <c r="Y18" s="43"/>
      <c r="Z18" s="43" t="s">
        <v>43</v>
      </c>
      <c r="AA18" s="43" t="s">
        <v>47</v>
      </c>
      <c r="AB18" s="43" t="s">
        <v>48</v>
      </c>
      <c r="AC18" s="43" t="s">
        <v>7</v>
      </c>
      <c r="AD18" s="43" t="s">
        <v>51</v>
      </c>
      <c r="AE18" s="43"/>
      <c r="AF18" s="43" t="s">
        <v>52</v>
      </c>
      <c r="AG18" s="43" t="s">
        <v>25</v>
      </c>
      <c r="AH18" s="43"/>
      <c r="AI18" s="44"/>
    </row>
    <row r="19" spans="1:35" ht="12" customHeight="1" thickBot="1" x14ac:dyDescent="0.3">
      <c r="A19" s="14" t="s">
        <v>54</v>
      </c>
      <c r="B19" s="14">
        <v>2</v>
      </c>
      <c r="C19" s="14" t="s">
        <v>159</v>
      </c>
      <c r="D19" s="17" t="s">
        <v>260</v>
      </c>
      <c r="E19" s="14" t="s">
        <v>312</v>
      </c>
      <c r="F19" s="14">
        <v>5</v>
      </c>
      <c r="G19" s="14">
        <f>T19</f>
        <v>9</v>
      </c>
      <c r="H19" s="14">
        <f>AC19</f>
        <v>42</v>
      </c>
      <c r="I19" s="14">
        <f>AG19</f>
        <v>4</v>
      </c>
      <c r="J19" s="14">
        <f t="shared" ref="J19:J34" si="11">IF(G19=F19,200,IF(G19&lt;F19,200,0))</f>
        <v>0</v>
      </c>
      <c r="K19" s="14"/>
      <c r="L19" s="14">
        <f t="shared" ref="L19:L34" si="12">H19*15</f>
        <v>630</v>
      </c>
      <c r="M19" s="14">
        <f t="shared" ref="M19:M34" si="13">I19*10</f>
        <v>40</v>
      </c>
      <c r="N19" s="14">
        <f t="shared" ref="N19:N34" si="14">((F19-G19)*100)</f>
        <v>-400</v>
      </c>
      <c r="O19" s="14">
        <f t="shared" ref="O19:O34" si="15">IF((K19="S"),50,IF((K19="F"),100,IF((K19="C"),200,0)))</f>
        <v>0</v>
      </c>
      <c r="P19" s="14">
        <f t="shared" ref="P19:P34" si="16">IF(G19=16,-300,0)</f>
        <v>0</v>
      </c>
      <c r="Q19" s="14">
        <f t="shared" ref="Q19:Q34" si="17">IF(G19=1,300,0)</f>
        <v>0</v>
      </c>
      <c r="R19" s="33">
        <f t="shared" ref="R19:R34" si="18">250+(J19+L19+M19+N19+O19+P19+Q19)</f>
        <v>520</v>
      </c>
      <c r="T19" s="76">
        <v>9</v>
      </c>
      <c r="U19" s="39"/>
      <c r="V19" s="39" t="s">
        <v>260</v>
      </c>
      <c r="W19" s="77" t="s">
        <v>240</v>
      </c>
      <c r="X19" s="40">
        <v>30</v>
      </c>
      <c r="Y19" s="39"/>
      <c r="Z19" s="41">
        <v>12</v>
      </c>
      <c r="AA19" s="41">
        <v>6</v>
      </c>
      <c r="AB19" s="41">
        <v>12</v>
      </c>
      <c r="AC19" s="40">
        <v>42</v>
      </c>
      <c r="AD19" s="41">
        <v>44</v>
      </c>
      <c r="AE19" s="41" t="s">
        <v>407</v>
      </c>
      <c r="AF19" s="41">
        <v>40</v>
      </c>
      <c r="AG19" s="41">
        <v>4</v>
      </c>
      <c r="AH19" s="39"/>
      <c r="AI19" s="77" t="s">
        <v>43</v>
      </c>
    </row>
    <row r="20" spans="1:35" ht="12" customHeight="1" thickBot="1" x14ac:dyDescent="0.3">
      <c r="A20" s="14" t="s">
        <v>54</v>
      </c>
      <c r="B20" s="14">
        <v>2</v>
      </c>
      <c r="C20" s="14" t="s">
        <v>157</v>
      </c>
      <c r="D20" s="17" t="s">
        <v>268</v>
      </c>
      <c r="E20" s="14" t="s">
        <v>315</v>
      </c>
      <c r="F20" s="14">
        <v>1</v>
      </c>
      <c r="G20" s="14">
        <f t="shared" ref="G20:G34" si="19">T20</f>
        <v>14</v>
      </c>
      <c r="H20" s="14">
        <f t="shared" ref="H20:H34" si="20">AC20</f>
        <v>28</v>
      </c>
      <c r="I20" s="14">
        <f t="shared" ref="I20:I34" si="21">AG20</f>
        <v>-26</v>
      </c>
      <c r="J20" s="14">
        <f t="shared" si="11"/>
        <v>0</v>
      </c>
      <c r="K20" s="14"/>
      <c r="L20" s="14">
        <f t="shared" si="12"/>
        <v>420</v>
      </c>
      <c r="M20" s="14">
        <f t="shared" si="13"/>
        <v>-260</v>
      </c>
      <c r="N20" s="14">
        <f t="shared" si="14"/>
        <v>-1300</v>
      </c>
      <c r="O20" s="14">
        <f t="shared" si="15"/>
        <v>0</v>
      </c>
      <c r="P20" s="14">
        <f t="shared" si="16"/>
        <v>0</v>
      </c>
      <c r="Q20" s="14">
        <f t="shared" si="17"/>
        <v>0</v>
      </c>
      <c r="R20" s="33">
        <f t="shared" si="18"/>
        <v>-890</v>
      </c>
      <c r="T20" s="74">
        <v>14</v>
      </c>
      <c r="U20" s="46"/>
      <c r="V20" s="46" t="s">
        <v>268</v>
      </c>
      <c r="W20" s="78" t="s">
        <v>254</v>
      </c>
      <c r="X20" s="47">
        <v>30</v>
      </c>
      <c r="Y20" s="46"/>
      <c r="Z20" s="48">
        <v>7</v>
      </c>
      <c r="AA20" s="48">
        <v>7</v>
      </c>
      <c r="AB20" s="48">
        <v>16</v>
      </c>
      <c r="AC20" s="47">
        <v>28</v>
      </c>
      <c r="AD20" s="48">
        <v>20</v>
      </c>
      <c r="AE20" s="48" t="s">
        <v>407</v>
      </c>
      <c r="AF20" s="48">
        <v>46</v>
      </c>
      <c r="AG20" s="48">
        <v>-26</v>
      </c>
      <c r="AH20" s="46"/>
      <c r="AI20" s="78" t="s">
        <v>48</v>
      </c>
    </row>
    <row r="21" spans="1:35" ht="12" customHeight="1" thickBot="1" x14ac:dyDescent="0.3">
      <c r="A21" s="14" t="s">
        <v>54</v>
      </c>
      <c r="B21" s="14">
        <v>2</v>
      </c>
      <c r="C21" s="14" t="s">
        <v>156</v>
      </c>
      <c r="D21" s="17" t="s">
        <v>264</v>
      </c>
      <c r="E21" s="14" t="s">
        <v>314</v>
      </c>
      <c r="F21" s="14">
        <v>5</v>
      </c>
      <c r="G21" s="14">
        <f t="shared" si="19"/>
        <v>4</v>
      </c>
      <c r="H21" s="14">
        <f t="shared" si="20"/>
        <v>58</v>
      </c>
      <c r="I21" s="14">
        <f t="shared" si="21"/>
        <v>21</v>
      </c>
      <c r="J21" s="14">
        <f t="shared" si="11"/>
        <v>200</v>
      </c>
      <c r="K21" s="14"/>
      <c r="L21" s="14">
        <f t="shared" si="12"/>
        <v>870</v>
      </c>
      <c r="M21" s="14">
        <f t="shared" si="13"/>
        <v>210</v>
      </c>
      <c r="N21" s="14">
        <f t="shared" si="14"/>
        <v>100</v>
      </c>
      <c r="O21" s="14">
        <f t="shared" si="15"/>
        <v>0</v>
      </c>
      <c r="P21" s="14">
        <f t="shared" si="16"/>
        <v>0</v>
      </c>
      <c r="Q21" s="14">
        <f t="shared" si="17"/>
        <v>0</v>
      </c>
      <c r="R21" s="33">
        <f t="shared" si="18"/>
        <v>1630</v>
      </c>
      <c r="T21" s="74">
        <v>4</v>
      </c>
      <c r="U21" s="35"/>
      <c r="V21" s="35" t="s">
        <v>264</v>
      </c>
      <c r="W21" s="75" t="s">
        <v>243</v>
      </c>
      <c r="X21" s="36">
        <v>30</v>
      </c>
      <c r="Y21" s="35"/>
      <c r="Z21" s="37">
        <v>18</v>
      </c>
      <c r="AA21" s="37">
        <v>4</v>
      </c>
      <c r="AB21" s="37">
        <v>8</v>
      </c>
      <c r="AC21" s="36">
        <v>58</v>
      </c>
      <c r="AD21" s="37">
        <v>45</v>
      </c>
      <c r="AE21" s="37" t="s">
        <v>407</v>
      </c>
      <c r="AF21" s="37">
        <v>24</v>
      </c>
      <c r="AG21" s="37">
        <v>21</v>
      </c>
      <c r="AH21" s="35"/>
      <c r="AI21" s="75" t="s">
        <v>43</v>
      </c>
    </row>
    <row r="22" spans="1:35" ht="12" customHeight="1" thickBot="1" x14ac:dyDescent="0.3">
      <c r="A22" s="14" t="s">
        <v>54</v>
      </c>
      <c r="B22" s="14">
        <v>2</v>
      </c>
      <c r="C22" s="14" t="s">
        <v>168</v>
      </c>
      <c r="D22" s="17" t="s">
        <v>267</v>
      </c>
      <c r="E22" s="14" t="s">
        <v>307</v>
      </c>
      <c r="F22" s="14">
        <v>13</v>
      </c>
      <c r="G22" s="14">
        <f t="shared" si="19"/>
        <v>6</v>
      </c>
      <c r="H22" s="14">
        <f t="shared" si="20"/>
        <v>49</v>
      </c>
      <c r="I22" s="14">
        <f t="shared" si="21"/>
        <v>11</v>
      </c>
      <c r="J22" s="14">
        <f t="shared" si="11"/>
        <v>200</v>
      </c>
      <c r="K22" s="14"/>
      <c r="L22" s="14">
        <f t="shared" si="12"/>
        <v>735</v>
      </c>
      <c r="M22" s="14">
        <f t="shared" si="13"/>
        <v>110</v>
      </c>
      <c r="N22" s="14">
        <f t="shared" si="14"/>
        <v>700</v>
      </c>
      <c r="O22" s="14">
        <f t="shared" si="15"/>
        <v>0</v>
      </c>
      <c r="P22" s="14">
        <f t="shared" si="16"/>
        <v>0</v>
      </c>
      <c r="Q22" s="14">
        <f t="shared" si="17"/>
        <v>0</v>
      </c>
      <c r="R22" s="33">
        <f t="shared" si="18"/>
        <v>1995</v>
      </c>
      <c r="T22" s="74">
        <v>6</v>
      </c>
      <c r="U22" s="35"/>
      <c r="V22" s="35" t="s">
        <v>267</v>
      </c>
      <c r="W22" s="75" t="s">
        <v>106</v>
      </c>
      <c r="X22" s="36">
        <v>30</v>
      </c>
      <c r="Y22" s="35"/>
      <c r="Z22" s="37">
        <v>15</v>
      </c>
      <c r="AA22" s="37">
        <v>4</v>
      </c>
      <c r="AB22" s="37">
        <v>11</v>
      </c>
      <c r="AC22" s="36">
        <v>49</v>
      </c>
      <c r="AD22" s="37">
        <v>42</v>
      </c>
      <c r="AE22" s="37" t="s">
        <v>407</v>
      </c>
      <c r="AF22" s="37">
        <v>31</v>
      </c>
      <c r="AG22" s="37">
        <v>11</v>
      </c>
      <c r="AH22" s="35"/>
      <c r="AI22" s="75" t="s">
        <v>47</v>
      </c>
    </row>
    <row r="23" spans="1:35" ht="12" customHeight="1" thickBot="1" x14ac:dyDescent="0.3">
      <c r="A23" s="14" t="s">
        <v>54</v>
      </c>
      <c r="B23" s="14">
        <v>2</v>
      </c>
      <c r="C23" s="14" t="s">
        <v>166</v>
      </c>
      <c r="D23" s="17" t="s">
        <v>270</v>
      </c>
      <c r="E23" s="14" t="s">
        <v>306</v>
      </c>
      <c r="F23" s="14">
        <v>13</v>
      </c>
      <c r="G23" s="14">
        <f t="shared" si="19"/>
        <v>10</v>
      </c>
      <c r="H23" s="14">
        <f t="shared" si="20"/>
        <v>39</v>
      </c>
      <c r="I23" s="14">
        <f t="shared" si="21"/>
        <v>-2</v>
      </c>
      <c r="J23" s="14">
        <f t="shared" si="11"/>
        <v>200</v>
      </c>
      <c r="K23" s="14"/>
      <c r="L23" s="14">
        <f t="shared" si="12"/>
        <v>585</v>
      </c>
      <c r="M23" s="14">
        <f t="shared" si="13"/>
        <v>-20</v>
      </c>
      <c r="N23" s="14">
        <f t="shared" si="14"/>
        <v>300</v>
      </c>
      <c r="O23" s="14">
        <f t="shared" si="15"/>
        <v>0</v>
      </c>
      <c r="P23" s="14">
        <f t="shared" si="16"/>
        <v>0</v>
      </c>
      <c r="Q23" s="14">
        <f t="shared" si="17"/>
        <v>0</v>
      </c>
      <c r="R23" s="33">
        <f t="shared" si="18"/>
        <v>1315</v>
      </c>
      <c r="T23" s="74">
        <v>10</v>
      </c>
      <c r="U23" s="35"/>
      <c r="V23" s="35" t="s">
        <v>270</v>
      </c>
      <c r="W23" s="75" t="s">
        <v>256</v>
      </c>
      <c r="X23" s="36">
        <v>30</v>
      </c>
      <c r="Y23" s="35"/>
      <c r="Z23" s="37">
        <v>10</v>
      </c>
      <c r="AA23" s="37">
        <v>9</v>
      </c>
      <c r="AB23" s="37">
        <v>11</v>
      </c>
      <c r="AC23" s="36">
        <v>39</v>
      </c>
      <c r="AD23" s="37">
        <v>30</v>
      </c>
      <c r="AE23" s="37" t="s">
        <v>407</v>
      </c>
      <c r="AF23" s="37">
        <v>32</v>
      </c>
      <c r="AG23" s="37">
        <v>-2</v>
      </c>
      <c r="AH23" s="35"/>
      <c r="AI23" s="75" t="s">
        <v>47</v>
      </c>
    </row>
    <row r="24" spans="1:35" ht="12" customHeight="1" thickBot="1" x14ac:dyDescent="0.3">
      <c r="A24" s="14" t="s">
        <v>54</v>
      </c>
      <c r="B24" s="14">
        <v>2</v>
      </c>
      <c r="C24" s="14" t="s">
        <v>165</v>
      </c>
      <c r="D24" s="17" t="s">
        <v>259</v>
      </c>
      <c r="E24" s="14" t="s">
        <v>308</v>
      </c>
      <c r="F24" s="14">
        <v>9</v>
      </c>
      <c r="G24" s="14">
        <f t="shared" si="19"/>
        <v>2</v>
      </c>
      <c r="H24" s="14">
        <f t="shared" si="20"/>
        <v>67</v>
      </c>
      <c r="I24" s="14">
        <f t="shared" si="21"/>
        <v>35</v>
      </c>
      <c r="J24" s="14">
        <f t="shared" si="11"/>
        <v>200</v>
      </c>
      <c r="K24" s="14"/>
      <c r="L24" s="14">
        <f t="shared" si="12"/>
        <v>1005</v>
      </c>
      <c r="M24" s="14">
        <f t="shared" si="13"/>
        <v>350</v>
      </c>
      <c r="N24" s="14">
        <f t="shared" si="14"/>
        <v>700</v>
      </c>
      <c r="O24" s="14">
        <f t="shared" si="15"/>
        <v>0</v>
      </c>
      <c r="P24" s="14">
        <f t="shared" si="16"/>
        <v>0</v>
      </c>
      <c r="Q24" s="14">
        <f t="shared" si="17"/>
        <v>0</v>
      </c>
      <c r="R24" s="33">
        <f t="shared" si="18"/>
        <v>2505</v>
      </c>
      <c r="T24" s="74">
        <v>2</v>
      </c>
      <c r="U24" s="35"/>
      <c r="V24" s="35" t="s">
        <v>259</v>
      </c>
      <c r="W24" s="75" t="s">
        <v>228</v>
      </c>
      <c r="X24" s="36">
        <v>30</v>
      </c>
      <c r="Y24" s="35"/>
      <c r="Z24" s="37">
        <v>21</v>
      </c>
      <c r="AA24" s="37">
        <v>4</v>
      </c>
      <c r="AB24" s="37">
        <v>5</v>
      </c>
      <c r="AC24" s="36">
        <v>67</v>
      </c>
      <c r="AD24" s="37">
        <v>52</v>
      </c>
      <c r="AE24" s="37" t="s">
        <v>407</v>
      </c>
      <c r="AF24" s="37">
        <v>17</v>
      </c>
      <c r="AG24" s="37">
        <v>35</v>
      </c>
      <c r="AH24" s="35"/>
      <c r="AI24" s="75" t="s">
        <v>43</v>
      </c>
    </row>
    <row r="25" spans="1:35" ht="12" customHeight="1" thickBot="1" x14ac:dyDescent="0.3">
      <c r="A25" s="14" t="s">
        <v>54</v>
      </c>
      <c r="B25" s="14">
        <v>2</v>
      </c>
      <c r="C25" s="14" t="s">
        <v>169</v>
      </c>
      <c r="D25" s="17" t="s">
        <v>263</v>
      </c>
      <c r="E25" s="14" t="s">
        <v>305</v>
      </c>
      <c r="F25" s="14">
        <v>1</v>
      </c>
      <c r="G25" s="14">
        <f t="shared" si="19"/>
        <v>8</v>
      </c>
      <c r="H25" s="14">
        <f t="shared" si="20"/>
        <v>43</v>
      </c>
      <c r="I25" s="14">
        <f t="shared" si="21"/>
        <v>10</v>
      </c>
      <c r="J25" s="14">
        <f t="shared" si="11"/>
        <v>0</v>
      </c>
      <c r="K25" s="14" t="s">
        <v>408</v>
      </c>
      <c r="L25" s="14">
        <f t="shared" si="12"/>
        <v>645</v>
      </c>
      <c r="M25" s="14">
        <f t="shared" si="13"/>
        <v>100</v>
      </c>
      <c r="N25" s="14">
        <f t="shared" si="14"/>
        <v>-700</v>
      </c>
      <c r="O25" s="14">
        <f t="shared" si="15"/>
        <v>100</v>
      </c>
      <c r="P25" s="14">
        <f t="shared" si="16"/>
        <v>0</v>
      </c>
      <c r="Q25" s="14">
        <f t="shared" si="17"/>
        <v>0</v>
      </c>
      <c r="R25" s="33">
        <f t="shared" si="18"/>
        <v>395</v>
      </c>
      <c r="T25" s="74">
        <v>8</v>
      </c>
      <c r="U25" s="35"/>
      <c r="V25" s="35" t="s">
        <v>263</v>
      </c>
      <c r="W25" s="75" t="s">
        <v>250</v>
      </c>
      <c r="X25" s="36">
        <v>30</v>
      </c>
      <c r="Y25" s="35"/>
      <c r="Z25" s="37">
        <v>10</v>
      </c>
      <c r="AA25" s="37">
        <v>13</v>
      </c>
      <c r="AB25" s="37">
        <v>7</v>
      </c>
      <c r="AC25" s="36">
        <v>43</v>
      </c>
      <c r="AD25" s="37">
        <v>37</v>
      </c>
      <c r="AE25" s="37" t="s">
        <v>407</v>
      </c>
      <c r="AF25" s="37">
        <v>27</v>
      </c>
      <c r="AG25" s="37">
        <v>10</v>
      </c>
      <c r="AH25" s="35"/>
      <c r="AI25" s="75" t="s">
        <v>48</v>
      </c>
    </row>
    <row r="26" spans="1:35" ht="12" customHeight="1" thickBot="1" x14ac:dyDescent="0.3">
      <c r="A26" s="14" t="s">
        <v>54</v>
      </c>
      <c r="B26" s="14">
        <v>2</v>
      </c>
      <c r="C26" s="14" t="s">
        <v>158</v>
      </c>
      <c r="D26" s="17" t="s">
        <v>257</v>
      </c>
      <c r="E26" s="14" t="s">
        <v>174</v>
      </c>
      <c r="F26" s="14">
        <v>5</v>
      </c>
      <c r="G26" s="14">
        <f t="shared" si="19"/>
        <v>1</v>
      </c>
      <c r="H26" s="14">
        <f t="shared" si="20"/>
        <v>72</v>
      </c>
      <c r="I26" s="14">
        <f t="shared" si="21"/>
        <v>35</v>
      </c>
      <c r="J26" s="14">
        <f t="shared" si="11"/>
        <v>200</v>
      </c>
      <c r="K26" s="14" t="s">
        <v>406</v>
      </c>
      <c r="L26" s="14">
        <f t="shared" si="12"/>
        <v>1080</v>
      </c>
      <c r="M26" s="14">
        <f t="shared" si="13"/>
        <v>350</v>
      </c>
      <c r="N26" s="14">
        <f t="shared" si="14"/>
        <v>400</v>
      </c>
      <c r="O26" s="14">
        <f t="shared" si="15"/>
        <v>50</v>
      </c>
      <c r="P26" s="14">
        <f t="shared" si="16"/>
        <v>0</v>
      </c>
      <c r="Q26" s="14">
        <f t="shared" si="17"/>
        <v>300</v>
      </c>
      <c r="R26" s="33">
        <f t="shared" si="18"/>
        <v>2630</v>
      </c>
      <c r="T26" s="74">
        <v>1</v>
      </c>
      <c r="U26" s="35"/>
      <c r="V26" s="35" t="s">
        <v>257</v>
      </c>
      <c r="W26" s="75" t="s">
        <v>234</v>
      </c>
      <c r="X26" s="36">
        <v>30</v>
      </c>
      <c r="Y26" s="35"/>
      <c r="Z26" s="37">
        <v>22</v>
      </c>
      <c r="AA26" s="37">
        <v>6</v>
      </c>
      <c r="AB26" s="37">
        <v>2</v>
      </c>
      <c r="AC26" s="36">
        <v>72</v>
      </c>
      <c r="AD26" s="37">
        <v>49</v>
      </c>
      <c r="AE26" s="37" t="s">
        <v>407</v>
      </c>
      <c r="AF26" s="37">
        <v>14</v>
      </c>
      <c r="AG26" s="37">
        <v>35</v>
      </c>
      <c r="AH26" s="35"/>
      <c r="AI26" s="75" t="s">
        <v>43</v>
      </c>
    </row>
    <row r="27" spans="1:35" ht="12" customHeight="1" thickBot="1" x14ac:dyDescent="0.3">
      <c r="A27" s="14" t="s">
        <v>54</v>
      </c>
      <c r="B27" s="14">
        <v>2</v>
      </c>
      <c r="C27" s="14" t="s">
        <v>155</v>
      </c>
      <c r="D27" s="17" t="s">
        <v>262</v>
      </c>
      <c r="E27" s="14" t="s">
        <v>311</v>
      </c>
      <c r="F27" s="14">
        <v>9</v>
      </c>
      <c r="G27" s="14">
        <f t="shared" si="19"/>
        <v>12</v>
      </c>
      <c r="H27" s="14">
        <f t="shared" si="20"/>
        <v>31</v>
      </c>
      <c r="I27" s="14">
        <f t="shared" si="21"/>
        <v>-20</v>
      </c>
      <c r="J27" s="14">
        <f t="shared" si="11"/>
        <v>0</v>
      </c>
      <c r="K27" s="14"/>
      <c r="L27" s="14">
        <f t="shared" si="12"/>
        <v>465</v>
      </c>
      <c r="M27" s="14">
        <f t="shared" si="13"/>
        <v>-200</v>
      </c>
      <c r="N27" s="14">
        <f t="shared" si="14"/>
        <v>-300</v>
      </c>
      <c r="O27" s="14">
        <f t="shared" si="15"/>
        <v>0</v>
      </c>
      <c r="P27" s="14">
        <f t="shared" si="16"/>
        <v>0</v>
      </c>
      <c r="Q27" s="14">
        <f t="shared" si="17"/>
        <v>0</v>
      </c>
      <c r="R27" s="33">
        <f t="shared" si="18"/>
        <v>215</v>
      </c>
      <c r="T27" s="74">
        <v>12</v>
      </c>
      <c r="U27" s="35"/>
      <c r="V27" s="35" t="s">
        <v>262</v>
      </c>
      <c r="W27" s="75" t="s">
        <v>248</v>
      </c>
      <c r="X27" s="36">
        <v>30</v>
      </c>
      <c r="Y27" s="35"/>
      <c r="Z27" s="37">
        <v>8</v>
      </c>
      <c r="AA27" s="37">
        <v>7</v>
      </c>
      <c r="AB27" s="37">
        <v>15</v>
      </c>
      <c r="AC27" s="36">
        <v>31</v>
      </c>
      <c r="AD27" s="37">
        <v>26</v>
      </c>
      <c r="AE27" s="37" t="s">
        <v>407</v>
      </c>
      <c r="AF27" s="37">
        <v>46</v>
      </c>
      <c r="AG27" s="37">
        <v>-20</v>
      </c>
      <c r="AH27" s="35"/>
      <c r="AI27" s="75" t="s">
        <v>48</v>
      </c>
    </row>
    <row r="28" spans="1:35" ht="12" customHeight="1" thickBot="1" x14ac:dyDescent="0.3">
      <c r="A28" s="14" t="s">
        <v>54</v>
      </c>
      <c r="B28" s="14">
        <v>2</v>
      </c>
      <c r="C28" s="14" t="s">
        <v>160</v>
      </c>
      <c r="D28" s="17" t="s">
        <v>271</v>
      </c>
      <c r="E28" s="14" t="s">
        <v>309</v>
      </c>
      <c r="F28" s="14">
        <v>1</v>
      </c>
      <c r="G28" s="14">
        <f t="shared" si="19"/>
        <v>16</v>
      </c>
      <c r="H28" s="14">
        <f t="shared" si="20"/>
        <v>3</v>
      </c>
      <c r="I28" s="14">
        <f t="shared" si="21"/>
        <v>-65</v>
      </c>
      <c r="J28" s="14">
        <f t="shared" si="11"/>
        <v>0</v>
      </c>
      <c r="K28" s="14"/>
      <c r="L28" s="14">
        <f t="shared" si="12"/>
        <v>45</v>
      </c>
      <c r="M28" s="14">
        <f t="shared" si="13"/>
        <v>-650</v>
      </c>
      <c r="N28" s="14">
        <f t="shared" si="14"/>
        <v>-1500</v>
      </c>
      <c r="O28" s="14">
        <f t="shared" si="15"/>
        <v>0</v>
      </c>
      <c r="P28" s="14">
        <f t="shared" si="16"/>
        <v>-300</v>
      </c>
      <c r="Q28" s="14">
        <f t="shared" si="17"/>
        <v>0</v>
      </c>
      <c r="R28" s="33">
        <f t="shared" si="18"/>
        <v>-2155</v>
      </c>
      <c r="T28" s="74">
        <v>16</v>
      </c>
      <c r="U28" s="35"/>
      <c r="V28" s="35" t="s">
        <v>271</v>
      </c>
      <c r="W28" s="75" t="s">
        <v>245</v>
      </c>
      <c r="X28" s="36">
        <v>30</v>
      </c>
      <c r="Y28" s="35"/>
      <c r="Z28" s="37">
        <v>0</v>
      </c>
      <c r="AA28" s="37">
        <v>3</v>
      </c>
      <c r="AB28" s="37">
        <v>27</v>
      </c>
      <c r="AC28" s="36">
        <v>3</v>
      </c>
      <c r="AD28" s="37">
        <v>4</v>
      </c>
      <c r="AE28" s="37" t="s">
        <v>407</v>
      </c>
      <c r="AF28" s="37">
        <v>69</v>
      </c>
      <c r="AG28" s="37">
        <v>-65</v>
      </c>
      <c r="AH28" s="35"/>
      <c r="AI28" s="75" t="s">
        <v>48</v>
      </c>
    </row>
    <row r="29" spans="1:35" ht="12" customHeight="1" thickBot="1" x14ac:dyDescent="0.3">
      <c r="A29" s="14" t="s">
        <v>54</v>
      </c>
      <c r="B29" s="14">
        <v>2</v>
      </c>
      <c r="C29" s="14" t="s">
        <v>167</v>
      </c>
      <c r="D29" s="17" t="s">
        <v>269</v>
      </c>
      <c r="E29" s="14" t="s">
        <v>313</v>
      </c>
      <c r="F29" s="14">
        <v>13</v>
      </c>
      <c r="G29" s="14">
        <f t="shared" si="19"/>
        <v>15</v>
      </c>
      <c r="H29" s="14">
        <f t="shared" si="20"/>
        <v>19</v>
      </c>
      <c r="I29" s="14">
        <f t="shared" si="21"/>
        <v>-32</v>
      </c>
      <c r="J29" s="14">
        <f t="shared" si="11"/>
        <v>0</v>
      </c>
      <c r="K29" s="14"/>
      <c r="L29" s="14">
        <f t="shared" si="12"/>
        <v>285</v>
      </c>
      <c r="M29" s="14">
        <f t="shared" si="13"/>
        <v>-320</v>
      </c>
      <c r="N29" s="14">
        <f t="shared" si="14"/>
        <v>-200</v>
      </c>
      <c r="O29" s="14">
        <f t="shared" si="15"/>
        <v>0</v>
      </c>
      <c r="P29" s="14">
        <f t="shared" si="16"/>
        <v>0</v>
      </c>
      <c r="Q29" s="14">
        <f t="shared" si="17"/>
        <v>0</v>
      </c>
      <c r="R29" s="33">
        <f t="shared" si="18"/>
        <v>15</v>
      </c>
      <c r="T29" s="74">
        <v>15</v>
      </c>
      <c r="U29" s="35"/>
      <c r="V29" s="35" t="s">
        <v>269</v>
      </c>
      <c r="W29" s="75" t="s">
        <v>96</v>
      </c>
      <c r="X29" s="36">
        <v>30</v>
      </c>
      <c r="Y29" s="35"/>
      <c r="Z29" s="37">
        <v>6</v>
      </c>
      <c r="AA29" s="37">
        <v>1</v>
      </c>
      <c r="AB29" s="37">
        <v>23</v>
      </c>
      <c r="AC29" s="36">
        <v>19</v>
      </c>
      <c r="AD29" s="37">
        <v>26</v>
      </c>
      <c r="AE29" s="37" t="s">
        <v>407</v>
      </c>
      <c r="AF29" s="37">
        <v>58</v>
      </c>
      <c r="AG29" s="37">
        <v>-32</v>
      </c>
      <c r="AH29" s="35"/>
      <c r="AI29" s="75" t="s">
        <v>48</v>
      </c>
    </row>
    <row r="30" spans="1:35" ht="12" customHeight="1" thickBot="1" x14ac:dyDescent="0.3">
      <c r="A30" s="14" t="s">
        <v>54</v>
      </c>
      <c r="B30" s="14">
        <v>2</v>
      </c>
      <c r="C30" s="14" t="s">
        <v>163</v>
      </c>
      <c r="D30" s="17" t="s">
        <v>258</v>
      </c>
      <c r="E30" s="14" t="s">
        <v>304</v>
      </c>
      <c r="F30" s="14">
        <v>5</v>
      </c>
      <c r="G30" s="14">
        <f t="shared" si="19"/>
        <v>3</v>
      </c>
      <c r="H30" s="14">
        <f t="shared" si="20"/>
        <v>58</v>
      </c>
      <c r="I30" s="14">
        <f t="shared" si="21"/>
        <v>29</v>
      </c>
      <c r="J30" s="14">
        <f t="shared" si="11"/>
        <v>200</v>
      </c>
      <c r="K30" s="14"/>
      <c r="L30" s="14">
        <f t="shared" si="12"/>
        <v>870</v>
      </c>
      <c r="M30" s="14">
        <f t="shared" si="13"/>
        <v>290</v>
      </c>
      <c r="N30" s="14">
        <f t="shared" si="14"/>
        <v>200</v>
      </c>
      <c r="O30" s="14">
        <f t="shared" si="15"/>
        <v>0</v>
      </c>
      <c r="P30" s="14">
        <f t="shared" si="16"/>
        <v>0</v>
      </c>
      <c r="Q30" s="14">
        <f t="shared" si="17"/>
        <v>0</v>
      </c>
      <c r="R30" s="33">
        <f t="shared" si="18"/>
        <v>1810</v>
      </c>
      <c r="T30" s="74">
        <v>3</v>
      </c>
      <c r="U30" s="35"/>
      <c r="V30" s="35" t="s">
        <v>258</v>
      </c>
      <c r="W30" s="75" t="s">
        <v>230</v>
      </c>
      <c r="X30" s="36">
        <v>30</v>
      </c>
      <c r="Y30" s="35"/>
      <c r="Z30" s="37">
        <v>18</v>
      </c>
      <c r="AA30" s="37">
        <v>4</v>
      </c>
      <c r="AB30" s="37">
        <v>8</v>
      </c>
      <c r="AC30" s="36">
        <v>58</v>
      </c>
      <c r="AD30" s="37">
        <v>63</v>
      </c>
      <c r="AE30" s="37" t="s">
        <v>407</v>
      </c>
      <c r="AF30" s="37">
        <v>34</v>
      </c>
      <c r="AG30" s="37">
        <v>29</v>
      </c>
      <c r="AH30" s="35"/>
      <c r="AI30" s="75" t="s">
        <v>48</v>
      </c>
    </row>
    <row r="31" spans="1:35" ht="12" customHeight="1" thickBot="1" x14ac:dyDescent="0.3">
      <c r="A31" s="14" t="s">
        <v>54</v>
      </c>
      <c r="B31" s="14">
        <v>2</v>
      </c>
      <c r="C31" s="14" t="s">
        <v>161</v>
      </c>
      <c r="D31" s="17" t="s">
        <v>261</v>
      </c>
      <c r="E31" s="14" t="s">
        <v>310</v>
      </c>
      <c r="F31" s="14">
        <v>1</v>
      </c>
      <c r="G31" s="14">
        <f t="shared" si="19"/>
        <v>5</v>
      </c>
      <c r="H31" s="14">
        <f t="shared" si="20"/>
        <v>55</v>
      </c>
      <c r="I31" s="14">
        <f t="shared" si="21"/>
        <v>28</v>
      </c>
      <c r="J31" s="14">
        <f t="shared" si="11"/>
        <v>0</v>
      </c>
      <c r="K31" s="14" t="s">
        <v>409</v>
      </c>
      <c r="L31" s="14">
        <f t="shared" si="12"/>
        <v>825</v>
      </c>
      <c r="M31" s="14">
        <f t="shared" si="13"/>
        <v>280</v>
      </c>
      <c r="N31" s="14">
        <f t="shared" si="14"/>
        <v>-400</v>
      </c>
      <c r="O31" s="14">
        <f t="shared" si="15"/>
        <v>200</v>
      </c>
      <c r="P31" s="14">
        <f t="shared" si="16"/>
        <v>0</v>
      </c>
      <c r="Q31" s="14">
        <f t="shared" si="17"/>
        <v>0</v>
      </c>
      <c r="R31" s="33">
        <f t="shared" si="18"/>
        <v>1155</v>
      </c>
      <c r="T31" s="74">
        <v>5</v>
      </c>
      <c r="U31" s="35"/>
      <c r="V31" s="35" t="s">
        <v>261</v>
      </c>
      <c r="W31" s="75" t="s">
        <v>252</v>
      </c>
      <c r="X31" s="36">
        <v>30</v>
      </c>
      <c r="Y31" s="35"/>
      <c r="Z31" s="37">
        <v>17</v>
      </c>
      <c r="AA31" s="37">
        <v>4</v>
      </c>
      <c r="AB31" s="37">
        <v>9</v>
      </c>
      <c r="AC31" s="36">
        <v>55</v>
      </c>
      <c r="AD31" s="37">
        <v>51</v>
      </c>
      <c r="AE31" s="37" t="s">
        <v>407</v>
      </c>
      <c r="AF31" s="37">
        <v>23</v>
      </c>
      <c r="AG31" s="37">
        <v>28</v>
      </c>
      <c r="AH31" s="35"/>
      <c r="AI31" s="75" t="s">
        <v>43</v>
      </c>
    </row>
    <row r="32" spans="1:35" ht="12" customHeight="1" thickBot="1" x14ac:dyDescent="0.3">
      <c r="A32" s="14" t="s">
        <v>54</v>
      </c>
      <c r="B32" s="14">
        <v>2</v>
      </c>
      <c r="C32" s="14" t="s">
        <v>170</v>
      </c>
      <c r="D32" s="17" t="s">
        <v>266</v>
      </c>
      <c r="E32" s="14" t="s">
        <v>183</v>
      </c>
      <c r="F32" s="14">
        <v>9</v>
      </c>
      <c r="G32" s="14">
        <f t="shared" si="19"/>
        <v>13</v>
      </c>
      <c r="H32" s="14">
        <f t="shared" si="20"/>
        <v>29</v>
      </c>
      <c r="I32" s="14">
        <f t="shared" si="21"/>
        <v>-25</v>
      </c>
      <c r="J32" s="14">
        <f t="shared" si="11"/>
        <v>0</v>
      </c>
      <c r="K32" s="14"/>
      <c r="L32" s="14">
        <f t="shared" si="12"/>
        <v>435</v>
      </c>
      <c r="M32" s="14">
        <f t="shared" si="13"/>
        <v>-250</v>
      </c>
      <c r="N32" s="14">
        <f t="shared" si="14"/>
        <v>-400</v>
      </c>
      <c r="O32" s="14">
        <f t="shared" si="15"/>
        <v>0</v>
      </c>
      <c r="P32" s="14">
        <f t="shared" si="16"/>
        <v>0</v>
      </c>
      <c r="Q32" s="14">
        <f t="shared" si="17"/>
        <v>0</v>
      </c>
      <c r="R32" s="33">
        <f t="shared" si="18"/>
        <v>35</v>
      </c>
      <c r="T32" s="74">
        <v>13</v>
      </c>
      <c r="U32" s="35"/>
      <c r="V32" s="35" t="s">
        <v>266</v>
      </c>
      <c r="W32" s="75" t="s">
        <v>236</v>
      </c>
      <c r="X32" s="36">
        <v>30</v>
      </c>
      <c r="Y32" s="35"/>
      <c r="Z32" s="37">
        <v>9</v>
      </c>
      <c r="AA32" s="37">
        <v>2</v>
      </c>
      <c r="AB32" s="37">
        <v>19</v>
      </c>
      <c r="AC32" s="36">
        <v>29</v>
      </c>
      <c r="AD32" s="37">
        <v>25</v>
      </c>
      <c r="AE32" s="37" t="s">
        <v>407</v>
      </c>
      <c r="AF32" s="37">
        <v>50</v>
      </c>
      <c r="AG32" s="37">
        <v>-25</v>
      </c>
      <c r="AH32" s="35"/>
      <c r="AI32" s="75" t="s">
        <v>48</v>
      </c>
    </row>
    <row r="33" spans="1:35" ht="12" customHeight="1" thickBot="1" x14ac:dyDescent="0.3">
      <c r="A33" s="14" t="s">
        <v>54</v>
      </c>
      <c r="B33" s="14">
        <v>2</v>
      </c>
      <c r="C33" s="14" t="s">
        <v>164</v>
      </c>
      <c r="D33" s="17" t="s">
        <v>272</v>
      </c>
      <c r="E33" s="14" t="s">
        <v>198</v>
      </c>
      <c r="F33" s="14">
        <v>13</v>
      </c>
      <c r="G33" s="14">
        <f t="shared" si="19"/>
        <v>11</v>
      </c>
      <c r="H33" s="14">
        <f t="shared" si="20"/>
        <v>33</v>
      </c>
      <c r="I33" s="14">
        <f t="shared" si="21"/>
        <v>-11</v>
      </c>
      <c r="J33" s="14">
        <f t="shared" si="11"/>
        <v>200</v>
      </c>
      <c r="K33" s="14" t="s">
        <v>406</v>
      </c>
      <c r="L33" s="14">
        <f t="shared" si="12"/>
        <v>495</v>
      </c>
      <c r="M33" s="14">
        <f t="shared" si="13"/>
        <v>-110</v>
      </c>
      <c r="N33" s="14">
        <f t="shared" si="14"/>
        <v>200</v>
      </c>
      <c r="O33" s="14">
        <f t="shared" si="15"/>
        <v>50</v>
      </c>
      <c r="P33" s="14">
        <f t="shared" si="16"/>
        <v>0</v>
      </c>
      <c r="Q33" s="14">
        <f t="shared" si="17"/>
        <v>0</v>
      </c>
      <c r="R33" s="33">
        <f t="shared" si="18"/>
        <v>1085</v>
      </c>
      <c r="T33" s="74">
        <v>11</v>
      </c>
      <c r="U33" s="35"/>
      <c r="V33" s="35" t="s">
        <v>272</v>
      </c>
      <c r="W33" s="75" t="s">
        <v>232</v>
      </c>
      <c r="X33" s="36">
        <v>30</v>
      </c>
      <c r="Y33" s="35"/>
      <c r="Z33" s="37">
        <v>9</v>
      </c>
      <c r="AA33" s="37">
        <v>6</v>
      </c>
      <c r="AB33" s="37">
        <v>15</v>
      </c>
      <c r="AC33" s="36">
        <v>33</v>
      </c>
      <c r="AD33" s="37">
        <v>28</v>
      </c>
      <c r="AE33" s="37" t="s">
        <v>407</v>
      </c>
      <c r="AF33" s="37">
        <v>39</v>
      </c>
      <c r="AG33" s="37">
        <v>-11</v>
      </c>
      <c r="AH33" s="35"/>
      <c r="AI33" s="75" t="s">
        <v>43</v>
      </c>
    </row>
    <row r="34" spans="1:35" ht="12" customHeight="1" thickBot="1" x14ac:dyDescent="0.3">
      <c r="A34" s="14" t="s">
        <v>54</v>
      </c>
      <c r="B34" s="14">
        <v>2</v>
      </c>
      <c r="C34" s="14" t="s">
        <v>162</v>
      </c>
      <c r="D34" s="17" t="s">
        <v>265</v>
      </c>
      <c r="E34" s="14" t="s">
        <v>185</v>
      </c>
      <c r="F34" s="14">
        <v>9</v>
      </c>
      <c r="G34" s="14">
        <f t="shared" si="19"/>
        <v>7</v>
      </c>
      <c r="H34" s="14">
        <f t="shared" si="20"/>
        <v>49</v>
      </c>
      <c r="I34" s="14">
        <f t="shared" si="21"/>
        <v>8</v>
      </c>
      <c r="J34" s="14">
        <f t="shared" si="11"/>
        <v>200</v>
      </c>
      <c r="K34" s="14"/>
      <c r="L34" s="14">
        <f t="shared" si="12"/>
        <v>735</v>
      </c>
      <c r="M34" s="14">
        <f t="shared" si="13"/>
        <v>80</v>
      </c>
      <c r="N34" s="14">
        <f t="shared" si="14"/>
        <v>200</v>
      </c>
      <c r="O34" s="14">
        <f t="shared" si="15"/>
        <v>0</v>
      </c>
      <c r="P34" s="14">
        <f t="shared" si="16"/>
        <v>0</v>
      </c>
      <c r="Q34" s="14">
        <f t="shared" si="17"/>
        <v>0</v>
      </c>
      <c r="R34" s="33">
        <f t="shared" si="18"/>
        <v>1465</v>
      </c>
      <c r="T34" s="74">
        <v>7</v>
      </c>
      <c r="U34" s="35"/>
      <c r="V34" s="35" t="s">
        <v>265</v>
      </c>
      <c r="W34" s="75" t="s">
        <v>238</v>
      </c>
      <c r="X34" s="36">
        <v>30</v>
      </c>
      <c r="Y34" s="35"/>
      <c r="Z34" s="37">
        <v>13</v>
      </c>
      <c r="AA34" s="37">
        <v>10</v>
      </c>
      <c r="AB34" s="37">
        <v>7</v>
      </c>
      <c r="AC34" s="36">
        <v>49</v>
      </c>
      <c r="AD34" s="37">
        <v>36</v>
      </c>
      <c r="AE34" s="37" t="s">
        <v>407</v>
      </c>
      <c r="AF34" s="37">
        <v>28</v>
      </c>
      <c r="AG34" s="37">
        <v>8</v>
      </c>
      <c r="AH34" s="35"/>
      <c r="AI34" s="75" t="s">
        <v>43</v>
      </c>
    </row>
    <row r="35" spans="1:35" ht="12" customHeight="1" thickBot="1" x14ac:dyDescent="0.3">
      <c r="A35" s="32" t="s">
        <v>0</v>
      </c>
      <c r="B35" s="32" t="s">
        <v>1</v>
      </c>
      <c r="C35" s="32" t="s">
        <v>2</v>
      </c>
      <c r="D35" s="32" t="s">
        <v>3</v>
      </c>
      <c r="E35" s="32" t="s">
        <v>26</v>
      </c>
      <c r="F35" s="32" t="s">
        <v>5</v>
      </c>
      <c r="G35" s="32" t="s">
        <v>40</v>
      </c>
      <c r="H35" s="32" t="s">
        <v>7</v>
      </c>
      <c r="I35" s="32" t="s">
        <v>41</v>
      </c>
      <c r="J35" s="32" t="s">
        <v>38</v>
      </c>
      <c r="K35" s="32" t="s">
        <v>42</v>
      </c>
      <c r="L35" s="32" t="s">
        <v>44</v>
      </c>
      <c r="M35" s="32" t="s">
        <v>45</v>
      </c>
      <c r="N35" s="32" t="s">
        <v>6</v>
      </c>
      <c r="O35" s="32" t="s">
        <v>33</v>
      </c>
      <c r="P35" s="32" t="s">
        <v>59</v>
      </c>
      <c r="Q35" s="32" t="s">
        <v>56</v>
      </c>
      <c r="R35" s="32" t="s">
        <v>46</v>
      </c>
      <c r="T35" s="42" t="s">
        <v>40</v>
      </c>
      <c r="U35" s="43"/>
      <c r="V35" s="43" t="s">
        <v>3</v>
      </c>
      <c r="W35" s="43" t="s">
        <v>49</v>
      </c>
      <c r="X35" s="43" t="s">
        <v>50</v>
      </c>
      <c r="Y35" s="43"/>
      <c r="Z35" s="43" t="s">
        <v>43</v>
      </c>
      <c r="AA35" s="43" t="s">
        <v>47</v>
      </c>
      <c r="AB35" s="43" t="s">
        <v>48</v>
      </c>
      <c r="AC35" s="43" t="s">
        <v>7</v>
      </c>
      <c r="AD35" s="43" t="s">
        <v>51</v>
      </c>
      <c r="AE35" s="43"/>
      <c r="AF35" s="43" t="s">
        <v>52</v>
      </c>
      <c r="AG35" s="43" t="s">
        <v>25</v>
      </c>
      <c r="AH35" s="43"/>
      <c r="AI35" s="44"/>
    </row>
    <row r="36" spans="1:35" ht="12" customHeight="1" thickBot="1" x14ac:dyDescent="0.3">
      <c r="A36" s="14" t="s">
        <v>54</v>
      </c>
      <c r="B36" s="14">
        <v>3</v>
      </c>
      <c r="C36" s="14" t="s">
        <v>168</v>
      </c>
      <c r="D36" s="17" t="s">
        <v>288</v>
      </c>
      <c r="E36" s="14" t="s">
        <v>311</v>
      </c>
      <c r="F36" s="14">
        <v>13</v>
      </c>
      <c r="G36" s="14">
        <f>T36</f>
        <v>15</v>
      </c>
      <c r="H36" s="14">
        <f>AC36</f>
        <v>24</v>
      </c>
      <c r="I36" s="14">
        <f>AG36</f>
        <v>-19</v>
      </c>
      <c r="J36" s="14">
        <f t="shared" ref="J36:J51" si="22">IF(G36=F36,200,IF(G36&lt;F36,200,0))</f>
        <v>0</v>
      </c>
      <c r="K36" s="14"/>
      <c r="L36" s="14">
        <f t="shared" ref="L36:L51" si="23">H36*15</f>
        <v>360</v>
      </c>
      <c r="M36" s="14">
        <f t="shared" ref="M36:M51" si="24">I36*10</f>
        <v>-190</v>
      </c>
      <c r="N36" s="14">
        <f t="shared" ref="N36:N51" si="25">((F36-G36)*100)</f>
        <v>-200</v>
      </c>
      <c r="O36" s="14">
        <f t="shared" ref="O36:O51" si="26">IF((K36="S"),50,IF((K36="F"),100,IF((K36="C"),200,0)))</f>
        <v>0</v>
      </c>
      <c r="P36" s="14">
        <f t="shared" ref="P36:P51" si="27">IF(G36=16,-300,0)</f>
        <v>0</v>
      </c>
      <c r="Q36" s="14">
        <f t="shared" ref="Q36:Q51" si="28">IF(G36=1,300,0)</f>
        <v>0</v>
      </c>
      <c r="R36" s="33">
        <f t="shared" ref="R36:R51" si="29">250+(J36+L36+M36+N36+O36+P36+Q36)</f>
        <v>220</v>
      </c>
      <c r="T36" s="76">
        <v>15</v>
      </c>
      <c r="U36" s="39"/>
      <c r="V36" s="39" t="s">
        <v>288</v>
      </c>
      <c r="W36" s="77" t="s">
        <v>248</v>
      </c>
      <c r="X36" s="40">
        <v>30</v>
      </c>
      <c r="Y36" s="39"/>
      <c r="Z36" s="41">
        <v>5</v>
      </c>
      <c r="AA36" s="41">
        <v>9</v>
      </c>
      <c r="AB36" s="41">
        <v>16</v>
      </c>
      <c r="AC36" s="40">
        <v>24</v>
      </c>
      <c r="AD36" s="41">
        <v>15</v>
      </c>
      <c r="AE36" s="41" t="s">
        <v>407</v>
      </c>
      <c r="AF36" s="41">
        <v>34</v>
      </c>
      <c r="AG36" s="41">
        <v>-19</v>
      </c>
      <c r="AH36" s="39"/>
      <c r="AI36" s="77" t="s">
        <v>48</v>
      </c>
    </row>
    <row r="37" spans="1:35" ht="12" customHeight="1" thickBot="1" x14ac:dyDescent="0.3">
      <c r="A37" s="14" t="s">
        <v>54</v>
      </c>
      <c r="B37" s="14">
        <v>3</v>
      </c>
      <c r="C37" s="14" t="s">
        <v>165</v>
      </c>
      <c r="D37" s="17" t="s">
        <v>287</v>
      </c>
      <c r="E37" s="14" t="s">
        <v>312</v>
      </c>
      <c r="F37" s="14">
        <v>9</v>
      </c>
      <c r="G37" s="14">
        <f t="shared" ref="G37:G51" si="30">T37</f>
        <v>4</v>
      </c>
      <c r="H37" s="14">
        <f t="shared" ref="H37:H51" si="31">AC37</f>
        <v>48</v>
      </c>
      <c r="I37" s="14">
        <f t="shared" ref="I37:I51" si="32">AG37</f>
        <v>4</v>
      </c>
      <c r="J37" s="14">
        <f t="shared" si="22"/>
        <v>200</v>
      </c>
      <c r="K37" s="14"/>
      <c r="L37" s="14">
        <f t="shared" si="23"/>
        <v>720</v>
      </c>
      <c r="M37" s="14">
        <f t="shared" si="24"/>
        <v>40</v>
      </c>
      <c r="N37" s="14">
        <f t="shared" si="25"/>
        <v>500</v>
      </c>
      <c r="O37" s="14">
        <f t="shared" si="26"/>
        <v>0</v>
      </c>
      <c r="P37" s="14">
        <f t="shared" si="27"/>
        <v>0</v>
      </c>
      <c r="Q37" s="14">
        <f t="shared" si="28"/>
        <v>0</v>
      </c>
      <c r="R37" s="33">
        <f t="shared" si="29"/>
        <v>1710</v>
      </c>
      <c r="T37" s="74">
        <v>4</v>
      </c>
      <c r="U37" s="35"/>
      <c r="V37" s="35" t="s">
        <v>287</v>
      </c>
      <c r="W37" s="75" t="s">
        <v>240</v>
      </c>
      <c r="X37" s="36">
        <v>30</v>
      </c>
      <c r="Y37" s="35"/>
      <c r="Z37" s="37">
        <v>12</v>
      </c>
      <c r="AA37" s="37">
        <v>12</v>
      </c>
      <c r="AB37" s="37">
        <v>6</v>
      </c>
      <c r="AC37" s="36">
        <v>48</v>
      </c>
      <c r="AD37" s="37">
        <v>34</v>
      </c>
      <c r="AE37" s="37" t="s">
        <v>407</v>
      </c>
      <c r="AF37" s="37">
        <v>30</v>
      </c>
      <c r="AG37" s="37">
        <v>4</v>
      </c>
      <c r="AH37" s="35"/>
      <c r="AI37" s="75" t="s">
        <v>43</v>
      </c>
    </row>
    <row r="38" spans="1:35" ht="12" customHeight="1" thickBot="1" x14ac:dyDescent="0.3">
      <c r="A38" s="14" t="s">
        <v>54</v>
      </c>
      <c r="B38" s="14">
        <v>3</v>
      </c>
      <c r="C38" s="14" t="s">
        <v>163</v>
      </c>
      <c r="D38" s="17" t="s">
        <v>278</v>
      </c>
      <c r="E38" s="14" t="s">
        <v>310</v>
      </c>
      <c r="F38" s="14">
        <v>5</v>
      </c>
      <c r="G38" s="14">
        <f t="shared" si="30"/>
        <v>5</v>
      </c>
      <c r="H38" s="14">
        <f t="shared" si="31"/>
        <v>45</v>
      </c>
      <c r="I38" s="14">
        <f t="shared" si="32"/>
        <v>12</v>
      </c>
      <c r="J38" s="14">
        <f t="shared" si="22"/>
        <v>200</v>
      </c>
      <c r="K38" s="14"/>
      <c r="L38" s="14">
        <f t="shared" si="23"/>
        <v>675</v>
      </c>
      <c r="M38" s="14">
        <f t="shared" si="24"/>
        <v>120</v>
      </c>
      <c r="N38" s="14">
        <f t="shared" si="25"/>
        <v>0</v>
      </c>
      <c r="O38" s="14">
        <f t="shared" si="26"/>
        <v>0</v>
      </c>
      <c r="P38" s="14">
        <f t="shared" si="27"/>
        <v>0</v>
      </c>
      <c r="Q38" s="14">
        <f t="shared" si="28"/>
        <v>0</v>
      </c>
      <c r="R38" s="33">
        <f t="shared" si="29"/>
        <v>1245</v>
      </c>
      <c r="T38" s="74">
        <v>5</v>
      </c>
      <c r="U38" s="46"/>
      <c r="V38" s="46" t="s">
        <v>278</v>
      </c>
      <c r="W38" s="78" t="s">
        <v>252</v>
      </c>
      <c r="X38" s="47">
        <v>30</v>
      </c>
      <c r="Y38" s="46"/>
      <c r="Z38" s="48">
        <v>12</v>
      </c>
      <c r="AA38" s="48">
        <v>9</v>
      </c>
      <c r="AB38" s="48">
        <v>9</v>
      </c>
      <c r="AC38" s="47">
        <v>45</v>
      </c>
      <c r="AD38" s="48">
        <v>49</v>
      </c>
      <c r="AE38" s="48" t="s">
        <v>407</v>
      </c>
      <c r="AF38" s="48">
        <v>37</v>
      </c>
      <c r="AG38" s="48">
        <v>12</v>
      </c>
      <c r="AH38" s="46"/>
      <c r="AI38" s="78" t="s">
        <v>48</v>
      </c>
    </row>
    <row r="39" spans="1:35" ht="12" customHeight="1" thickBot="1" x14ac:dyDescent="0.3">
      <c r="A39" s="14" t="s">
        <v>54</v>
      </c>
      <c r="B39" s="14">
        <v>3</v>
      </c>
      <c r="C39" s="14" t="s">
        <v>164</v>
      </c>
      <c r="D39" s="17" t="s">
        <v>279</v>
      </c>
      <c r="E39" s="14" t="s">
        <v>185</v>
      </c>
      <c r="F39" s="14">
        <v>13</v>
      </c>
      <c r="G39" s="14">
        <f t="shared" si="30"/>
        <v>2</v>
      </c>
      <c r="H39" s="14">
        <f t="shared" si="31"/>
        <v>56</v>
      </c>
      <c r="I39" s="14">
        <f t="shared" si="32"/>
        <v>23</v>
      </c>
      <c r="J39" s="14">
        <f t="shared" si="22"/>
        <v>200</v>
      </c>
      <c r="K39" s="14" t="s">
        <v>406</v>
      </c>
      <c r="L39" s="14">
        <f t="shared" si="23"/>
        <v>840</v>
      </c>
      <c r="M39" s="14">
        <f t="shared" si="24"/>
        <v>230</v>
      </c>
      <c r="N39" s="14">
        <f t="shared" si="25"/>
        <v>1100</v>
      </c>
      <c r="O39" s="14">
        <f t="shared" si="26"/>
        <v>50</v>
      </c>
      <c r="P39" s="14">
        <f t="shared" si="27"/>
        <v>0</v>
      </c>
      <c r="Q39" s="14">
        <f t="shared" si="28"/>
        <v>0</v>
      </c>
      <c r="R39" s="33">
        <f t="shared" si="29"/>
        <v>2670</v>
      </c>
      <c r="T39" s="74">
        <v>2</v>
      </c>
      <c r="U39" s="35"/>
      <c r="V39" s="35" t="s">
        <v>279</v>
      </c>
      <c r="W39" s="75" t="s">
        <v>238</v>
      </c>
      <c r="X39" s="36">
        <v>30</v>
      </c>
      <c r="Y39" s="35"/>
      <c r="Z39" s="37">
        <v>15</v>
      </c>
      <c r="AA39" s="37">
        <v>11</v>
      </c>
      <c r="AB39" s="37">
        <v>4</v>
      </c>
      <c r="AC39" s="36">
        <v>56</v>
      </c>
      <c r="AD39" s="37">
        <v>37</v>
      </c>
      <c r="AE39" s="37" t="s">
        <v>407</v>
      </c>
      <c r="AF39" s="37">
        <v>14</v>
      </c>
      <c r="AG39" s="37">
        <v>23</v>
      </c>
      <c r="AH39" s="35"/>
      <c r="AI39" s="75" t="s">
        <v>43</v>
      </c>
    </row>
    <row r="40" spans="1:35" ht="12" customHeight="1" thickBot="1" x14ac:dyDescent="0.3">
      <c r="A40" s="14" t="s">
        <v>54</v>
      </c>
      <c r="B40" s="14">
        <v>3</v>
      </c>
      <c r="C40" s="14" t="s">
        <v>161</v>
      </c>
      <c r="D40" s="17" t="s">
        <v>281</v>
      </c>
      <c r="E40" s="14" t="s">
        <v>198</v>
      </c>
      <c r="F40" s="14">
        <v>1</v>
      </c>
      <c r="G40" s="14">
        <f t="shared" si="30"/>
        <v>13</v>
      </c>
      <c r="H40" s="14">
        <f t="shared" si="31"/>
        <v>38</v>
      </c>
      <c r="I40" s="14">
        <f t="shared" si="32"/>
        <v>-8</v>
      </c>
      <c r="J40" s="14">
        <f t="shared" si="22"/>
        <v>0</v>
      </c>
      <c r="K40" s="14" t="s">
        <v>406</v>
      </c>
      <c r="L40" s="14">
        <f t="shared" si="23"/>
        <v>570</v>
      </c>
      <c r="M40" s="14">
        <f t="shared" si="24"/>
        <v>-80</v>
      </c>
      <c r="N40" s="14">
        <f t="shared" si="25"/>
        <v>-1200</v>
      </c>
      <c r="O40" s="14">
        <f t="shared" si="26"/>
        <v>50</v>
      </c>
      <c r="P40" s="14">
        <f t="shared" si="27"/>
        <v>0</v>
      </c>
      <c r="Q40" s="14">
        <f t="shared" si="28"/>
        <v>0</v>
      </c>
      <c r="R40" s="33">
        <f t="shared" si="29"/>
        <v>-410</v>
      </c>
      <c r="T40" s="74">
        <v>13</v>
      </c>
      <c r="U40" s="35"/>
      <c r="V40" s="35" t="s">
        <v>281</v>
      </c>
      <c r="W40" s="75" t="s">
        <v>232</v>
      </c>
      <c r="X40" s="36">
        <v>30</v>
      </c>
      <c r="Y40" s="35"/>
      <c r="Z40" s="37">
        <v>11</v>
      </c>
      <c r="AA40" s="37">
        <v>5</v>
      </c>
      <c r="AB40" s="37">
        <v>14</v>
      </c>
      <c r="AC40" s="36">
        <v>38</v>
      </c>
      <c r="AD40" s="37">
        <v>32</v>
      </c>
      <c r="AE40" s="37" t="s">
        <v>407</v>
      </c>
      <c r="AF40" s="37">
        <v>40</v>
      </c>
      <c r="AG40" s="37">
        <v>-8</v>
      </c>
      <c r="AH40" s="35"/>
      <c r="AI40" s="75" t="s">
        <v>43</v>
      </c>
    </row>
    <row r="41" spans="1:35" ht="12" customHeight="1" thickBot="1" x14ac:dyDescent="0.3">
      <c r="A41" s="14" t="s">
        <v>54</v>
      </c>
      <c r="B41" s="14">
        <v>3</v>
      </c>
      <c r="C41" s="14" t="s">
        <v>166</v>
      </c>
      <c r="D41" s="17" t="s">
        <v>283</v>
      </c>
      <c r="E41" s="14" t="s">
        <v>308</v>
      </c>
      <c r="F41" s="14">
        <v>13</v>
      </c>
      <c r="G41" s="14">
        <f t="shared" si="30"/>
        <v>6</v>
      </c>
      <c r="H41" s="14">
        <f t="shared" si="31"/>
        <v>42</v>
      </c>
      <c r="I41" s="14">
        <f t="shared" si="32"/>
        <v>0</v>
      </c>
      <c r="J41" s="14">
        <f t="shared" si="22"/>
        <v>200</v>
      </c>
      <c r="K41" s="14"/>
      <c r="L41" s="14">
        <f t="shared" si="23"/>
        <v>630</v>
      </c>
      <c r="M41" s="14">
        <f t="shared" si="24"/>
        <v>0</v>
      </c>
      <c r="N41" s="14">
        <f t="shared" si="25"/>
        <v>700</v>
      </c>
      <c r="O41" s="14">
        <f t="shared" si="26"/>
        <v>0</v>
      </c>
      <c r="P41" s="14">
        <f t="shared" si="27"/>
        <v>0</v>
      </c>
      <c r="Q41" s="14">
        <f t="shared" si="28"/>
        <v>0</v>
      </c>
      <c r="R41" s="33">
        <f t="shared" si="29"/>
        <v>1780</v>
      </c>
      <c r="T41" s="74">
        <v>6</v>
      </c>
      <c r="U41" s="35"/>
      <c r="V41" s="35" t="s">
        <v>283</v>
      </c>
      <c r="W41" s="75" t="s">
        <v>228</v>
      </c>
      <c r="X41" s="36">
        <v>30</v>
      </c>
      <c r="Y41" s="35"/>
      <c r="Z41" s="37">
        <v>12</v>
      </c>
      <c r="AA41" s="37">
        <v>6</v>
      </c>
      <c r="AB41" s="37">
        <v>12</v>
      </c>
      <c r="AC41" s="36">
        <v>42</v>
      </c>
      <c r="AD41" s="37">
        <v>29</v>
      </c>
      <c r="AE41" s="37" t="s">
        <v>407</v>
      </c>
      <c r="AF41" s="37">
        <v>29</v>
      </c>
      <c r="AG41" s="37">
        <v>0</v>
      </c>
      <c r="AH41" s="35"/>
      <c r="AI41" s="75" t="s">
        <v>43</v>
      </c>
    </row>
    <row r="42" spans="1:35" ht="12" customHeight="1" thickBot="1" x14ac:dyDescent="0.3">
      <c r="A42" s="14" t="s">
        <v>54</v>
      </c>
      <c r="B42" s="14">
        <v>3</v>
      </c>
      <c r="C42" s="14" t="s">
        <v>155</v>
      </c>
      <c r="D42" s="17" t="s">
        <v>282</v>
      </c>
      <c r="E42" s="14" t="s">
        <v>314</v>
      </c>
      <c r="F42" s="14">
        <v>9</v>
      </c>
      <c r="G42" s="14">
        <f t="shared" si="30"/>
        <v>8</v>
      </c>
      <c r="H42" s="14">
        <f t="shared" si="31"/>
        <v>40</v>
      </c>
      <c r="I42" s="14">
        <f t="shared" si="32"/>
        <v>5</v>
      </c>
      <c r="J42" s="14">
        <f t="shared" si="22"/>
        <v>200</v>
      </c>
      <c r="K42" s="14"/>
      <c r="L42" s="14">
        <f t="shared" si="23"/>
        <v>600</v>
      </c>
      <c r="M42" s="14">
        <f t="shared" si="24"/>
        <v>50</v>
      </c>
      <c r="N42" s="14">
        <f t="shared" si="25"/>
        <v>100</v>
      </c>
      <c r="O42" s="14">
        <f t="shared" si="26"/>
        <v>0</v>
      </c>
      <c r="P42" s="14">
        <f t="shared" si="27"/>
        <v>0</v>
      </c>
      <c r="Q42" s="14">
        <f t="shared" si="28"/>
        <v>0</v>
      </c>
      <c r="R42" s="33">
        <f t="shared" si="29"/>
        <v>1200</v>
      </c>
      <c r="T42" s="74">
        <v>8</v>
      </c>
      <c r="U42" s="35"/>
      <c r="V42" s="35" t="s">
        <v>282</v>
      </c>
      <c r="W42" s="75" t="s">
        <v>243</v>
      </c>
      <c r="X42" s="36">
        <v>30</v>
      </c>
      <c r="Y42" s="35"/>
      <c r="Z42" s="37">
        <v>11</v>
      </c>
      <c r="AA42" s="37">
        <v>7</v>
      </c>
      <c r="AB42" s="37">
        <v>12</v>
      </c>
      <c r="AC42" s="36">
        <v>40</v>
      </c>
      <c r="AD42" s="37">
        <v>30</v>
      </c>
      <c r="AE42" s="37" t="s">
        <v>407</v>
      </c>
      <c r="AF42" s="37">
        <v>25</v>
      </c>
      <c r="AG42" s="37">
        <v>5</v>
      </c>
      <c r="AH42" s="35"/>
      <c r="AI42" s="75" t="s">
        <v>43</v>
      </c>
    </row>
    <row r="43" spans="1:35" ht="12" customHeight="1" thickBot="1" x14ac:dyDescent="0.3">
      <c r="A43" s="14" t="s">
        <v>54</v>
      </c>
      <c r="B43" s="14">
        <v>3</v>
      </c>
      <c r="C43" s="14" t="s">
        <v>167</v>
      </c>
      <c r="D43" s="17" t="s">
        <v>285</v>
      </c>
      <c r="E43" s="14" t="s">
        <v>183</v>
      </c>
      <c r="F43" s="14">
        <v>13</v>
      </c>
      <c r="G43" s="14">
        <f t="shared" si="30"/>
        <v>7</v>
      </c>
      <c r="H43" s="14">
        <f t="shared" si="31"/>
        <v>41</v>
      </c>
      <c r="I43" s="14">
        <f t="shared" si="32"/>
        <v>6</v>
      </c>
      <c r="J43" s="14">
        <f t="shared" si="22"/>
        <v>200</v>
      </c>
      <c r="K43" s="14" t="s">
        <v>409</v>
      </c>
      <c r="L43" s="14">
        <f t="shared" si="23"/>
        <v>615</v>
      </c>
      <c r="M43" s="14">
        <f t="shared" si="24"/>
        <v>60</v>
      </c>
      <c r="N43" s="14">
        <f t="shared" si="25"/>
        <v>600</v>
      </c>
      <c r="O43" s="14">
        <f t="shared" si="26"/>
        <v>200</v>
      </c>
      <c r="P43" s="14">
        <f t="shared" si="27"/>
        <v>0</v>
      </c>
      <c r="Q43" s="14">
        <f t="shared" si="28"/>
        <v>0</v>
      </c>
      <c r="R43" s="33">
        <f t="shared" si="29"/>
        <v>1925</v>
      </c>
      <c r="T43" s="74">
        <v>7</v>
      </c>
      <c r="U43" s="35"/>
      <c r="V43" s="35" t="s">
        <v>285</v>
      </c>
      <c r="W43" s="75" t="s">
        <v>236</v>
      </c>
      <c r="X43" s="36">
        <v>30</v>
      </c>
      <c r="Y43" s="35"/>
      <c r="Z43" s="37">
        <v>11</v>
      </c>
      <c r="AA43" s="37">
        <v>8</v>
      </c>
      <c r="AB43" s="37">
        <v>11</v>
      </c>
      <c r="AC43" s="36">
        <v>41</v>
      </c>
      <c r="AD43" s="37">
        <v>29</v>
      </c>
      <c r="AE43" s="37" t="s">
        <v>407</v>
      </c>
      <c r="AF43" s="37">
        <v>23</v>
      </c>
      <c r="AG43" s="37">
        <v>6</v>
      </c>
      <c r="AH43" s="35"/>
      <c r="AI43" s="75" t="s">
        <v>48</v>
      </c>
    </row>
    <row r="44" spans="1:35" ht="12" customHeight="1" thickBot="1" x14ac:dyDescent="0.3">
      <c r="A44" s="14" t="s">
        <v>54</v>
      </c>
      <c r="B44" s="14">
        <v>3</v>
      </c>
      <c r="C44" s="14" t="s">
        <v>156</v>
      </c>
      <c r="D44" s="17" t="s">
        <v>286</v>
      </c>
      <c r="E44" s="14" t="s">
        <v>315</v>
      </c>
      <c r="F44" s="14">
        <v>5</v>
      </c>
      <c r="G44" s="14">
        <f t="shared" si="30"/>
        <v>12</v>
      </c>
      <c r="H44" s="14">
        <f t="shared" si="31"/>
        <v>38</v>
      </c>
      <c r="I44" s="14">
        <f t="shared" si="32"/>
        <v>-5</v>
      </c>
      <c r="J44" s="14">
        <f t="shared" si="22"/>
        <v>0</v>
      </c>
      <c r="K44" s="14"/>
      <c r="L44" s="14">
        <f t="shared" si="23"/>
        <v>570</v>
      </c>
      <c r="M44" s="14">
        <f t="shared" si="24"/>
        <v>-50</v>
      </c>
      <c r="N44" s="14">
        <f t="shared" si="25"/>
        <v>-700</v>
      </c>
      <c r="O44" s="14">
        <f t="shared" si="26"/>
        <v>0</v>
      </c>
      <c r="P44" s="14">
        <f t="shared" si="27"/>
        <v>0</v>
      </c>
      <c r="Q44" s="14">
        <f t="shared" si="28"/>
        <v>0</v>
      </c>
      <c r="R44" s="33">
        <f t="shared" si="29"/>
        <v>70</v>
      </c>
      <c r="T44" s="74">
        <v>12</v>
      </c>
      <c r="U44" s="35"/>
      <c r="V44" s="35" t="s">
        <v>286</v>
      </c>
      <c r="W44" s="75" t="s">
        <v>254</v>
      </c>
      <c r="X44" s="36">
        <v>30</v>
      </c>
      <c r="Y44" s="35"/>
      <c r="Z44" s="37">
        <v>9</v>
      </c>
      <c r="AA44" s="37">
        <v>11</v>
      </c>
      <c r="AB44" s="37">
        <v>10</v>
      </c>
      <c r="AC44" s="36">
        <v>38</v>
      </c>
      <c r="AD44" s="37">
        <v>24</v>
      </c>
      <c r="AE44" s="37" t="s">
        <v>407</v>
      </c>
      <c r="AF44" s="37">
        <v>29</v>
      </c>
      <c r="AG44" s="37">
        <v>-5</v>
      </c>
      <c r="AH44" s="35"/>
      <c r="AI44" s="75" t="s">
        <v>47</v>
      </c>
    </row>
    <row r="45" spans="1:35" ht="12" customHeight="1" thickBot="1" x14ac:dyDescent="0.3">
      <c r="A45" s="14" t="s">
        <v>54</v>
      </c>
      <c r="B45" s="14">
        <v>3</v>
      </c>
      <c r="C45" s="14" t="s">
        <v>170</v>
      </c>
      <c r="D45" s="17" t="s">
        <v>280</v>
      </c>
      <c r="E45" s="14" t="s">
        <v>174</v>
      </c>
      <c r="F45" s="14">
        <v>9</v>
      </c>
      <c r="G45" s="14">
        <f t="shared" si="30"/>
        <v>9</v>
      </c>
      <c r="H45" s="14">
        <f t="shared" si="31"/>
        <v>40</v>
      </c>
      <c r="I45" s="14">
        <f t="shared" si="32"/>
        <v>-3</v>
      </c>
      <c r="J45" s="14">
        <f t="shared" si="22"/>
        <v>200</v>
      </c>
      <c r="K45" s="14" t="s">
        <v>408</v>
      </c>
      <c r="L45" s="14">
        <f t="shared" si="23"/>
        <v>600</v>
      </c>
      <c r="M45" s="14">
        <f t="shared" si="24"/>
        <v>-30</v>
      </c>
      <c r="N45" s="14">
        <f t="shared" si="25"/>
        <v>0</v>
      </c>
      <c r="O45" s="14">
        <f t="shared" si="26"/>
        <v>100</v>
      </c>
      <c r="P45" s="14">
        <f t="shared" si="27"/>
        <v>0</v>
      </c>
      <c r="Q45" s="14">
        <f t="shared" si="28"/>
        <v>0</v>
      </c>
      <c r="R45" s="33">
        <f t="shared" si="29"/>
        <v>1120</v>
      </c>
      <c r="T45" s="74">
        <v>9</v>
      </c>
      <c r="U45" s="35"/>
      <c r="V45" s="35" t="s">
        <v>280</v>
      </c>
      <c r="W45" s="75" t="s">
        <v>234</v>
      </c>
      <c r="X45" s="36">
        <v>30</v>
      </c>
      <c r="Y45" s="35"/>
      <c r="Z45" s="37">
        <v>10</v>
      </c>
      <c r="AA45" s="37">
        <v>10</v>
      </c>
      <c r="AB45" s="37">
        <v>10</v>
      </c>
      <c r="AC45" s="36">
        <v>40</v>
      </c>
      <c r="AD45" s="37">
        <v>37</v>
      </c>
      <c r="AE45" s="37" t="s">
        <v>407</v>
      </c>
      <c r="AF45" s="37">
        <v>40</v>
      </c>
      <c r="AG45" s="37">
        <v>-3</v>
      </c>
      <c r="AH45" s="35"/>
      <c r="AI45" s="75" t="s">
        <v>47</v>
      </c>
    </row>
    <row r="46" spans="1:35" ht="12" customHeight="1" thickBot="1" x14ac:dyDescent="0.3">
      <c r="A46" s="14" t="s">
        <v>54</v>
      </c>
      <c r="B46" s="14">
        <v>3</v>
      </c>
      <c r="C46" s="14" t="s">
        <v>160</v>
      </c>
      <c r="D46" s="17" t="s">
        <v>284</v>
      </c>
      <c r="E46" s="14" t="s">
        <v>306</v>
      </c>
      <c r="F46" s="14">
        <v>1</v>
      </c>
      <c r="G46" s="14">
        <f t="shared" si="30"/>
        <v>11</v>
      </c>
      <c r="H46" s="14">
        <f t="shared" si="31"/>
        <v>38</v>
      </c>
      <c r="I46" s="14">
        <f t="shared" si="32"/>
        <v>5</v>
      </c>
      <c r="J46" s="14">
        <f t="shared" si="22"/>
        <v>0</v>
      </c>
      <c r="K46" s="14"/>
      <c r="L46" s="14">
        <f t="shared" si="23"/>
        <v>570</v>
      </c>
      <c r="M46" s="14">
        <f t="shared" si="24"/>
        <v>50</v>
      </c>
      <c r="N46" s="14">
        <f t="shared" si="25"/>
        <v>-1000</v>
      </c>
      <c r="O46" s="14">
        <f t="shared" si="26"/>
        <v>0</v>
      </c>
      <c r="P46" s="14">
        <f t="shared" si="27"/>
        <v>0</v>
      </c>
      <c r="Q46" s="14">
        <f t="shared" si="28"/>
        <v>0</v>
      </c>
      <c r="R46" s="33">
        <f t="shared" si="29"/>
        <v>-130</v>
      </c>
      <c r="T46" s="74">
        <v>11</v>
      </c>
      <c r="U46" s="35"/>
      <c r="V46" s="35" t="s">
        <v>284</v>
      </c>
      <c r="W46" s="75" t="s">
        <v>256</v>
      </c>
      <c r="X46" s="36">
        <v>30</v>
      </c>
      <c r="Y46" s="35"/>
      <c r="Z46" s="37">
        <v>9</v>
      </c>
      <c r="AA46" s="37">
        <v>11</v>
      </c>
      <c r="AB46" s="37">
        <v>10</v>
      </c>
      <c r="AC46" s="36">
        <v>38</v>
      </c>
      <c r="AD46" s="37">
        <v>22</v>
      </c>
      <c r="AE46" s="37" t="s">
        <v>407</v>
      </c>
      <c r="AF46" s="37">
        <v>17</v>
      </c>
      <c r="AG46" s="37">
        <v>5</v>
      </c>
      <c r="AH46" s="35"/>
      <c r="AI46" s="75" t="s">
        <v>48</v>
      </c>
    </row>
    <row r="47" spans="1:35" ht="12" customHeight="1" thickBot="1" x14ac:dyDescent="0.3">
      <c r="A47" s="14" t="s">
        <v>54</v>
      </c>
      <c r="B47" s="14">
        <v>3</v>
      </c>
      <c r="C47" s="14" t="s">
        <v>159</v>
      </c>
      <c r="D47" s="17" t="s">
        <v>274</v>
      </c>
      <c r="E47" s="14" t="s">
        <v>309</v>
      </c>
      <c r="F47" s="14">
        <v>5</v>
      </c>
      <c r="G47" s="14">
        <f t="shared" si="30"/>
        <v>14</v>
      </c>
      <c r="H47" s="14">
        <f t="shared" si="31"/>
        <v>28</v>
      </c>
      <c r="I47" s="14">
        <f t="shared" si="32"/>
        <v>-37</v>
      </c>
      <c r="J47" s="14">
        <f t="shared" si="22"/>
        <v>0</v>
      </c>
      <c r="K47" s="14"/>
      <c r="L47" s="14">
        <f t="shared" si="23"/>
        <v>420</v>
      </c>
      <c r="M47" s="14">
        <f t="shared" si="24"/>
        <v>-370</v>
      </c>
      <c r="N47" s="14">
        <f t="shared" si="25"/>
        <v>-900</v>
      </c>
      <c r="O47" s="14">
        <f t="shared" si="26"/>
        <v>0</v>
      </c>
      <c r="P47" s="14">
        <f t="shared" si="27"/>
        <v>0</v>
      </c>
      <c r="Q47" s="14">
        <f t="shared" si="28"/>
        <v>0</v>
      </c>
      <c r="R47" s="33">
        <f t="shared" si="29"/>
        <v>-600</v>
      </c>
      <c r="T47" s="74">
        <v>14</v>
      </c>
      <c r="U47" s="35"/>
      <c r="V47" s="35" t="s">
        <v>274</v>
      </c>
      <c r="W47" s="75" t="s">
        <v>245</v>
      </c>
      <c r="X47" s="36">
        <v>30</v>
      </c>
      <c r="Y47" s="35"/>
      <c r="Z47" s="37">
        <v>8</v>
      </c>
      <c r="AA47" s="37">
        <v>4</v>
      </c>
      <c r="AB47" s="37">
        <v>18</v>
      </c>
      <c r="AC47" s="36">
        <v>28</v>
      </c>
      <c r="AD47" s="37">
        <v>22</v>
      </c>
      <c r="AE47" s="37" t="s">
        <v>407</v>
      </c>
      <c r="AF47" s="37">
        <v>59</v>
      </c>
      <c r="AG47" s="37">
        <v>-37</v>
      </c>
      <c r="AH47" s="35"/>
      <c r="AI47" s="75" t="s">
        <v>48</v>
      </c>
    </row>
    <row r="48" spans="1:35" ht="12" customHeight="1" thickBot="1" x14ac:dyDescent="0.3">
      <c r="A48" s="14" t="s">
        <v>54</v>
      </c>
      <c r="B48" s="14">
        <v>3</v>
      </c>
      <c r="C48" s="14" t="s">
        <v>169</v>
      </c>
      <c r="D48" s="17" t="s">
        <v>277</v>
      </c>
      <c r="E48" s="14" t="s">
        <v>313</v>
      </c>
      <c r="F48" s="14">
        <v>1</v>
      </c>
      <c r="G48" s="14">
        <f t="shared" si="30"/>
        <v>10</v>
      </c>
      <c r="H48" s="14">
        <f t="shared" si="31"/>
        <v>39</v>
      </c>
      <c r="I48" s="14">
        <f t="shared" si="32"/>
        <v>-12</v>
      </c>
      <c r="J48" s="14">
        <f t="shared" si="22"/>
        <v>0</v>
      </c>
      <c r="K48" s="14"/>
      <c r="L48" s="14">
        <f t="shared" si="23"/>
        <v>585</v>
      </c>
      <c r="M48" s="14">
        <f t="shared" si="24"/>
        <v>-120</v>
      </c>
      <c r="N48" s="14">
        <f t="shared" si="25"/>
        <v>-900</v>
      </c>
      <c r="O48" s="14">
        <f t="shared" si="26"/>
        <v>0</v>
      </c>
      <c r="P48" s="14">
        <f t="shared" si="27"/>
        <v>0</v>
      </c>
      <c r="Q48" s="14">
        <f t="shared" si="28"/>
        <v>0</v>
      </c>
      <c r="R48" s="33">
        <f t="shared" si="29"/>
        <v>-185</v>
      </c>
      <c r="T48" s="74">
        <v>10</v>
      </c>
      <c r="U48" s="35"/>
      <c r="V48" s="35" t="s">
        <v>277</v>
      </c>
      <c r="W48" s="75" t="s">
        <v>96</v>
      </c>
      <c r="X48" s="36">
        <v>30</v>
      </c>
      <c r="Y48" s="35"/>
      <c r="Z48" s="37">
        <v>11</v>
      </c>
      <c r="AA48" s="37">
        <v>6</v>
      </c>
      <c r="AB48" s="37">
        <v>13</v>
      </c>
      <c r="AC48" s="36">
        <v>39</v>
      </c>
      <c r="AD48" s="37">
        <v>29</v>
      </c>
      <c r="AE48" s="37" t="s">
        <v>407</v>
      </c>
      <c r="AF48" s="37">
        <v>41</v>
      </c>
      <c r="AG48" s="37">
        <v>-12</v>
      </c>
      <c r="AH48" s="35"/>
      <c r="AI48" s="75" t="s">
        <v>48</v>
      </c>
    </row>
    <row r="49" spans="1:35" ht="12" customHeight="1" thickBot="1" x14ac:dyDescent="0.3">
      <c r="A49" s="14" t="s">
        <v>54</v>
      </c>
      <c r="B49" s="14">
        <v>3</v>
      </c>
      <c r="C49" s="14" t="s">
        <v>157</v>
      </c>
      <c r="D49" s="17" t="s">
        <v>276</v>
      </c>
      <c r="E49" s="14" t="s">
        <v>307</v>
      </c>
      <c r="F49" s="14">
        <v>1</v>
      </c>
      <c r="G49" s="14">
        <f t="shared" si="30"/>
        <v>16</v>
      </c>
      <c r="H49" s="14">
        <f t="shared" si="31"/>
        <v>24</v>
      </c>
      <c r="I49" s="14">
        <f t="shared" si="32"/>
        <v>-25</v>
      </c>
      <c r="J49" s="14">
        <f t="shared" si="22"/>
        <v>0</v>
      </c>
      <c r="K49" s="14"/>
      <c r="L49" s="14">
        <f t="shared" si="23"/>
        <v>360</v>
      </c>
      <c r="M49" s="14">
        <f t="shared" si="24"/>
        <v>-250</v>
      </c>
      <c r="N49" s="14">
        <f t="shared" si="25"/>
        <v>-1500</v>
      </c>
      <c r="O49" s="14">
        <f t="shared" si="26"/>
        <v>0</v>
      </c>
      <c r="P49" s="14">
        <f t="shared" si="27"/>
        <v>-300</v>
      </c>
      <c r="Q49" s="14">
        <f t="shared" si="28"/>
        <v>0</v>
      </c>
      <c r="R49" s="33">
        <f t="shared" si="29"/>
        <v>-1440</v>
      </c>
      <c r="T49" s="74">
        <v>16</v>
      </c>
      <c r="U49" s="35"/>
      <c r="V49" s="35" t="s">
        <v>276</v>
      </c>
      <c r="W49" s="75" t="s">
        <v>106</v>
      </c>
      <c r="X49" s="36">
        <v>30</v>
      </c>
      <c r="Y49" s="35"/>
      <c r="Z49" s="37">
        <v>5</v>
      </c>
      <c r="AA49" s="37">
        <v>9</v>
      </c>
      <c r="AB49" s="37">
        <v>16</v>
      </c>
      <c r="AC49" s="36">
        <v>24</v>
      </c>
      <c r="AD49" s="37">
        <v>14</v>
      </c>
      <c r="AE49" s="37" t="s">
        <v>407</v>
      </c>
      <c r="AF49" s="37">
        <v>39</v>
      </c>
      <c r="AG49" s="37">
        <v>-25</v>
      </c>
      <c r="AH49" s="35"/>
      <c r="AI49" s="75" t="s">
        <v>48</v>
      </c>
    </row>
    <row r="50" spans="1:35" ht="12" customHeight="1" thickBot="1" x14ac:dyDescent="0.3">
      <c r="A50" s="14" t="s">
        <v>54</v>
      </c>
      <c r="B50" s="14">
        <v>3</v>
      </c>
      <c r="C50" s="14" t="s">
        <v>158</v>
      </c>
      <c r="D50" s="17" t="s">
        <v>273</v>
      </c>
      <c r="E50" s="14" t="s">
        <v>305</v>
      </c>
      <c r="F50" s="14">
        <v>5</v>
      </c>
      <c r="G50" s="14">
        <f t="shared" si="30"/>
        <v>1</v>
      </c>
      <c r="H50" s="14">
        <f t="shared" si="31"/>
        <v>60</v>
      </c>
      <c r="I50" s="14">
        <f t="shared" si="32"/>
        <v>37</v>
      </c>
      <c r="J50" s="14">
        <f t="shared" si="22"/>
        <v>200</v>
      </c>
      <c r="K50" s="14"/>
      <c r="L50" s="14">
        <f t="shared" si="23"/>
        <v>900</v>
      </c>
      <c r="M50" s="14">
        <f t="shared" si="24"/>
        <v>370</v>
      </c>
      <c r="N50" s="14">
        <f t="shared" si="25"/>
        <v>400</v>
      </c>
      <c r="O50" s="14">
        <f t="shared" si="26"/>
        <v>0</v>
      </c>
      <c r="P50" s="14">
        <f t="shared" si="27"/>
        <v>0</v>
      </c>
      <c r="Q50" s="14">
        <f t="shared" si="28"/>
        <v>300</v>
      </c>
      <c r="R50" s="33">
        <f t="shared" si="29"/>
        <v>2420</v>
      </c>
      <c r="T50" s="74">
        <v>1</v>
      </c>
      <c r="U50" s="35"/>
      <c r="V50" s="35" t="s">
        <v>273</v>
      </c>
      <c r="W50" s="75" t="s">
        <v>250</v>
      </c>
      <c r="X50" s="36">
        <v>30</v>
      </c>
      <c r="Y50" s="35"/>
      <c r="Z50" s="37">
        <v>18</v>
      </c>
      <c r="AA50" s="37">
        <v>6</v>
      </c>
      <c r="AB50" s="37">
        <v>6</v>
      </c>
      <c r="AC50" s="36">
        <v>60</v>
      </c>
      <c r="AD50" s="37">
        <v>59</v>
      </c>
      <c r="AE50" s="37" t="s">
        <v>407</v>
      </c>
      <c r="AF50" s="37">
        <v>22</v>
      </c>
      <c r="AG50" s="37">
        <v>37</v>
      </c>
      <c r="AH50" s="35"/>
      <c r="AI50" s="75" t="s">
        <v>43</v>
      </c>
    </row>
    <row r="51" spans="1:35" ht="12" customHeight="1" thickBot="1" x14ac:dyDescent="0.3">
      <c r="A51" s="14" t="s">
        <v>54</v>
      </c>
      <c r="B51" s="14">
        <v>3</v>
      </c>
      <c r="C51" s="14" t="s">
        <v>162</v>
      </c>
      <c r="D51" s="17" t="s">
        <v>275</v>
      </c>
      <c r="E51" s="14" t="s">
        <v>304</v>
      </c>
      <c r="F51" s="14">
        <v>9</v>
      </c>
      <c r="G51" s="14">
        <f t="shared" si="30"/>
        <v>3</v>
      </c>
      <c r="H51" s="14">
        <f t="shared" si="31"/>
        <v>52</v>
      </c>
      <c r="I51" s="14">
        <f t="shared" si="32"/>
        <v>17</v>
      </c>
      <c r="J51" s="14">
        <f t="shared" si="22"/>
        <v>200</v>
      </c>
      <c r="K51" s="14"/>
      <c r="L51" s="14">
        <f t="shared" si="23"/>
        <v>780</v>
      </c>
      <c r="M51" s="14">
        <f t="shared" si="24"/>
        <v>170</v>
      </c>
      <c r="N51" s="14">
        <f t="shared" si="25"/>
        <v>600</v>
      </c>
      <c r="O51" s="14">
        <f t="shared" si="26"/>
        <v>0</v>
      </c>
      <c r="P51" s="14">
        <f t="shared" si="27"/>
        <v>0</v>
      </c>
      <c r="Q51" s="14">
        <f t="shared" si="28"/>
        <v>0</v>
      </c>
      <c r="R51" s="33">
        <f t="shared" si="29"/>
        <v>2000</v>
      </c>
      <c r="T51" s="74">
        <v>3</v>
      </c>
      <c r="U51" s="35"/>
      <c r="V51" s="35" t="s">
        <v>275</v>
      </c>
      <c r="W51" s="75" t="s">
        <v>230</v>
      </c>
      <c r="X51" s="36">
        <v>30</v>
      </c>
      <c r="Y51" s="35"/>
      <c r="Z51" s="37">
        <v>14</v>
      </c>
      <c r="AA51" s="37">
        <v>10</v>
      </c>
      <c r="AB51" s="37">
        <v>6</v>
      </c>
      <c r="AC51" s="36">
        <v>52</v>
      </c>
      <c r="AD51" s="37">
        <v>36</v>
      </c>
      <c r="AE51" s="37" t="s">
        <v>407</v>
      </c>
      <c r="AF51" s="37">
        <v>19</v>
      </c>
      <c r="AG51" s="37">
        <v>17</v>
      </c>
      <c r="AH51" s="35"/>
      <c r="AI51" s="75" t="s">
        <v>43</v>
      </c>
    </row>
    <row r="52" spans="1:35" ht="12" customHeight="1" thickBot="1" x14ac:dyDescent="0.3">
      <c r="A52" s="32" t="s">
        <v>0</v>
      </c>
      <c r="B52" s="32" t="s">
        <v>1</v>
      </c>
      <c r="C52" s="32" t="s">
        <v>2</v>
      </c>
      <c r="D52" s="32" t="s">
        <v>3</v>
      </c>
      <c r="E52" s="32" t="s">
        <v>26</v>
      </c>
      <c r="F52" s="32" t="s">
        <v>5</v>
      </c>
      <c r="G52" s="32" t="s">
        <v>40</v>
      </c>
      <c r="H52" s="32" t="s">
        <v>7</v>
      </c>
      <c r="I52" s="32" t="s">
        <v>41</v>
      </c>
      <c r="J52" s="32" t="s">
        <v>38</v>
      </c>
      <c r="K52" s="32" t="s">
        <v>42</v>
      </c>
      <c r="L52" s="32" t="s">
        <v>44</v>
      </c>
      <c r="M52" s="32" t="s">
        <v>45</v>
      </c>
      <c r="N52" s="32" t="s">
        <v>6</v>
      </c>
      <c r="O52" s="32" t="s">
        <v>33</v>
      </c>
      <c r="P52" s="32" t="s">
        <v>59</v>
      </c>
      <c r="Q52" s="32" t="s">
        <v>56</v>
      </c>
      <c r="R52" s="32" t="s">
        <v>46</v>
      </c>
      <c r="T52" s="42" t="s">
        <v>40</v>
      </c>
      <c r="U52" s="43"/>
      <c r="V52" s="43" t="s">
        <v>3</v>
      </c>
      <c r="W52" s="43" t="s">
        <v>49</v>
      </c>
      <c r="X52" s="43" t="s">
        <v>50</v>
      </c>
      <c r="Y52" s="43"/>
      <c r="Z52" s="43" t="s">
        <v>43</v>
      </c>
      <c r="AA52" s="43" t="s">
        <v>47</v>
      </c>
      <c r="AB52" s="43" t="s">
        <v>48</v>
      </c>
      <c r="AC52" s="43" t="s">
        <v>7</v>
      </c>
      <c r="AD52" s="43" t="s">
        <v>51</v>
      </c>
      <c r="AE52" s="43"/>
      <c r="AF52" s="43" t="s">
        <v>52</v>
      </c>
      <c r="AG52" s="43" t="s">
        <v>25</v>
      </c>
      <c r="AH52" s="43"/>
      <c r="AI52" s="44"/>
    </row>
    <row r="53" spans="1:35" ht="12" customHeight="1" thickBot="1" x14ac:dyDescent="0.3">
      <c r="A53" s="14" t="s">
        <v>54</v>
      </c>
      <c r="B53" s="14">
        <v>4</v>
      </c>
      <c r="C53" s="14" t="s">
        <v>161</v>
      </c>
      <c r="D53" s="17" t="s">
        <v>295</v>
      </c>
      <c r="E53" s="14" t="s">
        <v>185</v>
      </c>
      <c r="F53" s="14">
        <v>1</v>
      </c>
      <c r="G53" s="14">
        <f t="shared" ref="G53:G68" si="33">T53</f>
        <v>1</v>
      </c>
      <c r="H53" s="14">
        <f t="shared" ref="H53:H68" si="34">AC53</f>
        <v>72</v>
      </c>
      <c r="I53" s="14">
        <f t="shared" ref="I53:I68" si="35">AG53</f>
        <v>51</v>
      </c>
      <c r="J53" s="14">
        <f t="shared" ref="J53:J68" si="36">IF(G53=F53,200,IF(G53&lt;F53,200,0))</f>
        <v>200</v>
      </c>
      <c r="K53" s="14" t="s">
        <v>408</v>
      </c>
      <c r="L53" s="14">
        <f t="shared" ref="L53:L68" si="37">H53*15</f>
        <v>1080</v>
      </c>
      <c r="M53" s="14">
        <f t="shared" ref="M53:M68" si="38">I53*10</f>
        <v>510</v>
      </c>
      <c r="N53" s="14">
        <f t="shared" ref="N53:N68" si="39">((F53-G53)*100)</f>
        <v>0</v>
      </c>
      <c r="O53" s="14">
        <f t="shared" ref="O53:O68" si="40">IF((K53="S"),50,IF((K53="F"),100,IF((K53="C"),200,0)))</f>
        <v>100</v>
      </c>
      <c r="P53" s="14">
        <f t="shared" ref="P53:P68" si="41">IF(G53=16,-300,0)</f>
        <v>0</v>
      </c>
      <c r="Q53" s="14">
        <f t="shared" ref="Q53:Q68" si="42">IF(G53=1,300,0)</f>
        <v>300</v>
      </c>
      <c r="R53" s="33">
        <f t="shared" ref="R53:R68" si="43">250+(J53+L53+M53+N53+O53+P53+Q53)</f>
        <v>2440</v>
      </c>
      <c r="T53" s="76">
        <v>1</v>
      </c>
      <c r="U53" s="39"/>
      <c r="V53" s="39" t="s">
        <v>295</v>
      </c>
      <c r="W53" s="77" t="s">
        <v>238</v>
      </c>
      <c r="X53" s="40">
        <v>30</v>
      </c>
      <c r="Y53" s="39"/>
      <c r="Z53" s="41">
        <v>22</v>
      </c>
      <c r="AA53" s="41">
        <v>6</v>
      </c>
      <c r="AB53" s="41">
        <v>2</v>
      </c>
      <c r="AC53" s="40">
        <v>72</v>
      </c>
      <c r="AD53" s="41">
        <v>70</v>
      </c>
      <c r="AE53" s="41" t="s">
        <v>407</v>
      </c>
      <c r="AF53" s="41">
        <v>19</v>
      </c>
      <c r="AG53" s="41">
        <v>51</v>
      </c>
      <c r="AH53" s="39"/>
      <c r="AI53" s="77" t="s">
        <v>43</v>
      </c>
    </row>
    <row r="54" spans="1:35" ht="12" customHeight="1" thickBot="1" x14ac:dyDescent="0.3">
      <c r="A54" s="14" t="s">
        <v>54</v>
      </c>
      <c r="B54" s="14">
        <v>4</v>
      </c>
      <c r="C54" s="14" t="s">
        <v>169</v>
      </c>
      <c r="D54" s="17" t="s">
        <v>289</v>
      </c>
      <c r="E54" s="14" t="s">
        <v>183</v>
      </c>
      <c r="F54" s="14">
        <v>1</v>
      </c>
      <c r="G54" s="14">
        <f t="shared" si="33"/>
        <v>2</v>
      </c>
      <c r="H54" s="14">
        <f t="shared" si="34"/>
        <v>72</v>
      </c>
      <c r="I54" s="14">
        <f t="shared" si="35"/>
        <v>48</v>
      </c>
      <c r="J54" s="14">
        <f t="shared" si="36"/>
        <v>0</v>
      </c>
      <c r="K54" s="14" t="s">
        <v>409</v>
      </c>
      <c r="L54" s="14">
        <f t="shared" si="37"/>
        <v>1080</v>
      </c>
      <c r="M54" s="14">
        <f t="shared" si="38"/>
        <v>480</v>
      </c>
      <c r="N54" s="14">
        <f t="shared" si="39"/>
        <v>-100</v>
      </c>
      <c r="O54" s="14">
        <f t="shared" si="40"/>
        <v>200</v>
      </c>
      <c r="P54" s="14">
        <f t="shared" si="41"/>
        <v>0</v>
      </c>
      <c r="Q54" s="14">
        <f t="shared" si="42"/>
        <v>0</v>
      </c>
      <c r="R54" s="33">
        <f t="shared" si="43"/>
        <v>1910</v>
      </c>
      <c r="T54" s="74">
        <v>2</v>
      </c>
      <c r="U54" s="35"/>
      <c r="V54" s="35" t="s">
        <v>289</v>
      </c>
      <c r="W54" s="75" t="s">
        <v>236</v>
      </c>
      <c r="X54" s="36">
        <v>30</v>
      </c>
      <c r="Y54" s="35"/>
      <c r="Z54" s="37">
        <v>23</v>
      </c>
      <c r="AA54" s="37">
        <v>3</v>
      </c>
      <c r="AB54" s="37">
        <v>4</v>
      </c>
      <c r="AC54" s="36">
        <v>72</v>
      </c>
      <c r="AD54" s="37">
        <v>63</v>
      </c>
      <c r="AE54" s="37" t="s">
        <v>407</v>
      </c>
      <c r="AF54" s="37">
        <v>15</v>
      </c>
      <c r="AG54" s="37">
        <v>48</v>
      </c>
      <c r="AH54" s="35"/>
      <c r="AI54" s="75" t="s">
        <v>48</v>
      </c>
    </row>
    <row r="55" spans="1:35" ht="12" customHeight="1" thickBot="1" x14ac:dyDescent="0.3">
      <c r="A55" s="14" t="s">
        <v>54</v>
      </c>
      <c r="B55" s="14">
        <v>4</v>
      </c>
      <c r="C55" s="14" t="s">
        <v>155</v>
      </c>
      <c r="D55" s="17" t="s">
        <v>373</v>
      </c>
      <c r="E55" s="14" t="s">
        <v>315</v>
      </c>
      <c r="F55" s="14">
        <v>9</v>
      </c>
      <c r="G55" s="14">
        <f t="shared" si="33"/>
        <v>13</v>
      </c>
      <c r="H55" s="14">
        <f t="shared" si="34"/>
        <v>22</v>
      </c>
      <c r="I55" s="14">
        <f t="shared" si="35"/>
        <v>-30</v>
      </c>
      <c r="J55" s="14">
        <f t="shared" si="36"/>
        <v>0</v>
      </c>
      <c r="K55" s="14"/>
      <c r="L55" s="14">
        <f t="shared" si="37"/>
        <v>330</v>
      </c>
      <c r="M55" s="14">
        <f t="shared" si="38"/>
        <v>-300</v>
      </c>
      <c r="N55" s="14">
        <f t="shared" si="39"/>
        <v>-400</v>
      </c>
      <c r="O55" s="14">
        <f t="shared" si="40"/>
        <v>0</v>
      </c>
      <c r="P55" s="14">
        <f t="shared" si="41"/>
        <v>0</v>
      </c>
      <c r="Q55" s="14">
        <f t="shared" si="42"/>
        <v>0</v>
      </c>
      <c r="R55" s="33">
        <f t="shared" si="43"/>
        <v>-120</v>
      </c>
      <c r="T55" s="74">
        <v>13</v>
      </c>
      <c r="U55" s="35"/>
      <c r="V55" s="35" t="s">
        <v>373</v>
      </c>
      <c r="W55" s="75"/>
      <c r="X55" s="36">
        <v>30</v>
      </c>
      <c r="Y55" s="35"/>
      <c r="Z55" s="37">
        <v>5</v>
      </c>
      <c r="AA55" s="37">
        <v>7</v>
      </c>
      <c r="AB55" s="37">
        <v>18</v>
      </c>
      <c r="AC55" s="36">
        <v>22</v>
      </c>
      <c r="AD55" s="37">
        <v>16</v>
      </c>
      <c r="AE55" s="37" t="s">
        <v>407</v>
      </c>
      <c r="AF55" s="37">
        <v>46</v>
      </c>
      <c r="AG55" s="37">
        <v>-30</v>
      </c>
      <c r="AH55" s="35"/>
      <c r="AI55" s="75" t="s">
        <v>48</v>
      </c>
    </row>
    <row r="56" spans="1:35" ht="12" customHeight="1" thickBot="1" x14ac:dyDescent="0.3">
      <c r="A56" s="14" t="s">
        <v>54</v>
      </c>
      <c r="B56" s="14">
        <v>4</v>
      </c>
      <c r="C56" s="14" t="s">
        <v>165</v>
      </c>
      <c r="D56" s="17" t="s">
        <v>299</v>
      </c>
      <c r="E56" s="14" t="s">
        <v>309</v>
      </c>
      <c r="F56" s="14">
        <v>9</v>
      </c>
      <c r="G56" s="14">
        <f t="shared" si="33"/>
        <v>12</v>
      </c>
      <c r="H56" s="14">
        <f t="shared" si="34"/>
        <v>31</v>
      </c>
      <c r="I56" s="14">
        <f t="shared" si="35"/>
        <v>-11</v>
      </c>
      <c r="J56" s="14">
        <f t="shared" si="36"/>
        <v>0</v>
      </c>
      <c r="K56" s="14"/>
      <c r="L56" s="14">
        <f t="shared" si="37"/>
        <v>465</v>
      </c>
      <c r="M56" s="14">
        <f t="shared" si="38"/>
        <v>-110</v>
      </c>
      <c r="N56" s="14">
        <f t="shared" si="39"/>
        <v>-300</v>
      </c>
      <c r="O56" s="14">
        <f t="shared" si="40"/>
        <v>0</v>
      </c>
      <c r="P56" s="14">
        <f t="shared" si="41"/>
        <v>0</v>
      </c>
      <c r="Q56" s="14">
        <f t="shared" si="42"/>
        <v>0</v>
      </c>
      <c r="R56" s="33">
        <f t="shared" si="43"/>
        <v>305</v>
      </c>
      <c r="T56" s="74">
        <v>12</v>
      </c>
      <c r="U56" s="35"/>
      <c r="V56" s="35" t="s">
        <v>299</v>
      </c>
      <c r="W56" s="75" t="s">
        <v>245</v>
      </c>
      <c r="X56" s="36">
        <v>30</v>
      </c>
      <c r="Y56" s="35"/>
      <c r="Z56" s="37">
        <v>8</v>
      </c>
      <c r="AA56" s="37">
        <v>7</v>
      </c>
      <c r="AB56" s="37">
        <v>15</v>
      </c>
      <c r="AC56" s="36">
        <v>31</v>
      </c>
      <c r="AD56" s="37">
        <v>28</v>
      </c>
      <c r="AE56" s="37" t="s">
        <v>407</v>
      </c>
      <c r="AF56" s="37">
        <v>39</v>
      </c>
      <c r="AG56" s="37">
        <v>-11</v>
      </c>
      <c r="AH56" s="35"/>
      <c r="AI56" s="75" t="s">
        <v>43</v>
      </c>
    </row>
    <row r="57" spans="1:35" ht="12" customHeight="1" thickBot="1" x14ac:dyDescent="0.3">
      <c r="A57" s="14" t="s">
        <v>54</v>
      </c>
      <c r="B57" s="14">
        <v>4</v>
      </c>
      <c r="C57" s="14" t="s">
        <v>167</v>
      </c>
      <c r="D57" s="17" t="s">
        <v>303</v>
      </c>
      <c r="E57" s="14" t="s">
        <v>174</v>
      </c>
      <c r="F57" s="14">
        <v>13</v>
      </c>
      <c r="G57" s="14">
        <f t="shared" si="33"/>
        <v>16</v>
      </c>
      <c r="H57" s="14">
        <f t="shared" si="34"/>
        <v>4</v>
      </c>
      <c r="I57" s="14">
        <f t="shared" si="35"/>
        <v>-92</v>
      </c>
      <c r="J57" s="14">
        <f t="shared" si="36"/>
        <v>0</v>
      </c>
      <c r="K57" s="14"/>
      <c r="L57" s="14">
        <f t="shared" si="37"/>
        <v>60</v>
      </c>
      <c r="M57" s="14">
        <f t="shared" si="38"/>
        <v>-920</v>
      </c>
      <c r="N57" s="14">
        <f t="shared" si="39"/>
        <v>-300</v>
      </c>
      <c r="O57" s="14">
        <f t="shared" si="40"/>
        <v>0</v>
      </c>
      <c r="P57" s="14">
        <f t="shared" si="41"/>
        <v>-300</v>
      </c>
      <c r="Q57" s="14">
        <f t="shared" si="42"/>
        <v>0</v>
      </c>
      <c r="R57" s="33">
        <f t="shared" si="43"/>
        <v>-1210</v>
      </c>
      <c r="T57" s="74">
        <v>16</v>
      </c>
      <c r="U57" s="35"/>
      <c r="V57" s="35" t="s">
        <v>303</v>
      </c>
      <c r="W57" s="75" t="s">
        <v>234</v>
      </c>
      <c r="X57" s="36">
        <v>30</v>
      </c>
      <c r="Y57" s="35"/>
      <c r="Z57" s="37">
        <v>1</v>
      </c>
      <c r="AA57" s="37">
        <v>1</v>
      </c>
      <c r="AB57" s="37">
        <v>28</v>
      </c>
      <c r="AC57" s="36">
        <v>4</v>
      </c>
      <c r="AD57" s="37">
        <v>14</v>
      </c>
      <c r="AE57" s="37" t="s">
        <v>407</v>
      </c>
      <c r="AF57" s="37">
        <v>106</v>
      </c>
      <c r="AG57" s="37">
        <v>-92</v>
      </c>
      <c r="AH57" s="35"/>
      <c r="AI57" s="75" t="s">
        <v>48</v>
      </c>
    </row>
    <row r="58" spans="1:35" ht="12" customHeight="1" thickBot="1" x14ac:dyDescent="0.3">
      <c r="A58" s="14" t="s">
        <v>54</v>
      </c>
      <c r="B58" s="14">
        <v>4</v>
      </c>
      <c r="C58" s="14" t="s">
        <v>164</v>
      </c>
      <c r="D58" s="17" t="s">
        <v>297</v>
      </c>
      <c r="E58" s="14" t="s">
        <v>304</v>
      </c>
      <c r="F58" s="14">
        <v>13</v>
      </c>
      <c r="G58" s="14">
        <f t="shared" si="33"/>
        <v>8</v>
      </c>
      <c r="H58" s="14">
        <f t="shared" si="34"/>
        <v>51</v>
      </c>
      <c r="I58" s="14">
        <f t="shared" si="35"/>
        <v>8</v>
      </c>
      <c r="J58" s="14">
        <f t="shared" si="36"/>
        <v>200</v>
      </c>
      <c r="K58" s="14"/>
      <c r="L58" s="14">
        <f t="shared" si="37"/>
        <v>765</v>
      </c>
      <c r="M58" s="14">
        <f t="shared" si="38"/>
        <v>80</v>
      </c>
      <c r="N58" s="14">
        <f t="shared" si="39"/>
        <v>500</v>
      </c>
      <c r="O58" s="14">
        <f t="shared" si="40"/>
        <v>0</v>
      </c>
      <c r="P58" s="14">
        <f t="shared" si="41"/>
        <v>0</v>
      </c>
      <c r="Q58" s="14">
        <f t="shared" si="42"/>
        <v>0</v>
      </c>
      <c r="R58" s="33">
        <f t="shared" si="43"/>
        <v>1795</v>
      </c>
      <c r="T58" s="74">
        <v>8</v>
      </c>
      <c r="U58" s="35"/>
      <c r="V58" s="35" t="s">
        <v>297</v>
      </c>
      <c r="W58" s="75" t="s">
        <v>230</v>
      </c>
      <c r="X58" s="36">
        <v>30</v>
      </c>
      <c r="Y58" s="35"/>
      <c r="Z58" s="37">
        <v>16</v>
      </c>
      <c r="AA58" s="37">
        <v>3</v>
      </c>
      <c r="AB58" s="37">
        <v>11</v>
      </c>
      <c r="AC58" s="36">
        <v>51</v>
      </c>
      <c r="AD58" s="37">
        <v>53</v>
      </c>
      <c r="AE58" s="37" t="s">
        <v>407</v>
      </c>
      <c r="AF58" s="37">
        <v>45</v>
      </c>
      <c r="AG58" s="37">
        <v>8</v>
      </c>
      <c r="AH58" s="35"/>
      <c r="AI58" s="75" t="s">
        <v>43</v>
      </c>
    </row>
    <row r="59" spans="1:35" ht="12" customHeight="1" thickBot="1" x14ac:dyDescent="0.3">
      <c r="A59" s="14" t="s">
        <v>54</v>
      </c>
      <c r="B59" s="14">
        <v>4</v>
      </c>
      <c r="C59" s="14" t="s">
        <v>157</v>
      </c>
      <c r="D59" s="17" t="s">
        <v>293</v>
      </c>
      <c r="E59" s="14" t="s">
        <v>311</v>
      </c>
      <c r="F59" s="14">
        <v>1</v>
      </c>
      <c r="G59" s="14">
        <f t="shared" si="33"/>
        <v>9</v>
      </c>
      <c r="H59" s="14">
        <f t="shared" si="34"/>
        <v>41</v>
      </c>
      <c r="I59" s="14">
        <f t="shared" si="35"/>
        <v>0</v>
      </c>
      <c r="J59" s="14">
        <f t="shared" si="36"/>
        <v>0</v>
      </c>
      <c r="K59" s="14"/>
      <c r="L59" s="14">
        <f t="shared" si="37"/>
        <v>615</v>
      </c>
      <c r="M59" s="14">
        <f t="shared" si="38"/>
        <v>0</v>
      </c>
      <c r="N59" s="14">
        <f t="shared" si="39"/>
        <v>-800</v>
      </c>
      <c r="O59" s="14">
        <f t="shared" si="40"/>
        <v>0</v>
      </c>
      <c r="P59" s="14">
        <f t="shared" si="41"/>
        <v>0</v>
      </c>
      <c r="Q59" s="14">
        <f t="shared" si="42"/>
        <v>0</v>
      </c>
      <c r="R59" s="33">
        <f t="shared" si="43"/>
        <v>65</v>
      </c>
      <c r="T59" s="74">
        <v>9</v>
      </c>
      <c r="U59" s="35"/>
      <c r="V59" s="35" t="s">
        <v>293</v>
      </c>
      <c r="W59" s="75" t="s">
        <v>248</v>
      </c>
      <c r="X59" s="36">
        <v>30</v>
      </c>
      <c r="Y59" s="35"/>
      <c r="Z59" s="37">
        <v>11</v>
      </c>
      <c r="AA59" s="37">
        <v>8</v>
      </c>
      <c r="AB59" s="37">
        <v>11</v>
      </c>
      <c r="AC59" s="36">
        <v>41</v>
      </c>
      <c r="AD59" s="37">
        <v>32</v>
      </c>
      <c r="AE59" s="37" t="s">
        <v>407</v>
      </c>
      <c r="AF59" s="37">
        <v>32</v>
      </c>
      <c r="AG59" s="37">
        <v>0</v>
      </c>
      <c r="AH59" s="35"/>
      <c r="AI59" s="75" t="s">
        <v>48</v>
      </c>
    </row>
    <row r="60" spans="1:35" ht="12" customHeight="1" thickBot="1" x14ac:dyDescent="0.3">
      <c r="A60" s="14" t="s">
        <v>54</v>
      </c>
      <c r="B60" s="14">
        <v>4</v>
      </c>
      <c r="C60" s="14" t="s">
        <v>158</v>
      </c>
      <c r="D60" s="17" t="s">
        <v>290</v>
      </c>
      <c r="E60" s="14" t="s">
        <v>313</v>
      </c>
      <c r="F60" s="14">
        <v>5</v>
      </c>
      <c r="G60" s="14">
        <f t="shared" si="33"/>
        <v>3</v>
      </c>
      <c r="H60" s="14">
        <f t="shared" si="34"/>
        <v>61</v>
      </c>
      <c r="I60" s="14">
        <f t="shared" si="35"/>
        <v>31</v>
      </c>
      <c r="J60" s="14">
        <f t="shared" si="36"/>
        <v>200</v>
      </c>
      <c r="K60" s="14" t="s">
        <v>406</v>
      </c>
      <c r="L60" s="14">
        <f t="shared" si="37"/>
        <v>915</v>
      </c>
      <c r="M60" s="14">
        <f t="shared" si="38"/>
        <v>310</v>
      </c>
      <c r="N60" s="14">
        <f t="shared" si="39"/>
        <v>200</v>
      </c>
      <c r="O60" s="14">
        <f t="shared" si="40"/>
        <v>50</v>
      </c>
      <c r="P60" s="14">
        <f t="shared" si="41"/>
        <v>0</v>
      </c>
      <c r="Q60" s="14">
        <f t="shared" si="42"/>
        <v>0</v>
      </c>
      <c r="R60" s="33">
        <f t="shared" si="43"/>
        <v>1925</v>
      </c>
      <c r="T60" s="74">
        <v>3</v>
      </c>
      <c r="U60" s="35"/>
      <c r="V60" s="35" t="s">
        <v>290</v>
      </c>
      <c r="W60" s="75" t="s">
        <v>96</v>
      </c>
      <c r="X60" s="36">
        <v>30</v>
      </c>
      <c r="Y60" s="35"/>
      <c r="Z60" s="37">
        <v>19</v>
      </c>
      <c r="AA60" s="37">
        <v>4</v>
      </c>
      <c r="AB60" s="37">
        <v>7</v>
      </c>
      <c r="AC60" s="36">
        <v>61</v>
      </c>
      <c r="AD60" s="37">
        <v>54</v>
      </c>
      <c r="AE60" s="37" t="s">
        <v>407</v>
      </c>
      <c r="AF60" s="37">
        <v>23</v>
      </c>
      <c r="AG60" s="37">
        <v>31</v>
      </c>
      <c r="AH60" s="35"/>
      <c r="AI60" s="75" t="s">
        <v>43</v>
      </c>
    </row>
    <row r="61" spans="1:35" ht="12" customHeight="1" thickBot="1" x14ac:dyDescent="0.3">
      <c r="A61" s="14" t="s">
        <v>54</v>
      </c>
      <c r="B61" s="14">
        <v>4</v>
      </c>
      <c r="C61" s="14" t="s">
        <v>156</v>
      </c>
      <c r="D61" s="17" t="s">
        <v>296</v>
      </c>
      <c r="E61" s="14" t="s">
        <v>307</v>
      </c>
      <c r="F61" s="14">
        <v>5</v>
      </c>
      <c r="G61" s="14">
        <f t="shared" si="33"/>
        <v>7</v>
      </c>
      <c r="H61" s="14">
        <f t="shared" si="34"/>
        <v>52</v>
      </c>
      <c r="I61" s="14">
        <f t="shared" si="35"/>
        <v>4</v>
      </c>
      <c r="J61" s="14">
        <f t="shared" si="36"/>
        <v>0</v>
      </c>
      <c r="K61" s="14"/>
      <c r="L61" s="14">
        <f t="shared" si="37"/>
        <v>780</v>
      </c>
      <c r="M61" s="14">
        <f t="shared" si="38"/>
        <v>40</v>
      </c>
      <c r="N61" s="14">
        <f t="shared" si="39"/>
        <v>-200</v>
      </c>
      <c r="O61" s="14">
        <f t="shared" si="40"/>
        <v>0</v>
      </c>
      <c r="P61" s="14">
        <f t="shared" si="41"/>
        <v>0</v>
      </c>
      <c r="Q61" s="14">
        <f t="shared" si="42"/>
        <v>0</v>
      </c>
      <c r="R61" s="33">
        <f t="shared" si="43"/>
        <v>870</v>
      </c>
      <c r="T61" s="74">
        <v>7</v>
      </c>
      <c r="U61" s="35"/>
      <c r="V61" s="35" t="s">
        <v>296</v>
      </c>
      <c r="W61" s="75" t="s">
        <v>106</v>
      </c>
      <c r="X61" s="36">
        <v>30</v>
      </c>
      <c r="Y61" s="35"/>
      <c r="Z61" s="37">
        <v>15</v>
      </c>
      <c r="AA61" s="37">
        <v>7</v>
      </c>
      <c r="AB61" s="37">
        <v>8</v>
      </c>
      <c r="AC61" s="36">
        <v>52</v>
      </c>
      <c r="AD61" s="37">
        <v>38</v>
      </c>
      <c r="AE61" s="37" t="s">
        <v>407</v>
      </c>
      <c r="AF61" s="37">
        <v>34</v>
      </c>
      <c r="AG61" s="37">
        <v>4</v>
      </c>
      <c r="AH61" s="35"/>
      <c r="AI61" s="75" t="s">
        <v>43</v>
      </c>
    </row>
    <row r="62" spans="1:35" ht="12" customHeight="1" thickBot="1" x14ac:dyDescent="0.3">
      <c r="A62" s="14" t="s">
        <v>54</v>
      </c>
      <c r="B62" s="14">
        <v>4</v>
      </c>
      <c r="C62" s="14" t="s">
        <v>170</v>
      </c>
      <c r="D62" s="17" t="s">
        <v>298</v>
      </c>
      <c r="E62" s="14" t="s">
        <v>305</v>
      </c>
      <c r="F62" s="14">
        <v>9</v>
      </c>
      <c r="G62" s="14">
        <f t="shared" si="33"/>
        <v>14</v>
      </c>
      <c r="H62" s="14">
        <f t="shared" si="34"/>
        <v>20</v>
      </c>
      <c r="I62" s="14">
        <f t="shared" si="35"/>
        <v>-22</v>
      </c>
      <c r="J62" s="14">
        <f t="shared" si="36"/>
        <v>0</v>
      </c>
      <c r="K62" s="14"/>
      <c r="L62" s="14">
        <f t="shared" si="37"/>
        <v>300</v>
      </c>
      <c r="M62" s="14">
        <f t="shared" si="38"/>
        <v>-220</v>
      </c>
      <c r="N62" s="14">
        <f t="shared" si="39"/>
        <v>-500</v>
      </c>
      <c r="O62" s="14">
        <f t="shared" si="40"/>
        <v>0</v>
      </c>
      <c r="P62" s="14">
        <f t="shared" si="41"/>
        <v>0</v>
      </c>
      <c r="Q62" s="14">
        <f t="shared" si="42"/>
        <v>0</v>
      </c>
      <c r="R62" s="33">
        <f t="shared" si="43"/>
        <v>-170</v>
      </c>
      <c r="T62" s="74">
        <v>14</v>
      </c>
      <c r="U62" s="35"/>
      <c r="V62" s="35" t="s">
        <v>298</v>
      </c>
      <c r="W62" s="75" t="s">
        <v>250</v>
      </c>
      <c r="X62" s="36">
        <v>30</v>
      </c>
      <c r="Y62" s="35"/>
      <c r="Z62" s="37">
        <v>5</v>
      </c>
      <c r="AA62" s="37">
        <v>5</v>
      </c>
      <c r="AB62" s="37">
        <v>20</v>
      </c>
      <c r="AC62" s="36">
        <v>20</v>
      </c>
      <c r="AD62" s="37">
        <v>26</v>
      </c>
      <c r="AE62" s="37" t="s">
        <v>407</v>
      </c>
      <c r="AF62" s="37">
        <v>48</v>
      </c>
      <c r="AG62" s="37">
        <v>-22</v>
      </c>
      <c r="AH62" s="35"/>
      <c r="AI62" s="75" t="s">
        <v>48</v>
      </c>
    </row>
    <row r="63" spans="1:35" ht="12" customHeight="1" thickBot="1" x14ac:dyDescent="0.3">
      <c r="A63" s="14" t="s">
        <v>54</v>
      </c>
      <c r="B63" s="14">
        <v>4</v>
      </c>
      <c r="C63" s="14" t="s">
        <v>168</v>
      </c>
      <c r="D63" s="17" t="s">
        <v>302</v>
      </c>
      <c r="E63" s="14" t="s">
        <v>314</v>
      </c>
      <c r="F63" s="14">
        <v>13</v>
      </c>
      <c r="G63" s="14">
        <f t="shared" si="33"/>
        <v>15</v>
      </c>
      <c r="H63" s="14">
        <f t="shared" si="34"/>
        <v>12</v>
      </c>
      <c r="I63" s="14">
        <f t="shared" si="35"/>
        <v>-57</v>
      </c>
      <c r="J63" s="14">
        <f t="shared" si="36"/>
        <v>0</v>
      </c>
      <c r="K63" s="14"/>
      <c r="L63" s="14">
        <f t="shared" si="37"/>
        <v>180</v>
      </c>
      <c r="M63" s="14">
        <f t="shared" si="38"/>
        <v>-570</v>
      </c>
      <c r="N63" s="14">
        <f t="shared" si="39"/>
        <v>-200</v>
      </c>
      <c r="O63" s="14">
        <f t="shared" si="40"/>
        <v>0</v>
      </c>
      <c r="P63" s="14">
        <f t="shared" si="41"/>
        <v>0</v>
      </c>
      <c r="Q63" s="14">
        <f t="shared" si="42"/>
        <v>0</v>
      </c>
      <c r="R63" s="33">
        <f t="shared" si="43"/>
        <v>-340</v>
      </c>
      <c r="T63" s="74">
        <v>15</v>
      </c>
      <c r="U63" s="35"/>
      <c r="V63" s="35" t="s">
        <v>302</v>
      </c>
      <c r="W63" s="75" t="s">
        <v>243</v>
      </c>
      <c r="X63" s="36">
        <v>30</v>
      </c>
      <c r="Y63" s="35"/>
      <c r="Z63" s="37">
        <v>2</v>
      </c>
      <c r="AA63" s="37">
        <v>6</v>
      </c>
      <c r="AB63" s="37">
        <v>22</v>
      </c>
      <c r="AC63" s="36">
        <v>12</v>
      </c>
      <c r="AD63" s="37">
        <v>24</v>
      </c>
      <c r="AE63" s="37" t="s">
        <v>407</v>
      </c>
      <c r="AF63" s="37">
        <v>81</v>
      </c>
      <c r="AG63" s="37">
        <v>-57</v>
      </c>
      <c r="AH63" s="35"/>
      <c r="AI63" s="75" t="s">
        <v>48</v>
      </c>
    </row>
    <row r="64" spans="1:35" ht="12" customHeight="1" thickBot="1" x14ac:dyDescent="0.3">
      <c r="A64" s="14" t="s">
        <v>54</v>
      </c>
      <c r="B64" s="14">
        <v>4</v>
      </c>
      <c r="C64" s="14" t="s">
        <v>159</v>
      </c>
      <c r="D64" s="17" t="s">
        <v>292</v>
      </c>
      <c r="E64" s="14" t="s">
        <v>306</v>
      </c>
      <c r="F64" s="14">
        <v>5</v>
      </c>
      <c r="G64" s="14">
        <f t="shared" si="33"/>
        <v>6</v>
      </c>
      <c r="H64" s="14">
        <f t="shared" si="34"/>
        <v>53</v>
      </c>
      <c r="I64" s="14">
        <f t="shared" si="35"/>
        <v>23</v>
      </c>
      <c r="J64" s="14">
        <f t="shared" si="36"/>
        <v>0</v>
      </c>
      <c r="K64" s="14"/>
      <c r="L64" s="14">
        <f t="shared" si="37"/>
        <v>795</v>
      </c>
      <c r="M64" s="14">
        <f t="shared" si="38"/>
        <v>230</v>
      </c>
      <c r="N64" s="14">
        <f t="shared" si="39"/>
        <v>-100</v>
      </c>
      <c r="O64" s="14">
        <f t="shared" si="40"/>
        <v>0</v>
      </c>
      <c r="P64" s="14">
        <f t="shared" si="41"/>
        <v>0</v>
      </c>
      <c r="Q64" s="14">
        <f t="shared" si="42"/>
        <v>0</v>
      </c>
      <c r="R64" s="33">
        <f t="shared" si="43"/>
        <v>1175</v>
      </c>
      <c r="T64" s="74">
        <v>6</v>
      </c>
      <c r="U64" s="35"/>
      <c r="V64" s="35" t="s">
        <v>292</v>
      </c>
      <c r="W64" s="75" t="s">
        <v>256</v>
      </c>
      <c r="X64" s="36">
        <v>30</v>
      </c>
      <c r="Y64" s="35"/>
      <c r="Z64" s="37">
        <v>16</v>
      </c>
      <c r="AA64" s="37">
        <v>5</v>
      </c>
      <c r="AB64" s="37">
        <v>9</v>
      </c>
      <c r="AC64" s="36">
        <v>53</v>
      </c>
      <c r="AD64" s="37">
        <v>48</v>
      </c>
      <c r="AE64" s="37" t="s">
        <v>407</v>
      </c>
      <c r="AF64" s="37">
        <v>25</v>
      </c>
      <c r="AG64" s="37">
        <v>23</v>
      </c>
      <c r="AH64" s="35"/>
      <c r="AI64" s="75" t="s">
        <v>43</v>
      </c>
    </row>
    <row r="65" spans="1:35" ht="12" customHeight="1" thickBot="1" x14ac:dyDescent="0.3">
      <c r="A65" s="14" t="s">
        <v>54</v>
      </c>
      <c r="B65" s="14">
        <v>4</v>
      </c>
      <c r="C65" s="14" t="s">
        <v>163</v>
      </c>
      <c r="D65" s="17" t="s">
        <v>301</v>
      </c>
      <c r="E65" s="14" t="s">
        <v>198</v>
      </c>
      <c r="F65" s="14">
        <v>5</v>
      </c>
      <c r="G65" s="14">
        <f t="shared" si="33"/>
        <v>10</v>
      </c>
      <c r="H65" s="14">
        <f t="shared" si="34"/>
        <v>39</v>
      </c>
      <c r="I65" s="14">
        <f t="shared" si="35"/>
        <v>0</v>
      </c>
      <c r="J65" s="14">
        <f t="shared" si="36"/>
        <v>0</v>
      </c>
      <c r="K65" s="14"/>
      <c r="L65" s="14">
        <f t="shared" si="37"/>
        <v>585</v>
      </c>
      <c r="M65" s="14">
        <f t="shared" si="38"/>
        <v>0</v>
      </c>
      <c r="N65" s="14">
        <f t="shared" si="39"/>
        <v>-500</v>
      </c>
      <c r="O65" s="14">
        <f t="shared" si="40"/>
        <v>0</v>
      </c>
      <c r="P65" s="14">
        <f t="shared" si="41"/>
        <v>0</v>
      </c>
      <c r="Q65" s="14">
        <f t="shared" si="42"/>
        <v>0</v>
      </c>
      <c r="R65" s="33">
        <f t="shared" si="43"/>
        <v>335</v>
      </c>
      <c r="T65" s="74">
        <v>10</v>
      </c>
      <c r="U65" s="46"/>
      <c r="V65" s="46" t="s">
        <v>301</v>
      </c>
      <c r="W65" s="78" t="s">
        <v>232</v>
      </c>
      <c r="X65" s="47">
        <v>30</v>
      </c>
      <c r="Y65" s="46"/>
      <c r="Z65" s="48">
        <v>11</v>
      </c>
      <c r="AA65" s="48">
        <v>6</v>
      </c>
      <c r="AB65" s="48">
        <v>13</v>
      </c>
      <c r="AC65" s="47">
        <v>39</v>
      </c>
      <c r="AD65" s="48">
        <v>36</v>
      </c>
      <c r="AE65" s="48" t="s">
        <v>407</v>
      </c>
      <c r="AF65" s="48">
        <v>36</v>
      </c>
      <c r="AG65" s="48">
        <v>0</v>
      </c>
      <c r="AH65" s="46"/>
      <c r="AI65" s="78" t="s">
        <v>48</v>
      </c>
    </row>
    <row r="66" spans="1:35" ht="12" customHeight="1" thickBot="1" x14ac:dyDescent="0.3">
      <c r="A66" s="14" t="s">
        <v>54</v>
      </c>
      <c r="B66" s="14">
        <v>4</v>
      </c>
      <c r="C66" s="14" t="s">
        <v>166</v>
      </c>
      <c r="D66" s="17" t="s">
        <v>300</v>
      </c>
      <c r="E66" s="14" t="s">
        <v>312</v>
      </c>
      <c r="F66" s="14">
        <v>13</v>
      </c>
      <c r="G66" s="14">
        <f t="shared" si="33"/>
        <v>11</v>
      </c>
      <c r="H66" s="14">
        <f t="shared" si="34"/>
        <v>38</v>
      </c>
      <c r="I66" s="14">
        <f t="shared" si="35"/>
        <v>2</v>
      </c>
      <c r="J66" s="14">
        <f t="shared" si="36"/>
        <v>200</v>
      </c>
      <c r="K66" s="14"/>
      <c r="L66" s="14">
        <f t="shared" si="37"/>
        <v>570</v>
      </c>
      <c r="M66" s="14">
        <f t="shared" si="38"/>
        <v>20</v>
      </c>
      <c r="N66" s="14">
        <f t="shared" si="39"/>
        <v>200</v>
      </c>
      <c r="O66" s="14">
        <f t="shared" si="40"/>
        <v>0</v>
      </c>
      <c r="P66" s="14">
        <f t="shared" si="41"/>
        <v>0</v>
      </c>
      <c r="Q66" s="14">
        <f t="shared" si="42"/>
        <v>0</v>
      </c>
      <c r="R66" s="33">
        <f t="shared" si="43"/>
        <v>1240</v>
      </c>
      <c r="T66" s="74">
        <v>11</v>
      </c>
      <c r="U66" s="35"/>
      <c r="V66" s="35" t="s">
        <v>300</v>
      </c>
      <c r="W66" s="75" t="s">
        <v>240</v>
      </c>
      <c r="X66" s="36">
        <v>30</v>
      </c>
      <c r="Y66" s="35"/>
      <c r="Z66" s="37">
        <v>10</v>
      </c>
      <c r="AA66" s="37">
        <v>8</v>
      </c>
      <c r="AB66" s="37">
        <v>12</v>
      </c>
      <c r="AC66" s="36">
        <v>38</v>
      </c>
      <c r="AD66" s="37">
        <v>27</v>
      </c>
      <c r="AE66" s="37" t="s">
        <v>407</v>
      </c>
      <c r="AF66" s="37">
        <v>25</v>
      </c>
      <c r="AG66" s="37">
        <v>2</v>
      </c>
      <c r="AH66" s="35"/>
      <c r="AI66" s="75" t="s">
        <v>43</v>
      </c>
    </row>
    <row r="67" spans="1:35" ht="12" customHeight="1" thickBot="1" x14ac:dyDescent="0.3">
      <c r="A67" s="14" t="s">
        <v>54</v>
      </c>
      <c r="B67" s="14">
        <v>4</v>
      </c>
      <c r="C67" s="14" t="s">
        <v>162</v>
      </c>
      <c r="D67" s="17" t="s">
        <v>294</v>
      </c>
      <c r="E67" s="14" t="s">
        <v>310</v>
      </c>
      <c r="F67" s="14">
        <v>9</v>
      </c>
      <c r="G67" s="14">
        <f t="shared" si="33"/>
        <v>4</v>
      </c>
      <c r="H67" s="14">
        <f t="shared" si="34"/>
        <v>54</v>
      </c>
      <c r="I67" s="14">
        <f t="shared" si="35"/>
        <v>20</v>
      </c>
      <c r="J67" s="14">
        <f t="shared" si="36"/>
        <v>200</v>
      </c>
      <c r="K67" s="14" t="s">
        <v>406</v>
      </c>
      <c r="L67" s="14">
        <f t="shared" si="37"/>
        <v>810</v>
      </c>
      <c r="M67" s="14">
        <f t="shared" si="38"/>
        <v>200</v>
      </c>
      <c r="N67" s="14">
        <f t="shared" si="39"/>
        <v>500</v>
      </c>
      <c r="O67" s="14">
        <f t="shared" si="40"/>
        <v>50</v>
      </c>
      <c r="P67" s="14">
        <f t="shared" si="41"/>
        <v>0</v>
      </c>
      <c r="Q67" s="14">
        <f t="shared" si="42"/>
        <v>0</v>
      </c>
      <c r="R67" s="33">
        <f t="shared" si="43"/>
        <v>2010</v>
      </c>
      <c r="T67" s="74">
        <v>4</v>
      </c>
      <c r="U67" s="35"/>
      <c r="V67" s="35" t="s">
        <v>294</v>
      </c>
      <c r="W67" s="75" t="s">
        <v>252</v>
      </c>
      <c r="X67" s="36">
        <v>30</v>
      </c>
      <c r="Y67" s="35"/>
      <c r="Z67" s="37">
        <v>16</v>
      </c>
      <c r="AA67" s="37">
        <v>6</v>
      </c>
      <c r="AB67" s="37">
        <v>8</v>
      </c>
      <c r="AC67" s="36">
        <v>54</v>
      </c>
      <c r="AD67" s="37">
        <v>50</v>
      </c>
      <c r="AE67" s="37" t="s">
        <v>407</v>
      </c>
      <c r="AF67" s="37">
        <v>30</v>
      </c>
      <c r="AG67" s="37">
        <v>20</v>
      </c>
      <c r="AH67" s="35"/>
      <c r="AI67" s="75" t="s">
        <v>43</v>
      </c>
    </row>
    <row r="68" spans="1:35" ht="12" customHeight="1" x14ac:dyDescent="0.25">
      <c r="A68" s="14" t="s">
        <v>54</v>
      </c>
      <c r="B68" s="14">
        <v>4</v>
      </c>
      <c r="C68" s="14" t="s">
        <v>160</v>
      </c>
      <c r="D68" s="17" t="s">
        <v>291</v>
      </c>
      <c r="E68" s="14" t="s">
        <v>308</v>
      </c>
      <c r="F68" s="14">
        <v>1</v>
      </c>
      <c r="G68" s="14">
        <f t="shared" si="33"/>
        <v>5</v>
      </c>
      <c r="H68" s="14">
        <f t="shared" si="34"/>
        <v>53</v>
      </c>
      <c r="I68" s="14">
        <f t="shared" si="35"/>
        <v>25</v>
      </c>
      <c r="J68" s="14">
        <f t="shared" si="36"/>
        <v>0</v>
      </c>
      <c r="K68" s="14"/>
      <c r="L68" s="14">
        <f t="shared" si="37"/>
        <v>795</v>
      </c>
      <c r="M68" s="14">
        <f t="shared" si="38"/>
        <v>250</v>
      </c>
      <c r="N68" s="14">
        <f t="shared" si="39"/>
        <v>-400</v>
      </c>
      <c r="O68" s="14">
        <f t="shared" si="40"/>
        <v>0</v>
      </c>
      <c r="P68" s="14">
        <f t="shared" si="41"/>
        <v>0</v>
      </c>
      <c r="Q68" s="14">
        <f t="shared" si="42"/>
        <v>0</v>
      </c>
      <c r="R68" s="33">
        <f t="shared" si="43"/>
        <v>895</v>
      </c>
      <c r="T68" s="74">
        <v>5</v>
      </c>
      <c r="U68" s="35"/>
      <c r="V68" s="35" t="s">
        <v>291</v>
      </c>
      <c r="W68" s="75" t="s">
        <v>228</v>
      </c>
      <c r="X68" s="36">
        <v>30</v>
      </c>
      <c r="Y68" s="35"/>
      <c r="Z68" s="37">
        <v>15</v>
      </c>
      <c r="AA68" s="37">
        <v>8</v>
      </c>
      <c r="AB68" s="37">
        <v>7</v>
      </c>
      <c r="AC68" s="36">
        <v>53</v>
      </c>
      <c r="AD68" s="37">
        <v>53</v>
      </c>
      <c r="AE68" s="37" t="s">
        <v>407</v>
      </c>
      <c r="AF68" s="37">
        <v>28</v>
      </c>
      <c r="AG68" s="37">
        <v>25</v>
      </c>
      <c r="AH68" s="35"/>
      <c r="AI68" s="75" t="s">
        <v>48</v>
      </c>
    </row>
    <row r="69" spans="1:35" ht="12" customHeight="1" x14ac:dyDescent="0.25"/>
    <row r="70" spans="1:35" ht="12" customHeight="1" x14ac:dyDescent="0.25"/>
    <row r="71" spans="1:35" ht="12" customHeight="1" x14ac:dyDescent="0.25">
      <c r="E71" s="28" t="s">
        <v>26</v>
      </c>
      <c r="F71" s="68" t="s">
        <v>7</v>
      </c>
      <c r="G71" s="68" t="s">
        <v>57</v>
      </c>
      <c r="H71" s="68" t="s">
        <v>39</v>
      </c>
    </row>
    <row r="72" spans="1:35" ht="12" customHeight="1" x14ac:dyDescent="0.25">
      <c r="E72" s="69" t="s">
        <v>309</v>
      </c>
      <c r="F72" s="69">
        <f>R12+R28+R47+R56</f>
        <v>-475</v>
      </c>
      <c r="G72" s="69"/>
      <c r="H72" s="68">
        <f>F72-G72</f>
        <v>-475</v>
      </c>
    </row>
    <row r="73" spans="1:35" ht="12" customHeight="1" x14ac:dyDescent="0.25">
      <c r="E73" s="69" t="s">
        <v>313</v>
      </c>
      <c r="F73" s="69">
        <f>R14+R29+R48+R60</f>
        <v>2360</v>
      </c>
      <c r="G73" s="69">
        <v>750</v>
      </c>
      <c r="H73" s="68">
        <f t="shared" ref="H73:H87" si="44">F73-G73</f>
        <v>1610</v>
      </c>
    </row>
    <row r="74" spans="1:35" ht="12" customHeight="1" x14ac:dyDescent="0.25">
      <c r="E74" s="69" t="s">
        <v>310</v>
      </c>
      <c r="F74" s="69">
        <f>R17+R31+R38+R67</f>
        <v>5005</v>
      </c>
      <c r="G74" s="69"/>
      <c r="H74" s="68">
        <f t="shared" si="44"/>
        <v>5005</v>
      </c>
    </row>
    <row r="75" spans="1:35" ht="12" customHeight="1" x14ac:dyDescent="0.25">
      <c r="E75" s="69" t="s">
        <v>307</v>
      </c>
      <c r="F75" s="69">
        <f>R3+R22+R49+R61</f>
        <v>2855</v>
      </c>
      <c r="G75" s="69"/>
      <c r="H75" s="68">
        <f t="shared" si="44"/>
        <v>2855</v>
      </c>
    </row>
    <row r="76" spans="1:35" ht="12" customHeight="1" x14ac:dyDescent="0.25">
      <c r="E76" s="69" t="s">
        <v>311</v>
      </c>
      <c r="F76" s="69">
        <f>R7+R27+R36+R59</f>
        <v>445</v>
      </c>
      <c r="G76" s="69">
        <v>1050</v>
      </c>
      <c r="H76" s="68">
        <f t="shared" si="44"/>
        <v>-605</v>
      </c>
    </row>
    <row r="77" spans="1:35" ht="12" customHeight="1" x14ac:dyDescent="0.25">
      <c r="E77" s="69" t="s">
        <v>198</v>
      </c>
      <c r="F77" s="69">
        <f>R2+R33+R40+R65</f>
        <v>1765</v>
      </c>
      <c r="G77" s="69">
        <v>350</v>
      </c>
      <c r="H77" s="68">
        <f t="shared" si="44"/>
        <v>1415</v>
      </c>
    </row>
    <row r="78" spans="1:35" ht="12" customHeight="1" x14ac:dyDescent="0.25">
      <c r="E78" s="69" t="s">
        <v>315</v>
      </c>
      <c r="F78" s="69">
        <f>R16+R20+R44+R55</f>
        <v>-860</v>
      </c>
      <c r="G78" s="69">
        <v>1050</v>
      </c>
      <c r="H78" s="68">
        <f t="shared" si="44"/>
        <v>-1910</v>
      </c>
    </row>
    <row r="79" spans="1:35" ht="12" customHeight="1" x14ac:dyDescent="0.25">
      <c r="E79" s="69" t="s">
        <v>305</v>
      </c>
      <c r="F79" s="69">
        <f>R6+R25+R50+R62</f>
        <v>2200</v>
      </c>
      <c r="G79" s="69"/>
      <c r="H79" s="68">
        <f t="shared" si="44"/>
        <v>2200</v>
      </c>
    </row>
    <row r="80" spans="1:35" ht="12" customHeight="1" x14ac:dyDescent="0.25">
      <c r="E80" s="69" t="s">
        <v>312</v>
      </c>
      <c r="F80" s="69">
        <f>R13+R19+R37+R66</f>
        <v>4910</v>
      </c>
      <c r="G80" s="69"/>
      <c r="H80" s="68">
        <f t="shared" si="44"/>
        <v>4910</v>
      </c>
    </row>
    <row r="81" spans="5:8" ht="12" customHeight="1" x14ac:dyDescent="0.25">
      <c r="E81" s="69" t="s">
        <v>308</v>
      </c>
      <c r="F81" s="69">
        <f>R4+R24+R41+R68</f>
        <v>7930</v>
      </c>
      <c r="G81" s="69"/>
      <c r="H81" s="68">
        <f t="shared" si="44"/>
        <v>7930</v>
      </c>
    </row>
    <row r="82" spans="5:8" ht="12" customHeight="1" x14ac:dyDescent="0.25">
      <c r="E82" s="69" t="s">
        <v>183</v>
      </c>
      <c r="F82" s="69">
        <f>R9+R32+R43+R54</f>
        <v>5865</v>
      </c>
      <c r="G82" s="69">
        <v>700</v>
      </c>
      <c r="H82" s="68">
        <f t="shared" si="44"/>
        <v>5165</v>
      </c>
    </row>
    <row r="83" spans="5:8" ht="12" customHeight="1" x14ac:dyDescent="0.25">
      <c r="E83" s="69" t="s">
        <v>314</v>
      </c>
      <c r="F83" s="69">
        <f>R11+R21+R42+R63</f>
        <v>2755</v>
      </c>
      <c r="G83" s="69"/>
      <c r="H83" s="68">
        <f t="shared" si="44"/>
        <v>2755</v>
      </c>
    </row>
    <row r="84" spans="5:8" ht="12" customHeight="1" x14ac:dyDescent="0.25">
      <c r="E84" s="69" t="s">
        <v>185</v>
      </c>
      <c r="F84" s="69">
        <f>R5+R34+R39+R53</f>
        <v>6405</v>
      </c>
      <c r="G84" s="69">
        <v>350</v>
      </c>
      <c r="H84" s="68">
        <f t="shared" si="44"/>
        <v>6055</v>
      </c>
    </row>
    <row r="85" spans="5:8" ht="12" customHeight="1" x14ac:dyDescent="0.25">
      <c r="E85" s="69" t="s">
        <v>304</v>
      </c>
      <c r="F85" s="69">
        <f>R10+R30+R51+R58</f>
        <v>6565</v>
      </c>
      <c r="G85" s="69"/>
      <c r="H85" s="68">
        <f t="shared" si="44"/>
        <v>6565</v>
      </c>
    </row>
    <row r="86" spans="5:8" ht="12" customHeight="1" x14ac:dyDescent="0.25">
      <c r="E86" s="69" t="s">
        <v>174</v>
      </c>
      <c r="F86" s="69">
        <f>R15+R26+R45+R57</f>
        <v>3635</v>
      </c>
      <c r="G86" s="69">
        <v>350</v>
      </c>
      <c r="H86" s="68">
        <f t="shared" si="44"/>
        <v>3285</v>
      </c>
    </row>
    <row r="87" spans="5:8" ht="12" customHeight="1" x14ac:dyDescent="0.25">
      <c r="E87" s="69" t="s">
        <v>306</v>
      </c>
      <c r="F87" s="69">
        <f>R8+R23+R46+R64</f>
        <v>2320</v>
      </c>
      <c r="G87" s="69"/>
      <c r="H87" s="68">
        <f t="shared" si="44"/>
        <v>2320</v>
      </c>
    </row>
    <row r="88" spans="5:8" ht="12" customHeight="1" x14ac:dyDescent="0.25"/>
  </sheetData>
  <autoFilter ref="A1:AI68" xr:uid="{00000000-0009-0000-0000-000002000000}"/>
  <sortState xmlns:xlrd2="http://schemas.microsoft.com/office/spreadsheetml/2017/richdata2" ref="T53:AI68">
    <sortCondition ref="V53:V68"/>
  </sortState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50"/>
  </sheetPr>
  <dimension ref="A1:AI87"/>
  <sheetViews>
    <sheetView workbookViewId="0">
      <pane ySplit="1" topLeftCell="A65" activePane="bottomLeft" state="frozen"/>
      <selection pane="bottomLeft" activeCell="V1" sqref="V1:V1048576"/>
    </sheetView>
  </sheetViews>
  <sheetFormatPr defaultRowHeight="15" x14ac:dyDescent="0.25"/>
  <cols>
    <col min="1" max="1" width="7.140625" customWidth="1"/>
    <col min="2" max="2" width="5.5703125" customWidth="1"/>
    <col min="3" max="3" width="19.140625" customWidth="1"/>
    <col min="4" max="4" width="18.85546875" customWidth="1"/>
    <col min="5" max="5" width="23" bestFit="1" customWidth="1"/>
    <col min="6" max="6" width="8.140625" customWidth="1"/>
    <col min="8" max="8" width="7.85546875" customWidth="1"/>
    <col min="9" max="9" width="6.42578125" customWidth="1"/>
    <col min="10" max="10" width="12.85546875" bestFit="1" customWidth="1"/>
    <col min="11" max="11" width="7" customWidth="1"/>
    <col min="14" max="14" width="13.5703125" bestFit="1" customWidth="1"/>
    <col min="15" max="15" width="11" bestFit="1" customWidth="1"/>
    <col min="16" max="16" width="11" customWidth="1"/>
    <col min="17" max="17" width="12.140625" bestFit="1" customWidth="1"/>
    <col min="18" max="18" width="9.7109375" customWidth="1"/>
    <col min="22" max="22" width="22.7109375" customWidth="1"/>
    <col min="33" max="33" width="12.85546875" customWidth="1"/>
  </cols>
  <sheetData>
    <row r="1" spans="1:35" ht="12" customHeight="1" thickBot="1" x14ac:dyDescent="0.3">
      <c r="A1" s="32" t="s">
        <v>0</v>
      </c>
      <c r="B1" s="32" t="s">
        <v>1</v>
      </c>
      <c r="C1" s="32" t="s">
        <v>2</v>
      </c>
      <c r="D1" s="32" t="s">
        <v>3</v>
      </c>
      <c r="E1" s="32" t="s">
        <v>26</v>
      </c>
      <c r="F1" s="32" t="s">
        <v>5</v>
      </c>
      <c r="G1" s="32" t="s">
        <v>40</v>
      </c>
      <c r="H1" s="32" t="s">
        <v>7</v>
      </c>
      <c r="I1" s="32" t="s">
        <v>41</v>
      </c>
      <c r="J1" s="32" t="s">
        <v>38</v>
      </c>
      <c r="K1" s="32" t="s">
        <v>42</v>
      </c>
      <c r="L1" s="32" t="s">
        <v>44</v>
      </c>
      <c r="M1" s="32" t="s">
        <v>45</v>
      </c>
      <c r="N1" s="32" t="s">
        <v>6</v>
      </c>
      <c r="O1" s="32" t="s">
        <v>33</v>
      </c>
      <c r="P1" s="32" t="s">
        <v>59</v>
      </c>
      <c r="Q1" s="32" t="s">
        <v>56</v>
      </c>
      <c r="R1" s="32" t="s">
        <v>46</v>
      </c>
      <c r="T1" s="42" t="s">
        <v>40</v>
      </c>
      <c r="U1" s="43"/>
      <c r="V1" s="43" t="s">
        <v>3</v>
      </c>
      <c r="W1" s="43" t="s">
        <v>49</v>
      </c>
      <c r="X1" s="43" t="s">
        <v>50</v>
      </c>
      <c r="Y1" s="43"/>
      <c r="Z1" s="43" t="s">
        <v>43</v>
      </c>
      <c r="AA1" s="43" t="s">
        <v>47</v>
      </c>
      <c r="AB1" s="43" t="s">
        <v>48</v>
      </c>
      <c r="AC1" s="43" t="s">
        <v>7</v>
      </c>
      <c r="AD1" s="43" t="s">
        <v>51</v>
      </c>
      <c r="AE1" s="43"/>
      <c r="AF1" s="43" t="s">
        <v>52</v>
      </c>
      <c r="AG1" s="43" t="s">
        <v>25</v>
      </c>
      <c r="AH1" s="43"/>
      <c r="AI1" s="44"/>
    </row>
    <row r="2" spans="1:35" ht="12" customHeight="1" thickBot="1" x14ac:dyDescent="0.3">
      <c r="A2" s="80" t="s">
        <v>55</v>
      </c>
      <c r="B2" s="80">
        <v>1</v>
      </c>
      <c r="C2" s="80" t="s">
        <v>169</v>
      </c>
      <c r="D2" s="81" t="s">
        <v>385</v>
      </c>
      <c r="E2" s="80" t="s">
        <v>389</v>
      </c>
      <c r="F2" s="80">
        <v>1</v>
      </c>
      <c r="G2" s="80">
        <f t="shared" ref="G2:G17" si="0">T2</f>
        <v>15</v>
      </c>
      <c r="H2" s="80">
        <f t="shared" ref="H2:H17" si="1">AC2</f>
        <v>12</v>
      </c>
      <c r="I2" s="80">
        <f t="shared" ref="I2:I17" si="2">AG2</f>
        <v>-58</v>
      </c>
      <c r="J2" s="80">
        <f t="shared" ref="J2:J17" si="3">IF(G2=F2,200,IF(G2&lt;F2,200,0))</f>
        <v>0</v>
      </c>
      <c r="K2" s="80"/>
      <c r="L2" s="80">
        <f t="shared" ref="L2:L17" si="4">H2*15</f>
        <v>180</v>
      </c>
      <c r="M2" s="80">
        <f t="shared" ref="M2:M17" si="5">I2*10</f>
        <v>-580</v>
      </c>
      <c r="N2" s="80">
        <f t="shared" ref="N2:N17" si="6">((F2-G2)*100)</f>
        <v>-1400</v>
      </c>
      <c r="O2" s="80">
        <f t="shared" ref="O2:O17" si="7">IF((K2="S"),50,IF((K2="F"),100,IF((K2="C"),200,0)))</f>
        <v>0</v>
      </c>
      <c r="P2" s="80">
        <f t="shared" ref="P2:P17" si="8">IF(G2=16,-300,0)</f>
        <v>0</v>
      </c>
      <c r="Q2" s="80">
        <f t="shared" ref="Q2:Q17" si="9">IF(G2=1,300,0)</f>
        <v>0</v>
      </c>
      <c r="R2" s="82">
        <f t="shared" ref="R2:R17" si="10">250+(J2+L2+M2+N2+O2+P2+Q2)</f>
        <v>-1550</v>
      </c>
      <c r="T2" s="76">
        <v>15</v>
      </c>
      <c r="U2" s="39"/>
      <c r="V2" s="39" t="s">
        <v>385</v>
      </c>
      <c r="W2" s="77" t="s">
        <v>336</v>
      </c>
      <c r="X2" s="40">
        <v>30</v>
      </c>
      <c r="Y2" s="39"/>
      <c r="Z2" s="41">
        <v>2</v>
      </c>
      <c r="AA2" s="41">
        <v>6</v>
      </c>
      <c r="AB2" s="41">
        <v>22</v>
      </c>
      <c r="AC2" s="40">
        <v>12</v>
      </c>
      <c r="AD2" s="41">
        <v>18</v>
      </c>
      <c r="AE2" s="41" t="s">
        <v>407</v>
      </c>
      <c r="AF2" s="41">
        <v>76</v>
      </c>
      <c r="AG2" s="41">
        <v>-58</v>
      </c>
      <c r="AH2" s="39"/>
      <c r="AI2" s="77" t="s">
        <v>48</v>
      </c>
    </row>
    <row r="3" spans="1:35" ht="12" customHeight="1" thickBot="1" x14ac:dyDescent="0.3">
      <c r="A3" s="80" t="s">
        <v>55</v>
      </c>
      <c r="B3" s="80">
        <v>1</v>
      </c>
      <c r="C3" s="80" t="s">
        <v>163</v>
      </c>
      <c r="D3" s="81" t="s">
        <v>373</v>
      </c>
      <c r="E3" s="80" t="s">
        <v>393</v>
      </c>
      <c r="F3" s="80">
        <v>5</v>
      </c>
      <c r="G3" s="80">
        <f t="shared" si="0"/>
        <v>16</v>
      </c>
      <c r="H3" s="80">
        <f t="shared" si="1"/>
        <v>11</v>
      </c>
      <c r="I3" s="80">
        <f t="shared" si="2"/>
        <v>-57</v>
      </c>
      <c r="J3" s="80">
        <f t="shared" si="3"/>
        <v>0</v>
      </c>
      <c r="K3" s="80"/>
      <c r="L3" s="80">
        <f t="shared" si="4"/>
        <v>165</v>
      </c>
      <c r="M3" s="80">
        <f t="shared" si="5"/>
        <v>-570</v>
      </c>
      <c r="N3" s="80">
        <f t="shared" si="6"/>
        <v>-1100</v>
      </c>
      <c r="O3" s="80">
        <f t="shared" si="7"/>
        <v>0</v>
      </c>
      <c r="P3" s="80">
        <f t="shared" si="8"/>
        <v>-300</v>
      </c>
      <c r="Q3" s="80">
        <f t="shared" si="9"/>
        <v>0</v>
      </c>
      <c r="R3" s="82">
        <f t="shared" si="10"/>
        <v>-1555</v>
      </c>
      <c r="T3" s="74">
        <v>16</v>
      </c>
      <c r="U3" s="35"/>
      <c r="V3" s="35" t="s">
        <v>373</v>
      </c>
      <c r="W3" s="75"/>
      <c r="X3" s="36">
        <v>30</v>
      </c>
      <c r="Y3" s="35"/>
      <c r="Z3" s="37">
        <v>2</v>
      </c>
      <c r="AA3" s="37">
        <v>5</v>
      </c>
      <c r="AB3" s="37">
        <v>23</v>
      </c>
      <c r="AC3" s="36">
        <v>11</v>
      </c>
      <c r="AD3" s="37">
        <v>13</v>
      </c>
      <c r="AE3" s="37" t="s">
        <v>407</v>
      </c>
      <c r="AF3" s="37">
        <v>70</v>
      </c>
      <c r="AG3" s="37">
        <v>-57</v>
      </c>
      <c r="AH3" s="35"/>
      <c r="AI3" s="75" t="s">
        <v>48</v>
      </c>
    </row>
    <row r="4" spans="1:35" ht="12" customHeight="1" thickBot="1" x14ac:dyDescent="0.3">
      <c r="A4" s="80" t="s">
        <v>55</v>
      </c>
      <c r="B4" s="80">
        <v>1</v>
      </c>
      <c r="C4" s="80" t="s">
        <v>157</v>
      </c>
      <c r="D4" s="81" t="s">
        <v>405</v>
      </c>
      <c r="E4" s="80" t="s">
        <v>200</v>
      </c>
      <c r="F4" s="80">
        <v>1</v>
      </c>
      <c r="G4" s="80">
        <f t="shared" si="0"/>
        <v>14</v>
      </c>
      <c r="H4" s="80">
        <f t="shared" si="1"/>
        <v>25</v>
      </c>
      <c r="I4" s="80">
        <f t="shared" si="2"/>
        <v>-44</v>
      </c>
      <c r="J4" s="80">
        <f t="shared" si="3"/>
        <v>0</v>
      </c>
      <c r="K4" s="80"/>
      <c r="L4" s="80">
        <f t="shared" si="4"/>
        <v>375</v>
      </c>
      <c r="M4" s="80">
        <f t="shared" si="5"/>
        <v>-440</v>
      </c>
      <c r="N4" s="80">
        <f t="shared" si="6"/>
        <v>-1300</v>
      </c>
      <c r="O4" s="80">
        <f t="shared" si="7"/>
        <v>0</v>
      </c>
      <c r="P4" s="80">
        <f t="shared" si="8"/>
        <v>0</v>
      </c>
      <c r="Q4" s="80">
        <f t="shared" si="9"/>
        <v>0</v>
      </c>
      <c r="R4" s="82">
        <f t="shared" si="10"/>
        <v>-1115</v>
      </c>
      <c r="T4" s="74">
        <v>14</v>
      </c>
      <c r="U4" s="35"/>
      <c r="V4" s="35" t="s">
        <v>405</v>
      </c>
      <c r="W4" s="75" t="s">
        <v>104</v>
      </c>
      <c r="X4" s="36">
        <v>30</v>
      </c>
      <c r="Y4" s="35"/>
      <c r="Z4" s="37">
        <v>6</v>
      </c>
      <c r="AA4" s="37">
        <v>7</v>
      </c>
      <c r="AB4" s="37">
        <v>17</v>
      </c>
      <c r="AC4" s="36">
        <v>25</v>
      </c>
      <c r="AD4" s="37">
        <v>27</v>
      </c>
      <c r="AE4" s="37" t="s">
        <v>407</v>
      </c>
      <c r="AF4" s="37">
        <v>71</v>
      </c>
      <c r="AG4" s="37">
        <v>-44</v>
      </c>
      <c r="AH4" s="35"/>
      <c r="AI4" s="75" t="s">
        <v>48</v>
      </c>
    </row>
    <row r="5" spans="1:35" ht="12" customHeight="1" thickBot="1" x14ac:dyDescent="0.3">
      <c r="A5" s="80" t="s">
        <v>55</v>
      </c>
      <c r="B5" s="80">
        <v>1</v>
      </c>
      <c r="C5" s="80" t="s">
        <v>167</v>
      </c>
      <c r="D5" s="81" t="s">
        <v>383</v>
      </c>
      <c r="E5" s="80" t="s">
        <v>203</v>
      </c>
      <c r="F5" s="80">
        <v>13</v>
      </c>
      <c r="G5" s="80">
        <f t="shared" si="0"/>
        <v>13</v>
      </c>
      <c r="H5" s="80">
        <f t="shared" si="1"/>
        <v>27</v>
      </c>
      <c r="I5" s="80">
        <f t="shared" si="2"/>
        <v>-21</v>
      </c>
      <c r="J5" s="80">
        <f t="shared" si="3"/>
        <v>200</v>
      </c>
      <c r="K5" s="80"/>
      <c r="L5" s="80">
        <f t="shared" si="4"/>
        <v>405</v>
      </c>
      <c r="M5" s="80">
        <f t="shared" si="5"/>
        <v>-210</v>
      </c>
      <c r="N5" s="80">
        <f t="shared" si="6"/>
        <v>0</v>
      </c>
      <c r="O5" s="80">
        <f t="shared" si="7"/>
        <v>0</v>
      </c>
      <c r="P5" s="80">
        <f t="shared" si="8"/>
        <v>0</v>
      </c>
      <c r="Q5" s="80">
        <f t="shared" si="9"/>
        <v>0</v>
      </c>
      <c r="R5" s="82">
        <f t="shared" si="10"/>
        <v>645</v>
      </c>
      <c r="T5" s="74">
        <v>13</v>
      </c>
      <c r="U5" s="35"/>
      <c r="V5" s="35" t="s">
        <v>383</v>
      </c>
      <c r="W5" s="75" t="s">
        <v>94</v>
      </c>
      <c r="X5" s="36">
        <v>30</v>
      </c>
      <c r="Y5" s="35"/>
      <c r="Z5" s="37">
        <v>6</v>
      </c>
      <c r="AA5" s="37">
        <v>9</v>
      </c>
      <c r="AB5" s="37">
        <v>15</v>
      </c>
      <c r="AC5" s="36">
        <v>27</v>
      </c>
      <c r="AD5" s="37">
        <v>30</v>
      </c>
      <c r="AE5" s="37" t="s">
        <v>407</v>
      </c>
      <c r="AF5" s="37">
        <v>51</v>
      </c>
      <c r="AG5" s="37">
        <v>-21</v>
      </c>
      <c r="AH5" s="35"/>
      <c r="AI5" s="75" t="s">
        <v>48</v>
      </c>
    </row>
    <row r="6" spans="1:35" ht="12" customHeight="1" thickBot="1" x14ac:dyDescent="0.3">
      <c r="A6" s="80" t="s">
        <v>55</v>
      </c>
      <c r="B6" s="80">
        <v>1</v>
      </c>
      <c r="C6" s="80" t="s">
        <v>158</v>
      </c>
      <c r="D6" s="81" t="s">
        <v>378</v>
      </c>
      <c r="E6" s="80" t="s">
        <v>194</v>
      </c>
      <c r="F6" s="80">
        <v>5</v>
      </c>
      <c r="G6" s="80">
        <f t="shared" si="0"/>
        <v>10</v>
      </c>
      <c r="H6" s="80">
        <f t="shared" si="1"/>
        <v>41</v>
      </c>
      <c r="I6" s="80">
        <f t="shared" si="2"/>
        <v>-8</v>
      </c>
      <c r="J6" s="80">
        <f t="shared" si="3"/>
        <v>0</v>
      </c>
      <c r="K6" s="80"/>
      <c r="L6" s="80">
        <f t="shared" si="4"/>
        <v>615</v>
      </c>
      <c r="M6" s="80">
        <f t="shared" si="5"/>
        <v>-80</v>
      </c>
      <c r="N6" s="80">
        <f t="shared" si="6"/>
        <v>-500</v>
      </c>
      <c r="O6" s="80">
        <f t="shared" si="7"/>
        <v>0</v>
      </c>
      <c r="P6" s="80">
        <f t="shared" si="8"/>
        <v>0</v>
      </c>
      <c r="Q6" s="80">
        <f t="shared" si="9"/>
        <v>0</v>
      </c>
      <c r="R6" s="82">
        <f t="shared" si="10"/>
        <v>285</v>
      </c>
      <c r="T6" s="74">
        <v>10</v>
      </c>
      <c r="U6" s="35"/>
      <c r="V6" s="35" t="s">
        <v>378</v>
      </c>
      <c r="W6" s="75" t="s">
        <v>86</v>
      </c>
      <c r="X6" s="36">
        <v>30</v>
      </c>
      <c r="Y6" s="35"/>
      <c r="Z6" s="37">
        <v>12</v>
      </c>
      <c r="AA6" s="37">
        <v>5</v>
      </c>
      <c r="AB6" s="37">
        <v>13</v>
      </c>
      <c r="AC6" s="36">
        <v>41</v>
      </c>
      <c r="AD6" s="37">
        <v>35</v>
      </c>
      <c r="AE6" s="37" t="s">
        <v>407</v>
      </c>
      <c r="AF6" s="37">
        <v>43</v>
      </c>
      <c r="AG6" s="37">
        <v>-8</v>
      </c>
      <c r="AH6" s="35"/>
      <c r="AI6" s="75" t="s">
        <v>43</v>
      </c>
    </row>
    <row r="7" spans="1:35" ht="12" customHeight="1" thickBot="1" x14ac:dyDescent="0.3">
      <c r="A7" s="80" t="s">
        <v>55</v>
      </c>
      <c r="B7" s="80">
        <v>1</v>
      </c>
      <c r="C7" s="80" t="s">
        <v>162</v>
      </c>
      <c r="D7" s="81" t="s">
        <v>380</v>
      </c>
      <c r="E7" s="80" t="s">
        <v>388</v>
      </c>
      <c r="F7" s="80">
        <v>9</v>
      </c>
      <c r="G7" s="80">
        <f t="shared" si="0"/>
        <v>7</v>
      </c>
      <c r="H7" s="80">
        <f t="shared" si="1"/>
        <v>48</v>
      </c>
      <c r="I7" s="80">
        <f t="shared" si="2"/>
        <v>20</v>
      </c>
      <c r="J7" s="80">
        <f t="shared" si="3"/>
        <v>200</v>
      </c>
      <c r="K7" s="80"/>
      <c r="L7" s="80">
        <f t="shared" si="4"/>
        <v>720</v>
      </c>
      <c r="M7" s="80">
        <f t="shared" si="5"/>
        <v>200</v>
      </c>
      <c r="N7" s="80">
        <f t="shared" si="6"/>
        <v>200</v>
      </c>
      <c r="O7" s="80">
        <f t="shared" si="7"/>
        <v>0</v>
      </c>
      <c r="P7" s="80">
        <f t="shared" si="8"/>
        <v>0</v>
      </c>
      <c r="Q7" s="80">
        <f t="shared" si="9"/>
        <v>0</v>
      </c>
      <c r="R7" s="82">
        <f t="shared" si="10"/>
        <v>1570</v>
      </c>
      <c r="T7" s="74">
        <v>7</v>
      </c>
      <c r="U7" s="35"/>
      <c r="V7" s="35" t="s">
        <v>380</v>
      </c>
      <c r="W7" s="75" t="s">
        <v>321</v>
      </c>
      <c r="X7" s="36">
        <v>30</v>
      </c>
      <c r="Y7" s="35"/>
      <c r="Z7" s="37">
        <v>13</v>
      </c>
      <c r="AA7" s="37">
        <v>9</v>
      </c>
      <c r="AB7" s="37">
        <v>8</v>
      </c>
      <c r="AC7" s="36">
        <v>48</v>
      </c>
      <c r="AD7" s="37">
        <v>46</v>
      </c>
      <c r="AE7" s="37" t="s">
        <v>407</v>
      </c>
      <c r="AF7" s="37">
        <v>26</v>
      </c>
      <c r="AG7" s="37">
        <v>20</v>
      </c>
      <c r="AH7" s="35"/>
      <c r="AI7" s="75" t="s">
        <v>47</v>
      </c>
    </row>
    <row r="8" spans="1:35" ht="12" customHeight="1" thickBot="1" x14ac:dyDescent="0.3">
      <c r="A8" s="80" t="s">
        <v>55</v>
      </c>
      <c r="B8" s="80">
        <v>1</v>
      </c>
      <c r="C8" s="80" t="s">
        <v>161</v>
      </c>
      <c r="D8" s="81" t="s">
        <v>381</v>
      </c>
      <c r="E8" s="80" t="s">
        <v>213</v>
      </c>
      <c r="F8" s="80">
        <v>1</v>
      </c>
      <c r="G8" s="80">
        <f t="shared" si="0"/>
        <v>5</v>
      </c>
      <c r="H8" s="80">
        <f t="shared" si="1"/>
        <v>51</v>
      </c>
      <c r="I8" s="80">
        <f t="shared" si="2"/>
        <v>21</v>
      </c>
      <c r="J8" s="80">
        <f t="shared" si="3"/>
        <v>0</v>
      </c>
      <c r="K8" s="80" t="s">
        <v>408</v>
      </c>
      <c r="L8" s="80">
        <f t="shared" si="4"/>
        <v>765</v>
      </c>
      <c r="M8" s="80">
        <f t="shared" si="5"/>
        <v>210</v>
      </c>
      <c r="N8" s="80">
        <f t="shared" si="6"/>
        <v>-400</v>
      </c>
      <c r="O8" s="80">
        <f t="shared" si="7"/>
        <v>100</v>
      </c>
      <c r="P8" s="80">
        <f t="shared" si="8"/>
        <v>0</v>
      </c>
      <c r="Q8" s="80">
        <f t="shared" si="9"/>
        <v>0</v>
      </c>
      <c r="R8" s="82">
        <f t="shared" si="10"/>
        <v>925</v>
      </c>
      <c r="T8" s="74">
        <v>5</v>
      </c>
      <c r="U8" s="35"/>
      <c r="V8" s="35" t="s">
        <v>381</v>
      </c>
      <c r="W8" s="75" t="s">
        <v>331</v>
      </c>
      <c r="X8" s="36">
        <v>30</v>
      </c>
      <c r="Y8" s="35"/>
      <c r="Z8" s="37">
        <v>16</v>
      </c>
      <c r="AA8" s="37">
        <v>3</v>
      </c>
      <c r="AB8" s="37">
        <v>11</v>
      </c>
      <c r="AC8" s="36">
        <v>51</v>
      </c>
      <c r="AD8" s="37">
        <v>49</v>
      </c>
      <c r="AE8" s="37" t="s">
        <v>407</v>
      </c>
      <c r="AF8" s="37">
        <v>28</v>
      </c>
      <c r="AG8" s="37">
        <v>21</v>
      </c>
      <c r="AH8" s="35"/>
      <c r="AI8" s="75" t="s">
        <v>43</v>
      </c>
    </row>
    <row r="9" spans="1:35" ht="12" customHeight="1" thickBot="1" x14ac:dyDescent="0.3">
      <c r="A9" s="80" t="s">
        <v>55</v>
      </c>
      <c r="B9" s="80">
        <v>1</v>
      </c>
      <c r="C9" s="80" t="s">
        <v>160</v>
      </c>
      <c r="D9" s="81" t="s">
        <v>376</v>
      </c>
      <c r="E9" s="80" t="s">
        <v>390</v>
      </c>
      <c r="F9" s="80">
        <v>1</v>
      </c>
      <c r="G9" s="80">
        <f t="shared" si="0"/>
        <v>2</v>
      </c>
      <c r="H9" s="80">
        <f t="shared" si="1"/>
        <v>73</v>
      </c>
      <c r="I9" s="80">
        <f t="shared" si="2"/>
        <v>54</v>
      </c>
      <c r="J9" s="80">
        <f t="shared" si="3"/>
        <v>0</v>
      </c>
      <c r="K9" s="80"/>
      <c r="L9" s="80">
        <f t="shared" si="4"/>
        <v>1095</v>
      </c>
      <c r="M9" s="80">
        <f t="shared" si="5"/>
        <v>540</v>
      </c>
      <c r="N9" s="80">
        <f t="shared" si="6"/>
        <v>-100</v>
      </c>
      <c r="O9" s="80">
        <f t="shared" si="7"/>
        <v>0</v>
      </c>
      <c r="P9" s="80">
        <f t="shared" si="8"/>
        <v>0</v>
      </c>
      <c r="Q9" s="80">
        <f t="shared" si="9"/>
        <v>0</v>
      </c>
      <c r="R9" s="82">
        <f t="shared" si="10"/>
        <v>1785</v>
      </c>
      <c r="T9" s="74">
        <v>2</v>
      </c>
      <c r="U9" s="35"/>
      <c r="V9" s="35" t="s">
        <v>376</v>
      </c>
      <c r="W9" s="75" t="s">
        <v>238</v>
      </c>
      <c r="X9" s="36">
        <v>30</v>
      </c>
      <c r="Y9" s="35"/>
      <c r="Z9" s="37">
        <v>23</v>
      </c>
      <c r="AA9" s="37">
        <v>4</v>
      </c>
      <c r="AB9" s="37">
        <v>3</v>
      </c>
      <c r="AC9" s="36">
        <v>73</v>
      </c>
      <c r="AD9" s="37">
        <v>67</v>
      </c>
      <c r="AE9" s="37" t="s">
        <v>407</v>
      </c>
      <c r="AF9" s="37">
        <v>13</v>
      </c>
      <c r="AG9" s="37">
        <v>54</v>
      </c>
      <c r="AH9" s="35"/>
      <c r="AI9" s="75" t="s">
        <v>47</v>
      </c>
    </row>
    <row r="10" spans="1:35" ht="12" customHeight="1" thickBot="1" x14ac:dyDescent="0.3">
      <c r="A10" s="80" t="s">
        <v>55</v>
      </c>
      <c r="B10" s="80">
        <v>1</v>
      </c>
      <c r="C10" s="80" t="s">
        <v>159</v>
      </c>
      <c r="D10" s="81" t="s">
        <v>374</v>
      </c>
      <c r="E10" s="80" t="s">
        <v>398</v>
      </c>
      <c r="F10" s="80">
        <v>5</v>
      </c>
      <c r="G10" s="80">
        <f t="shared" si="0"/>
        <v>6</v>
      </c>
      <c r="H10" s="80">
        <f t="shared" si="1"/>
        <v>50</v>
      </c>
      <c r="I10" s="80">
        <f t="shared" si="2"/>
        <v>16</v>
      </c>
      <c r="J10" s="80">
        <f t="shared" si="3"/>
        <v>0</v>
      </c>
      <c r="K10" s="80" t="s">
        <v>406</v>
      </c>
      <c r="L10" s="80">
        <f t="shared" si="4"/>
        <v>750</v>
      </c>
      <c r="M10" s="80">
        <f t="shared" si="5"/>
        <v>160</v>
      </c>
      <c r="N10" s="80">
        <f t="shared" si="6"/>
        <v>-100</v>
      </c>
      <c r="O10" s="80">
        <f t="shared" si="7"/>
        <v>50</v>
      </c>
      <c r="P10" s="80">
        <f t="shared" si="8"/>
        <v>0</v>
      </c>
      <c r="Q10" s="80">
        <f t="shared" si="9"/>
        <v>0</v>
      </c>
      <c r="R10" s="82">
        <f t="shared" si="10"/>
        <v>1110</v>
      </c>
      <c r="T10" s="74">
        <v>6</v>
      </c>
      <c r="U10" s="35"/>
      <c r="V10" s="35" t="s">
        <v>374</v>
      </c>
      <c r="W10" s="75" t="s">
        <v>327</v>
      </c>
      <c r="X10" s="36">
        <v>30</v>
      </c>
      <c r="Y10" s="35"/>
      <c r="Z10" s="37">
        <v>15</v>
      </c>
      <c r="AA10" s="37">
        <v>5</v>
      </c>
      <c r="AB10" s="37">
        <v>10</v>
      </c>
      <c r="AC10" s="36">
        <v>50</v>
      </c>
      <c r="AD10" s="37">
        <v>52</v>
      </c>
      <c r="AE10" s="37" t="s">
        <v>407</v>
      </c>
      <c r="AF10" s="37">
        <v>36</v>
      </c>
      <c r="AG10" s="37">
        <v>16</v>
      </c>
      <c r="AH10" s="35"/>
      <c r="AI10" s="75" t="s">
        <v>47</v>
      </c>
    </row>
    <row r="11" spans="1:35" ht="12" customHeight="1" thickBot="1" x14ac:dyDescent="0.3">
      <c r="A11" s="80" t="s">
        <v>55</v>
      </c>
      <c r="B11" s="80">
        <v>1</v>
      </c>
      <c r="C11" s="80" t="s">
        <v>170</v>
      </c>
      <c r="D11" s="81" t="s">
        <v>379</v>
      </c>
      <c r="E11" s="80" t="s">
        <v>397</v>
      </c>
      <c r="F11" s="80">
        <v>9</v>
      </c>
      <c r="G11" s="80">
        <f t="shared" si="0"/>
        <v>4</v>
      </c>
      <c r="H11" s="80">
        <f t="shared" si="1"/>
        <v>55</v>
      </c>
      <c r="I11" s="80">
        <f t="shared" si="2"/>
        <v>17</v>
      </c>
      <c r="J11" s="80">
        <f t="shared" si="3"/>
        <v>200</v>
      </c>
      <c r="K11" s="80"/>
      <c r="L11" s="80">
        <f t="shared" si="4"/>
        <v>825</v>
      </c>
      <c r="M11" s="80">
        <f t="shared" si="5"/>
        <v>170</v>
      </c>
      <c r="N11" s="80">
        <f t="shared" si="6"/>
        <v>500</v>
      </c>
      <c r="O11" s="80">
        <f t="shared" si="7"/>
        <v>0</v>
      </c>
      <c r="P11" s="80">
        <f t="shared" si="8"/>
        <v>0</v>
      </c>
      <c r="Q11" s="80">
        <f t="shared" si="9"/>
        <v>0</v>
      </c>
      <c r="R11" s="82">
        <f t="shared" si="10"/>
        <v>1945</v>
      </c>
      <c r="T11" s="74">
        <v>4</v>
      </c>
      <c r="U11" s="35"/>
      <c r="V11" s="35" t="s">
        <v>379</v>
      </c>
      <c r="W11" s="75" t="s">
        <v>327</v>
      </c>
      <c r="X11" s="36">
        <v>30</v>
      </c>
      <c r="Y11" s="35"/>
      <c r="Z11" s="37">
        <v>15</v>
      </c>
      <c r="AA11" s="37">
        <v>10</v>
      </c>
      <c r="AB11" s="37">
        <v>5</v>
      </c>
      <c r="AC11" s="36">
        <v>55</v>
      </c>
      <c r="AD11" s="37">
        <v>34</v>
      </c>
      <c r="AE11" s="37" t="s">
        <v>407</v>
      </c>
      <c r="AF11" s="37">
        <v>17</v>
      </c>
      <c r="AG11" s="37">
        <v>17</v>
      </c>
      <c r="AH11" s="35"/>
      <c r="AI11" s="75" t="s">
        <v>48</v>
      </c>
    </row>
    <row r="12" spans="1:35" ht="12" customHeight="1" thickBot="1" x14ac:dyDescent="0.3">
      <c r="A12" s="80" t="s">
        <v>55</v>
      </c>
      <c r="B12" s="80">
        <v>1</v>
      </c>
      <c r="C12" s="80" t="s">
        <v>156</v>
      </c>
      <c r="D12" s="81" t="s">
        <v>375</v>
      </c>
      <c r="E12" s="80" t="s">
        <v>391</v>
      </c>
      <c r="F12" s="80">
        <v>5</v>
      </c>
      <c r="G12" s="80">
        <f t="shared" si="0"/>
        <v>1</v>
      </c>
      <c r="H12" s="80">
        <f t="shared" si="1"/>
        <v>74</v>
      </c>
      <c r="I12" s="80">
        <f t="shared" si="2"/>
        <v>50</v>
      </c>
      <c r="J12" s="80">
        <f t="shared" si="3"/>
        <v>200</v>
      </c>
      <c r="K12" s="80" t="s">
        <v>409</v>
      </c>
      <c r="L12" s="80">
        <f t="shared" si="4"/>
        <v>1110</v>
      </c>
      <c r="M12" s="80">
        <f t="shared" si="5"/>
        <v>500</v>
      </c>
      <c r="N12" s="80">
        <f t="shared" si="6"/>
        <v>400</v>
      </c>
      <c r="O12" s="80">
        <f t="shared" si="7"/>
        <v>200</v>
      </c>
      <c r="P12" s="80">
        <f t="shared" si="8"/>
        <v>0</v>
      </c>
      <c r="Q12" s="80">
        <f t="shared" si="9"/>
        <v>300</v>
      </c>
      <c r="R12" s="82">
        <f t="shared" si="10"/>
        <v>2960</v>
      </c>
      <c r="T12" s="74">
        <v>1</v>
      </c>
      <c r="U12" s="46"/>
      <c r="V12" s="46" t="s">
        <v>375</v>
      </c>
      <c r="W12" s="78" t="s">
        <v>323</v>
      </c>
      <c r="X12" s="47">
        <v>30</v>
      </c>
      <c r="Y12" s="46"/>
      <c r="Z12" s="48">
        <v>23</v>
      </c>
      <c r="AA12" s="48">
        <v>5</v>
      </c>
      <c r="AB12" s="48">
        <v>2</v>
      </c>
      <c r="AC12" s="47">
        <v>74</v>
      </c>
      <c r="AD12" s="48">
        <v>59</v>
      </c>
      <c r="AE12" s="48" t="s">
        <v>407</v>
      </c>
      <c r="AF12" s="48">
        <v>9</v>
      </c>
      <c r="AG12" s="48">
        <v>50</v>
      </c>
      <c r="AH12" s="46"/>
      <c r="AI12" s="78" t="s">
        <v>43</v>
      </c>
    </row>
    <row r="13" spans="1:35" ht="12" customHeight="1" thickBot="1" x14ac:dyDescent="0.3">
      <c r="A13" s="80" t="s">
        <v>55</v>
      </c>
      <c r="B13" s="80">
        <v>1</v>
      </c>
      <c r="C13" s="80" t="s">
        <v>164</v>
      </c>
      <c r="D13" s="81" t="s">
        <v>384</v>
      </c>
      <c r="E13" s="80" t="s">
        <v>171</v>
      </c>
      <c r="F13" s="80">
        <v>13</v>
      </c>
      <c r="G13" s="80">
        <f t="shared" si="0"/>
        <v>11</v>
      </c>
      <c r="H13" s="80">
        <f t="shared" si="1"/>
        <v>31</v>
      </c>
      <c r="I13" s="80">
        <f t="shared" si="2"/>
        <v>-19</v>
      </c>
      <c r="J13" s="80">
        <f t="shared" si="3"/>
        <v>200</v>
      </c>
      <c r="K13" s="80"/>
      <c r="L13" s="80">
        <f t="shared" si="4"/>
        <v>465</v>
      </c>
      <c r="M13" s="80">
        <f t="shared" si="5"/>
        <v>-190</v>
      </c>
      <c r="N13" s="80">
        <f t="shared" si="6"/>
        <v>200</v>
      </c>
      <c r="O13" s="80">
        <f t="shared" si="7"/>
        <v>0</v>
      </c>
      <c r="P13" s="80">
        <f t="shared" si="8"/>
        <v>0</v>
      </c>
      <c r="Q13" s="80">
        <f t="shared" si="9"/>
        <v>0</v>
      </c>
      <c r="R13" s="82">
        <f t="shared" si="10"/>
        <v>925</v>
      </c>
      <c r="T13" s="74">
        <v>11</v>
      </c>
      <c r="U13" s="35"/>
      <c r="V13" s="35" t="s">
        <v>384</v>
      </c>
      <c r="W13" s="75" t="s">
        <v>339</v>
      </c>
      <c r="X13" s="36">
        <v>30</v>
      </c>
      <c r="Y13" s="35"/>
      <c r="Z13" s="37">
        <v>9</v>
      </c>
      <c r="AA13" s="37">
        <v>4</v>
      </c>
      <c r="AB13" s="37">
        <v>17</v>
      </c>
      <c r="AC13" s="36">
        <v>31</v>
      </c>
      <c r="AD13" s="37">
        <v>26</v>
      </c>
      <c r="AE13" s="37" t="s">
        <v>407</v>
      </c>
      <c r="AF13" s="37">
        <v>45</v>
      </c>
      <c r="AG13" s="37">
        <v>-19</v>
      </c>
      <c r="AH13" s="35"/>
      <c r="AI13" s="75" t="s">
        <v>43</v>
      </c>
    </row>
    <row r="14" spans="1:35" ht="12" customHeight="1" thickBot="1" x14ac:dyDescent="0.3">
      <c r="A14" s="80" t="s">
        <v>55</v>
      </c>
      <c r="B14" s="80">
        <v>1</v>
      </c>
      <c r="C14" s="80" t="s">
        <v>168</v>
      </c>
      <c r="D14" s="81" t="s">
        <v>382</v>
      </c>
      <c r="E14" s="80" t="s">
        <v>392</v>
      </c>
      <c r="F14" s="80">
        <v>13</v>
      </c>
      <c r="G14" s="80">
        <f t="shared" si="0"/>
        <v>8</v>
      </c>
      <c r="H14" s="80">
        <f t="shared" si="1"/>
        <v>44</v>
      </c>
      <c r="I14" s="80">
        <f t="shared" si="2"/>
        <v>3</v>
      </c>
      <c r="J14" s="80">
        <f t="shared" si="3"/>
        <v>200</v>
      </c>
      <c r="K14" s="80"/>
      <c r="L14" s="80">
        <f t="shared" si="4"/>
        <v>660</v>
      </c>
      <c r="M14" s="80">
        <f t="shared" si="5"/>
        <v>30</v>
      </c>
      <c r="N14" s="80">
        <f t="shared" si="6"/>
        <v>500</v>
      </c>
      <c r="O14" s="80">
        <f t="shared" si="7"/>
        <v>0</v>
      </c>
      <c r="P14" s="80">
        <f t="shared" si="8"/>
        <v>0</v>
      </c>
      <c r="Q14" s="80">
        <f t="shared" si="9"/>
        <v>0</v>
      </c>
      <c r="R14" s="82">
        <f t="shared" si="10"/>
        <v>1640</v>
      </c>
      <c r="T14" s="74">
        <v>8</v>
      </c>
      <c r="U14" s="35"/>
      <c r="V14" s="35" t="s">
        <v>382</v>
      </c>
      <c r="W14" s="75" t="s">
        <v>329</v>
      </c>
      <c r="X14" s="36">
        <v>30</v>
      </c>
      <c r="Y14" s="35"/>
      <c r="Z14" s="37">
        <v>13</v>
      </c>
      <c r="AA14" s="37">
        <v>5</v>
      </c>
      <c r="AB14" s="37">
        <v>12</v>
      </c>
      <c r="AC14" s="36">
        <v>44</v>
      </c>
      <c r="AD14" s="37">
        <v>43</v>
      </c>
      <c r="AE14" s="37" t="s">
        <v>407</v>
      </c>
      <c r="AF14" s="37">
        <v>40</v>
      </c>
      <c r="AG14" s="37">
        <v>3</v>
      </c>
      <c r="AH14" s="35"/>
      <c r="AI14" s="75" t="s">
        <v>48</v>
      </c>
    </row>
    <row r="15" spans="1:35" ht="12" customHeight="1" thickBot="1" x14ac:dyDescent="0.3">
      <c r="A15" s="80" t="s">
        <v>55</v>
      </c>
      <c r="B15" s="80">
        <v>1</v>
      </c>
      <c r="C15" s="80" t="s">
        <v>155</v>
      </c>
      <c r="D15" s="81" t="s">
        <v>377</v>
      </c>
      <c r="E15" s="80" t="s">
        <v>394</v>
      </c>
      <c r="F15" s="80">
        <v>9</v>
      </c>
      <c r="G15" s="80">
        <f t="shared" si="0"/>
        <v>3</v>
      </c>
      <c r="H15" s="80">
        <f t="shared" si="1"/>
        <v>56</v>
      </c>
      <c r="I15" s="80">
        <f t="shared" si="2"/>
        <v>34</v>
      </c>
      <c r="J15" s="80">
        <f t="shared" si="3"/>
        <v>200</v>
      </c>
      <c r="K15" s="80" t="s">
        <v>406</v>
      </c>
      <c r="L15" s="80">
        <f t="shared" si="4"/>
        <v>840</v>
      </c>
      <c r="M15" s="80">
        <f t="shared" si="5"/>
        <v>340</v>
      </c>
      <c r="N15" s="80">
        <f t="shared" si="6"/>
        <v>600</v>
      </c>
      <c r="O15" s="80">
        <f t="shared" si="7"/>
        <v>50</v>
      </c>
      <c r="P15" s="80">
        <f t="shared" si="8"/>
        <v>0</v>
      </c>
      <c r="Q15" s="80">
        <f t="shared" si="9"/>
        <v>0</v>
      </c>
      <c r="R15" s="82">
        <f t="shared" si="10"/>
        <v>2280</v>
      </c>
      <c r="T15" s="74">
        <v>3</v>
      </c>
      <c r="U15" s="35"/>
      <c r="V15" s="35" t="s">
        <v>377</v>
      </c>
      <c r="W15" s="75" t="s">
        <v>319</v>
      </c>
      <c r="X15" s="36">
        <v>30</v>
      </c>
      <c r="Y15" s="35"/>
      <c r="Z15" s="37">
        <v>16</v>
      </c>
      <c r="AA15" s="37">
        <v>8</v>
      </c>
      <c r="AB15" s="37">
        <v>6</v>
      </c>
      <c r="AC15" s="36">
        <v>56</v>
      </c>
      <c r="AD15" s="37">
        <v>54</v>
      </c>
      <c r="AE15" s="37" t="s">
        <v>407</v>
      </c>
      <c r="AF15" s="37">
        <v>20</v>
      </c>
      <c r="AG15" s="37">
        <v>34</v>
      </c>
      <c r="AH15" s="35"/>
      <c r="AI15" s="75" t="s">
        <v>47</v>
      </c>
    </row>
    <row r="16" spans="1:35" ht="12" customHeight="1" thickBot="1" x14ac:dyDescent="0.3">
      <c r="A16" s="80" t="s">
        <v>55</v>
      </c>
      <c r="B16" s="80">
        <v>1</v>
      </c>
      <c r="C16" s="80" t="s">
        <v>166</v>
      </c>
      <c r="D16" s="81" t="s">
        <v>387</v>
      </c>
      <c r="E16" s="80" t="s">
        <v>395</v>
      </c>
      <c r="F16" s="80">
        <v>13</v>
      </c>
      <c r="G16" s="80">
        <f t="shared" si="0"/>
        <v>9</v>
      </c>
      <c r="H16" s="80">
        <f t="shared" si="1"/>
        <v>43</v>
      </c>
      <c r="I16" s="80">
        <f t="shared" si="2"/>
        <v>7</v>
      </c>
      <c r="J16" s="80">
        <f t="shared" si="3"/>
        <v>200</v>
      </c>
      <c r="K16" s="80"/>
      <c r="L16" s="80">
        <f t="shared" si="4"/>
        <v>645</v>
      </c>
      <c r="M16" s="80">
        <f t="shared" si="5"/>
        <v>70</v>
      </c>
      <c r="N16" s="80">
        <f t="shared" si="6"/>
        <v>400</v>
      </c>
      <c r="O16" s="80">
        <f t="shared" si="7"/>
        <v>0</v>
      </c>
      <c r="P16" s="80">
        <f t="shared" si="8"/>
        <v>0</v>
      </c>
      <c r="Q16" s="80">
        <f t="shared" si="9"/>
        <v>0</v>
      </c>
      <c r="R16" s="82">
        <f t="shared" si="10"/>
        <v>1565</v>
      </c>
      <c r="T16" s="74">
        <v>9</v>
      </c>
      <c r="U16" s="35"/>
      <c r="V16" s="35" t="s">
        <v>387</v>
      </c>
      <c r="W16" s="75" t="s">
        <v>333</v>
      </c>
      <c r="X16" s="36">
        <v>30</v>
      </c>
      <c r="Y16" s="35"/>
      <c r="Z16" s="37">
        <v>10</v>
      </c>
      <c r="AA16" s="37">
        <v>13</v>
      </c>
      <c r="AB16" s="37">
        <v>7</v>
      </c>
      <c r="AC16" s="36">
        <v>43</v>
      </c>
      <c r="AD16" s="37">
        <v>35</v>
      </c>
      <c r="AE16" s="37" t="s">
        <v>407</v>
      </c>
      <c r="AF16" s="37">
        <v>28</v>
      </c>
      <c r="AG16" s="37">
        <v>7</v>
      </c>
      <c r="AH16" s="35"/>
      <c r="AI16" s="75" t="s">
        <v>43</v>
      </c>
    </row>
    <row r="17" spans="1:35" ht="12" customHeight="1" thickBot="1" x14ac:dyDescent="0.3">
      <c r="A17" s="80" t="s">
        <v>55</v>
      </c>
      <c r="B17" s="80">
        <v>1</v>
      </c>
      <c r="C17" s="80" t="s">
        <v>165</v>
      </c>
      <c r="D17" s="81" t="s">
        <v>386</v>
      </c>
      <c r="E17" s="80" t="s">
        <v>396</v>
      </c>
      <c r="F17" s="80">
        <v>9</v>
      </c>
      <c r="G17" s="80">
        <f t="shared" si="0"/>
        <v>12</v>
      </c>
      <c r="H17" s="80">
        <f t="shared" si="1"/>
        <v>27</v>
      </c>
      <c r="I17" s="80">
        <f t="shared" si="2"/>
        <v>-15</v>
      </c>
      <c r="J17" s="80">
        <f t="shared" si="3"/>
        <v>0</v>
      </c>
      <c r="K17" s="80"/>
      <c r="L17" s="80">
        <f t="shared" si="4"/>
        <v>405</v>
      </c>
      <c r="M17" s="80">
        <f t="shared" si="5"/>
        <v>-150</v>
      </c>
      <c r="N17" s="80">
        <f t="shared" si="6"/>
        <v>-300</v>
      </c>
      <c r="O17" s="80">
        <f t="shared" si="7"/>
        <v>0</v>
      </c>
      <c r="P17" s="80">
        <f t="shared" si="8"/>
        <v>0</v>
      </c>
      <c r="Q17" s="80">
        <f t="shared" si="9"/>
        <v>0</v>
      </c>
      <c r="R17" s="82">
        <f t="shared" si="10"/>
        <v>205</v>
      </c>
      <c r="T17" s="74">
        <v>12</v>
      </c>
      <c r="U17" s="35"/>
      <c r="V17" s="35" t="s">
        <v>386</v>
      </c>
      <c r="W17" s="75" t="s">
        <v>317</v>
      </c>
      <c r="X17" s="36">
        <v>30</v>
      </c>
      <c r="Y17" s="35"/>
      <c r="Z17" s="37">
        <v>7</v>
      </c>
      <c r="AA17" s="37">
        <v>6</v>
      </c>
      <c r="AB17" s="37">
        <v>17</v>
      </c>
      <c r="AC17" s="36">
        <v>27</v>
      </c>
      <c r="AD17" s="37">
        <v>28</v>
      </c>
      <c r="AE17" s="37" t="s">
        <v>407</v>
      </c>
      <c r="AF17" s="37">
        <v>43</v>
      </c>
      <c r="AG17" s="37">
        <v>-15</v>
      </c>
      <c r="AH17" s="35"/>
      <c r="AI17" s="75" t="s">
        <v>43</v>
      </c>
    </row>
    <row r="18" spans="1:35" ht="12" customHeight="1" thickBot="1" x14ac:dyDescent="0.3">
      <c r="A18" s="32" t="s">
        <v>0</v>
      </c>
      <c r="B18" s="32" t="s">
        <v>1</v>
      </c>
      <c r="C18" s="32" t="s">
        <v>2</v>
      </c>
      <c r="D18" s="32" t="s">
        <v>3</v>
      </c>
      <c r="E18" s="32" t="s">
        <v>26</v>
      </c>
      <c r="F18" s="32" t="s">
        <v>5</v>
      </c>
      <c r="G18" s="32" t="s">
        <v>40</v>
      </c>
      <c r="H18" s="32" t="s">
        <v>7</v>
      </c>
      <c r="I18" s="32" t="s">
        <v>41</v>
      </c>
      <c r="J18" s="32" t="s">
        <v>38</v>
      </c>
      <c r="K18" s="32" t="s">
        <v>42</v>
      </c>
      <c r="L18" s="32" t="s">
        <v>44</v>
      </c>
      <c r="M18" s="32" t="s">
        <v>45</v>
      </c>
      <c r="N18" s="32" t="s">
        <v>6</v>
      </c>
      <c r="O18" s="32" t="s">
        <v>33</v>
      </c>
      <c r="P18" s="32" t="s">
        <v>59</v>
      </c>
      <c r="Q18" s="32" t="s">
        <v>56</v>
      </c>
      <c r="R18" s="32" t="s">
        <v>46</v>
      </c>
      <c r="T18" s="42" t="s">
        <v>40</v>
      </c>
      <c r="U18" s="43"/>
      <c r="V18" s="43" t="s">
        <v>3</v>
      </c>
      <c r="W18" s="43" t="s">
        <v>49</v>
      </c>
      <c r="X18" s="43" t="s">
        <v>50</v>
      </c>
      <c r="Y18" s="43"/>
      <c r="Z18" s="43" t="s">
        <v>43</v>
      </c>
      <c r="AA18" s="43" t="s">
        <v>47</v>
      </c>
      <c r="AB18" s="43" t="s">
        <v>48</v>
      </c>
      <c r="AC18" s="43" t="s">
        <v>7</v>
      </c>
      <c r="AD18" s="43" t="s">
        <v>51</v>
      </c>
      <c r="AE18" s="43"/>
      <c r="AF18" s="43" t="s">
        <v>52</v>
      </c>
      <c r="AG18" s="43" t="s">
        <v>25</v>
      </c>
      <c r="AH18" s="43"/>
      <c r="AI18" s="44"/>
    </row>
    <row r="19" spans="1:35" ht="12" customHeight="1" thickBot="1" x14ac:dyDescent="0.3">
      <c r="A19" s="80" t="s">
        <v>55</v>
      </c>
      <c r="B19" s="80">
        <v>2</v>
      </c>
      <c r="C19" s="80" t="s">
        <v>156</v>
      </c>
      <c r="D19" s="81" t="s">
        <v>373</v>
      </c>
      <c r="E19" s="80" t="s">
        <v>200</v>
      </c>
      <c r="F19" s="80">
        <v>5</v>
      </c>
      <c r="G19" s="80">
        <f>T19</f>
        <v>16</v>
      </c>
      <c r="H19" s="80">
        <f>AC19</f>
        <v>1</v>
      </c>
      <c r="I19" s="80">
        <f>AG19</f>
        <v>-84</v>
      </c>
      <c r="J19" s="80">
        <f t="shared" ref="J19:J34" si="11">IF(G19=F19,200,IF(G19&lt;F19,200,0))</f>
        <v>0</v>
      </c>
      <c r="K19" s="80"/>
      <c r="L19" s="80">
        <f t="shared" ref="L19:L34" si="12">H19*15</f>
        <v>15</v>
      </c>
      <c r="M19" s="80">
        <f t="shared" ref="M19:M34" si="13">I19*10</f>
        <v>-840</v>
      </c>
      <c r="N19" s="80">
        <f t="shared" ref="N19:N34" si="14">((F19-G19)*100)</f>
        <v>-1100</v>
      </c>
      <c r="O19" s="80">
        <f t="shared" ref="O19:O34" si="15">IF((K19="S"),50,IF((K19="F"),100,IF((K19="C"),200,0)))</f>
        <v>0</v>
      </c>
      <c r="P19" s="80">
        <f t="shared" ref="P19:P34" si="16">IF(G19=16,-300,0)</f>
        <v>-300</v>
      </c>
      <c r="Q19" s="80">
        <f t="shared" ref="Q19:Q34" si="17">IF(G19=1,300,0)</f>
        <v>0</v>
      </c>
      <c r="R19" s="82">
        <f t="shared" ref="R19:R34" si="18">250+(J19+L19+M19+N19+O19+P19+Q19)</f>
        <v>-1975</v>
      </c>
      <c r="T19" s="76">
        <v>16</v>
      </c>
      <c r="U19" s="39"/>
      <c r="V19" s="39" t="s">
        <v>373</v>
      </c>
      <c r="W19" s="77"/>
      <c r="X19" s="40">
        <v>30</v>
      </c>
      <c r="Y19" s="39"/>
      <c r="Z19" s="41">
        <v>0</v>
      </c>
      <c r="AA19" s="41">
        <v>1</v>
      </c>
      <c r="AB19" s="41">
        <v>29</v>
      </c>
      <c r="AC19" s="40">
        <v>1</v>
      </c>
      <c r="AD19" s="41">
        <v>5</v>
      </c>
      <c r="AE19" s="41" t="s">
        <v>407</v>
      </c>
      <c r="AF19" s="41">
        <v>89</v>
      </c>
      <c r="AG19" s="41">
        <v>-84</v>
      </c>
      <c r="AH19" s="39"/>
      <c r="AI19" s="77" t="s">
        <v>48</v>
      </c>
    </row>
    <row r="20" spans="1:35" ht="12" customHeight="1" thickBot="1" x14ac:dyDescent="0.3">
      <c r="A20" s="80" t="s">
        <v>55</v>
      </c>
      <c r="B20" s="80">
        <v>2</v>
      </c>
      <c r="C20" s="80" t="s">
        <v>157</v>
      </c>
      <c r="D20" s="81" t="s">
        <v>366</v>
      </c>
      <c r="E20" s="80" t="s">
        <v>392</v>
      </c>
      <c r="F20" s="80">
        <v>1</v>
      </c>
      <c r="G20" s="80">
        <f t="shared" ref="G20:G34" si="19">T20</f>
        <v>2</v>
      </c>
      <c r="H20" s="80">
        <f t="shared" ref="H20:H34" si="20">AC20</f>
        <v>56</v>
      </c>
      <c r="I20" s="80">
        <f t="shared" ref="I20:I34" si="21">AG20</f>
        <v>27</v>
      </c>
      <c r="J20" s="80">
        <f t="shared" si="11"/>
        <v>0</v>
      </c>
      <c r="K20" s="80"/>
      <c r="L20" s="80">
        <f t="shared" si="12"/>
        <v>840</v>
      </c>
      <c r="M20" s="80">
        <f t="shared" si="13"/>
        <v>270</v>
      </c>
      <c r="N20" s="80">
        <f t="shared" si="14"/>
        <v>-100</v>
      </c>
      <c r="O20" s="80">
        <f t="shared" si="15"/>
        <v>0</v>
      </c>
      <c r="P20" s="80">
        <f t="shared" si="16"/>
        <v>0</v>
      </c>
      <c r="Q20" s="80">
        <f t="shared" si="17"/>
        <v>0</v>
      </c>
      <c r="R20" s="82">
        <f t="shared" si="18"/>
        <v>1260</v>
      </c>
      <c r="T20" s="74">
        <v>2</v>
      </c>
      <c r="U20" s="35"/>
      <c r="V20" s="35" t="s">
        <v>366</v>
      </c>
      <c r="W20" s="75" t="s">
        <v>329</v>
      </c>
      <c r="X20" s="36">
        <v>30</v>
      </c>
      <c r="Y20" s="35"/>
      <c r="Z20" s="37">
        <v>16</v>
      </c>
      <c r="AA20" s="37">
        <v>8</v>
      </c>
      <c r="AB20" s="37">
        <v>6</v>
      </c>
      <c r="AC20" s="36">
        <v>56</v>
      </c>
      <c r="AD20" s="37">
        <v>49</v>
      </c>
      <c r="AE20" s="37" t="s">
        <v>407</v>
      </c>
      <c r="AF20" s="37">
        <v>22</v>
      </c>
      <c r="AG20" s="37">
        <v>27</v>
      </c>
      <c r="AH20" s="35"/>
      <c r="AI20" s="75" t="s">
        <v>48</v>
      </c>
    </row>
    <row r="21" spans="1:35" ht="12" customHeight="1" thickBot="1" x14ac:dyDescent="0.3">
      <c r="A21" s="80" t="s">
        <v>55</v>
      </c>
      <c r="B21" s="80">
        <v>2</v>
      </c>
      <c r="C21" s="80" t="s">
        <v>163</v>
      </c>
      <c r="D21" s="81" t="s">
        <v>363</v>
      </c>
      <c r="E21" s="80" t="s">
        <v>213</v>
      </c>
      <c r="F21" s="80">
        <v>5</v>
      </c>
      <c r="G21" s="80">
        <f t="shared" si="19"/>
        <v>7</v>
      </c>
      <c r="H21" s="80">
        <f t="shared" si="20"/>
        <v>48</v>
      </c>
      <c r="I21" s="80">
        <f t="shared" si="21"/>
        <v>16</v>
      </c>
      <c r="J21" s="80">
        <f t="shared" si="11"/>
        <v>0</v>
      </c>
      <c r="K21" s="80" t="s">
        <v>406</v>
      </c>
      <c r="L21" s="80">
        <f t="shared" si="12"/>
        <v>720</v>
      </c>
      <c r="M21" s="80">
        <f t="shared" si="13"/>
        <v>160</v>
      </c>
      <c r="N21" s="80">
        <f t="shared" si="14"/>
        <v>-200</v>
      </c>
      <c r="O21" s="80">
        <f t="shared" si="15"/>
        <v>50</v>
      </c>
      <c r="P21" s="80">
        <f t="shared" si="16"/>
        <v>0</v>
      </c>
      <c r="Q21" s="80">
        <f t="shared" si="17"/>
        <v>0</v>
      </c>
      <c r="R21" s="82">
        <f t="shared" si="18"/>
        <v>980</v>
      </c>
      <c r="T21" s="74">
        <v>7</v>
      </c>
      <c r="U21" s="35"/>
      <c r="V21" s="35" t="s">
        <v>363</v>
      </c>
      <c r="W21" s="75" t="s">
        <v>331</v>
      </c>
      <c r="X21" s="36">
        <v>30</v>
      </c>
      <c r="Y21" s="35"/>
      <c r="Z21" s="37">
        <v>13</v>
      </c>
      <c r="AA21" s="37">
        <v>9</v>
      </c>
      <c r="AB21" s="37">
        <v>8</v>
      </c>
      <c r="AC21" s="36">
        <v>48</v>
      </c>
      <c r="AD21" s="37">
        <v>47</v>
      </c>
      <c r="AE21" s="37" t="s">
        <v>407</v>
      </c>
      <c r="AF21" s="37">
        <v>31</v>
      </c>
      <c r="AG21" s="37">
        <v>16</v>
      </c>
      <c r="AH21" s="35"/>
      <c r="AI21" s="75" t="s">
        <v>43</v>
      </c>
    </row>
    <row r="22" spans="1:35" ht="12" customHeight="1" thickBot="1" x14ac:dyDescent="0.3">
      <c r="A22" s="80" t="s">
        <v>55</v>
      </c>
      <c r="B22" s="80">
        <v>2</v>
      </c>
      <c r="C22" s="80" t="s">
        <v>160</v>
      </c>
      <c r="D22" s="81" t="s">
        <v>359</v>
      </c>
      <c r="E22" s="80" t="s">
        <v>395</v>
      </c>
      <c r="F22" s="80">
        <v>1</v>
      </c>
      <c r="G22" s="80">
        <f t="shared" si="19"/>
        <v>4</v>
      </c>
      <c r="H22" s="80">
        <f t="shared" si="20"/>
        <v>50</v>
      </c>
      <c r="I22" s="80">
        <f t="shared" si="21"/>
        <v>21</v>
      </c>
      <c r="J22" s="80">
        <f t="shared" si="11"/>
        <v>0</v>
      </c>
      <c r="K22" s="80" t="s">
        <v>409</v>
      </c>
      <c r="L22" s="80">
        <f t="shared" si="12"/>
        <v>750</v>
      </c>
      <c r="M22" s="80">
        <f t="shared" si="13"/>
        <v>210</v>
      </c>
      <c r="N22" s="80">
        <f t="shared" si="14"/>
        <v>-300</v>
      </c>
      <c r="O22" s="80">
        <f t="shared" si="15"/>
        <v>200</v>
      </c>
      <c r="P22" s="80">
        <f t="shared" si="16"/>
        <v>0</v>
      </c>
      <c r="Q22" s="80">
        <f t="shared" si="17"/>
        <v>0</v>
      </c>
      <c r="R22" s="82">
        <f t="shared" si="18"/>
        <v>1110</v>
      </c>
      <c r="T22" s="74">
        <v>4</v>
      </c>
      <c r="U22" s="35"/>
      <c r="V22" s="35" t="s">
        <v>359</v>
      </c>
      <c r="W22" s="75" t="s">
        <v>333</v>
      </c>
      <c r="X22" s="36">
        <v>30</v>
      </c>
      <c r="Y22" s="35"/>
      <c r="Z22" s="37">
        <v>14</v>
      </c>
      <c r="AA22" s="37">
        <v>8</v>
      </c>
      <c r="AB22" s="37">
        <v>8</v>
      </c>
      <c r="AC22" s="36">
        <v>50</v>
      </c>
      <c r="AD22" s="37">
        <v>49</v>
      </c>
      <c r="AE22" s="37" t="s">
        <v>407</v>
      </c>
      <c r="AF22" s="37">
        <v>28</v>
      </c>
      <c r="AG22" s="37">
        <v>21</v>
      </c>
      <c r="AH22" s="35"/>
      <c r="AI22" s="75" t="s">
        <v>48</v>
      </c>
    </row>
    <row r="23" spans="1:35" ht="12" customHeight="1" thickBot="1" x14ac:dyDescent="0.3">
      <c r="A23" s="80" t="s">
        <v>55</v>
      </c>
      <c r="B23" s="80">
        <v>2</v>
      </c>
      <c r="C23" s="80" t="s">
        <v>164</v>
      </c>
      <c r="D23" s="81" t="s">
        <v>367</v>
      </c>
      <c r="E23" s="80" t="s">
        <v>388</v>
      </c>
      <c r="F23" s="80">
        <v>13</v>
      </c>
      <c r="G23" s="80">
        <f t="shared" si="19"/>
        <v>3</v>
      </c>
      <c r="H23" s="80">
        <f t="shared" si="20"/>
        <v>50</v>
      </c>
      <c r="I23" s="80">
        <f t="shared" si="21"/>
        <v>23</v>
      </c>
      <c r="J23" s="80">
        <f t="shared" si="11"/>
        <v>200</v>
      </c>
      <c r="K23" s="80"/>
      <c r="L23" s="80">
        <f t="shared" si="12"/>
        <v>750</v>
      </c>
      <c r="M23" s="80">
        <f t="shared" si="13"/>
        <v>230</v>
      </c>
      <c r="N23" s="80">
        <f t="shared" si="14"/>
        <v>1000</v>
      </c>
      <c r="O23" s="80">
        <f t="shared" si="15"/>
        <v>0</v>
      </c>
      <c r="P23" s="80">
        <f t="shared" si="16"/>
        <v>0</v>
      </c>
      <c r="Q23" s="80">
        <f t="shared" si="17"/>
        <v>0</v>
      </c>
      <c r="R23" s="82">
        <f t="shared" si="18"/>
        <v>2430</v>
      </c>
      <c r="T23" s="74">
        <v>3</v>
      </c>
      <c r="U23" s="35"/>
      <c r="V23" s="35" t="s">
        <v>367</v>
      </c>
      <c r="W23" s="75" t="s">
        <v>321</v>
      </c>
      <c r="X23" s="36">
        <v>30</v>
      </c>
      <c r="Y23" s="35"/>
      <c r="Z23" s="37">
        <v>15</v>
      </c>
      <c r="AA23" s="37">
        <v>5</v>
      </c>
      <c r="AB23" s="37">
        <v>10</v>
      </c>
      <c r="AC23" s="36">
        <v>50</v>
      </c>
      <c r="AD23" s="37">
        <v>48</v>
      </c>
      <c r="AE23" s="37" t="s">
        <v>407</v>
      </c>
      <c r="AF23" s="37">
        <v>25</v>
      </c>
      <c r="AG23" s="37">
        <v>23</v>
      </c>
      <c r="AH23" s="35"/>
      <c r="AI23" s="75" t="s">
        <v>43</v>
      </c>
    </row>
    <row r="24" spans="1:35" ht="12" customHeight="1" thickBot="1" x14ac:dyDescent="0.3">
      <c r="A24" s="80" t="s">
        <v>55</v>
      </c>
      <c r="B24" s="80">
        <v>2</v>
      </c>
      <c r="C24" s="80" t="s">
        <v>159</v>
      </c>
      <c r="D24" s="81" t="s">
        <v>361</v>
      </c>
      <c r="E24" s="80" t="s">
        <v>390</v>
      </c>
      <c r="F24" s="80">
        <v>5</v>
      </c>
      <c r="G24" s="80">
        <f t="shared" si="19"/>
        <v>9</v>
      </c>
      <c r="H24" s="80">
        <f t="shared" si="20"/>
        <v>43</v>
      </c>
      <c r="I24" s="80">
        <f t="shared" si="21"/>
        <v>5</v>
      </c>
      <c r="J24" s="80">
        <f t="shared" si="11"/>
        <v>0</v>
      </c>
      <c r="K24" s="80"/>
      <c r="L24" s="80">
        <f t="shared" si="12"/>
        <v>645</v>
      </c>
      <c r="M24" s="80">
        <f t="shared" si="13"/>
        <v>50</v>
      </c>
      <c r="N24" s="80">
        <f t="shared" si="14"/>
        <v>-400</v>
      </c>
      <c r="O24" s="80">
        <f t="shared" si="15"/>
        <v>0</v>
      </c>
      <c r="P24" s="80">
        <f t="shared" si="16"/>
        <v>0</v>
      </c>
      <c r="Q24" s="80">
        <f t="shared" si="17"/>
        <v>0</v>
      </c>
      <c r="R24" s="82">
        <f t="shared" si="18"/>
        <v>545</v>
      </c>
      <c r="T24" s="74">
        <v>9</v>
      </c>
      <c r="U24" s="35"/>
      <c r="V24" s="35" t="s">
        <v>361</v>
      </c>
      <c r="W24" s="75" t="s">
        <v>341</v>
      </c>
      <c r="X24" s="36">
        <v>30</v>
      </c>
      <c r="Y24" s="35"/>
      <c r="Z24" s="37">
        <v>11</v>
      </c>
      <c r="AA24" s="37">
        <v>10</v>
      </c>
      <c r="AB24" s="37">
        <v>9</v>
      </c>
      <c r="AC24" s="36">
        <v>43</v>
      </c>
      <c r="AD24" s="37">
        <v>35</v>
      </c>
      <c r="AE24" s="37" t="s">
        <v>407</v>
      </c>
      <c r="AF24" s="37">
        <v>30</v>
      </c>
      <c r="AG24" s="37">
        <v>5</v>
      </c>
      <c r="AH24" s="35"/>
      <c r="AI24" s="75" t="s">
        <v>47</v>
      </c>
    </row>
    <row r="25" spans="1:35" ht="12" customHeight="1" thickBot="1" x14ac:dyDescent="0.3">
      <c r="A25" s="80" t="s">
        <v>55</v>
      </c>
      <c r="B25" s="80">
        <v>2</v>
      </c>
      <c r="C25" s="80" t="s">
        <v>162</v>
      </c>
      <c r="D25" s="81" t="s">
        <v>368</v>
      </c>
      <c r="E25" s="80" t="s">
        <v>393</v>
      </c>
      <c r="F25" s="80">
        <v>9</v>
      </c>
      <c r="G25" s="80">
        <f t="shared" si="19"/>
        <v>13</v>
      </c>
      <c r="H25" s="80">
        <f t="shared" si="20"/>
        <v>30</v>
      </c>
      <c r="I25" s="80">
        <f t="shared" si="21"/>
        <v>-22</v>
      </c>
      <c r="J25" s="80">
        <f t="shared" si="11"/>
        <v>0</v>
      </c>
      <c r="K25" s="80"/>
      <c r="L25" s="80">
        <f t="shared" si="12"/>
        <v>450</v>
      </c>
      <c r="M25" s="80">
        <f t="shared" si="13"/>
        <v>-220</v>
      </c>
      <c r="N25" s="80">
        <f t="shared" si="14"/>
        <v>-400</v>
      </c>
      <c r="O25" s="80">
        <f t="shared" si="15"/>
        <v>0</v>
      </c>
      <c r="P25" s="80">
        <f t="shared" si="16"/>
        <v>0</v>
      </c>
      <c r="Q25" s="80">
        <f t="shared" si="17"/>
        <v>0</v>
      </c>
      <c r="R25" s="82">
        <f t="shared" si="18"/>
        <v>80</v>
      </c>
      <c r="T25" s="74">
        <v>13</v>
      </c>
      <c r="U25" s="35"/>
      <c r="V25" s="35" t="s">
        <v>368</v>
      </c>
      <c r="W25" s="75" t="s">
        <v>324</v>
      </c>
      <c r="X25" s="36">
        <v>30</v>
      </c>
      <c r="Y25" s="35"/>
      <c r="Z25" s="37">
        <v>9</v>
      </c>
      <c r="AA25" s="37">
        <v>3</v>
      </c>
      <c r="AB25" s="37">
        <v>18</v>
      </c>
      <c r="AC25" s="36">
        <v>30</v>
      </c>
      <c r="AD25" s="37">
        <v>29</v>
      </c>
      <c r="AE25" s="37" t="s">
        <v>407</v>
      </c>
      <c r="AF25" s="37">
        <v>51</v>
      </c>
      <c r="AG25" s="37">
        <v>-22</v>
      </c>
      <c r="AH25" s="35"/>
      <c r="AI25" s="75" t="s">
        <v>43</v>
      </c>
    </row>
    <row r="26" spans="1:35" ht="12" customHeight="1" thickBot="1" x14ac:dyDescent="0.3">
      <c r="A26" s="80" t="s">
        <v>55</v>
      </c>
      <c r="B26" s="80">
        <v>2</v>
      </c>
      <c r="C26" s="80" t="s">
        <v>165</v>
      </c>
      <c r="D26" s="81" t="s">
        <v>360</v>
      </c>
      <c r="E26" s="80" t="s">
        <v>398</v>
      </c>
      <c r="F26" s="80">
        <v>9</v>
      </c>
      <c r="G26" s="80">
        <f t="shared" si="19"/>
        <v>10</v>
      </c>
      <c r="H26" s="80">
        <f t="shared" si="20"/>
        <v>43</v>
      </c>
      <c r="I26" s="80">
        <f t="shared" si="21"/>
        <v>-8</v>
      </c>
      <c r="J26" s="80">
        <f t="shared" si="11"/>
        <v>0</v>
      </c>
      <c r="K26" s="80"/>
      <c r="L26" s="80">
        <f t="shared" si="12"/>
        <v>645</v>
      </c>
      <c r="M26" s="80">
        <f t="shared" si="13"/>
        <v>-80</v>
      </c>
      <c r="N26" s="80">
        <f t="shared" si="14"/>
        <v>-100</v>
      </c>
      <c r="O26" s="80">
        <f t="shared" si="15"/>
        <v>0</v>
      </c>
      <c r="P26" s="80">
        <f t="shared" si="16"/>
        <v>0</v>
      </c>
      <c r="Q26" s="80">
        <f t="shared" si="17"/>
        <v>0</v>
      </c>
      <c r="R26" s="82">
        <f t="shared" si="18"/>
        <v>715</v>
      </c>
      <c r="T26" s="74">
        <v>10</v>
      </c>
      <c r="U26" s="35"/>
      <c r="V26" s="35" t="s">
        <v>360</v>
      </c>
      <c r="W26" s="75" t="s">
        <v>327</v>
      </c>
      <c r="X26" s="36">
        <v>30</v>
      </c>
      <c r="Y26" s="35"/>
      <c r="Z26" s="37">
        <v>14</v>
      </c>
      <c r="AA26" s="37">
        <v>1</v>
      </c>
      <c r="AB26" s="37">
        <v>15</v>
      </c>
      <c r="AC26" s="36">
        <v>43</v>
      </c>
      <c r="AD26" s="37">
        <v>36</v>
      </c>
      <c r="AE26" s="37" t="s">
        <v>407</v>
      </c>
      <c r="AF26" s="37">
        <v>44</v>
      </c>
      <c r="AG26" s="37">
        <v>-8</v>
      </c>
      <c r="AH26" s="35"/>
      <c r="AI26" s="75" t="s">
        <v>43</v>
      </c>
    </row>
    <row r="27" spans="1:35" ht="12" customHeight="1" thickBot="1" x14ac:dyDescent="0.3">
      <c r="A27" s="80" t="s">
        <v>55</v>
      </c>
      <c r="B27" s="80">
        <v>2</v>
      </c>
      <c r="C27" s="80" t="s">
        <v>170</v>
      </c>
      <c r="D27" s="81" t="s">
        <v>369</v>
      </c>
      <c r="E27" s="80" t="s">
        <v>194</v>
      </c>
      <c r="F27" s="80">
        <v>9</v>
      </c>
      <c r="G27" s="80">
        <f t="shared" si="19"/>
        <v>12</v>
      </c>
      <c r="H27" s="80">
        <f t="shared" si="20"/>
        <v>37</v>
      </c>
      <c r="I27" s="80">
        <f t="shared" si="21"/>
        <v>-8</v>
      </c>
      <c r="J27" s="80">
        <f t="shared" si="11"/>
        <v>0</v>
      </c>
      <c r="K27" s="80" t="s">
        <v>406</v>
      </c>
      <c r="L27" s="80">
        <f t="shared" si="12"/>
        <v>555</v>
      </c>
      <c r="M27" s="80">
        <f t="shared" si="13"/>
        <v>-80</v>
      </c>
      <c r="N27" s="80">
        <f t="shared" si="14"/>
        <v>-300</v>
      </c>
      <c r="O27" s="80">
        <f t="shared" si="15"/>
        <v>50</v>
      </c>
      <c r="P27" s="80">
        <f t="shared" si="16"/>
        <v>0</v>
      </c>
      <c r="Q27" s="80">
        <f t="shared" si="17"/>
        <v>0</v>
      </c>
      <c r="R27" s="82">
        <f t="shared" si="18"/>
        <v>475</v>
      </c>
      <c r="T27" s="74">
        <v>12</v>
      </c>
      <c r="U27" s="35"/>
      <c r="V27" s="35" t="s">
        <v>369</v>
      </c>
      <c r="W27" s="75" t="s">
        <v>86</v>
      </c>
      <c r="X27" s="36">
        <v>30</v>
      </c>
      <c r="Y27" s="35"/>
      <c r="Z27" s="37">
        <v>10</v>
      </c>
      <c r="AA27" s="37">
        <v>7</v>
      </c>
      <c r="AB27" s="37">
        <v>13</v>
      </c>
      <c r="AC27" s="36">
        <v>37</v>
      </c>
      <c r="AD27" s="37">
        <v>28</v>
      </c>
      <c r="AE27" s="37" t="s">
        <v>407</v>
      </c>
      <c r="AF27" s="37">
        <v>36</v>
      </c>
      <c r="AG27" s="37">
        <v>-8</v>
      </c>
      <c r="AH27" s="35"/>
      <c r="AI27" s="75" t="s">
        <v>43</v>
      </c>
    </row>
    <row r="28" spans="1:35" ht="12" customHeight="1" thickBot="1" x14ac:dyDescent="0.3">
      <c r="A28" s="80" t="s">
        <v>55</v>
      </c>
      <c r="B28" s="80">
        <v>2</v>
      </c>
      <c r="C28" s="80" t="s">
        <v>169</v>
      </c>
      <c r="D28" s="81" t="s">
        <v>364</v>
      </c>
      <c r="E28" s="80" t="s">
        <v>203</v>
      </c>
      <c r="F28" s="80">
        <v>1</v>
      </c>
      <c r="G28" s="80">
        <f t="shared" si="19"/>
        <v>14</v>
      </c>
      <c r="H28" s="80">
        <f t="shared" si="20"/>
        <v>28</v>
      </c>
      <c r="I28" s="80">
        <f t="shared" si="21"/>
        <v>-27</v>
      </c>
      <c r="J28" s="80">
        <f t="shared" si="11"/>
        <v>0</v>
      </c>
      <c r="K28" s="80"/>
      <c r="L28" s="80">
        <f t="shared" si="12"/>
        <v>420</v>
      </c>
      <c r="M28" s="80">
        <f t="shared" si="13"/>
        <v>-270</v>
      </c>
      <c r="N28" s="80">
        <f t="shared" si="14"/>
        <v>-1300</v>
      </c>
      <c r="O28" s="80">
        <f t="shared" si="15"/>
        <v>0</v>
      </c>
      <c r="P28" s="80">
        <f t="shared" si="16"/>
        <v>0</v>
      </c>
      <c r="Q28" s="80">
        <f t="shared" si="17"/>
        <v>0</v>
      </c>
      <c r="R28" s="82">
        <f t="shared" si="18"/>
        <v>-900</v>
      </c>
      <c r="T28" s="74">
        <v>14</v>
      </c>
      <c r="U28" s="35"/>
      <c r="V28" s="35" t="s">
        <v>364</v>
      </c>
      <c r="W28" s="75" t="s">
        <v>94</v>
      </c>
      <c r="X28" s="36">
        <v>30</v>
      </c>
      <c r="Y28" s="35"/>
      <c r="Z28" s="37">
        <v>6</v>
      </c>
      <c r="AA28" s="37">
        <v>10</v>
      </c>
      <c r="AB28" s="37">
        <v>14</v>
      </c>
      <c r="AC28" s="36">
        <v>28</v>
      </c>
      <c r="AD28" s="37">
        <v>22</v>
      </c>
      <c r="AE28" s="37" t="s">
        <v>407</v>
      </c>
      <c r="AF28" s="37">
        <v>49</v>
      </c>
      <c r="AG28" s="37">
        <v>-27</v>
      </c>
      <c r="AH28" s="35"/>
      <c r="AI28" s="75" t="s">
        <v>48</v>
      </c>
    </row>
    <row r="29" spans="1:35" ht="12" customHeight="1" thickBot="1" x14ac:dyDescent="0.3">
      <c r="A29" s="80" t="s">
        <v>55</v>
      </c>
      <c r="B29" s="80">
        <v>2</v>
      </c>
      <c r="C29" s="80" t="s">
        <v>161</v>
      </c>
      <c r="D29" s="81" t="s">
        <v>358</v>
      </c>
      <c r="E29" s="80" t="s">
        <v>171</v>
      </c>
      <c r="F29" s="80">
        <v>1</v>
      </c>
      <c r="G29" s="80">
        <f t="shared" si="19"/>
        <v>1</v>
      </c>
      <c r="H29" s="80">
        <f t="shared" si="20"/>
        <v>70</v>
      </c>
      <c r="I29" s="80">
        <f t="shared" si="21"/>
        <v>49</v>
      </c>
      <c r="J29" s="80">
        <f t="shared" si="11"/>
        <v>200</v>
      </c>
      <c r="K29" s="80" t="s">
        <v>408</v>
      </c>
      <c r="L29" s="80">
        <f t="shared" si="12"/>
        <v>1050</v>
      </c>
      <c r="M29" s="80">
        <f t="shared" si="13"/>
        <v>490</v>
      </c>
      <c r="N29" s="80">
        <f t="shared" si="14"/>
        <v>0</v>
      </c>
      <c r="O29" s="80">
        <f t="shared" si="15"/>
        <v>100</v>
      </c>
      <c r="P29" s="80">
        <f t="shared" si="16"/>
        <v>0</v>
      </c>
      <c r="Q29" s="80">
        <f t="shared" si="17"/>
        <v>300</v>
      </c>
      <c r="R29" s="82">
        <f t="shared" si="18"/>
        <v>2390</v>
      </c>
      <c r="T29" s="74">
        <v>1</v>
      </c>
      <c r="U29" s="35"/>
      <c r="V29" s="35" t="s">
        <v>358</v>
      </c>
      <c r="W29" s="75" t="s">
        <v>339</v>
      </c>
      <c r="X29" s="36">
        <v>30</v>
      </c>
      <c r="Y29" s="35"/>
      <c r="Z29" s="37">
        <v>21</v>
      </c>
      <c r="AA29" s="37">
        <v>7</v>
      </c>
      <c r="AB29" s="37">
        <v>2</v>
      </c>
      <c r="AC29" s="36">
        <v>70</v>
      </c>
      <c r="AD29" s="37">
        <v>65</v>
      </c>
      <c r="AE29" s="37" t="s">
        <v>407</v>
      </c>
      <c r="AF29" s="37">
        <v>16</v>
      </c>
      <c r="AG29" s="37">
        <v>49</v>
      </c>
      <c r="AH29" s="35"/>
      <c r="AI29" s="75" t="s">
        <v>48</v>
      </c>
    </row>
    <row r="30" spans="1:35" ht="12" customHeight="1" thickBot="1" x14ac:dyDescent="0.3">
      <c r="A30" s="80" t="s">
        <v>55</v>
      </c>
      <c r="B30" s="80">
        <v>2</v>
      </c>
      <c r="C30" s="80" t="s">
        <v>167</v>
      </c>
      <c r="D30" s="81" t="s">
        <v>365</v>
      </c>
      <c r="E30" s="80" t="s">
        <v>397</v>
      </c>
      <c r="F30" s="80">
        <v>13</v>
      </c>
      <c r="G30" s="80">
        <f t="shared" si="19"/>
        <v>8</v>
      </c>
      <c r="H30" s="80">
        <f t="shared" si="20"/>
        <v>44</v>
      </c>
      <c r="I30" s="80">
        <f t="shared" si="21"/>
        <v>14</v>
      </c>
      <c r="J30" s="80">
        <f t="shared" si="11"/>
        <v>200</v>
      </c>
      <c r="K30" s="80"/>
      <c r="L30" s="80">
        <f t="shared" si="12"/>
        <v>660</v>
      </c>
      <c r="M30" s="80">
        <f t="shared" si="13"/>
        <v>140</v>
      </c>
      <c r="N30" s="80">
        <f t="shared" si="14"/>
        <v>500</v>
      </c>
      <c r="O30" s="80">
        <f t="shared" si="15"/>
        <v>0</v>
      </c>
      <c r="P30" s="80">
        <f t="shared" si="16"/>
        <v>0</v>
      </c>
      <c r="Q30" s="80">
        <f t="shared" si="17"/>
        <v>0</v>
      </c>
      <c r="R30" s="82">
        <f t="shared" si="18"/>
        <v>1750</v>
      </c>
      <c r="T30" s="74">
        <v>8</v>
      </c>
      <c r="U30" s="35"/>
      <c r="V30" s="35" t="s">
        <v>365</v>
      </c>
      <c r="W30" s="75" t="s">
        <v>327</v>
      </c>
      <c r="X30" s="36">
        <v>30</v>
      </c>
      <c r="Y30" s="35"/>
      <c r="Z30" s="37">
        <v>11</v>
      </c>
      <c r="AA30" s="37">
        <v>11</v>
      </c>
      <c r="AB30" s="37">
        <v>8</v>
      </c>
      <c r="AC30" s="36">
        <v>44</v>
      </c>
      <c r="AD30" s="37">
        <v>35</v>
      </c>
      <c r="AE30" s="37" t="s">
        <v>407</v>
      </c>
      <c r="AF30" s="37">
        <v>21</v>
      </c>
      <c r="AG30" s="37">
        <v>14</v>
      </c>
      <c r="AH30" s="35"/>
      <c r="AI30" s="75" t="s">
        <v>43</v>
      </c>
    </row>
    <row r="31" spans="1:35" ht="12" customHeight="1" thickBot="1" x14ac:dyDescent="0.3">
      <c r="A31" s="80" t="s">
        <v>55</v>
      </c>
      <c r="B31" s="80">
        <v>2</v>
      </c>
      <c r="C31" s="80" t="s">
        <v>168</v>
      </c>
      <c r="D31" s="81" t="s">
        <v>370</v>
      </c>
      <c r="E31" s="80" t="s">
        <v>394</v>
      </c>
      <c r="F31" s="80">
        <v>13</v>
      </c>
      <c r="G31" s="80">
        <f t="shared" si="19"/>
        <v>11</v>
      </c>
      <c r="H31" s="80">
        <f t="shared" si="20"/>
        <v>41</v>
      </c>
      <c r="I31" s="80">
        <f t="shared" si="21"/>
        <v>7</v>
      </c>
      <c r="J31" s="80">
        <f t="shared" si="11"/>
        <v>200</v>
      </c>
      <c r="K31" s="80"/>
      <c r="L31" s="80">
        <f t="shared" si="12"/>
        <v>615</v>
      </c>
      <c r="M31" s="80">
        <f t="shared" si="13"/>
        <v>70</v>
      </c>
      <c r="N31" s="80">
        <f t="shared" si="14"/>
        <v>200</v>
      </c>
      <c r="O31" s="80">
        <f t="shared" si="15"/>
        <v>0</v>
      </c>
      <c r="P31" s="80">
        <f t="shared" si="16"/>
        <v>0</v>
      </c>
      <c r="Q31" s="80">
        <f t="shared" si="17"/>
        <v>0</v>
      </c>
      <c r="R31" s="82">
        <f t="shared" si="18"/>
        <v>1335</v>
      </c>
      <c r="T31" s="74">
        <v>11</v>
      </c>
      <c r="U31" s="35"/>
      <c r="V31" s="35" t="s">
        <v>370</v>
      </c>
      <c r="W31" s="75" t="s">
        <v>319</v>
      </c>
      <c r="X31" s="36">
        <v>30</v>
      </c>
      <c r="Y31" s="35"/>
      <c r="Z31" s="37">
        <v>11</v>
      </c>
      <c r="AA31" s="37">
        <v>8</v>
      </c>
      <c r="AB31" s="37">
        <v>11</v>
      </c>
      <c r="AC31" s="36">
        <v>41</v>
      </c>
      <c r="AD31" s="37">
        <v>39</v>
      </c>
      <c r="AE31" s="37" t="s">
        <v>407</v>
      </c>
      <c r="AF31" s="37">
        <v>32</v>
      </c>
      <c r="AG31" s="37">
        <v>7</v>
      </c>
      <c r="AH31" s="35"/>
      <c r="AI31" s="75" t="s">
        <v>43</v>
      </c>
    </row>
    <row r="32" spans="1:35" ht="12" customHeight="1" thickBot="1" x14ac:dyDescent="0.3">
      <c r="A32" s="80" t="s">
        <v>55</v>
      </c>
      <c r="B32" s="80">
        <v>2</v>
      </c>
      <c r="C32" s="80" t="s">
        <v>166</v>
      </c>
      <c r="D32" s="81" t="s">
        <v>371</v>
      </c>
      <c r="E32" s="80" t="s">
        <v>396</v>
      </c>
      <c r="F32" s="80">
        <v>13</v>
      </c>
      <c r="G32" s="80">
        <f t="shared" si="19"/>
        <v>6</v>
      </c>
      <c r="H32" s="80">
        <f t="shared" si="20"/>
        <v>50</v>
      </c>
      <c r="I32" s="80">
        <f t="shared" si="21"/>
        <v>11</v>
      </c>
      <c r="J32" s="80">
        <f t="shared" si="11"/>
        <v>200</v>
      </c>
      <c r="K32" s="80"/>
      <c r="L32" s="80">
        <f t="shared" si="12"/>
        <v>750</v>
      </c>
      <c r="M32" s="80">
        <f t="shared" si="13"/>
        <v>110</v>
      </c>
      <c r="N32" s="80">
        <f t="shared" si="14"/>
        <v>700</v>
      </c>
      <c r="O32" s="80">
        <f t="shared" si="15"/>
        <v>0</v>
      </c>
      <c r="P32" s="80">
        <f t="shared" si="16"/>
        <v>0</v>
      </c>
      <c r="Q32" s="80">
        <f t="shared" si="17"/>
        <v>0</v>
      </c>
      <c r="R32" s="82">
        <f t="shared" si="18"/>
        <v>2010</v>
      </c>
      <c r="T32" s="74">
        <v>6</v>
      </c>
      <c r="U32" s="35"/>
      <c r="V32" s="35" t="s">
        <v>371</v>
      </c>
      <c r="W32" s="75" t="s">
        <v>317</v>
      </c>
      <c r="X32" s="36">
        <v>30</v>
      </c>
      <c r="Y32" s="35"/>
      <c r="Z32" s="37">
        <v>14</v>
      </c>
      <c r="AA32" s="37">
        <v>8</v>
      </c>
      <c r="AB32" s="37">
        <v>8</v>
      </c>
      <c r="AC32" s="36">
        <v>50</v>
      </c>
      <c r="AD32" s="37">
        <v>35</v>
      </c>
      <c r="AE32" s="37" t="s">
        <v>407</v>
      </c>
      <c r="AF32" s="37">
        <v>24</v>
      </c>
      <c r="AG32" s="37">
        <v>11</v>
      </c>
      <c r="AH32" s="35"/>
      <c r="AI32" s="75" t="s">
        <v>48</v>
      </c>
    </row>
    <row r="33" spans="1:35" ht="12" customHeight="1" thickBot="1" x14ac:dyDescent="0.3">
      <c r="A33" s="80" t="s">
        <v>55</v>
      </c>
      <c r="B33" s="80">
        <v>2</v>
      </c>
      <c r="C33" s="80" t="s">
        <v>155</v>
      </c>
      <c r="D33" s="81" t="s">
        <v>362</v>
      </c>
      <c r="E33" s="80" t="s">
        <v>391</v>
      </c>
      <c r="F33" s="80">
        <v>9</v>
      </c>
      <c r="G33" s="80">
        <f t="shared" si="19"/>
        <v>5</v>
      </c>
      <c r="H33" s="80">
        <f t="shared" si="20"/>
        <v>50</v>
      </c>
      <c r="I33" s="80">
        <f t="shared" si="21"/>
        <v>13</v>
      </c>
      <c r="J33" s="80">
        <f t="shared" si="11"/>
        <v>200</v>
      </c>
      <c r="K33" s="80"/>
      <c r="L33" s="80">
        <f t="shared" si="12"/>
        <v>750</v>
      </c>
      <c r="M33" s="80">
        <f t="shared" si="13"/>
        <v>130</v>
      </c>
      <c r="N33" s="80">
        <f t="shared" si="14"/>
        <v>400</v>
      </c>
      <c r="O33" s="80">
        <f t="shared" si="15"/>
        <v>0</v>
      </c>
      <c r="P33" s="80">
        <f t="shared" si="16"/>
        <v>0</v>
      </c>
      <c r="Q33" s="80">
        <f t="shared" si="17"/>
        <v>0</v>
      </c>
      <c r="R33" s="82">
        <f t="shared" si="18"/>
        <v>1730</v>
      </c>
      <c r="T33" s="74">
        <v>5</v>
      </c>
      <c r="U33" s="46"/>
      <c r="V33" s="46" t="s">
        <v>362</v>
      </c>
      <c r="W33" s="78" t="s">
        <v>323</v>
      </c>
      <c r="X33" s="47">
        <v>30</v>
      </c>
      <c r="Y33" s="46"/>
      <c r="Z33" s="48">
        <v>14</v>
      </c>
      <c r="AA33" s="48">
        <v>8</v>
      </c>
      <c r="AB33" s="48">
        <v>8</v>
      </c>
      <c r="AC33" s="47">
        <v>50</v>
      </c>
      <c r="AD33" s="48">
        <v>42</v>
      </c>
      <c r="AE33" s="48" t="s">
        <v>407</v>
      </c>
      <c r="AF33" s="48">
        <v>29</v>
      </c>
      <c r="AG33" s="48">
        <v>13</v>
      </c>
      <c r="AH33" s="46"/>
      <c r="AI33" s="78" t="s">
        <v>47</v>
      </c>
    </row>
    <row r="34" spans="1:35" ht="12" customHeight="1" thickBot="1" x14ac:dyDescent="0.3">
      <c r="A34" s="80" t="s">
        <v>55</v>
      </c>
      <c r="B34" s="80">
        <v>2</v>
      </c>
      <c r="C34" s="80" t="s">
        <v>158</v>
      </c>
      <c r="D34" s="81" t="s">
        <v>372</v>
      </c>
      <c r="E34" s="80" t="s">
        <v>389</v>
      </c>
      <c r="F34" s="80">
        <v>5</v>
      </c>
      <c r="G34" s="80">
        <f t="shared" si="19"/>
        <v>15</v>
      </c>
      <c r="H34" s="80">
        <f t="shared" si="20"/>
        <v>22</v>
      </c>
      <c r="I34" s="80">
        <f t="shared" si="21"/>
        <v>-37</v>
      </c>
      <c r="J34" s="80">
        <f t="shared" si="11"/>
        <v>0</v>
      </c>
      <c r="K34" s="80"/>
      <c r="L34" s="80">
        <f t="shared" si="12"/>
        <v>330</v>
      </c>
      <c r="M34" s="80">
        <f t="shared" si="13"/>
        <v>-370</v>
      </c>
      <c r="N34" s="80">
        <f t="shared" si="14"/>
        <v>-1000</v>
      </c>
      <c r="O34" s="80">
        <f t="shared" si="15"/>
        <v>0</v>
      </c>
      <c r="P34" s="80">
        <f t="shared" si="16"/>
        <v>0</v>
      </c>
      <c r="Q34" s="80">
        <f t="shared" si="17"/>
        <v>0</v>
      </c>
      <c r="R34" s="82">
        <f t="shared" si="18"/>
        <v>-790</v>
      </c>
      <c r="T34" s="74">
        <v>15</v>
      </c>
      <c r="U34" s="35"/>
      <c r="V34" s="35" t="s">
        <v>372</v>
      </c>
      <c r="W34" s="75" t="s">
        <v>336</v>
      </c>
      <c r="X34" s="36">
        <v>30</v>
      </c>
      <c r="Y34" s="35"/>
      <c r="Z34" s="37">
        <v>4</v>
      </c>
      <c r="AA34" s="37">
        <v>10</v>
      </c>
      <c r="AB34" s="37">
        <v>16</v>
      </c>
      <c r="AC34" s="36">
        <v>22</v>
      </c>
      <c r="AD34" s="37">
        <v>18</v>
      </c>
      <c r="AE34" s="37" t="s">
        <v>407</v>
      </c>
      <c r="AF34" s="37">
        <v>55</v>
      </c>
      <c r="AG34" s="37">
        <v>-37</v>
      </c>
      <c r="AH34" s="35"/>
      <c r="AI34" s="75" t="s">
        <v>48</v>
      </c>
    </row>
    <row r="35" spans="1:35" ht="12" customHeight="1" thickBot="1" x14ac:dyDescent="0.3">
      <c r="A35" s="32" t="s">
        <v>0</v>
      </c>
      <c r="B35" s="32" t="s">
        <v>1</v>
      </c>
      <c r="C35" s="32" t="s">
        <v>2</v>
      </c>
      <c r="D35" s="32" t="s">
        <v>3</v>
      </c>
      <c r="E35" s="32" t="s">
        <v>26</v>
      </c>
      <c r="F35" s="32" t="s">
        <v>5</v>
      </c>
      <c r="G35" s="32" t="s">
        <v>40</v>
      </c>
      <c r="H35" s="32" t="s">
        <v>7</v>
      </c>
      <c r="I35" s="32" t="s">
        <v>41</v>
      </c>
      <c r="J35" s="32" t="s">
        <v>38</v>
      </c>
      <c r="K35" s="32" t="s">
        <v>42</v>
      </c>
      <c r="L35" s="32" t="s">
        <v>44</v>
      </c>
      <c r="M35" s="32" t="s">
        <v>45</v>
      </c>
      <c r="N35" s="32" t="s">
        <v>6</v>
      </c>
      <c r="O35" s="32" t="s">
        <v>33</v>
      </c>
      <c r="P35" s="32" t="s">
        <v>59</v>
      </c>
      <c r="Q35" s="32" t="s">
        <v>56</v>
      </c>
      <c r="R35" s="32" t="s">
        <v>46</v>
      </c>
      <c r="T35" s="42" t="s">
        <v>40</v>
      </c>
      <c r="U35" s="43"/>
      <c r="V35" s="43" t="s">
        <v>3</v>
      </c>
      <c r="W35" s="43" t="s">
        <v>49</v>
      </c>
      <c r="X35" s="43" t="s">
        <v>50</v>
      </c>
      <c r="Y35" s="43"/>
      <c r="Z35" s="43" t="s">
        <v>43</v>
      </c>
      <c r="AA35" s="43" t="s">
        <v>47</v>
      </c>
      <c r="AB35" s="43" t="s">
        <v>48</v>
      </c>
      <c r="AC35" s="43" t="s">
        <v>7</v>
      </c>
      <c r="AD35" s="43" t="s">
        <v>51</v>
      </c>
      <c r="AE35" s="43"/>
      <c r="AF35" s="43" t="s">
        <v>52</v>
      </c>
      <c r="AG35" s="43" t="s">
        <v>25</v>
      </c>
      <c r="AH35" s="43"/>
      <c r="AI35" s="44"/>
    </row>
    <row r="36" spans="1:35" ht="12" customHeight="1" thickBot="1" x14ac:dyDescent="0.3">
      <c r="A36" s="80" t="s">
        <v>55</v>
      </c>
      <c r="B36" s="80">
        <v>3</v>
      </c>
      <c r="C36" s="80" t="s">
        <v>162</v>
      </c>
      <c r="D36" s="81" t="s">
        <v>342</v>
      </c>
      <c r="E36" s="80" t="s">
        <v>213</v>
      </c>
      <c r="F36" s="80">
        <v>9</v>
      </c>
      <c r="G36" s="80">
        <f>T36</f>
        <v>4</v>
      </c>
      <c r="H36" s="80">
        <f>AC36</f>
        <v>58</v>
      </c>
      <c r="I36" s="80">
        <f>AG36</f>
        <v>31</v>
      </c>
      <c r="J36" s="80">
        <f t="shared" ref="J36:J51" si="22">IF(G36=F36,200,IF(G36&lt;F36,200,0))</f>
        <v>200</v>
      </c>
      <c r="K36" s="80"/>
      <c r="L36" s="80">
        <f t="shared" ref="L36:L51" si="23">H36*15</f>
        <v>870</v>
      </c>
      <c r="M36" s="80">
        <f t="shared" ref="M36:M51" si="24">I36*10</f>
        <v>310</v>
      </c>
      <c r="N36" s="80">
        <f t="shared" ref="N36:N51" si="25">((F36-G36)*100)</f>
        <v>500</v>
      </c>
      <c r="O36" s="80">
        <f t="shared" ref="O36:O51" si="26">IF((K36="S"),50,IF((K36="F"),100,IF((K36="C"),200,0)))</f>
        <v>0</v>
      </c>
      <c r="P36" s="80">
        <f t="shared" ref="P36:P51" si="27">IF(G36=16,-300,0)</f>
        <v>0</v>
      </c>
      <c r="Q36" s="80">
        <f t="shared" ref="Q36:Q51" si="28">IF(G36=1,300,0)</f>
        <v>0</v>
      </c>
      <c r="R36" s="82">
        <f t="shared" ref="R36:R51" si="29">250+(J36+L36+M36+N36+O36+P36+Q36)</f>
        <v>2130</v>
      </c>
      <c r="T36" s="76">
        <v>4</v>
      </c>
      <c r="U36" s="39"/>
      <c r="V36" s="39" t="s">
        <v>342</v>
      </c>
      <c r="W36" s="77" t="s">
        <v>331</v>
      </c>
      <c r="X36" s="40">
        <v>30</v>
      </c>
      <c r="Y36" s="39"/>
      <c r="Z36" s="41">
        <v>17</v>
      </c>
      <c r="AA36" s="41">
        <v>7</v>
      </c>
      <c r="AB36" s="41">
        <v>6</v>
      </c>
      <c r="AC36" s="40">
        <v>58</v>
      </c>
      <c r="AD36" s="41">
        <v>50</v>
      </c>
      <c r="AE36" s="41" t="s">
        <v>407</v>
      </c>
      <c r="AF36" s="41">
        <v>19</v>
      </c>
      <c r="AG36" s="41">
        <v>31</v>
      </c>
      <c r="AH36" s="39"/>
      <c r="AI36" s="77" t="s">
        <v>43</v>
      </c>
    </row>
    <row r="37" spans="1:35" ht="12" customHeight="1" thickBot="1" x14ac:dyDescent="0.3">
      <c r="A37" s="80" t="s">
        <v>55</v>
      </c>
      <c r="B37" s="80">
        <v>3</v>
      </c>
      <c r="C37" s="80" t="s">
        <v>169</v>
      </c>
      <c r="D37" s="81" t="s">
        <v>346</v>
      </c>
      <c r="E37" s="80" t="s">
        <v>397</v>
      </c>
      <c r="F37" s="80">
        <v>1</v>
      </c>
      <c r="G37" s="80">
        <f t="shared" ref="G37:G51" si="30">T37</f>
        <v>8</v>
      </c>
      <c r="H37" s="80">
        <f t="shared" ref="H37:H51" si="31">AC37</f>
        <v>46</v>
      </c>
      <c r="I37" s="80">
        <f t="shared" ref="I37:I51" si="32">AG37</f>
        <v>2</v>
      </c>
      <c r="J37" s="80">
        <f t="shared" si="22"/>
        <v>0</v>
      </c>
      <c r="K37" s="80"/>
      <c r="L37" s="80">
        <f t="shared" si="23"/>
        <v>690</v>
      </c>
      <c r="M37" s="80">
        <f t="shared" si="24"/>
        <v>20</v>
      </c>
      <c r="N37" s="80">
        <f t="shared" si="25"/>
        <v>-700</v>
      </c>
      <c r="O37" s="80">
        <f t="shared" si="26"/>
        <v>0</v>
      </c>
      <c r="P37" s="80">
        <f t="shared" si="27"/>
        <v>0</v>
      </c>
      <c r="Q37" s="80">
        <f t="shared" si="28"/>
        <v>0</v>
      </c>
      <c r="R37" s="82">
        <f t="shared" si="29"/>
        <v>260</v>
      </c>
      <c r="T37" s="74">
        <v>8</v>
      </c>
      <c r="U37" s="35"/>
      <c r="V37" s="35" t="s">
        <v>346</v>
      </c>
      <c r="W37" s="75" t="s">
        <v>327</v>
      </c>
      <c r="X37" s="36">
        <v>30</v>
      </c>
      <c r="Y37" s="35"/>
      <c r="Z37" s="37">
        <v>12</v>
      </c>
      <c r="AA37" s="37">
        <v>10</v>
      </c>
      <c r="AB37" s="37">
        <v>8</v>
      </c>
      <c r="AC37" s="36">
        <v>46</v>
      </c>
      <c r="AD37" s="37">
        <v>29</v>
      </c>
      <c r="AE37" s="37" t="s">
        <v>407</v>
      </c>
      <c r="AF37" s="37">
        <v>27</v>
      </c>
      <c r="AG37" s="37">
        <v>2</v>
      </c>
      <c r="AH37" s="35"/>
      <c r="AI37" s="75" t="s">
        <v>47</v>
      </c>
    </row>
    <row r="38" spans="1:35" ht="12" customHeight="1" thickBot="1" x14ac:dyDescent="0.3">
      <c r="A38" s="80" t="s">
        <v>55</v>
      </c>
      <c r="B38" s="80">
        <v>3</v>
      </c>
      <c r="C38" s="80" t="s">
        <v>160</v>
      </c>
      <c r="D38" s="81" t="s">
        <v>344</v>
      </c>
      <c r="E38" s="80" t="s">
        <v>396</v>
      </c>
      <c r="F38" s="80">
        <v>1</v>
      </c>
      <c r="G38" s="80">
        <f t="shared" si="30"/>
        <v>6</v>
      </c>
      <c r="H38" s="80">
        <f t="shared" si="31"/>
        <v>51</v>
      </c>
      <c r="I38" s="80">
        <f t="shared" si="32"/>
        <v>23</v>
      </c>
      <c r="J38" s="80">
        <f t="shared" si="22"/>
        <v>0</v>
      </c>
      <c r="K38" s="80"/>
      <c r="L38" s="80">
        <f t="shared" si="23"/>
        <v>765</v>
      </c>
      <c r="M38" s="80">
        <f t="shared" si="24"/>
        <v>230</v>
      </c>
      <c r="N38" s="80">
        <f t="shared" si="25"/>
        <v>-500</v>
      </c>
      <c r="O38" s="80">
        <f t="shared" si="26"/>
        <v>0</v>
      </c>
      <c r="P38" s="80">
        <f t="shared" si="27"/>
        <v>0</v>
      </c>
      <c r="Q38" s="80">
        <f t="shared" si="28"/>
        <v>0</v>
      </c>
      <c r="R38" s="82">
        <f t="shared" si="29"/>
        <v>745</v>
      </c>
      <c r="T38" s="74">
        <v>6</v>
      </c>
      <c r="U38" s="35"/>
      <c r="V38" s="35" t="s">
        <v>344</v>
      </c>
      <c r="W38" s="75" t="s">
        <v>317</v>
      </c>
      <c r="X38" s="36">
        <v>30</v>
      </c>
      <c r="Y38" s="35"/>
      <c r="Z38" s="37">
        <v>15</v>
      </c>
      <c r="AA38" s="37">
        <v>6</v>
      </c>
      <c r="AB38" s="37">
        <v>9</v>
      </c>
      <c r="AC38" s="36">
        <v>51</v>
      </c>
      <c r="AD38" s="37">
        <v>46</v>
      </c>
      <c r="AE38" s="37" t="s">
        <v>407</v>
      </c>
      <c r="AF38" s="37">
        <v>23</v>
      </c>
      <c r="AG38" s="37">
        <v>23</v>
      </c>
      <c r="AH38" s="35"/>
      <c r="AI38" s="75" t="s">
        <v>48</v>
      </c>
    </row>
    <row r="39" spans="1:35" ht="12" customHeight="1" thickBot="1" x14ac:dyDescent="0.3">
      <c r="A39" s="80" t="s">
        <v>55</v>
      </c>
      <c r="B39" s="80">
        <v>3</v>
      </c>
      <c r="C39" s="80" t="s">
        <v>168</v>
      </c>
      <c r="D39" s="81" t="s">
        <v>350</v>
      </c>
      <c r="E39" s="80" t="s">
        <v>391</v>
      </c>
      <c r="F39" s="80">
        <v>13</v>
      </c>
      <c r="G39" s="80">
        <f t="shared" si="30"/>
        <v>7</v>
      </c>
      <c r="H39" s="80">
        <f t="shared" si="31"/>
        <v>51</v>
      </c>
      <c r="I39" s="80">
        <f t="shared" si="32"/>
        <v>13</v>
      </c>
      <c r="J39" s="80">
        <f t="shared" si="22"/>
        <v>200</v>
      </c>
      <c r="K39" s="80"/>
      <c r="L39" s="80">
        <f t="shared" si="23"/>
        <v>765</v>
      </c>
      <c r="M39" s="80">
        <f t="shared" si="24"/>
        <v>130</v>
      </c>
      <c r="N39" s="80">
        <f t="shared" si="25"/>
        <v>600</v>
      </c>
      <c r="O39" s="80">
        <f t="shared" si="26"/>
        <v>0</v>
      </c>
      <c r="P39" s="80">
        <f t="shared" si="27"/>
        <v>0</v>
      </c>
      <c r="Q39" s="80">
        <f t="shared" si="28"/>
        <v>0</v>
      </c>
      <c r="R39" s="82">
        <f t="shared" si="29"/>
        <v>1945</v>
      </c>
      <c r="T39" s="74">
        <v>7</v>
      </c>
      <c r="U39" s="35"/>
      <c r="V39" s="35" t="s">
        <v>350</v>
      </c>
      <c r="W39" s="75" t="s">
        <v>323</v>
      </c>
      <c r="X39" s="36">
        <v>30</v>
      </c>
      <c r="Y39" s="35"/>
      <c r="Z39" s="37">
        <v>14</v>
      </c>
      <c r="AA39" s="37">
        <v>9</v>
      </c>
      <c r="AB39" s="37">
        <v>7</v>
      </c>
      <c r="AC39" s="36">
        <v>51</v>
      </c>
      <c r="AD39" s="37">
        <v>34</v>
      </c>
      <c r="AE39" s="37" t="s">
        <v>407</v>
      </c>
      <c r="AF39" s="37">
        <v>21</v>
      </c>
      <c r="AG39" s="37">
        <v>13</v>
      </c>
      <c r="AH39" s="35"/>
      <c r="AI39" s="75" t="s">
        <v>43</v>
      </c>
    </row>
    <row r="40" spans="1:35" ht="12" customHeight="1" thickBot="1" x14ac:dyDescent="0.3">
      <c r="A40" s="80" t="s">
        <v>55</v>
      </c>
      <c r="B40" s="80">
        <v>3</v>
      </c>
      <c r="C40" s="80" t="s">
        <v>156</v>
      </c>
      <c r="D40" s="81" t="s">
        <v>347</v>
      </c>
      <c r="E40" s="80" t="s">
        <v>392</v>
      </c>
      <c r="F40" s="80">
        <v>5</v>
      </c>
      <c r="G40" s="80">
        <f t="shared" si="30"/>
        <v>9</v>
      </c>
      <c r="H40" s="80">
        <f t="shared" si="31"/>
        <v>43</v>
      </c>
      <c r="I40" s="80">
        <f t="shared" si="32"/>
        <v>2</v>
      </c>
      <c r="J40" s="80">
        <f t="shared" si="22"/>
        <v>0</v>
      </c>
      <c r="K40" s="80" t="s">
        <v>406</v>
      </c>
      <c r="L40" s="80">
        <f t="shared" si="23"/>
        <v>645</v>
      </c>
      <c r="M40" s="80">
        <f t="shared" si="24"/>
        <v>20</v>
      </c>
      <c r="N40" s="80">
        <f t="shared" si="25"/>
        <v>-400</v>
      </c>
      <c r="O40" s="80">
        <f t="shared" si="26"/>
        <v>50</v>
      </c>
      <c r="P40" s="80">
        <f t="shared" si="27"/>
        <v>0</v>
      </c>
      <c r="Q40" s="80">
        <f t="shared" si="28"/>
        <v>0</v>
      </c>
      <c r="R40" s="82">
        <f t="shared" si="29"/>
        <v>565</v>
      </c>
      <c r="T40" s="74">
        <v>9</v>
      </c>
      <c r="U40" s="35"/>
      <c r="V40" s="35" t="s">
        <v>347</v>
      </c>
      <c r="W40" s="75" t="s">
        <v>329</v>
      </c>
      <c r="X40" s="36">
        <v>30</v>
      </c>
      <c r="Y40" s="35"/>
      <c r="Z40" s="37">
        <v>13</v>
      </c>
      <c r="AA40" s="37">
        <v>4</v>
      </c>
      <c r="AB40" s="37">
        <v>13</v>
      </c>
      <c r="AC40" s="36">
        <v>43</v>
      </c>
      <c r="AD40" s="37">
        <v>34</v>
      </c>
      <c r="AE40" s="37" t="s">
        <v>407</v>
      </c>
      <c r="AF40" s="37">
        <v>32</v>
      </c>
      <c r="AG40" s="37">
        <v>2</v>
      </c>
      <c r="AH40" s="35"/>
      <c r="AI40" s="75" t="s">
        <v>43</v>
      </c>
    </row>
    <row r="41" spans="1:35" ht="12" customHeight="1" thickBot="1" x14ac:dyDescent="0.3">
      <c r="A41" s="80" t="s">
        <v>55</v>
      </c>
      <c r="B41" s="80">
        <v>3</v>
      </c>
      <c r="C41" s="80" t="s">
        <v>170</v>
      </c>
      <c r="D41" s="81" t="s">
        <v>351</v>
      </c>
      <c r="E41" s="80" t="s">
        <v>389</v>
      </c>
      <c r="F41" s="80">
        <v>9</v>
      </c>
      <c r="G41" s="80">
        <f t="shared" si="30"/>
        <v>14</v>
      </c>
      <c r="H41" s="80">
        <f t="shared" si="31"/>
        <v>13</v>
      </c>
      <c r="I41" s="80">
        <f t="shared" si="32"/>
        <v>-55</v>
      </c>
      <c r="J41" s="80">
        <f t="shared" si="22"/>
        <v>0</v>
      </c>
      <c r="K41" s="80"/>
      <c r="L41" s="80">
        <f t="shared" si="23"/>
        <v>195</v>
      </c>
      <c r="M41" s="80">
        <f t="shared" si="24"/>
        <v>-550</v>
      </c>
      <c r="N41" s="80">
        <f t="shared" si="25"/>
        <v>-500</v>
      </c>
      <c r="O41" s="80">
        <f t="shared" si="26"/>
        <v>0</v>
      </c>
      <c r="P41" s="80">
        <f t="shared" si="27"/>
        <v>0</v>
      </c>
      <c r="Q41" s="80">
        <f t="shared" si="28"/>
        <v>0</v>
      </c>
      <c r="R41" s="82">
        <f t="shared" si="29"/>
        <v>-605</v>
      </c>
      <c r="T41" s="74">
        <v>14</v>
      </c>
      <c r="U41" s="35"/>
      <c r="V41" s="35" t="s">
        <v>351</v>
      </c>
      <c r="W41" s="75" t="s">
        <v>336</v>
      </c>
      <c r="X41" s="36">
        <v>30</v>
      </c>
      <c r="Y41" s="35"/>
      <c r="Z41" s="37">
        <v>3</v>
      </c>
      <c r="AA41" s="37">
        <v>4</v>
      </c>
      <c r="AB41" s="37">
        <v>23</v>
      </c>
      <c r="AC41" s="36">
        <v>13</v>
      </c>
      <c r="AD41" s="37">
        <v>16</v>
      </c>
      <c r="AE41" s="37" t="s">
        <v>407</v>
      </c>
      <c r="AF41" s="37">
        <v>71</v>
      </c>
      <c r="AG41" s="37">
        <v>-55</v>
      </c>
      <c r="AH41" s="35"/>
      <c r="AI41" s="75" t="s">
        <v>48</v>
      </c>
    </row>
    <row r="42" spans="1:35" ht="12" customHeight="1" thickBot="1" x14ac:dyDescent="0.3">
      <c r="A42" s="80" t="s">
        <v>55</v>
      </c>
      <c r="B42" s="80">
        <v>3</v>
      </c>
      <c r="C42" s="80" t="s">
        <v>166</v>
      </c>
      <c r="D42" s="81" t="s">
        <v>357</v>
      </c>
      <c r="E42" s="80" t="s">
        <v>398</v>
      </c>
      <c r="F42" s="80">
        <v>13</v>
      </c>
      <c r="G42" s="80">
        <f t="shared" si="30"/>
        <v>12</v>
      </c>
      <c r="H42" s="80">
        <f t="shared" si="31"/>
        <v>33</v>
      </c>
      <c r="I42" s="80">
        <f t="shared" si="32"/>
        <v>-6</v>
      </c>
      <c r="J42" s="80">
        <f t="shared" si="22"/>
        <v>200</v>
      </c>
      <c r="K42" s="80" t="s">
        <v>409</v>
      </c>
      <c r="L42" s="80">
        <f t="shared" si="23"/>
        <v>495</v>
      </c>
      <c r="M42" s="80">
        <f t="shared" si="24"/>
        <v>-60</v>
      </c>
      <c r="N42" s="80">
        <f t="shared" si="25"/>
        <v>100</v>
      </c>
      <c r="O42" s="80">
        <f t="shared" si="26"/>
        <v>200</v>
      </c>
      <c r="P42" s="80">
        <f t="shared" si="27"/>
        <v>0</v>
      </c>
      <c r="Q42" s="80">
        <f t="shared" si="28"/>
        <v>0</v>
      </c>
      <c r="R42" s="82">
        <f t="shared" si="29"/>
        <v>1185</v>
      </c>
      <c r="T42" s="74">
        <v>12</v>
      </c>
      <c r="U42" s="35"/>
      <c r="V42" s="35" t="s">
        <v>357</v>
      </c>
      <c r="W42" s="75" t="s">
        <v>327</v>
      </c>
      <c r="X42" s="36">
        <v>30</v>
      </c>
      <c r="Y42" s="35"/>
      <c r="Z42" s="37">
        <v>10</v>
      </c>
      <c r="AA42" s="37">
        <v>3</v>
      </c>
      <c r="AB42" s="37">
        <v>17</v>
      </c>
      <c r="AC42" s="36">
        <v>33</v>
      </c>
      <c r="AD42" s="37">
        <v>31</v>
      </c>
      <c r="AE42" s="37" t="s">
        <v>407</v>
      </c>
      <c r="AF42" s="37">
        <v>37</v>
      </c>
      <c r="AG42" s="37">
        <v>-6</v>
      </c>
      <c r="AH42" s="35"/>
      <c r="AI42" s="75" t="s">
        <v>48</v>
      </c>
    </row>
    <row r="43" spans="1:35" ht="12" customHeight="1" thickBot="1" x14ac:dyDescent="0.3">
      <c r="A43" s="80" t="s">
        <v>55</v>
      </c>
      <c r="B43" s="80">
        <v>3</v>
      </c>
      <c r="C43" s="80" t="s">
        <v>155</v>
      </c>
      <c r="D43" s="81" t="s">
        <v>354</v>
      </c>
      <c r="E43" s="80" t="s">
        <v>200</v>
      </c>
      <c r="F43" s="80">
        <v>9</v>
      </c>
      <c r="G43" s="80">
        <f t="shared" si="30"/>
        <v>15</v>
      </c>
      <c r="H43" s="80">
        <f t="shared" si="31"/>
        <v>11</v>
      </c>
      <c r="I43" s="80">
        <f t="shared" si="32"/>
        <v>-66</v>
      </c>
      <c r="J43" s="80">
        <f t="shared" si="22"/>
        <v>0</v>
      </c>
      <c r="K43" s="80"/>
      <c r="L43" s="80">
        <f t="shared" si="23"/>
        <v>165</v>
      </c>
      <c r="M43" s="80">
        <f t="shared" si="24"/>
        <v>-660</v>
      </c>
      <c r="N43" s="80">
        <f t="shared" si="25"/>
        <v>-600</v>
      </c>
      <c r="O43" s="80">
        <f t="shared" si="26"/>
        <v>0</v>
      </c>
      <c r="P43" s="80">
        <f t="shared" si="27"/>
        <v>0</v>
      </c>
      <c r="Q43" s="80">
        <f t="shared" si="28"/>
        <v>0</v>
      </c>
      <c r="R43" s="82">
        <f t="shared" si="29"/>
        <v>-845</v>
      </c>
      <c r="T43" s="74">
        <v>15</v>
      </c>
      <c r="U43" s="35"/>
      <c r="V43" s="35" t="s">
        <v>354</v>
      </c>
      <c r="W43" s="75" t="s">
        <v>104</v>
      </c>
      <c r="X43" s="36">
        <v>30</v>
      </c>
      <c r="Y43" s="35"/>
      <c r="Z43" s="37">
        <v>2</v>
      </c>
      <c r="AA43" s="37">
        <v>5</v>
      </c>
      <c r="AB43" s="37">
        <v>23</v>
      </c>
      <c r="AC43" s="36">
        <v>11</v>
      </c>
      <c r="AD43" s="37">
        <v>22</v>
      </c>
      <c r="AE43" s="37" t="s">
        <v>407</v>
      </c>
      <c r="AF43" s="37">
        <v>88</v>
      </c>
      <c r="AG43" s="37">
        <v>-66</v>
      </c>
      <c r="AH43" s="35"/>
      <c r="AI43" s="75" t="s">
        <v>48</v>
      </c>
    </row>
    <row r="44" spans="1:35" ht="12" customHeight="1" thickBot="1" x14ac:dyDescent="0.3">
      <c r="A44" s="80" t="s">
        <v>55</v>
      </c>
      <c r="B44" s="80">
        <v>3</v>
      </c>
      <c r="C44" s="80" t="s">
        <v>167</v>
      </c>
      <c r="D44" s="81" t="s">
        <v>353</v>
      </c>
      <c r="E44" s="80" t="s">
        <v>194</v>
      </c>
      <c r="F44" s="80">
        <v>13</v>
      </c>
      <c r="G44" s="80">
        <f t="shared" si="30"/>
        <v>10</v>
      </c>
      <c r="H44" s="80">
        <f t="shared" si="31"/>
        <v>40</v>
      </c>
      <c r="I44" s="80">
        <f t="shared" si="32"/>
        <v>-10</v>
      </c>
      <c r="J44" s="80">
        <f t="shared" si="22"/>
        <v>200</v>
      </c>
      <c r="K44" s="80"/>
      <c r="L44" s="80">
        <f t="shared" si="23"/>
        <v>600</v>
      </c>
      <c r="M44" s="80">
        <f t="shared" si="24"/>
        <v>-100</v>
      </c>
      <c r="N44" s="80">
        <f t="shared" si="25"/>
        <v>300</v>
      </c>
      <c r="O44" s="80">
        <f t="shared" si="26"/>
        <v>0</v>
      </c>
      <c r="P44" s="80">
        <f t="shared" si="27"/>
        <v>0</v>
      </c>
      <c r="Q44" s="80">
        <f t="shared" si="28"/>
        <v>0</v>
      </c>
      <c r="R44" s="82">
        <f t="shared" si="29"/>
        <v>1250</v>
      </c>
      <c r="T44" s="74">
        <v>10</v>
      </c>
      <c r="U44" s="35"/>
      <c r="V44" s="35" t="s">
        <v>353</v>
      </c>
      <c r="W44" s="75" t="s">
        <v>86</v>
      </c>
      <c r="X44" s="36">
        <v>30</v>
      </c>
      <c r="Y44" s="35"/>
      <c r="Z44" s="37">
        <v>11</v>
      </c>
      <c r="AA44" s="37">
        <v>7</v>
      </c>
      <c r="AB44" s="37">
        <v>12</v>
      </c>
      <c r="AC44" s="36">
        <v>40</v>
      </c>
      <c r="AD44" s="37">
        <v>28</v>
      </c>
      <c r="AE44" s="37" t="s">
        <v>407</v>
      </c>
      <c r="AF44" s="37">
        <v>38</v>
      </c>
      <c r="AG44" s="37">
        <v>-10</v>
      </c>
      <c r="AH44" s="35"/>
      <c r="AI44" s="75" t="s">
        <v>43</v>
      </c>
    </row>
    <row r="45" spans="1:35" ht="12" customHeight="1" thickBot="1" x14ac:dyDescent="0.3">
      <c r="A45" s="80" t="s">
        <v>55</v>
      </c>
      <c r="B45" s="80">
        <v>3</v>
      </c>
      <c r="C45" s="80" t="s">
        <v>164</v>
      </c>
      <c r="D45" s="81" t="s">
        <v>356</v>
      </c>
      <c r="E45" s="80" t="s">
        <v>393</v>
      </c>
      <c r="F45" s="80">
        <v>13</v>
      </c>
      <c r="G45" s="80">
        <f t="shared" si="30"/>
        <v>16</v>
      </c>
      <c r="H45" s="80">
        <f t="shared" si="31"/>
        <v>5</v>
      </c>
      <c r="I45" s="80">
        <f t="shared" si="32"/>
        <v>-59</v>
      </c>
      <c r="J45" s="80">
        <f t="shared" si="22"/>
        <v>0</v>
      </c>
      <c r="K45" s="80"/>
      <c r="L45" s="80">
        <f t="shared" si="23"/>
        <v>75</v>
      </c>
      <c r="M45" s="80">
        <f t="shared" si="24"/>
        <v>-590</v>
      </c>
      <c r="N45" s="80">
        <f t="shared" si="25"/>
        <v>-300</v>
      </c>
      <c r="O45" s="80">
        <f t="shared" si="26"/>
        <v>0</v>
      </c>
      <c r="P45" s="80">
        <f t="shared" si="27"/>
        <v>-300</v>
      </c>
      <c r="Q45" s="80">
        <f t="shared" si="28"/>
        <v>0</v>
      </c>
      <c r="R45" s="82">
        <f t="shared" si="29"/>
        <v>-865</v>
      </c>
      <c r="T45" s="74">
        <v>16</v>
      </c>
      <c r="U45" s="35"/>
      <c r="V45" s="35" t="s">
        <v>356</v>
      </c>
      <c r="W45" s="75" t="s">
        <v>324</v>
      </c>
      <c r="X45" s="36">
        <v>30</v>
      </c>
      <c r="Y45" s="35"/>
      <c r="Z45" s="37">
        <v>1</v>
      </c>
      <c r="AA45" s="37">
        <v>2</v>
      </c>
      <c r="AB45" s="37">
        <v>27</v>
      </c>
      <c r="AC45" s="36">
        <v>5</v>
      </c>
      <c r="AD45" s="37">
        <v>8</v>
      </c>
      <c r="AE45" s="37" t="s">
        <v>407</v>
      </c>
      <c r="AF45" s="37">
        <v>67</v>
      </c>
      <c r="AG45" s="37">
        <v>-59</v>
      </c>
      <c r="AH45" s="35"/>
      <c r="AI45" s="75" t="s">
        <v>47</v>
      </c>
    </row>
    <row r="46" spans="1:35" ht="12" customHeight="1" thickBot="1" x14ac:dyDescent="0.3">
      <c r="A46" s="80" t="s">
        <v>55</v>
      </c>
      <c r="B46" s="80">
        <v>3</v>
      </c>
      <c r="C46" s="80" t="s">
        <v>157</v>
      </c>
      <c r="D46" s="81" t="s">
        <v>345</v>
      </c>
      <c r="E46" s="80" t="s">
        <v>394</v>
      </c>
      <c r="F46" s="80">
        <v>1</v>
      </c>
      <c r="G46" s="80">
        <f t="shared" si="30"/>
        <v>3</v>
      </c>
      <c r="H46" s="80">
        <f t="shared" si="31"/>
        <v>61</v>
      </c>
      <c r="I46" s="80">
        <f t="shared" si="32"/>
        <v>37</v>
      </c>
      <c r="J46" s="80">
        <f t="shared" si="22"/>
        <v>0</v>
      </c>
      <c r="K46" s="80"/>
      <c r="L46" s="80">
        <f t="shared" si="23"/>
        <v>915</v>
      </c>
      <c r="M46" s="80">
        <f t="shared" si="24"/>
        <v>370</v>
      </c>
      <c r="N46" s="80">
        <f t="shared" si="25"/>
        <v>-200</v>
      </c>
      <c r="O46" s="80">
        <f t="shared" si="26"/>
        <v>0</v>
      </c>
      <c r="P46" s="80">
        <f t="shared" si="27"/>
        <v>0</v>
      </c>
      <c r="Q46" s="80">
        <f t="shared" si="28"/>
        <v>0</v>
      </c>
      <c r="R46" s="82">
        <f t="shared" si="29"/>
        <v>1335</v>
      </c>
      <c r="T46" s="74">
        <v>3</v>
      </c>
      <c r="U46" s="35"/>
      <c r="V46" s="35" t="s">
        <v>345</v>
      </c>
      <c r="W46" s="75" t="s">
        <v>319</v>
      </c>
      <c r="X46" s="36">
        <v>30</v>
      </c>
      <c r="Y46" s="35"/>
      <c r="Z46" s="37">
        <v>19</v>
      </c>
      <c r="AA46" s="37">
        <v>4</v>
      </c>
      <c r="AB46" s="37">
        <v>7</v>
      </c>
      <c r="AC46" s="36">
        <v>61</v>
      </c>
      <c r="AD46" s="37">
        <v>56</v>
      </c>
      <c r="AE46" s="37" t="s">
        <v>407</v>
      </c>
      <c r="AF46" s="37">
        <v>19</v>
      </c>
      <c r="AG46" s="37">
        <v>37</v>
      </c>
      <c r="AH46" s="35"/>
      <c r="AI46" s="75" t="s">
        <v>43</v>
      </c>
    </row>
    <row r="47" spans="1:35" ht="12" customHeight="1" thickBot="1" x14ac:dyDescent="0.3">
      <c r="A47" s="80" t="s">
        <v>55</v>
      </c>
      <c r="B47" s="80">
        <v>3</v>
      </c>
      <c r="C47" s="80" t="s">
        <v>163</v>
      </c>
      <c r="D47" s="81" t="s">
        <v>352</v>
      </c>
      <c r="E47" s="80" t="s">
        <v>171</v>
      </c>
      <c r="F47" s="80">
        <v>5</v>
      </c>
      <c r="G47" s="80">
        <f t="shared" si="30"/>
        <v>13</v>
      </c>
      <c r="H47" s="80">
        <f t="shared" si="31"/>
        <v>33</v>
      </c>
      <c r="I47" s="80">
        <f t="shared" si="32"/>
        <v>-9</v>
      </c>
      <c r="J47" s="80">
        <f t="shared" si="22"/>
        <v>0</v>
      </c>
      <c r="K47" s="80"/>
      <c r="L47" s="80">
        <f t="shared" si="23"/>
        <v>495</v>
      </c>
      <c r="M47" s="80">
        <f t="shared" si="24"/>
        <v>-90</v>
      </c>
      <c r="N47" s="80">
        <f t="shared" si="25"/>
        <v>-800</v>
      </c>
      <c r="O47" s="80">
        <f t="shared" si="26"/>
        <v>0</v>
      </c>
      <c r="P47" s="80">
        <f t="shared" si="27"/>
        <v>0</v>
      </c>
      <c r="Q47" s="80">
        <f t="shared" si="28"/>
        <v>0</v>
      </c>
      <c r="R47" s="82">
        <f t="shared" si="29"/>
        <v>-145</v>
      </c>
      <c r="T47" s="74">
        <v>13</v>
      </c>
      <c r="U47" s="35"/>
      <c r="V47" s="35" t="s">
        <v>352</v>
      </c>
      <c r="W47" s="75" t="s">
        <v>339</v>
      </c>
      <c r="X47" s="36">
        <v>30</v>
      </c>
      <c r="Y47" s="35"/>
      <c r="Z47" s="37">
        <v>10</v>
      </c>
      <c r="AA47" s="37">
        <v>3</v>
      </c>
      <c r="AB47" s="37">
        <v>17</v>
      </c>
      <c r="AC47" s="36">
        <v>33</v>
      </c>
      <c r="AD47" s="37">
        <v>40</v>
      </c>
      <c r="AE47" s="37" t="s">
        <v>407</v>
      </c>
      <c r="AF47" s="37">
        <v>49</v>
      </c>
      <c r="AG47" s="37">
        <v>-9</v>
      </c>
      <c r="AH47" s="35"/>
      <c r="AI47" s="75" t="s">
        <v>48</v>
      </c>
    </row>
    <row r="48" spans="1:35" ht="12" customHeight="1" thickBot="1" x14ac:dyDescent="0.3">
      <c r="A48" s="80" t="s">
        <v>55</v>
      </c>
      <c r="B48" s="80">
        <v>3</v>
      </c>
      <c r="C48" s="80" t="s">
        <v>161</v>
      </c>
      <c r="D48" s="81" t="s">
        <v>343</v>
      </c>
      <c r="E48" s="80" t="s">
        <v>388</v>
      </c>
      <c r="F48" s="80">
        <v>1</v>
      </c>
      <c r="G48" s="80">
        <f t="shared" si="30"/>
        <v>2</v>
      </c>
      <c r="H48" s="80">
        <f t="shared" si="31"/>
        <v>64</v>
      </c>
      <c r="I48" s="80">
        <f t="shared" si="32"/>
        <v>32</v>
      </c>
      <c r="J48" s="80">
        <f t="shared" si="22"/>
        <v>0</v>
      </c>
      <c r="K48" s="80"/>
      <c r="L48" s="80">
        <f t="shared" si="23"/>
        <v>960</v>
      </c>
      <c r="M48" s="80">
        <f t="shared" si="24"/>
        <v>320</v>
      </c>
      <c r="N48" s="80">
        <f t="shared" si="25"/>
        <v>-100</v>
      </c>
      <c r="O48" s="80">
        <f t="shared" si="26"/>
        <v>0</v>
      </c>
      <c r="P48" s="80">
        <f t="shared" si="27"/>
        <v>0</v>
      </c>
      <c r="Q48" s="80">
        <f t="shared" si="28"/>
        <v>0</v>
      </c>
      <c r="R48" s="82">
        <f t="shared" si="29"/>
        <v>1430</v>
      </c>
      <c r="T48" s="74">
        <v>2</v>
      </c>
      <c r="U48" s="46"/>
      <c r="V48" s="46" t="s">
        <v>343</v>
      </c>
      <c r="W48" s="78" t="s">
        <v>321</v>
      </c>
      <c r="X48" s="47">
        <v>30</v>
      </c>
      <c r="Y48" s="46"/>
      <c r="Z48" s="48">
        <v>20</v>
      </c>
      <c r="AA48" s="48">
        <v>4</v>
      </c>
      <c r="AB48" s="48">
        <v>6</v>
      </c>
      <c r="AC48" s="47">
        <v>64</v>
      </c>
      <c r="AD48" s="48">
        <v>52</v>
      </c>
      <c r="AE48" s="48" t="s">
        <v>407</v>
      </c>
      <c r="AF48" s="48">
        <v>20</v>
      </c>
      <c r="AG48" s="48">
        <v>32</v>
      </c>
      <c r="AH48" s="46"/>
      <c r="AI48" s="78" t="s">
        <v>48</v>
      </c>
    </row>
    <row r="49" spans="1:35" ht="12" customHeight="1" thickBot="1" x14ac:dyDescent="0.3">
      <c r="A49" s="80" t="s">
        <v>55</v>
      </c>
      <c r="B49" s="80">
        <v>3</v>
      </c>
      <c r="C49" s="80" t="s">
        <v>158</v>
      </c>
      <c r="D49" s="81" t="s">
        <v>355</v>
      </c>
      <c r="E49" s="80" t="s">
        <v>203</v>
      </c>
      <c r="F49" s="80">
        <v>5</v>
      </c>
      <c r="G49" s="80">
        <f t="shared" si="30"/>
        <v>11</v>
      </c>
      <c r="H49" s="80">
        <f t="shared" si="31"/>
        <v>35</v>
      </c>
      <c r="I49" s="80">
        <f t="shared" si="32"/>
        <v>-10</v>
      </c>
      <c r="J49" s="80">
        <f t="shared" si="22"/>
        <v>0</v>
      </c>
      <c r="K49" s="80" t="s">
        <v>406</v>
      </c>
      <c r="L49" s="80">
        <f t="shared" si="23"/>
        <v>525</v>
      </c>
      <c r="M49" s="80">
        <f t="shared" si="24"/>
        <v>-100</v>
      </c>
      <c r="N49" s="80">
        <f t="shared" si="25"/>
        <v>-600</v>
      </c>
      <c r="O49" s="80">
        <f t="shared" si="26"/>
        <v>50</v>
      </c>
      <c r="P49" s="80">
        <f t="shared" si="27"/>
        <v>0</v>
      </c>
      <c r="Q49" s="80">
        <f t="shared" si="28"/>
        <v>0</v>
      </c>
      <c r="R49" s="82">
        <f t="shared" si="29"/>
        <v>125</v>
      </c>
      <c r="T49" s="74">
        <v>11</v>
      </c>
      <c r="U49" s="35"/>
      <c r="V49" s="35" t="s">
        <v>355</v>
      </c>
      <c r="W49" s="75" t="s">
        <v>94</v>
      </c>
      <c r="X49" s="36">
        <v>30</v>
      </c>
      <c r="Y49" s="35"/>
      <c r="Z49" s="37">
        <v>8</v>
      </c>
      <c r="AA49" s="37">
        <v>11</v>
      </c>
      <c r="AB49" s="37">
        <v>11</v>
      </c>
      <c r="AC49" s="36">
        <v>35</v>
      </c>
      <c r="AD49" s="37">
        <v>33</v>
      </c>
      <c r="AE49" s="37" t="s">
        <v>407</v>
      </c>
      <c r="AF49" s="37">
        <v>43</v>
      </c>
      <c r="AG49" s="37">
        <v>-10</v>
      </c>
      <c r="AH49" s="35"/>
      <c r="AI49" s="75" t="s">
        <v>43</v>
      </c>
    </row>
    <row r="50" spans="1:35" ht="12" customHeight="1" thickBot="1" x14ac:dyDescent="0.3">
      <c r="A50" s="80" t="s">
        <v>55</v>
      </c>
      <c r="B50" s="80">
        <v>3</v>
      </c>
      <c r="C50" s="80" t="s">
        <v>165</v>
      </c>
      <c r="D50" s="81" t="s">
        <v>349</v>
      </c>
      <c r="E50" s="80" t="s">
        <v>390</v>
      </c>
      <c r="F50" s="80">
        <v>9</v>
      </c>
      <c r="G50" s="80">
        <f t="shared" si="30"/>
        <v>5</v>
      </c>
      <c r="H50" s="80">
        <f t="shared" si="31"/>
        <v>52</v>
      </c>
      <c r="I50" s="80">
        <f t="shared" si="32"/>
        <v>16</v>
      </c>
      <c r="J50" s="80">
        <f t="shared" si="22"/>
        <v>200</v>
      </c>
      <c r="K50" s="80"/>
      <c r="L50" s="80">
        <f t="shared" si="23"/>
        <v>780</v>
      </c>
      <c r="M50" s="80">
        <f t="shared" si="24"/>
        <v>160</v>
      </c>
      <c r="N50" s="80">
        <f t="shared" si="25"/>
        <v>400</v>
      </c>
      <c r="O50" s="80">
        <f t="shared" si="26"/>
        <v>0</v>
      </c>
      <c r="P50" s="80">
        <f t="shared" si="27"/>
        <v>0</v>
      </c>
      <c r="Q50" s="80">
        <f t="shared" si="28"/>
        <v>0</v>
      </c>
      <c r="R50" s="82">
        <f t="shared" si="29"/>
        <v>1790</v>
      </c>
      <c r="T50" s="74">
        <v>5</v>
      </c>
      <c r="U50" s="35"/>
      <c r="V50" s="35" t="s">
        <v>349</v>
      </c>
      <c r="W50" s="75" t="s">
        <v>341</v>
      </c>
      <c r="X50" s="36">
        <v>30</v>
      </c>
      <c r="Y50" s="35"/>
      <c r="Z50" s="37">
        <v>15</v>
      </c>
      <c r="AA50" s="37">
        <v>7</v>
      </c>
      <c r="AB50" s="37">
        <v>8</v>
      </c>
      <c r="AC50" s="36">
        <v>52</v>
      </c>
      <c r="AD50" s="37">
        <v>37</v>
      </c>
      <c r="AE50" s="37" t="s">
        <v>407</v>
      </c>
      <c r="AF50" s="37">
        <v>21</v>
      </c>
      <c r="AG50" s="37">
        <v>16</v>
      </c>
      <c r="AH50" s="35"/>
      <c r="AI50" s="75" t="s">
        <v>48</v>
      </c>
    </row>
    <row r="51" spans="1:35" ht="12" customHeight="1" thickBot="1" x14ac:dyDescent="0.3">
      <c r="A51" s="80" t="s">
        <v>55</v>
      </c>
      <c r="B51" s="80">
        <v>3</v>
      </c>
      <c r="C51" s="80" t="s">
        <v>159</v>
      </c>
      <c r="D51" s="81" t="s">
        <v>348</v>
      </c>
      <c r="E51" s="80" t="s">
        <v>395</v>
      </c>
      <c r="F51" s="80">
        <v>5</v>
      </c>
      <c r="G51" s="80">
        <f t="shared" si="30"/>
        <v>1</v>
      </c>
      <c r="H51" s="80">
        <f t="shared" si="31"/>
        <v>80</v>
      </c>
      <c r="I51" s="80">
        <f t="shared" si="32"/>
        <v>59</v>
      </c>
      <c r="J51" s="80">
        <f t="shared" si="22"/>
        <v>200</v>
      </c>
      <c r="K51" s="80" t="s">
        <v>408</v>
      </c>
      <c r="L51" s="80">
        <f t="shared" si="23"/>
        <v>1200</v>
      </c>
      <c r="M51" s="80">
        <f t="shared" si="24"/>
        <v>590</v>
      </c>
      <c r="N51" s="80">
        <f t="shared" si="25"/>
        <v>400</v>
      </c>
      <c r="O51" s="80">
        <f t="shared" si="26"/>
        <v>100</v>
      </c>
      <c r="P51" s="80">
        <f t="shared" si="27"/>
        <v>0</v>
      </c>
      <c r="Q51" s="80">
        <f t="shared" si="28"/>
        <v>300</v>
      </c>
      <c r="R51" s="82">
        <f t="shared" si="29"/>
        <v>3040</v>
      </c>
      <c r="T51" s="74">
        <v>1</v>
      </c>
      <c r="U51" s="35"/>
      <c r="V51" s="35" t="s">
        <v>348</v>
      </c>
      <c r="W51" s="75" t="s">
        <v>333</v>
      </c>
      <c r="X51" s="36">
        <v>30</v>
      </c>
      <c r="Y51" s="35"/>
      <c r="Z51" s="37">
        <v>26</v>
      </c>
      <c r="AA51" s="37">
        <v>2</v>
      </c>
      <c r="AB51" s="37">
        <v>2</v>
      </c>
      <c r="AC51" s="36">
        <v>80</v>
      </c>
      <c r="AD51" s="37">
        <v>77</v>
      </c>
      <c r="AE51" s="37" t="s">
        <v>407</v>
      </c>
      <c r="AF51" s="37">
        <v>18</v>
      </c>
      <c r="AG51" s="37">
        <v>59</v>
      </c>
      <c r="AH51" s="35"/>
      <c r="AI51" s="75" t="s">
        <v>43</v>
      </c>
    </row>
    <row r="52" spans="1:35" ht="12" customHeight="1" thickBot="1" x14ac:dyDescent="0.3">
      <c r="A52" s="32" t="s">
        <v>0</v>
      </c>
      <c r="B52" s="32" t="s">
        <v>1</v>
      </c>
      <c r="C52" s="32" t="s">
        <v>2</v>
      </c>
      <c r="D52" s="32" t="s">
        <v>3</v>
      </c>
      <c r="E52" s="32" t="s">
        <v>26</v>
      </c>
      <c r="F52" s="32" t="s">
        <v>5</v>
      </c>
      <c r="G52" s="32" t="s">
        <v>40</v>
      </c>
      <c r="H52" s="32" t="s">
        <v>7</v>
      </c>
      <c r="I52" s="32" t="s">
        <v>41</v>
      </c>
      <c r="J52" s="32" t="s">
        <v>38</v>
      </c>
      <c r="K52" s="32" t="s">
        <v>42</v>
      </c>
      <c r="L52" s="32" t="s">
        <v>44</v>
      </c>
      <c r="M52" s="32" t="s">
        <v>45</v>
      </c>
      <c r="N52" s="32" t="s">
        <v>6</v>
      </c>
      <c r="O52" s="32" t="s">
        <v>33</v>
      </c>
      <c r="P52" s="32" t="s">
        <v>59</v>
      </c>
      <c r="Q52" s="32" t="s">
        <v>56</v>
      </c>
      <c r="R52" s="32" t="s">
        <v>46</v>
      </c>
      <c r="T52" s="42" t="s">
        <v>40</v>
      </c>
      <c r="U52" s="43"/>
      <c r="V52" s="43" t="s">
        <v>3</v>
      </c>
      <c r="W52" s="43" t="s">
        <v>49</v>
      </c>
      <c r="X52" s="43" t="s">
        <v>50</v>
      </c>
      <c r="Y52" s="43"/>
      <c r="Z52" s="43" t="s">
        <v>43</v>
      </c>
      <c r="AA52" s="43" t="s">
        <v>47</v>
      </c>
      <c r="AB52" s="43" t="s">
        <v>48</v>
      </c>
      <c r="AC52" s="43" t="s">
        <v>7</v>
      </c>
      <c r="AD52" s="43" t="s">
        <v>51</v>
      </c>
      <c r="AE52" s="43"/>
      <c r="AF52" s="43" t="s">
        <v>52</v>
      </c>
      <c r="AG52" s="43" t="s">
        <v>25</v>
      </c>
      <c r="AH52" s="43"/>
      <c r="AI52" s="44"/>
    </row>
    <row r="53" spans="1:35" ht="12" customHeight="1" thickBot="1" x14ac:dyDescent="0.3">
      <c r="A53" s="80" t="s">
        <v>55</v>
      </c>
      <c r="B53" s="80">
        <v>4</v>
      </c>
      <c r="C53" s="80" t="s">
        <v>170</v>
      </c>
      <c r="D53" s="81" t="s">
        <v>337</v>
      </c>
      <c r="E53" s="80" t="s">
        <v>203</v>
      </c>
      <c r="F53" s="80">
        <v>9</v>
      </c>
      <c r="G53" s="80">
        <f t="shared" ref="G53:G68" si="33">T53</f>
        <v>15</v>
      </c>
      <c r="H53" s="80">
        <f t="shared" ref="H53:H68" si="34">AC53</f>
        <v>20</v>
      </c>
      <c r="I53" s="80">
        <f t="shared" ref="I53:I68" si="35">AG53</f>
        <v>-38</v>
      </c>
      <c r="J53" s="80">
        <f t="shared" ref="J53:J68" si="36">IF(G53=F53,200,IF(G53&lt;F53,200,0))</f>
        <v>0</v>
      </c>
      <c r="K53" s="80"/>
      <c r="L53" s="80">
        <f t="shared" ref="L53:L68" si="37">H53*15</f>
        <v>300</v>
      </c>
      <c r="M53" s="80">
        <f t="shared" ref="M53:M68" si="38">I53*10</f>
        <v>-380</v>
      </c>
      <c r="N53" s="80">
        <f t="shared" ref="N53:N68" si="39">((F53-G53)*100)</f>
        <v>-600</v>
      </c>
      <c r="O53" s="80">
        <f t="shared" ref="O53:O68" si="40">IF((K53="S"),50,IF((K53="F"),100,IF((K53="C"),200,0)))</f>
        <v>0</v>
      </c>
      <c r="P53" s="80">
        <f t="shared" ref="P53:P68" si="41">IF(G53=16,-300,0)</f>
        <v>0</v>
      </c>
      <c r="Q53" s="80">
        <f t="shared" ref="Q53:Q68" si="42">IF(G53=1,300,0)</f>
        <v>0</v>
      </c>
      <c r="R53" s="82">
        <f t="shared" ref="R53:R68" si="43">250+(J53+L53+M53+N53+O53+P53+Q53)</f>
        <v>-430</v>
      </c>
      <c r="T53" s="76">
        <v>15</v>
      </c>
      <c r="U53" s="39"/>
      <c r="V53" s="39" t="s">
        <v>337</v>
      </c>
      <c r="W53" s="77" t="s">
        <v>94</v>
      </c>
      <c r="X53" s="40">
        <v>30</v>
      </c>
      <c r="Y53" s="39"/>
      <c r="Z53" s="41">
        <v>5</v>
      </c>
      <c r="AA53" s="41">
        <v>5</v>
      </c>
      <c r="AB53" s="41">
        <v>20</v>
      </c>
      <c r="AC53" s="40">
        <v>20</v>
      </c>
      <c r="AD53" s="41">
        <v>17</v>
      </c>
      <c r="AE53" s="41" t="s">
        <v>407</v>
      </c>
      <c r="AF53" s="41">
        <v>55</v>
      </c>
      <c r="AG53" s="41">
        <v>-38</v>
      </c>
      <c r="AH53" s="39"/>
      <c r="AI53" s="77" t="s">
        <v>47</v>
      </c>
    </row>
    <row r="54" spans="1:35" ht="12" customHeight="1" thickBot="1" x14ac:dyDescent="0.3">
      <c r="A54" s="80" t="s">
        <v>55</v>
      </c>
      <c r="B54" s="80">
        <v>4</v>
      </c>
      <c r="C54" s="80" t="s">
        <v>158</v>
      </c>
      <c r="D54" s="81" t="s">
        <v>326</v>
      </c>
      <c r="E54" s="80" t="s">
        <v>397</v>
      </c>
      <c r="F54" s="80">
        <v>5</v>
      </c>
      <c r="G54" s="80">
        <f t="shared" si="33"/>
        <v>5</v>
      </c>
      <c r="H54" s="80">
        <f t="shared" si="34"/>
        <v>51</v>
      </c>
      <c r="I54" s="80">
        <f t="shared" si="35"/>
        <v>18</v>
      </c>
      <c r="J54" s="80">
        <f t="shared" si="36"/>
        <v>200</v>
      </c>
      <c r="K54" s="80"/>
      <c r="L54" s="80">
        <f t="shared" si="37"/>
        <v>765</v>
      </c>
      <c r="M54" s="80">
        <f t="shared" si="38"/>
        <v>180</v>
      </c>
      <c r="N54" s="80">
        <f t="shared" si="39"/>
        <v>0</v>
      </c>
      <c r="O54" s="80">
        <f t="shared" si="40"/>
        <v>0</v>
      </c>
      <c r="P54" s="80">
        <f t="shared" si="41"/>
        <v>0</v>
      </c>
      <c r="Q54" s="80">
        <f t="shared" si="42"/>
        <v>0</v>
      </c>
      <c r="R54" s="82">
        <f t="shared" si="43"/>
        <v>1395</v>
      </c>
      <c r="T54" s="74">
        <v>5</v>
      </c>
      <c r="U54" s="35"/>
      <c r="V54" s="35" t="s">
        <v>326</v>
      </c>
      <c r="W54" s="75" t="s">
        <v>327</v>
      </c>
      <c r="X54" s="36">
        <v>30</v>
      </c>
      <c r="Y54" s="35"/>
      <c r="Z54" s="37">
        <v>15</v>
      </c>
      <c r="AA54" s="37">
        <v>6</v>
      </c>
      <c r="AB54" s="37">
        <v>9</v>
      </c>
      <c r="AC54" s="36">
        <v>51</v>
      </c>
      <c r="AD54" s="37">
        <v>41</v>
      </c>
      <c r="AE54" s="37" t="s">
        <v>407</v>
      </c>
      <c r="AF54" s="37">
        <v>23</v>
      </c>
      <c r="AG54" s="37">
        <v>18</v>
      </c>
      <c r="AH54" s="35"/>
      <c r="AI54" s="75" t="s">
        <v>48</v>
      </c>
    </row>
    <row r="55" spans="1:35" ht="12" customHeight="1" thickBot="1" x14ac:dyDescent="0.3">
      <c r="A55" s="80" t="s">
        <v>55</v>
      </c>
      <c r="B55" s="80">
        <v>4</v>
      </c>
      <c r="C55" s="80" t="s">
        <v>155</v>
      </c>
      <c r="D55" s="81" t="s">
        <v>328</v>
      </c>
      <c r="E55" s="80" t="s">
        <v>392</v>
      </c>
      <c r="F55" s="80">
        <v>9</v>
      </c>
      <c r="G55" s="80">
        <f t="shared" si="33"/>
        <v>6</v>
      </c>
      <c r="H55" s="80">
        <f t="shared" si="34"/>
        <v>49</v>
      </c>
      <c r="I55" s="80">
        <f t="shared" si="35"/>
        <v>6</v>
      </c>
      <c r="J55" s="80">
        <f t="shared" si="36"/>
        <v>200</v>
      </c>
      <c r="K55" s="80"/>
      <c r="L55" s="80">
        <f t="shared" si="37"/>
        <v>735</v>
      </c>
      <c r="M55" s="80">
        <f t="shared" si="38"/>
        <v>60</v>
      </c>
      <c r="N55" s="80">
        <f t="shared" si="39"/>
        <v>300</v>
      </c>
      <c r="O55" s="80">
        <f t="shared" si="40"/>
        <v>0</v>
      </c>
      <c r="P55" s="80">
        <f t="shared" si="41"/>
        <v>0</v>
      </c>
      <c r="Q55" s="80">
        <f t="shared" si="42"/>
        <v>0</v>
      </c>
      <c r="R55" s="82">
        <f t="shared" si="43"/>
        <v>1545</v>
      </c>
      <c r="T55" s="74">
        <v>6</v>
      </c>
      <c r="U55" s="35"/>
      <c r="V55" s="35" t="s">
        <v>328</v>
      </c>
      <c r="W55" s="75" t="s">
        <v>329</v>
      </c>
      <c r="X55" s="36">
        <v>30</v>
      </c>
      <c r="Y55" s="35"/>
      <c r="Z55" s="37">
        <v>14</v>
      </c>
      <c r="AA55" s="37">
        <v>7</v>
      </c>
      <c r="AB55" s="37">
        <v>9</v>
      </c>
      <c r="AC55" s="36">
        <v>49</v>
      </c>
      <c r="AD55" s="37">
        <v>32</v>
      </c>
      <c r="AE55" s="37" t="s">
        <v>407</v>
      </c>
      <c r="AF55" s="37">
        <v>26</v>
      </c>
      <c r="AG55" s="37">
        <v>6</v>
      </c>
      <c r="AH55" s="35"/>
      <c r="AI55" s="75" t="s">
        <v>43</v>
      </c>
    </row>
    <row r="56" spans="1:35" ht="12" customHeight="1" thickBot="1" x14ac:dyDescent="0.3">
      <c r="A56" s="80" t="s">
        <v>55</v>
      </c>
      <c r="B56" s="80">
        <v>4</v>
      </c>
      <c r="C56" s="80" t="s">
        <v>169</v>
      </c>
      <c r="D56" s="81" t="s">
        <v>330</v>
      </c>
      <c r="E56" s="80" t="s">
        <v>194</v>
      </c>
      <c r="F56" s="80">
        <v>1</v>
      </c>
      <c r="G56" s="80">
        <f t="shared" si="33"/>
        <v>7</v>
      </c>
      <c r="H56" s="80">
        <f t="shared" si="34"/>
        <v>48</v>
      </c>
      <c r="I56" s="80">
        <f t="shared" si="35"/>
        <v>10</v>
      </c>
      <c r="J56" s="80">
        <f t="shared" si="36"/>
        <v>0</v>
      </c>
      <c r="K56" s="80" t="s">
        <v>406</v>
      </c>
      <c r="L56" s="80">
        <f t="shared" si="37"/>
        <v>720</v>
      </c>
      <c r="M56" s="80">
        <f t="shared" si="38"/>
        <v>100</v>
      </c>
      <c r="N56" s="80">
        <f t="shared" si="39"/>
        <v>-600</v>
      </c>
      <c r="O56" s="80">
        <f t="shared" si="40"/>
        <v>50</v>
      </c>
      <c r="P56" s="80">
        <f t="shared" si="41"/>
        <v>0</v>
      </c>
      <c r="Q56" s="80">
        <f t="shared" si="42"/>
        <v>0</v>
      </c>
      <c r="R56" s="82">
        <f t="shared" si="43"/>
        <v>520</v>
      </c>
      <c r="T56" s="74">
        <v>7</v>
      </c>
      <c r="U56" s="35"/>
      <c r="V56" s="35" t="s">
        <v>330</v>
      </c>
      <c r="W56" s="75" t="s">
        <v>86</v>
      </c>
      <c r="X56" s="36">
        <v>30</v>
      </c>
      <c r="Y56" s="35"/>
      <c r="Z56" s="37">
        <v>12</v>
      </c>
      <c r="AA56" s="37">
        <v>12</v>
      </c>
      <c r="AB56" s="37">
        <v>6</v>
      </c>
      <c r="AC56" s="36">
        <v>48</v>
      </c>
      <c r="AD56" s="37">
        <v>34</v>
      </c>
      <c r="AE56" s="37" t="s">
        <v>407</v>
      </c>
      <c r="AF56" s="37">
        <v>24</v>
      </c>
      <c r="AG56" s="37">
        <v>10</v>
      </c>
      <c r="AH56" s="35"/>
      <c r="AI56" s="75" t="s">
        <v>47</v>
      </c>
    </row>
    <row r="57" spans="1:35" ht="12" customHeight="1" thickBot="1" x14ac:dyDescent="0.3">
      <c r="A57" s="80" t="s">
        <v>55</v>
      </c>
      <c r="B57" s="80">
        <v>4</v>
      </c>
      <c r="C57" s="80" t="s">
        <v>161</v>
      </c>
      <c r="D57" s="81" t="s">
        <v>373</v>
      </c>
      <c r="E57" s="80" t="s">
        <v>393</v>
      </c>
      <c r="F57" s="80">
        <v>1</v>
      </c>
      <c r="G57" s="80">
        <f t="shared" si="33"/>
        <v>13</v>
      </c>
      <c r="H57" s="80">
        <f t="shared" si="34"/>
        <v>29</v>
      </c>
      <c r="I57" s="80">
        <f t="shared" si="35"/>
        <v>-27</v>
      </c>
      <c r="J57" s="80">
        <f t="shared" si="36"/>
        <v>0</v>
      </c>
      <c r="K57" s="80"/>
      <c r="L57" s="80">
        <f t="shared" si="37"/>
        <v>435</v>
      </c>
      <c r="M57" s="80">
        <f t="shared" si="38"/>
        <v>-270</v>
      </c>
      <c r="N57" s="80">
        <f t="shared" si="39"/>
        <v>-1200</v>
      </c>
      <c r="O57" s="80">
        <f t="shared" si="40"/>
        <v>0</v>
      </c>
      <c r="P57" s="80">
        <f t="shared" si="41"/>
        <v>0</v>
      </c>
      <c r="Q57" s="80">
        <f t="shared" si="42"/>
        <v>0</v>
      </c>
      <c r="R57" s="82">
        <f t="shared" si="43"/>
        <v>-785</v>
      </c>
      <c r="T57" s="74">
        <v>13</v>
      </c>
      <c r="U57" s="35"/>
      <c r="V57" s="35" t="s">
        <v>373</v>
      </c>
      <c r="W57" s="75"/>
      <c r="X57" s="36">
        <v>30</v>
      </c>
      <c r="Y57" s="35"/>
      <c r="Z57" s="37">
        <v>8</v>
      </c>
      <c r="AA57" s="37">
        <v>5</v>
      </c>
      <c r="AB57" s="37">
        <v>17</v>
      </c>
      <c r="AC57" s="36">
        <v>29</v>
      </c>
      <c r="AD57" s="37">
        <v>26</v>
      </c>
      <c r="AE57" s="37" t="s">
        <v>407</v>
      </c>
      <c r="AF57" s="37">
        <v>53</v>
      </c>
      <c r="AG57" s="37">
        <v>-27</v>
      </c>
      <c r="AH57" s="35"/>
      <c r="AI57" s="75" t="s">
        <v>48</v>
      </c>
    </row>
    <row r="58" spans="1:35" ht="12" customHeight="1" thickBot="1" x14ac:dyDescent="0.3">
      <c r="A58" s="80" t="s">
        <v>55</v>
      </c>
      <c r="B58" s="80">
        <v>4</v>
      </c>
      <c r="C58" s="80" t="s">
        <v>156</v>
      </c>
      <c r="D58" s="81" t="s">
        <v>318</v>
      </c>
      <c r="E58" s="80" t="s">
        <v>394</v>
      </c>
      <c r="F58" s="80">
        <v>5</v>
      </c>
      <c r="G58" s="80">
        <f t="shared" si="33"/>
        <v>10</v>
      </c>
      <c r="H58" s="80">
        <f t="shared" si="34"/>
        <v>43</v>
      </c>
      <c r="I58" s="80">
        <f t="shared" si="35"/>
        <v>4</v>
      </c>
      <c r="J58" s="80">
        <f t="shared" si="36"/>
        <v>0</v>
      </c>
      <c r="K58" s="80"/>
      <c r="L58" s="80">
        <f t="shared" si="37"/>
        <v>645</v>
      </c>
      <c r="M58" s="80">
        <f t="shared" si="38"/>
        <v>40</v>
      </c>
      <c r="N58" s="80">
        <f t="shared" si="39"/>
        <v>-500</v>
      </c>
      <c r="O58" s="80">
        <f t="shared" si="40"/>
        <v>0</v>
      </c>
      <c r="P58" s="80">
        <f t="shared" si="41"/>
        <v>0</v>
      </c>
      <c r="Q58" s="80">
        <f t="shared" si="42"/>
        <v>0</v>
      </c>
      <c r="R58" s="82">
        <f t="shared" si="43"/>
        <v>435</v>
      </c>
      <c r="T58" s="74">
        <v>10</v>
      </c>
      <c r="U58" s="35"/>
      <c r="V58" s="35" t="s">
        <v>318</v>
      </c>
      <c r="W58" s="75" t="s">
        <v>319</v>
      </c>
      <c r="X58" s="36">
        <v>30</v>
      </c>
      <c r="Y58" s="35"/>
      <c r="Z58" s="37">
        <v>11</v>
      </c>
      <c r="AA58" s="37">
        <v>10</v>
      </c>
      <c r="AB58" s="37">
        <v>9</v>
      </c>
      <c r="AC58" s="36">
        <v>43</v>
      </c>
      <c r="AD58" s="37">
        <v>37</v>
      </c>
      <c r="AE58" s="37" t="s">
        <v>407</v>
      </c>
      <c r="AF58" s="37">
        <v>33</v>
      </c>
      <c r="AG58" s="37">
        <v>4</v>
      </c>
      <c r="AH58" s="35"/>
      <c r="AI58" s="75" t="s">
        <v>47</v>
      </c>
    </row>
    <row r="59" spans="1:35" ht="12" customHeight="1" thickBot="1" x14ac:dyDescent="0.3">
      <c r="A59" s="80" t="s">
        <v>55</v>
      </c>
      <c r="B59" s="80">
        <v>4</v>
      </c>
      <c r="C59" s="80" t="s">
        <v>167</v>
      </c>
      <c r="D59" s="81" t="s">
        <v>335</v>
      </c>
      <c r="E59" s="80" t="s">
        <v>389</v>
      </c>
      <c r="F59" s="80">
        <v>13</v>
      </c>
      <c r="G59" s="80">
        <f t="shared" si="33"/>
        <v>8</v>
      </c>
      <c r="H59" s="80">
        <f t="shared" si="34"/>
        <v>47</v>
      </c>
      <c r="I59" s="80">
        <f t="shared" si="35"/>
        <v>11</v>
      </c>
      <c r="J59" s="80">
        <f t="shared" si="36"/>
        <v>200</v>
      </c>
      <c r="K59" s="80"/>
      <c r="L59" s="80">
        <f t="shared" si="37"/>
        <v>705</v>
      </c>
      <c r="M59" s="80">
        <f t="shared" si="38"/>
        <v>110</v>
      </c>
      <c r="N59" s="80">
        <f t="shared" si="39"/>
        <v>500</v>
      </c>
      <c r="O59" s="80">
        <f t="shared" si="40"/>
        <v>0</v>
      </c>
      <c r="P59" s="80">
        <f t="shared" si="41"/>
        <v>0</v>
      </c>
      <c r="Q59" s="80">
        <f t="shared" si="42"/>
        <v>0</v>
      </c>
      <c r="R59" s="82">
        <f t="shared" si="43"/>
        <v>1765</v>
      </c>
      <c r="T59" s="74">
        <v>8</v>
      </c>
      <c r="U59" s="35"/>
      <c r="V59" s="35" t="s">
        <v>335</v>
      </c>
      <c r="W59" s="75" t="s">
        <v>336</v>
      </c>
      <c r="X59" s="36">
        <v>30</v>
      </c>
      <c r="Y59" s="35"/>
      <c r="Z59" s="37">
        <v>12</v>
      </c>
      <c r="AA59" s="37">
        <v>11</v>
      </c>
      <c r="AB59" s="37">
        <v>7</v>
      </c>
      <c r="AC59" s="36">
        <v>47</v>
      </c>
      <c r="AD59" s="37">
        <v>31</v>
      </c>
      <c r="AE59" s="37" t="s">
        <v>407</v>
      </c>
      <c r="AF59" s="37">
        <v>20</v>
      </c>
      <c r="AG59" s="37">
        <v>11</v>
      </c>
      <c r="AH59" s="35"/>
      <c r="AI59" s="75" t="s">
        <v>43</v>
      </c>
    </row>
    <row r="60" spans="1:35" ht="12" customHeight="1" thickBot="1" x14ac:dyDescent="0.3">
      <c r="A60" s="80" t="s">
        <v>55</v>
      </c>
      <c r="B60" s="80">
        <v>4</v>
      </c>
      <c r="C60" s="80" t="s">
        <v>166</v>
      </c>
      <c r="D60" s="81" t="s">
        <v>340</v>
      </c>
      <c r="E60" s="80" t="s">
        <v>390</v>
      </c>
      <c r="F60" s="80">
        <v>13</v>
      </c>
      <c r="G60" s="80">
        <f t="shared" si="33"/>
        <v>16</v>
      </c>
      <c r="H60" s="80">
        <f t="shared" si="34"/>
        <v>17</v>
      </c>
      <c r="I60" s="80">
        <f t="shared" si="35"/>
        <v>-25</v>
      </c>
      <c r="J60" s="80">
        <f t="shared" si="36"/>
        <v>0</v>
      </c>
      <c r="K60" s="80"/>
      <c r="L60" s="80">
        <f t="shared" si="37"/>
        <v>255</v>
      </c>
      <c r="M60" s="80">
        <f t="shared" si="38"/>
        <v>-250</v>
      </c>
      <c r="N60" s="80">
        <f t="shared" si="39"/>
        <v>-300</v>
      </c>
      <c r="O60" s="80">
        <f t="shared" si="40"/>
        <v>0</v>
      </c>
      <c r="P60" s="80">
        <f t="shared" si="41"/>
        <v>-300</v>
      </c>
      <c r="Q60" s="80">
        <f t="shared" si="42"/>
        <v>0</v>
      </c>
      <c r="R60" s="82">
        <f t="shared" si="43"/>
        <v>-345</v>
      </c>
      <c r="T60" s="74">
        <v>16</v>
      </c>
      <c r="U60" s="35"/>
      <c r="V60" s="35" t="s">
        <v>340</v>
      </c>
      <c r="W60" s="75" t="s">
        <v>341</v>
      </c>
      <c r="X60" s="36">
        <v>30</v>
      </c>
      <c r="Y60" s="35"/>
      <c r="Z60" s="37">
        <v>3</v>
      </c>
      <c r="AA60" s="37">
        <v>8</v>
      </c>
      <c r="AB60" s="37">
        <v>19</v>
      </c>
      <c r="AC60" s="36">
        <v>17</v>
      </c>
      <c r="AD60" s="37">
        <v>11</v>
      </c>
      <c r="AE60" s="37" t="s">
        <v>407</v>
      </c>
      <c r="AF60" s="37">
        <v>36</v>
      </c>
      <c r="AG60" s="37">
        <v>-25</v>
      </c>
      <c r="AH60" s="35"/>
      <c r="AI60" s="75" t="s">
        <v>47</v>
      </c>
    </row>
    <row r="61" spans="1:35" ht="12" customHeight="1" thickBot="1" x14ac:dyDescent="0.3">
      <c r="A61" s="80" t="s">
        <v>55</v>
      </c>
      <c r="B61" s="80">
        <v>4</v>
      </c>
      <c r="C61" s="80" t="s">
        <v>163</v>
      </c>
      <c r="D61" s="81" t="s">
        <v>320</v>
      </c>
      <c r="E61" s="80" t="s">
        <v>388</v>
      </c>
      <c r="F61" s="80">
        <v>5</v>
      </c>
      <c r="G61" s="80">
        <f t="shared" si="33"/>
        <v>3</v>
      </c>
      <c r="H61" s="80">
        <f t="shared" si="34"/>
        <v>53</v>
      </c>
      <c r="I61" s="80">
        <f t="shared" si="35"/>
        <v>25</v>
      </c>
      <c r="J61" s="80">
        <f t="shared" si="36"/>
        <v>200</v>
      </c>
      <c r="K61" s="80"/>
      <c r="L61" s="80">
        <f t="shared" si="37"/>
        <v>795</v>
      </c>
      <c r="M61" s="80">
        <f t="shared" si="38"/>
        <v>250</v>
      </c>
      <c r="N61" s="80">
        <f t="shared" si="39"/>
        <v>200</v>
      </c>
      <c r="O61" s="80">
        <f t="shared" si="40"/>
        <v>0</v>
      </c>
      <c r="P61" s="80">
        <f t="shared" si="41"/>
        <v>0</v>
      </c>
      <c r="Q61" s="80">
        <f t="shared" si="42"/>
        <v>0</v>
      </c>
      <c r="R61" s="82">
        <f t="shared" si="43"/>
        <v>1695</v>
      </c>
      <c r="T61" s="74">
        <v>3</v>
      </c>
      <c r="U61" s="35"/>
      <c r="V61" s="35" t="s">
        <v>320</v>
      </c>
      <c r="W61" s="75" t="s">
        <v>321</v>
      </c>
      <c r="X61" s="36">
        <v>30</v>
      </c>
      <c r="Y61" s="35"/>
      <c r="Z61" s="37">
        <v>15</v>
      </c>
      <c r="AA61" s="37">
        <v>8</v>
      </c>
      <c r="AB61" s="37">
        <v>7</v>
      </c>
      <c r="AC61" s="36">
        <v>53</v>
      </c>
      <c r="AD61" s="37">
        <v>47</v>
      </c>
      <c r="AE61" s="37" t="s">
        <v>407</v>
      </c>
      <c r="AF61" s="37">
        <v>22</v>
      </c>
      <c r="AG61" s="37">
        <v>25</v>
      </c>
      <c r="AH61" s="35"/>
      <c r="AI61" s="75" t="s">
        <v>43</v>
      </c>
    </row>
    <row r="62" spans="1:35" ht="12" customHeight="1" thickBot="1" x14ac:dyDescent="0.3">
      <c r="A62" s="80" t="s">
        <v>55</v>
      </c>
      <c r="B62" s="80">
        <v>4</v>
      </c>
      <c r="C62" s="80" t="s">
        <v>164</v>
      </c>
      <c r="D62" s="81" t="s">
        <v>399</v>
      </c>
      <c r="E62" s="80" t="s">
        <v>213</v>
      </c>
      <c r="F62" s="80">
        <v>13</v>
      </c>
      <c r="G62" s="80">
        <f t="shared" si="33"/>
        <v>4</v>
      </c>
      <c r="H62" s="80">
        <f t="shared" si="34"/>
        <v>53</v>
      </c>
      <c r="I62" s="80">
        <f t="shared" si="35"/>
        <v>15</v>
      </c>
      <c r="J62" s="80">
        <f t="shared" si="36"/>
        <v>200</v>
      </c>
      <c r="K62" s="80" t="s">
        <v>409</v>
      </c>
      <c r="L62" s="80">
        <f t="shared" si="37"/>
        <v>795</v>
      </c>
      <c r="M62" s="80">
        <f t="shared" si="38"/>
        <v>150</v>
      </c>
      <c r="N62" s="80">
        <f t="shared" si="39"/>
        <v>900</v>
      </c>
      <c r="O62" s="80">
        <f t="shared" si="40"/>
        <v>200</v>
      </c>
      <c r="P62" s="80">
        <f t="shared" si="41"/>
        <v>0</v>
      </c>
      <c r="Q62" s="80">
        <f t="shared" si="42"/>
        <v>0</v>
      </c>
      <c r="R62" s="82">
        <f t="shared" si="43"/>
        <v>2495</v>
      </c>
      <c r="T62" s="74">
        <v>4</v>
      </c>
      <c r="U62" s="35"/>
      <c r="V62" s="35" t="s">
        <v>399</v>
      </c>
      <c r="W62" s="75" t="s">
        <v>331</v>
      </c>
      <c r="X62" s="36">
        <v>30</v>
      </c>
      <c r="Y62" s="35"/>
      <c r="Z62" s="37">
        <v>15</v>
      </c>
      <c r="AA62" s="37">
        <v>8</v>
      </c>
      <c r="AB62" s="37">
        <v>7</v>
      </c>
      <c r="AC62" s="36">
        <v>53</v>
      </c>
      <c r="AD62" s="37">
        <v>43</v>
      </c>
      <c r="AE62" s="37" t="s">
        <v>407</v>
      </c>
      <c r="AF62" s="37">
        <v>28</v>
      </c>
      <c r="AG62" s="37">
        <v>15</v>
      </c>
      <c r="AH62" s="35"/>
      <c r="AI62" s="75" t="s">
        <v>47</v>
      </c>
    </row>
    <row r="63" spans="1:35" ht="12" customHeight="1" thickBot="1" x14ac:dyDescent="0.3">
      <c r="A63" s="80" t="s">
        <v>55</v>
      </c>
      <c r="B63" s="80">
        <v>4</v>
      </c>
      <c r="C63" s="80" t="s">
        <v>168</v>
      </c>
      <c r="D63" s="81" t="s">
        <v>325</v>
      </c>
      <c r="E63" s="80" t="s">
        <v>200</v>
      </c>
      <c r="F63" s="80">
        <v>13</v>
      </c>
      <c r="G63" s="80">
        <f t="shared" si="33"/>
        <v>1</v>
      </c>
      <c r="H63" s="80">
        <f t="shared" si="34"/>
        <v>62</v>
      </c>
      <c r="I63" s="80">
        <f t="shared" si="35"/>
        <v>27</v>
      </c>
      <c r="J63" s="80">
        <f t="shared" si="36"/>
        <v>200</v>
      </c>
      <c r="K63" s="80" t="s">
        <v>406</v>
      </c>
      <c r="L63" s="80">
        <f t="shared" si="37"/>
        <v>930</v>
      </c>
      <c r="M63" s="80">
        <f t="shared" si="38"/>
        <v>270</v>
      </c>
      <c r="N63" s="80">
        <f t="shared" si="39"/>
        <v>1200</v>
      </c>
      <c r="O63" s="80">
        <f t="shared" si="40"/>
        <v>50</v>
      </c>
      <c r="P63" s="80">
        <f t="shared" si="41"/>
        <v>0</v>
      </c>
      <c r="Q63" s="80">
        <f t="shared" si="42"/>
        <v>300</v>
      </c>
      <c r="R63" s="82">
        <f t="shared" si="43"/>
        <v>3200</v>
      </c>
      <c r="T63" s="74">
        <v>1</v>
      </c>
      <c r="U63" s="35"/>
      <c r="V63" s="35" t="s">
        <v>325</v>
      </c>
      <c r="W63" s="75" t="s">
        <v>104</v>
      </c>
      <c r="X63" s="36">
        <v>30</v>
      </c>
      <c r="Y63" s="35"/>
      <c r="Z63" s="37">
        <v>19</v>
      </c>
      <c r="AA63" s="37">
        <v>5</v>
      </c>
      <c r="AB63" s="37">
        <v>6</v>
      </c>
      <c r="AC63" s="36">
        <v>62</v>
      </c>
      <c r="AD63" s="37">
        <v>50</v>
      </c>
      <c r="AE63" s="37" t="s">
        <v>407</v>
      </c>
      <c r="AF63" s="37">
        <v>23</v>
      </c>
      <c r="AG63" s="37">
        <v>27</v>
      </c>
      <c r="AH63" s="35"/>
      <c r="AI63" s="75" t="s">
        <v>47</v>
      </c>
    </row>
    <row r="64" spans="1:35" ht="12" customHeight="1" thickBot="1" x14ac:dyDescent="0.3">
      <c r="A64" s="80" t="s">
        <v>55</v>
      </c>
      <c r="B64" s="80">
        <v>4</v>
      </c>
      <c r="C64" s="80" t="s">
        <v>159</v>
      </c>
      <c r="D64" s="81" t="s">
        <v>316</v>
      </c>
      <c r="E64" s="80" t="s">
        <v>396</v>
      </c>
      <c r="F64" s="80">
        <v>5</v>
      </c>
      <c r="G64" s="80">
        <f t="shared" si="33"/>
        <v>2</v>
      </c>
      <c r="H64" s="80">
        <f t="shared" si="34"/>
        <v>56</v>
      </c>
      <c r="I64" s="80">
        <f t="shared" si="35"/>
        <v>24</v>
      </c>
      <c r="J64" s="80">
        <f t="shared" si="36"/>
        <v>200</v>
      </c>
      <c r="K64" s="80"/>
      <c r="L64" s="80">
        <f t="shared" si="37"/>
        <v>840</v>
      </c>
      <c r="M64" s="80">
        <f t="shared" si="38"/>
        <v>240</v>
      </c>
      <c r="N64" s="80">
        <f t="shared" si="39"/>
        <v>300</v>
      </c>
      <c r="O64" s="80">
        <f t="shared" si="40"/>
        <v>0</v>
      </c>
      <c r="P64" s="80">
        <f t="shared" si="41"/>
        <v>0</v>
      </c>
      <c r="Q64" s="80">
        <f t="shared" si="42"/>
        <v>0</v>
      </c>
      <c r="R64" s="82">
        <f t="shared" si="43"/>
        <v>1830</v>
      </c>
      <c r="T64" s="74">
        <v>2</v>
      </c>
      <c r="U64" s="35"/>
      <c r="V64" s="35" t="s">
        <v>316</v>
      </c>
      <c r="W64" s="75" t="s">
        <v>317</v>
      </c>
      <c r="X64" s="36">
        <v>30</v>
      </c>
      <c r="Y64" s="35"/>
      <c r="Z64" s="37">
        <v>16</v>
      </c>
      <c r="AA64" s="37">
        <v>8</v>
      </c>
      <c r="AB64" s="37">
        <v>6</v>
      </c>
      <c r="AC64" s="36">
        <v>56</v>
      </c>
      <c r="AD64" s="37">
        <v>39</v>
      </c>
      <c r="AE64" s="37" t="s">
        <v>407</v>
      </c>
      <c r="AF64" s="37">
        <v>15</v>
      </c>
      <c r="AG64" s="37">
        <v>24</v>
      </c>
      <c r="AH64" s="35"/>
      <c r="AI64" s="75" t="s">
        <v>48</v>
      </c>
    </row>
    <row r="65" spans="1:35" ht="12" customHeight="1" thickBot="1" x14ac:dyDescent="0.3">
      <c r="A65" s="80" t="s">
        <v>55</v>
      </c>
      <c r="B65" s="80">
        <v>4</v>
      </c>
      <c r="C65" s="80" t="s">
        <v>157</v>
      </c>
      <c r="D65" s="81" t="s">
        <v>322</v>
      </c>
      <c r="E65" s="80" t="s">
        <v>391</v>
      </c>
      <c r="F65" s="80">
        <v>1</v>
      </c>
      <c r="G65" s="80">
        <f t="shared" si="33"/>
        <v>12</v>
      </c>
      <c r="H65" s="80">
        <f t="shared" si="34"/>
        <v>32</v>
      </c>
      <c r="I65" s="80">
        <f t="shared" si="35"/>
        <v>-21</v>
      </c>
      <c r="J65" s="80">
        <f t="shared" si="36"/>
        <v>0</v>
      </c>
      <c r="K65" s="80"/>
      <c r="L65" s="80">
        <f t="shared" si="37"/>
        <v>480</v>
      </c>
      <c r="M65" s="80">
        <f t="shared" si="38"/>
        <v>-210</v>
      </c>
      <c r="N65" s="80">
        <f t="shared" si="39"/>
        <v>-1100</v>
      </c>
      <c r="O65" s="80">
        <f t="shared" si="40"/>
        <v>0</v>
      </c>
      <c r="P65" s="80">
        <f t="shared" si="41"/>
        <v>0</v>
      </c>
      <c r="Q65" s="80">
        <f t="shared" si="42"/>
        <v>0</v>
      </c>
      <c r="R65" s="82">
        <f t="shared" si="43"/>
        <v>-580</v>
      </c>
      <c r="T65" s="74">
        <v>12</v>
      </c>
      <c r="U65" s="35"/>
      <c r="V65" s="35" t="s">
        <v>322</v>
      </c>
      <c r="W65" s="75" t="s">
        <v>323</v>
      </c>
      <c r="X65" s="36">
        <v>30</v>
      </c>
      <c r="Y65" s="35"/>
      <c r="Z65" s="37">
        <v>9</v>
      </c>
      <c r="AA65" s="37">
        <v>5</v>
      </c>
      <c r="AB65" s="37">
        <v>16</v>
      </c>
      <c r="AC65" s="36">
        <v>32</v>
      </c>
      <c r="AD65" s="37">
        <v>32</v>
      </c>
      <c r="AE65" s="37" t="s">
        <v>407</v>
      </c>
      <c r="AF65" s="37">
        <v>53</v>
      </c>
      <c r="AG65" s="37">
        <v>-21</v>
      </c>
      <c r="AH65" s="35"/>
      <c r="AI65" s="75" t="s">
        <v>48</v>
      </c>
    </row>
    <row r="66" spans="1:35" ht="12" customHeight="1" thickBot="1" x14ac:dyDescent="0.3">
      <c r="A66" s="80" t="s">
        <v>55</v>
      </c>
      <c r="B66" s="80">
        <v>4</v>
      </c>
      <c r="C66" s="80" t="s">
        <v>165</v>
      </c>
      <c r="D66" s="81" t="s">
        <v>332</v>
      </c>
      <c r="E66" s="80" t="s">
        <v>395</v>
      </c>
      <c r="F66" s="80">
        <v>9</v>
      </c>
      <c r="G66" s="80">
        <f t="shared" si="33"/>
        <v>9</v>
      </c>
      <c r="H66" s="80">
        <f t="shared" si="34"/>
        <v>45</v>
      </c>
      <c r="I66" s="80">
        <f t="shared" si="35"/>
        <v>9</v>
      </c>
      <c r="J66" s="80">
        <f t="shared" si="36"/>
        <v>200</v>
      </c>
      <c r="K66" s="80" t="s">
        <v>408</v>
      </c>
      <c r="L66" s="80">
        <f t="shared" si="37"/>
        <v>675</v>
      </c>
      <c r="M66" s="80">
        <f t="shared" si="38"/>
        <v>90</v>
      </c>
      <c r="N66" s="80">
        <f t="shared" si="39"/>
        <v>0</v>
      </c>
      <c r="O66" s="80">
        <f t="shared" si="40"/>
        <v>100</v>
      </c>
      <c r="P66" s="80">
        <f t="shared" si="41"/>
        <v>0</v>
      </c>
      <c r="Q66" s="80">
        <f t="shared" si="42"/>
        <v>0</v>
      </c>
      <c r="R66" s="82">
        <f t="shared" si="43"/>
        <v>1315</v>
      </c>
      <c r="T66" s="74">
        <v>9</v>
      </c>
      <c r="U66" s="46"/>
      <c r="V66" s="46" t="s">
        <v>332</v>
      </c>
      <c r="W66" s="78" t="s">
        <v>333</v>
      </c>
      <c r="X66" s="47">
        <v>30</v>
      </c>
      <c r="Y66" s="46"/>
      <c r="Z66" s="48">
        <v>12</v>
      </c>
      <c r="AA66" s="48">
        <v>9</v>
      </c>
      <c r="AB66" s="48">
        <v>9</v>
      </c>
      <c r="AC66" s="47">
        <v>45</v>
      </c>
      <c r="AD66" s="48">
        <v>39</v>
      </c>
      <c r="AE66" s="48" t="s">
        <v>407</v>
      </c>
      <c r="AF66" s="48">
        <v>30</v>
      </c>
      <c r="AG66" s="48">
        <v>9</v>
      </c>
      <c r="AH66" s="46"/>
      <c r="AI66" s="78" t="s">
        <v>43</v>
      </c>
    </row>
    <row r="67" spans="1:35" ht="12" customHeight="1" thickBot="1" x14ac:dyDescent="0.3">
      <c r="A67" s="80" t="s">
        <v>55</v>
      </c>
      <c r="B67" s="80">
        <v>4</v>
      </c>
      <c r="C67" s="80" t="s">
        <v>162</v>
      </c>
      <c r="D67" s="81" t="s">
        <v>338</v>
      </c>
      <c r="E67" s="80" t="s">
        <v>171</v>
      </c>
      <c r="F67" s="80">
        <v>9</v>
      </c>
      <c r="G67" s="80">
        <f t="shared" si="33"/>
        <v>14</v>
      </c>
      <c r="H67" s="80">
        <f t="shared" si="34"/>
        <v>20</v>
      </c>
      <c r="I67" s="80">
        <f t="shared" si="35"/>
        <v>-21</v>
      </c>
      <c r="J67" s="80">
        <f t="shared" si="36"/>
        <v>0</v>
      </c>
      <c r="K67" s="80"/>
      <c r="L67" s="80">
        <f t="shared" si="37"/>
        <v>300</v>
      </c>
      <c r="M67" s="80">
        <f t="shared" si="38"/>
        <v>-210</v>
      </c>
      <c r="N67" s="80">
        <f t="shared" si="39"/>
        <v>-500</v>
      </c>
      <c r="O67" s="80">
        <f t="shared" si="40"/>
        <v>0</v>
      </c>
      <c r="P67" s="80">
        <f t="shared" si="41"/>
        <v>0</v>
      </c>
      <c r="Q67" s="80">
        <f t="shared" si="42"/>
        <v>0</v>
      </c>
      <c r="R67" s="82">
        <f t="shared" si="43"/>
        <v>-160</v>
      </c>
      <c r="T67" s="74">
        <v>14</v>
      </c>
      <c r="U67" s="35"/>
      <c r="V67" s="35" t="s">
        <v>338</v>
      </c>
      <c r="W67" s="75" t="s">
        <v>339</v>
      </c>
      <c r="X67" s="36">
        <v>30</v>
      </c>
      <c r="Y67" s="35"/>
      <c r="Z67" s="37">
        <v>4</v>
      </c>
      <c r="AA67" s="37">
        <v>8</v>
      </c>
      <c r="AB67" s="37">
        <v>18</v>
      </c>
      <c r="AC67" s="36">
        <v>20</v>
      </c>
      <c r="AD67" s="37">
        <v>15</v>
      </c>
      <c r="AE67" s="37" t="s">
        <v>407</v>
      </c>
      <c r="AF67" s="37">
        <v>36</v>
      </c>
      <c r="AG67" s="37">
        <v>-21</v>
      </c>
      <c r="AH67" s="35"/>
      <c r="AI67" s="75" t="s">
        <v>47</v>
      </c>
    </row>
    <row r="68" spans="1:35" ht="12" customHeight="1" x14ac:dyDescent="0.25">
      <c r="A68" s="80" t="s">
        <v>55</v>
      </c>
      <c r="B68" s="80">
        <v>4</v>
      </c>
      <c r="C68" s="80" t="s">
        <v>160</v>
      </c>
      <c r="D68" s="81" t="s">
        <v>334</v>
      </c>
      <c r="E68" s="80" t="s">
        <v>398</v>
      </c>
      <c r="F68" s="80">
        <v>1</v>
      </c>
      <c r="G68" s="80">
        <f t="shared" si="33"/>
        <v>11</v>
      </c>
      <c r="H68" s="80">
        <f t="shared" si="34"/>
        <v>37</v>
      </c>
      <c r="I68" s="80">
        <f t="shared" si="35"/>
        <v>-17</v>
      </c>
      <c r="J68" s="80">
        <f t="shared" si="36"/>
        <v>0</v>
      </c>
      <c r="K68" s="80"/>
      <c r="L68" s="80">
        <f t="shared" si="37"/>
        <v>555</v>
      </c>
      <c r="M68" s="80">
        <f t="shared" si="38"/>
        <v>-170</v>
      </c>
      <c r="N68" s="80">
        <f t="shared" si="39"/>
        <v>-1000</v>
      </c>
      <c r="O68" s="80">
        <f t="shared" si="40"/>
        <v>0</v>
      </c>
      <c r="P68" s="80">
        <f t="shared" si="41"/>
        <v>0</v>
      </c>
      <c r="Q68" s="80">
        <f t="shared" si="42"/>
        <v>0</v>
      </c>
      <c r="R68" s="82">
        <f t="shared" si="43"/>
        <v>-365</v>
      </c>
      <c r="T68" s="74">
        <v>11</v>
      </c>
      <c r="U68" s="35"/>
      <c r="V68" s="35" t="s">
        <v>334</v>
      </c>
      <c r="W68" s="75" t="s">
        <v>327</v>
      </c>
      <c r="X68" s="36">
        <v>30</v>
      </c>
      <c r="Y68" s="35"/>
      <c r="Z68" s="37">
        <v>12</v>
      </c>
      <c r="AA68" s="37">
        <v>1</v>
      </c>
      <c r="AB68" s="37">
        <v>17</v>
      </c>
      <c r="AC68" s="36">
        <v>37</v>
      </c>
      <c r="AD68" s="37">
        <v>34</v>
      </c>
      <c r="AE68" s="37" t="s">
        <v>407</v>
      </c>
      <c r="AF68" s="37">
        <v>51</v>
      </c>
      <c r="AG68" s="37">
        <v>-17</v>
      </c>
      <c r="AH68" s="35"/>
      <c r="AI68" s="75" t="s">
        <v>47</v>
      </c>
    </row>
    <row r="69" spans="1:35" ht="12" customHeight="1" x14ac:dyDescent="0.25">
      <c r="A69" s="67"/>
      <c r="B69" s="67"/>
      <c r="C69" s="67"/>
      <c r="D69" s="67"/>
      <c r="E69" s="67"/>
      <c r="F69" s="67"/>
      <c r="G69" s="67"/>
      <c r="H69" s="67"/>
      <c r="I69" s="67"/>
      <c r="J69" s="67"/>
      <c r="K69" s="67"/>
      <c r="L69" s="67"/>
      <c r="M69" s="67"/>
      <c r="N69" s="67"/>
      <c r="O69" s="67"/>
      <c r="P69" s="67"/>
      <c r="Q69" s="67"/>
    </row>
    <row r="70" spans="1:35" ht="12" customHeight="1" x14ac:dyDescent="0.25">
      <c r="A70" s="67"/>
      <c r="B70" s="67"/>
      <c r="C70" s="67"/>
      <c r="D70" s="67"/>
      <c r="E70" s="67"/>
      <c r="F70" s="67"/>
      <c r="G70" s="67"/>
      <c r="H70" s="67"/>
      <c r="I70" s="67"/>
      <c r="J70" s="67"/>
      <c r="K70" s="67"/>
      <c r="L70" s="67"/>
      <c r="M70" s="67"/>
      <c r="N70" s="67"/>
      <c r="O70" s="67"/>
      <c r="P70" s="67"/>
      <c r="Q70" s="67"/>
    </row>
    <row r="71" spans="1:35" ht="12" customHeight="1" x14ac:dyDescent="0.25">
      <c r="A71" s="67"/>
      <c r="B71" s="67"/>
      <c r="C71" s="67"/>
      <c r="D71" s="67"/>
      <c r="E71" s="71" t="s">
        <v>26</v>
      </c>
      <c r="F71" s="71" t="s">
        <v>7</v>
      </c>
      <c r="G71" s="71" t="s">
        <v>57</v>
      </c>
      <c r="H71" s="71" t="s">
        <v>39</v>
      </c>
      <c r="J71" s="67"/>
      <c r="K71" s="67"/>
      <c r="L71" s="67"/>
      <c r="M71" s="67"/>
      <c r="N71" s="67"/>
      <c r="O71" s="67"/>
      <c r="P71" s="67"/>
      <c r="Q71" s="67"/>
    </row>
    <row r="72" spans="1:35" ht="12" customHeight="1" x14ac:dyDescent="0.25">
      <c r="A72" s="67"/>
      <c r="B72" s="67"/>
      <c r="C72" s="67"/>
      <c r="D72" s="67"/>
      <c r="E72" s="70" t="s">
        <v>390</v>
      </c>
      <c r="F72" s="70">
        <f>R9+R24+R50+R60</f>
        <v>3775</v>
      </c>
      <c r="G72" s="70">
        <v>200</v>
      </c>
      <c r="H72" s="71">
        <f>F72-G72</f>
        <v>3575</v>
      </c>
      <c r="L72" s="67"/>
      <c r="M72" s="67"/>
      <c r="N72" s="67"/>
      <c r="O72" s="67"/>
      <c r="P72" s="67"/>
      <c r="Q72" s="67"/>
    </row>
    <row r="73" spans="1:35" ht="12" customHeight="1" x14ac:dyDescent="0.25">
      <c r="A73" s="67"/>
      <c r="B73" s="67"/>
      <c r="C73" s="67"/>
      <c r="D73" s="67"/>
      <c r="E73" s="70" t="s">
        <v>389</v>
      </c>
      <c r="F73" s="70">
        <f>R2+R34+R41+R59</f>
        <v>-1180</v>
      </c>
      <c r="G73" s="70">
        <v>2450</v>
      </c>
      <c r="H73" s="71">
        <f t="shared" ref="H73:H85" si="44">F73-G73</f>
        <v>-3630</v>
      </c>
      <c r="L73" s="67"/>
      <c r="M73" s="67"/>
      <c r="N73" s="67"/>
      <c r="O73" s="67"/>
      <c r="P73" s="67"/>
      <c r="Q73" s="67"/>
    </row>
    <row r="74" spans="1:35" ht="12" customHeight="1" x14ac:dyDescent="0.25">
      <c r="A74" s="67"/>
      <c r="B74" s="67"/>
      <c r="C74" s="67"/>
      <c r="D74" s="67"/>
      <c r="E74" s="70" t="s">
        <v>213</v>
      </c>
      <c r="F74" s="70">
        <f>R8+R21+R36+R62</f>
        <v>6530</v>
      </c>
      <c r="G74" s="70"/>
      <c r="H74" s="71">
        <f t="shared" si="44"/>
        <v>6530</v>
      </c>
      <c r="L74" s="67"/>
      <c r="M74" s="67"/>
      <c r="N74" s="67"/>
      <c r="O74" s="67"/>
      <c r="P74" s="67"/>
      <c r="Q74" s="67"/>
    </row>
    <row r="75" spans="1:35" ht="12" customHeight="1" x14ac:dyDescent="0.25">
      <c r="A75" s="67"/>
      <c r="B75" s="67"/>
      <c r="C75" s="67"/>
      <c r="D75" s="67"/>
      <c r="E75" s="70" t="s">
        <v>194</v>
      </c>
      <c r="F75" s="70">
        <f>R6+R27+R44+R56</f>
        <v>2530</v>
      </c>
      <c r="G75" s="70">
        <v>2100</v>
      </c>
      <c r="H75" s="71">
        <f t="shared" si="44"/>
        <v>430</v>
      </c>
      <c r="L75" s="67"/>
      <c r="M75" s="67"/>
      <c r="N75" s="67"/>
      <c r="O75" s="67"/>
      <c r="P75" s="67"/>
      <c r="Q75" s="67"/>
    </row>
    <row r="76" spans="1:35" ht="12" customHeight="1" x14ac:dyDescent="0.25">
      <c r="A76" s="67"/>
      <c r="B76" s="67"/>
      <c r="C76" s="67"/>
      <c r="D76" s="67"/>
      <c r="E76" s="70" t="s">
        <v>394</v>
      </c>
      <c r="F76" s="70">
        <f>R15+R31+R46+R58</f>
        <v>5385</v>
      </c>
      <c r="G76" s="70"/>
      <c r="H76" s="71">
        <f t="shared" si="44"/>
        <v>5385</v>
      </c>
      <c r="L76" s="67"/>
      <c r="M76" s="67"/>
      <c r="N76" s="67"/>
      <c r="O76" s="67"/>
      <c r="P76" s="67"/>
      <c r="Q76" s="67"/>
    </row>
    <row r="77" spans="1:35" ht="12" customHeight="1" x14ac:dyDescent="0.25">
      <c r="A77" s="67"/>
      <c r="B77" s="67"/>
      <c r="C77" s="67"/>
      <c r="D77" s="67"/>
      <c r="E77" s="70" t="s">
        <v>391</v>
      </c>
      <c r="F77" s="70">
        <f>R12+R33+R39+R65</f>
        <v>6055</v>
      </c>
      <c r="G77" s="70"/>
      <c r="H77" s="71">
        <f t="shared" si="44"/>
        <v>6055</v>
      </c>
      <c r="L77" s="67"/>
      <c r="M77" s="67"/>
      <c r="N77" s="67"/>
      <c r="O77" s="67"/>
      <c r="P77" s="67"/>
      <c r="Q77" s="67"/>
    </row>
    <row r="78" spans="1:35" ht="12" customHeight="1" x14ac:dyDescent="0.25">
      <c r="A78" s="67"/>
      <c r="B78" s="67"/>
      <c r="C78" s="67"/>
      <c r="D78" s="67"/>
      <c r="E78" s="70" t="s">
        <v>395</v>
      </c>
      <c r="F78" s="70">
        <f>R16+R22+R51+R66</f>
        <v>7030</v>
      </c>
      <c r="G78" s="70"/>
      <c r="H78" s="71">
        <f t="shared" si="44"/>
        <v>7030</v>
      </c>
      <c r="L78" s="67"/>
      <c r="M78" s="67"/>
      <c r="N78" s="67"/>
      <c r="O78" s="67"/>
      <c r="P78" s="67"/>
      <c r="Q78" s="67"/>
    </row>
    <row r="79" spans="1:35" ht="12" customHeight="1" x14ac:dyDescent="0.25">
      <c r="A79" s="67"/>
      <c r="B79" s="67"/>
      <c r="C79" s="67"/>
      <c r="D79" s="67"/>
      <c r="E79" s="70" t="s">
        <v>393</v>
      </c>
      <c r="F79" s="70">
        <f>R3+R25+R45+R57</f>
        <v>-3125</v>
      </c>
      <c r="G79" s="70"/>
      <c r="H79" s="71">
        <f t="shared" si="44"/>
        <v>-3125</v>
      </c>
      <c r="L79" s="67"/>
      <c r="M79" s="67"/>
      <c r="N79" s="67"/>
      <c r="O79" s="67"/>
      <c r="P79" s="67"/>
      <c r="Q79" s="67"/>
    </row>
    <row r="80" spans="1:35" ht="12" customHeight="1" x14ac:dyDescent="0.25">
      <c r="A80" s="67"/>
      <c r="B80" s="67"/>
      <c r="C80" s="67"/>
      <c r="D80" s="67"/>
      <c r="E80" s="70" t="s">
        <v>203</v>
      </c>
      <c r="F80" s="70">
        <f>R5+R28+R49+R53</f>
        <v>-560</v>
      </c>
      <c r="G80" s="70">
        <v>350</v>
      </c>
      <c r="H80" s="71">
        <f t="shared" si="44"/>
        <v>-910</v>
      </c>
      <c r="L80" s="67"/>
      <c r="M80" s="67"/>
      <c r="N80" s="67"/>
      <c r="O80" s="67"/>
      <c r="P80" s="67"/>
      <c r="Q80" s="67"/>
    </row>
    <row r="81" spans="1:17" ht="12" customHeight="1" x14ac:dyDescent="0.25">
      <c r="A81" s="67"/>
      <c r="B81" s="67"/>
      <c r="C81" s="67"/>
      <c r="D81" s="67"/>
      <c r="E81" s="70" t="s">
        <v>397</v>
      </c>
      <c r="F81" s="70">
        <f>R11+R30+R37+R54</f>
        <v>5350</v>
      </c>
      <c r="G81" s="70"/>
      <c r="H81" s="71">
        <f t="shared" si="44"/>
        <v>5350</v>
      </c>
      <c r="L81" s="67"/>
      <c r="M81" s="67"/>
      <c r="N81" s="67"/>
      <c r="O81" s="67"/>
      <c r="P81" s="67"/>
      <c r="Q81" s="67"/>
    </row>
    <row r="82" spans="1:17" ht="12" customHeight="1" x14ac:dyDescent="0.25">
      <c r="A82" s="67"/>
      <c r="B82" s="67"/>
      <c r="C82" s="67"/>
      <c r="D82" s="67"/>
      <c r="E82" s="70" t="s">
        <v>398</v>
      </c>
      <c r="F82" s="70">
        <f>R10+R26+R42+R68</f>
        <v>2645</v>
      </c>
      <c r="G82" s="70"/>
      <c r="H82" s="71">
        <f t="shared" si="44"/>
        <v>2645</v>
      </c>
      <c r="L82" s="67"/>
      <c r="M82" s="67"/>
      <c r="N82" s="67"/>
      <c r="O82" s="67"/>
      <c r="P82" s="67"/>
      <c r="Q82" s="67"/>
    </row>
    <row r="83" spans="1:17" ht="12" customHeight="1" x14ac:dyDescent="0.25">
      <c r="A83" s="67"/>
      <c r="B83" s="67"/>
      <c r="C83" s="67"/>
      <c r="D83" s="67"/>
      <c r="E83" s="70" t="s">
        <v>392</v>
      </c>
      <c r="F83" s="70">
        <f>R14+R20+R40+R55</f>
        <v>5010</v>
      </c>
      <c r="G83" s="70"/>
      <c r="H83" s="71">
        <f t="shared" si="44"/>
        <v>5010</v>
      </c>
      <c r="L83" s="67"/>
      <c r="M83" s="67"/>
      <c r="N83" s="67"/>
      <c r="O83" s="67"/>
      <c r="P83" s="67"/>
      <c r="Q83" s="67"/>
    </row>
    <row r="84" spans="1:17" ht="12" customHeight="1" x14ac:dyDescent="0.25">
      <c r="A84" s="67"/>
      <c r="B84" s="67"/>
      <c r="C84" s="67"/>
      <c r="D84" s="67"/>
      <c r="E84" s="70" t="s">
        <v>200</v>
      </c>
      <c r="F84" s="70">
        <f>R4+R19+R43+R63</f>
        <v>-735</v>
      </c>
      <c r="G84" s="70">
        <v>550</v>
      </c>
      <c r="H84" s="71">
        <f t="shared" si="44"/>
        <v>-1285</v>
      </c>
      <c r="L84" s="67"/>
      <c r="M84" s="67"/>
      <c r="N84" s="67"/>
      <c r="O84" s="67"/>
      <c r="P84" s="67"/>
      <c r="Q84" s="67"/>
    </row>
    <row r="85" spans="1:17" ht="12" customHeight="1" x14ac:dyDescent="0.25">
      <c r="A85" s="67"/>
      <c r="B85" s="67"/>
      <c r="C85" s="67"/>
      <c r="D85" s="67"/>
      <c r="E85" s="70" t="s">
        <v>396</v>
      </c>
      <c r="F85" s="70">
        <f>R17+R32+R38+R64</f>
        <v>4790</v>
      </c>
      <c r="G85" s="70"/>
      <c r="H85" s="71">
        <f t="shared" si="44"/>
        <v>4790</v>
      </c>
      <c r="L85" s="67"/>
      <c r="M85" s="67"/>
      <c r="N85" s="67"/>
      <c r="O85" s="67"/>
      <c r="P85" s="67"/>
      <c r="Q85" s="67"/>
    </row>
    <row r="86" spans="1:17" ht="12" customHeight="1" x14ac:dyDescent="0.25">
      <c r="A86" s="67"/>
      <c r="B86" s="67"/>
      <c r="C86" s="67"/>
      <c r="D86" s="67"/>
      <c r="E86" s="70" t="s">
        <v>171</v>
      </c>
      <c r="F86" s="70">
        <f>R13+R29+R47+R67</f>
        <v>3010</v>
      </c>
      <c r="G86" s="70">
        <v>100</v>
      </c>
      <c r="H86" s="71">
        <f t="shared" ref="H86:H87" si="45">F86-G86</f>
        <v>2910</v>
      </c>
      <c r="I86" s="67"/>
      <c r="J86" s="67"/>
      <c r="K86" s="67"/>
      <c r="L86" s="67"/>
      <c r="M86" s="67"/>
      <c r="N86" s="67"/>
      <c r="O86" s="67"/>
      <c r="P86" s="67"/>
      <c r="Q86" s="67"/>
    </row>
    <row r="87" spans="1:17" ht="12" customHeight="1" x14ac:dyDescent="0.25">
      <c r="E87" s="70" t="s">
        <v>388</v>
      </c>
      <c r="F87" s="70">
        <f>R7+R23+R48+R61</f>
        <v>7125</v>
      </c>
      <c r="G87" s="70"/>
      <c r="H87" s="71">
        <f t="shared" si="45"/>
        <v>7125</v>
      </c>
    </row>
  </sheetData>
  <autoFilter ref="A1:AI68" xr:uid="{00000000-0009-0000-0000-000003000000}"/>
  <sortState xmlns:xlrd2="http://schemas.microsoft.com/office/spreadsheetml/2017/richdata2" ref="T53:AI68">
    <sortCondition ref="V53:V68"/>
  </sortState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4" tint="-0.249977111117893"/>
  </sheetPr>
  <dimension ref="B1:M41"/>
  <sheetViews>
    <sheetView showGridLines="0" tabSelected="1" topLeftCell="A19" workbookViewId="0">
      <selection activeCell="I29" sqref="I29"/>
    </sheetView>
  </sheetViews>
  <sheetFormatPr defaultColWidth="9.140625" defaultRowHeight="11.25" x14ac:dyDescent="0.2"/>
  <cols>
    <col min="1" max="1" width="2.5703125" style="8" customWidth="1"/>
    <col min="2" max="2" width="15" style="8" customWidth="1"/>
    <col min="3" max="3" width="11.85546875" style="8" customWidth="1"/>
    <col min="4" max="4" width="32.7109375" style="8" customWidth="1"/>
    <col min="5" max="5" width="18.140625" style="8" customWidth="1"/>
    <col min="6" max="7" width="2.7109375" style="8" customWidth="1"/>
    <col min="8" max="8" width="15" style="8" customWidth="1"/>
    <col min="9" max="9" width="11.85546875" style="8" customWidth="1"/>
    <col min="10" max="10" width="32.7109375" style="8" customWidth="1"/>
    <col min="11" max="11" width="18.140625" style="8" customWidth="1"/>
    <col min="12" max="12" width="3.28515625" style="8" customWidth="1"/>
    <col min="13" max="16384" width="9.140625" style="8"/>
  </cols>
  <sheetData>
    <row r="1" spans="2:13" ht="15" customHeight="1" x14ac:dyDescent="0.2"/>
    <row r="2" spans="2:13" ht="45" customHeight="1" x14ac:dyDescent="0.2">
      <c r="B2" s="107" t="s">
        <v>71</v>
      </c>
      <c r="C2" s="108"/>
      <c r="D2" s="108"/>
      <c r="E2" s="109"/>
      <c r="H2" s="105" t="s">
        <v>72</v>
      </c>
      <c r="I2" s="105"/>
      <c r="J2" s="105"/>
      <c r="K2" s="105"/>
    </row>
    <row r="3" spans="2:13" ht="10.5" customHeight="1" x14ac:dyDescent="0.2">
      <c r="B3" s="12" t="s">
        <v>30</v>
      </c>
      <c r="C3" s="13" t="s">
        <v>32</v>
      </c>
      <c r="D3" s="13" t="s">
        <v>31</v>
      </c>
      <c r="E3" s="22" t="s">
        <v>58</v>
      </c>
      <c r="H3" s="12" t="s">
        <v>30</v>
      </c>
      <c r="I3" s="13" t="s">
        <v>32</v>
      </c>
      <c r="J3" s="13" t="s">
        <v>31</v>
      </c>
      <c r="K3" s="22" t="s">
        <v>58</v>
      </c>
      <c r="L3" s="59"/>
      <c r="M3" s="79"/>
    </row>
    <row r="4" spans="2:13" ht="11.25" customHeight="1" x14ac:dyDescent="0.2">
      <c r="B4" s="9" t="s">
        <v>8</v>
      </c>
      <c r="C4" s="29" t="s">
        <v>90</v>
      </c>
      <c r="D4" s="29" t="str">
        <f>'1ª Divisão'!$E$72</f>
        <v>Braço de Prata</v>
      </c>
      <c r="E4" s="91">
        <f>'1ª Divisão'!$H$72</f>
        <v>7040</v>
      </c>
      <c r="H4" s="9" t="s">
        <v>8</v>
      </c>
      <c r="I4" s="29" t="s">
        <v>228</v>
      </c>
      <c r="J4" s="29" t="str">
        <f>'2ª Divisão'!$E$81</f>
        <v>Panteras Negras PNF</v>
      </c>
      <c r="K4" s="92">
        <f>'2ª Divisão'!$H$81</f>
        <v>7930</v>
      </c>
      <c r="L4" s="10"/>
      <c r="M4" s="10"/>
    </row>
    <row r="5" spans="2:13" ht="12" customHeight="1" x14ac:dyDescent="0.2">
      <c r="B5" s="11" t="s">
        <v>9</v>
      </c>
      <c r="C5" s="10" t="s">
        <v>78</v>
      </c>
      <c r="D5" s="10" t="str">
        <f>'1ª Divisão'!$E$83</f>
        <v>PASTELDENATA</v>
      </c>
      <c r="E5" s="91">
        <f>'1ª Divisão'!$H$83</f>
        <v>6245</v>
      </c>
      <c r="H5" s="11" t="s">
        <v>9</v>
      </c>
      <c r="I5" s="10" t="s">
        <v>230</v>
      </c>
      <c r="J5" s="10" t="str">
        <f>'2ª Divisão'!$E$85</f>
        <v>Sintra Crew Evolution</v>
      </c>
      <c r="K5" s="91">
        <f>'2ª Divisão'!$H$85</f>
        <v>6565</v>
      </c>
      <c r="L5" s="10"/>
      <c r="M5" s="10"/>
    </row>
    <row r="6" spans="2:13" ht="12" customHeight="1" x14ac:dyDescent="0.2">
      <c r="B6" s="15" t="s">
        <v>10</v>
      </c>
      <c r="C6" s="10" t="s">
        <v>86</v>
      </c>
      <c r="D6" s="10" t="str">
        <f>'1ª Divisão'!$E$76</f>
        <v>Elite Coaches</v>
      </c>
      <c r="E6" s="91">
        <f>'1ª Divisão'!$H$76</f>
        <v>6205</v>
      </c>
      <c r="H6" s="15" t="s">
        <v>10</v>
      </c>
      <c r="I6" s="10" t="s">
        <v>238</v>
      </c>
      <c r="J6" s="10" t="str">
        <f>'2ª Divisão'!$E$84</f>
        <v>Portvcale B</v>
      </c>
      <c r="K6" s="91">
        <f>'2ª Divisão'!$H$84</f>
        <v>6055</v>
      </c>
      <c r="L6" s="10"/>
      <c r="M6" s="10"/>
    </row>
    <row r="7" spans="2:13" ht="11.25" customHeight="1" x14ac:dyDescent="0.2">
      <c r="B7" s="31" t="s">
        <v>11</v>
      </c>
      <c r="C7" s="10" t="s">
        <v>96</v>
      </c>
      <c r="D7" s="10" t="str">
        <f>'1ª Divisão'!$E$73</f>
        <v>Champions OSM</v>
      </c>
      <c r="E7" s="91">
        <f>'1ª Divisão'!$H$73</f>
        <v>6100</v>
      </c>
      <c r="H7" s="86" t="s">
        <v>11</v>
      </c>
      <c r="I7" s="10" t="s">
        <v>236</v>
      </c>
      <c r="J7" s="10" t="str">
        <f>'2ª Divisão'!$E$82</f>
        <v>PASTELDENATA 2</v>
      </c>
      <c r="K7" s="91">
        <f>'2ª Divisão'!$H$82</f>
        <v>5165</v>
      </c>
      <c r="L7" s="10"/>
      <c r="M7" s="10"/>
    </row>
    <row r="8" spans="2:13" ht="12.75" customHeight="1" x14ac:dyDescent="0.2">
      <c r="B8" s="31" t="s">
        <v>12</v>
      </c>
      <c r="C8" s="10" t="s">
        <v>98</v>
      </c>
      <c r="D8" s="10" t="str">
        <f>'1ª Divisão'!$E$86</f>
        <v>Tuga Legends Reborn</v>
      </c>
      <c r="E8" s="91">
        <f>'1ª Divisão'!$H$86</f>
        <v>5990</v>
      </c>
      <c r="H8" s="86" t="s">
        <v>12</v>
      </c>
      <c r="I8" s="10" t="s">
        <v>252</v>
      </c>
      <c r="J8" s="10" t="str">
        <f>'2ª Divisão'!$E$74</f>
        <v>Five Pawns</v>
      </c>
      <c r="K8" s="91">
        <f>'2ª Divisão'!$H$74</f>
        <v>5005</v>
      </c>
      <c r="L8" s="10"/>
      <c r="M8" s="10"/>
    </row>
    <row r="9" spans="2:13" ht="11.25" customHeight="1" x14ac:dyDescent="0.2">
      <c r="B9" s="31" t="s">
        <v>13</v>
      </c>
      <c r="C9" s="10" t="s">
        <v>82</v>
      </c>
      <c r="D9" s="10" t="str">
        <f>'1ª Divisão'!$E$75</f>
        <v>EderResolve</v>
      </c>
      <c r="E9" s="91">
        <f>'1ª Divisão'!$H$75</f>
        <v>5450</v>
      </c>
      <c r="H9" s="31" t="s">
        <v>13</v>
      </c>
      <c r="I9" s="10" t="s">
        <v>240</v>
      </c>
      <c r="J9" s="10" t="str">
        <f>'2ª Divisão'!$E$80</f>
        <v>Mogege Crushers</v>
      </c>
      <c r="K9" s="91">
        <f>'2ª Divisão'!$H$80</f>
        <v>4910</v>
      </c>
      <c r="L9" s="10"/>
      <c r="M9" s="10"/>
    </row>
    <row r="10" spans="2:13" ht="12" customHeight="1" x14ac:dyDescent="0.2">
      <c r="B10" s="31" t="s">
        <v>14</v>
      </c>
      <c r="C10" s="10" t="s">
        <v>80</v>
      </c>
      <c r="D10" s="10" t="str">
        <f>'1ª Divisão'!$E$84</f>
        <v>Sintra Crew</v>
      </c>
      <c r="E10" s="91">
        <f>'1ª Divisão'!$H$84</f>
        <v>5260</v>
      </c>
      <c r="H10" s="31" t="s">
        <v>14</v>
      </c>
      <c r="I10" s="10" t="s">
        <v>234</v>
      </c>
      <c r="J10" s="10" t="str">
        <f>'2ª Divisão'!$E$86</f>
        <v>Touços PHC</v>
      </c>
      <c r="K10" s="91">
        <f>'2ª Divisão'!$H$86</f>
        <v>3285</v>
      </c>
      <c r="L10" s="10"/>
      <c r="M10" s="10"/>
    </row>
    <row r="11" spans="2:13" ht="12" customHeight="1" x14ac:dyDescent="0.2">
      <c r="B11" s="31" t="s">
        <v>15</v>
      </c>
      <c r="C11" s="10" t="s">
        <v>100</v>
      </c>
      <c r="D11" s="10" t="str">
        <f>'1ª Divisão'!$E$74</f>
        <v>Dedicação Foco Ambição</v>
      </c>
      <c r="E11" s="91">
        <f>'1ª Divisão'!$H$74</f>
        <v>4045</v>
      </c>
      <c r="H11" s="31" t="s">
        <v>15</v>
      </c>
      <c r="I11" s="10" t="s">
        <v>106</v>
      </c>
      <c r="J11" s="10" t="str">
        <f>'2ª Divisão'!$E$75</f>
        <v>Fortes 2</v>
      </c>
      <c r="K11" s="91">
        <f>'2ª Divisão'!$H$75</f>
        <v>2855</v>
      </c>
      <c r="L11" s="10"/>
      <c r="M11" s="10"/>
    </row>
    <row r="12" spans="2:13" ht="11.25" customHeight="1" x14ac:dyDescent="0.2">
      <c r="B12" s="31" t="s">
        <v>16</v>
      </c>
      <c r="C12" s="10" t="s">
        <v>88</v>
      </c>
      <c r="D12" s="10" t="str">
        <f>'1ª Divisão'!$E$77</f>
        <v>Fenomenos Portugueses</v>
      </c>
      <c r="E12" s="91">
        <f>'1ª Divisão'!$H$77</f>
        <v>2980</v>
      </c>
      <c r="H12" s="31" t="s">
        <v>16</v>
      </c>
      <c r="I12" s="10" t="s">
        <v>243</v>
      </c>
      <c r="J12" s="10" t="str">
        <f>'2ª Divisão'!$E$83</f>
        <v>PORTUGAL Oficial</v>
      </c>
      <c r="K12" s="91">
        <f>'2ª Divisão'!$H$83</f>
        <v>2755</v>
      </c>
      <c r="L12" s="10"/>
      <c r="M12" s="10"/>
    </row>
    <row r="13" spans="2:13" ht="12.75" customHeight="1" x14ac:dyDescent="0.2">
      <c r="B13" s="31" t="s">
        <v>17</v>
      </c>
      <c r="C13" s="10" t="s">
        <v>92</v>
      </c>
      <c r="D13" s="10" t="str">
        <f>'1ª Divisão'!$E$80</f>
        <v>Master Invictus</v>
      </c>
      <c r="E13" s="91">
        <f>'1ª Divisão'!$H$80</f>
        <v>2645</v>
      </c>
      <c r="H13" s="31" t="s">
        <v>17</v>
      </c>
      <c r="I13" s="10" t="s">
        <v>256</v>
      </c>
      <c r="J13" s="10" t="str">
        <f>'2ª Divisão'!$E$87</f>
        <v>Tuga Legends Academy</v>
      </c>
      <c r="K13" s="91">
        <f>'2ª Divisão'!$H$87</f>
        <v>2320</v>
      </c>
      <c r="L13" s="10"/>
      <c r="M13" s="10"/>
    </row>
    <row r="14" spans="2:13" ht="12.75" customHeight="1" x14ac:dyDescent="0.2">
      <c r="B14" s="31" t="s">
        <v>19</v>
      </c>
      <c r="C14" s="10" t="s">
        <v>76</v>
      </c>
      <c r="D14" s="10" t="str">
        <f>'1ª Divisão'!$E$87</f>
        <v>Zitismo</v>
      </c>
      <c r="E14" s="91">
        <f>'1ª Divisão'!$H$87</f>
        <v>1450</v>
      </c>
      <c r="H14" s="31" t="s">
        <v>19</v>
      </c>
      <c r="I14" s="10" t="s">
        <v>250</v>
      </c>
      <c r="J14" s="10" t="str">
        <f>'2ª Divisão'!$E$79</f>
        <v>Metro do Porto</v>
      </c>
      <c r="K14" s="91">
        <f>'2ª Divisão'!$H$79</f>
        <v>2200</v>
      </c>
      <c r="L14" s="10"/>
      <c r="M14" s="10"/>
    </row>
    <row r="15" spans="2:13" ht="13.5" customHeight="1" x14ac:dyDescent="0.2">
      <c r="B15" s="73" t="s">
        <v>20</v>
      </c>
      <c r="C15" s="10" t="s">
        <v>94</v>
      </c>
      <c r="D15" s="10" t="str">
        <f>'1ª Divisão'!$E$81</f>
        <v>NoWayPT</v>
      </c>
      <c r="E15" s="91">
        <f>'1ª Divisão'!$H$81</f>
        <v>950</v>
      </c>
      <c r="H15" s="73" t="s">
        <v>20</v>
      </c>
      <c r="I15" s="10" t="s">
        <v>96</v>
      </c>
      <c r="J15" s="10" t="str">
        <f>'2ª Divisão'!$E$73</f>
        <v>Champions OSM 2</v>
      </c>
      <c r="K15" s="91">
        <f>'2ª Divisão'!$H$73</f>
        <v>1610</v>
      </c>
      <c r="L15" s="10"/>
      <c r="M15" s="10"/>
    </row>
    <row r="16" spans="2:13" x14ac:dyDescent="0.2">
      <c r="B16" s="73" t="s">
        <v>21</v>
      </c>
      <c r="C16" s="10" t="s">
        <v>102</v>
      </c>
      <c r="D16" s="10" t="str">
        <f>'1ª Divisão'!$E$79</f>
        <v>Lusos</v>
      </c>
      <c r="E16" s="91">
        <f>'1ª Divisão'!$H$79</f>
        <v>225</v>
      </c>
      <c r="H16" s="73" t="s">
        <v>21</v>
      </c>
      <c r="I16" s="10" t="s">
        <v>232</v>
      </c>
      <c r="J16" s="10" t="str">
        <f>'2ª Divisão'!$E$77</f>
        <v>Invictus PT</v>
      </c>
      <c r="K16" s="91">
        <f>'2ª Divisão'!$H$77</f>
        <v>1415</v>
      </c>
      <c r="L16" s="10"/>
      <c r="M16" s="10"/>
    </row>
    <row r="17" spans="2:13" x14ac:dyDescent="0.2">
      <c r="B17" s="73" t="s">
        <v>22</v>
      </c>
      <c r="C17" s="10" t="s">
        <v>84</v>
      </c>
      <c r="D17" s="10" t="str">
        <f>'1ª Divisão'!$E$82</f>
        <v>OSM VLC</v>
      </c>
      <c r="E17" s="91">
        <f>'1ª Divisão'!$H$82</f>
        <v>-310</v>
      </c>
      <c r="H17" s="73" t="s">
        <v>22</v>
      </c>
      <c r="I17" s="10" t="s">
        <v>245</v>
      </c>
      <c r="J17" s="10" t="str">
        <f>'2ª Divisão'!$E$72</f>
        <v>100stress</v>
      </c>
      <c r="K17" s="91">
        <f>'2ª Divisão'!$H$72</f>
        <v>-475</v>
      </c>
      <c r="L17" s="10"/>
      <c r="M17" s="10"/>
    </row>
    <row r="18" spans="2:13" x14ac:dyDescent="0.2">
      <c r="B18" s="73" t="s">
        <v>23</v>
      </c>
      <c r="C18" s="10" t="s">
        <v>106</v>
      </c>
      <c r="D18" s="10" t="str">
        <f>'1ª Divisão'!$E$78</f>
        <v>Fortes</v>
      </c>
      <c r="E18" s="91">
        <f>'1ª Divisão'!$H$78</f>
        <v>-700</v>
      </c>
      <c r="H18" s="73" t="s">
        <v>23</v>
      </c>
      <c r="I18" s="10" t="s">
        <v>248</v>
      </c>
      <c r="J18" s="10" t="str">
        <f>'2ª Divisão'!$E$76</f>
        <v>Group of Stars</v>
      </c>
      <c r="K18" s="91">
        <f>'2ª Divisão'!$H$76</f>
        <v>-605</v>
      </c>
      <c r="L18" s="10"/>
      <c r="M18" s="10"/>
    </row>
    <row r="19" spans="2:13" x14ac:dyDescent="0.2">
      <c r="B19" s="73" t="s">
        <v>24</v>
      </c>
      <c r="C19" s="10" t="s">
        <v>104</v>
      </c>
      <c r="D19" s="10" t="str">
        <f>'1ª Divisão'!$E$85</f>
        <v>Sporting Clube Portugal</v>
      </c>
      <c r="E19" s="91">
        <f>'1ª Divisão'!$H$85</f>
        <v>-2840</v>
      </c>
      <c r="H19" s="73" t="s">
        <v>24</v>
      </c>
      <c r="I19" s="10" t="s">
        <v>254</v>
      </c>
      <c r="J19" s="10" t="str">
        <f>'2ª Divisão'!$E$78</f>
        <v>LONTRAS</v>
      </c>
      <c r="K19" s="91">
        <f>'2ª Divisão'!$H$78</f>
        <v>-1910</v>
      </c>
      <c r="L19" s="10"/>
      <c r="M19" s="10"/>
    </row>
    <row r="20" spans="2:13" x14ac:dyDescent="0.2">
      <c r="B20" s="102" t="s">
        <v>410</v>
      </c>
      <c r="C20" s="103"/>
      <c r="D20" s="103"/>
      <c r="E20" s="104"/>
      <c r="H20" s="102" t="s">
        <v>410</v>
      </c>
      <c r="I20" s="103"/>
      <c r="J20" s="103"/>
      <c r="K20" s="104"/>
    </row>
    <row r="23" spans="2:13" ht="45" customHeight="1" x14ac:dyDescent="0.2">
      <c r="B23" s="106" t="s">
        <v>73</v>
      </c>
      <c r="C23" s="106"/>
      <c r="D23" s="106"/>
      <c r="E23" s="106"/>
      <c r="H23" s="110"/>
      <c r="I23" s="110"/>
      <c r="J23" s="110"/>
      <c r="K23" s="110"/>
    </row>
    <row r="24" spans="2:13" x14ac:dyDescent="0.2">
      <c r="B24" s="87" t="s">
        <v>30</v>
      </c>
      <c r="C24" s="24" t="s">
        <v>32</v>
      </c>
      <c r="D24" s="24" t="s">
        <v>31</v>
      </c>
      <c r="E24" s="22" t="s">
        <v>58</v>
      </c>
      <c r="H24" s="88"/>
      <c r="I24" s="88"/>
      <c r="J24" s="88"/>
      <c r="K24" s="88"/>
    </row>
    <row r="25" spans="2:13" x14ac:dyDescent="0.2">
      <c r="B25" s="9" t="s">
        <v>8</v>
      </c>
      <c r="C25" s="29" t="s">
        <v>321</v>
      </c>
      <c r="D25" s="29" t="str">
        <f>'3ª Divisão'!$E$87</f>
        <v>WOLVES 1904</v>
      </c>
      <c r="E25" s="92">
        <f>'3ª Divisão'!$H$87</f>
        <v>7125</v>
      </c>
      <c r="H25" s="89"/>
      <c r="I25" s="10"/>
      <c r="J25" s="10"/>
      <c r="K25" s="90"/>
    </row>
    <row r="26" spans="2:13" x14ac:dyDescent="0.2">
      <c r="B26" s="11" t="s">
        <v>9</v>
      </c>
      <c r="C26" s="10" t="s">
        <v>333</v>
      </c>
      <c r="D26" s="10" t="str">
        <f>'3ª Divisão'!$E$78</f>
        <v>JustEz</v>
      </c>
      <c r="E26" s="91">
        <f>'3ª Divisão'!$H$78</f>
        <v>7030</v>
      </c>
      <c r="H26" s="89"/>
      <c r="I26" s="10"/>
      <c r="J26" s="10"/>
      <c r="K26" s="90"/>
    </row>
    <row r="27" spans="2:13" ht="11.25" customHeight="1" x14ac:dyDescent="0.25">
      <c r="B27" s="15" t="s">
        <v>10</v>
      </c>
      <c r="C27" s="10" t="s">
        <v>331</v>
      </c>
      <c r="D27" s="10" t="str">
        <f>'3ª Divisão'!$E$74</f>
        <v>EderResolve Academy</v>
      </c>
      <c r="E27" s="91">
        <f>'3ª Divisão'!$H$74</f>
        <v>6530</v>
      </c>
      <c r="H27" s="89"/>
      <c r="I27" s="10"/>
      <c r="J27" s="10"/>
      <c r="K27" s="90"/>
      <c r="M27"/>
    </row>
    <row r="28" spans="2:13" x14ac:dyDescent="0.2">
      <c r="B28" s="86" t="s">
        <v>11</v>
      </c>
      <c r="C28" s="10" t="s">
        <v>323</v>
      </c>
      <c r="D28" s="10" t="str">
        <f>'3ª Divisão'!$E$77</f>
        <v>Irmandade</v>
      </c>
      <c r="E28" s="91">
        <f>'3ª Divisão'!$H$77</f>
        <v>6055</v>
      </c>
      <c r="H28" s="89"/>
      <c r="I28" s="10"/>
      <c r="J28" s="10"/>
      <c r="K28" s="90"/>
    </row>
    <row r="29" spans="2:13" x14ac:dyDescent="0.2">
      <c r="B29" s="86" t="s">
        <v>12</v>
      </c>
      <c r="C29" s="10" t="s">
        <v>319</v>
      </c>
      <c r="D29" s="10" t="str">
        <f>'3ª Divisão'!$E$76</f>
        <v>Indomáveis FC</v>
      </c>
      <c r="E29" s="91">
        <f>'3ª Divisão'!$H$76</f>
        <v>5385</v>
      </c>
      <c r="H29" s="89"/>
      <c r="I29" s="10"/>
      <c r="J29" s="10"/>
      <c r="K29" s="90"/>
    </row>
    <row r="30" spans="2:13" x14ac:dyDescent="0.2">
      <c r="B30" s="31" t="s">
        <v>13</v>
      </c>
      <c r="C30" s="10" t="s">
        <v>327</v>
      </c>
      <c r="D30" s="10" t="str">
        <f>'3ª Divisão'!$E$81</f>
        <v>OsMistersPT</v>
      </c>
      <c r="E30" s="91">
        <f>'3ª Divisão'!$H$81</f>
        <v>5350</v>
      </c>
      <c r="H30" s="89"/>
      <c r="I30" s="10"/>
      <c r="J30" s="10"/>
      <c r="K30" s="90"/>
    </row>
    <row r="31" spans="2:13" x14ac:dyDescent="0.2">
      <c r="B31" s="31" t="s">
        <v>14</v>
      </c>
      <c r="C31" s="10" t="s">
        <v>329</v>
      </c>
      <c r="D31" s="10" t="str">
        <f>'3ª Divisão'!$E$83</f>
        <v>Quinas de Ouro</v>
      </c>
      <c r="E31" s="91">
        <f>'3ª Divisão'!$H$83</f>
        <v>5010</v>
      </c>
      <c r="H31" s="89"/>
      <c r="I31" s="10"/>
      <c r="J31" s="10"/>
      <c r="K31" s="90"/>
    </row>
    <row r="32" spans="2:13" x14ac:dyDescent="0.2">
      <c r="B32" s="31" t="s">
        <v>15</v>
      </c>
      <c r="C32" s="10" t="s">
        <v>317</v>
      </c>
      <c r="D32" s="10" t="str">
        <f>'3ª Divisão'!$E$85</f>
        <v>Tips Profissionais</v>
      </c>
      <c r="E32" s="91">
        <f>'3ª Divisão'!$H$85</f>
        <v>4790</v>
      </c>
      <c r="H32" s="89"/>
      <c r="I32" s="10"/>
      <c r="J32" s="10"/>
      <c r="K32" s="90"/>
    </row>
    <row r="33" spans="2:11" x14ac:dyDescent="0.2">
      <c r="B33" s="31" t="s">
        <v>16</v>
      </c>
      <c r="C33" s="10" t="s">
        <v>341</v>
      </c>
      <c r="D33" s="10" t="str">
        <f>'3ª Divisão'!$E$72</f>
        <v>Academia FC</v>
      </c>
      <c r="E33" s="91">
        <f>'3ª Divisão'!$H$72</f>
        <v>3575</v>
      </c>
      <c r="H33" s="89"/>
      <c r="I33" s="10"/>
      <c r="J33" s="10"/>
      <c r="K33" s="90"/>
    </row>
    <row r="34" spans="2:11" x14ac:dyDescent="0.2">
      <c r="B34" s="31" t="s">
        <v>17</v>
      </c>
      <c r="C34" s="10" t="s">
        <v>339</v>
      </c>
      <c r="D34" s="10" t="str">
        <f>'3ª Divisão'!$E$86</f>
        <v>Todos Juntos Venceremos</v>
      </c>
      <c r="E34" s="91">
        <f>'3ª Divisão'!$H$86</f>
        <v>2910</v>
      </c>
      <c r="H34" s="89"/>
      <c r="I34" s="10"/>
      <c r="J34" s="10"/>
      <c r="K34" s="90"/>
    </row>
    <row r="35" spans="2:11" x14ac:dyDescent="0.2">
      <c r="B35" s="31" t="s">
        <v>19</v>
      </c>
      <c r="C35" s="10" t="s">
        <v>327</v>
      </c>
      <c r="D35" s="10" t="str">
        <f>'3ª Divisão'!$E$82</f>
        <v>OsMistersPT B</v>
      </c>
      <c r="E35" s="91">
        <f>'3ª Divisão'!$H$82</f>
        <v>2645</v>
      </c>
      <c r="H35" s="89"/>
      <c r="I35" s="10"/>
      <c r="J35" s="10"/>
      <c r="K35" s="90"/>
    </row>
    <row r="36" spans="2:11" x14ac:dyDescent="0.2">
      <c r="B36" s="73" t="s">
        <v>20</v>
      </c>
      <c r="C36" s="10" t="s">
        <v>86</v>
      </c>
      <c r="D36" s="10" t="str">
        <f>'3ª Divisão'!$E$75</f>
        <v>Elite Coaches B</v>
      </c>
      <c r="E36" s="91">
        <f>'3ª Divisão'!$H$75</f>
        <v>430</v>
      </c>
      <c r="H36" s="89"/>
      <c r="I36" s="10"/>
      <c r="J36" s="10"/>
      <c r="K36" s="90"/>
    </row>
    <row r="37" spans="2:11" x14ac:dyDescent="0.2">
      <c r="B37" s="73" t="s">
        <v>21</v>
      </c>
      <c r="C37" s="10" t="s">
        <v>94</v>
      </c>
      <c r="D37" s="10" t="str">
        <f>'3ª Divisão'!$E$80</f>
        <v>NoWayPT B</v>
      </c>
      <c r="E37" s="91">
        <f>'3ª Divisão'!$H$80</f>
        <v>-910</v>
      </c>
      <c r="H37" s="89"/>
      <c r="I37" s="10"/>
      <c r="J37" s="10"/>
      <c r="K37" s="90"/>
    </row>
    <row r="38" spans="2:11" x14ac:dyDescent="0.2">
      <c r="B38" s="73" t="s">
        <v>22</v>
      </c>
      <c r="C38" s="10" t="s">
        <v>104</v>
      </c>
      <c r="D38" s="10" t="str">
        <f>'3ª Divisão'!$E$84</f>
        <v>Sporting Academy</v>
      </c>
      <c r="E38" s="91">
        <f>'3ª Divisão'!$H$84</f>
        <v>-1285</v>
      </c>
      <c r="H38" s="89"/>
      <c r="I38" s="10"/>
      <c r="J38" s="10"/>
      <c r="K38" s="90"/>
    </row>
    <row r="39" spans="2:11" x14ac:dyDescent="0.2">
      <c r="B39" s="73" t="s">
        <v>23</v>
      </c>
      <c r="C39" s="10" t="s">
        <v>324</v>
      </c>
      <c r="D39" s="10" t="str">
        <f>'3ª Divisão'!$E$79</f>
        <v>Miragaia City</v>
      </c>
      <c r="E39" s="91">
        <f>'3ª Divisão'!$H$79</f>
        <v>-3125</v>
      </c>
      <c r="H39" s="89"/>
      <c r="I39" s="10"/>
      <c r="J39" s="10"/>
      <c r="K39" s="90"/>
    </row>
    <row r="40" spans="2:11" x14ac:dyDescent="0.2">
      <c r="B40" s="73" t="s">
        <v>24</v>
      </c>
      <c r="C40" s="10" t="s">
        <v>336</v>
      </c>
      <c r="D40" s="10" t="str">
        <f>'3ª Divisão'!$E$73</f>
        <v>Brutal Force Osm</v>
      </c>
      <c r="E40" s="91">
        <f>'3ª Divisão'!$H$73</f>
        <v>-3630</v>
      </c>
      <c r="H40" s="89"/>
      <c r="I40" s="10"/>
      <c r="J40" s="10"/>
      <c r="K40" s="90"/>
    </row>
    <row r="41" spans="2:11" x14ac:dyDescent="0.2">
      <c r="B41" s="102" t="s">
        <v>410</v>
      </c>
      <c r="C41" s="103"/>
      <c r="D41" s="103"/>
      <c r="E41" s="104"/>
      <c r="H41" s="101"/>
      <c r="I41" s="101"/>
      <c r="J41" s="101"/>
      <c r="K41" s="101"/>
    </row>
  </sheetData>
  <sortState xmlns:xlrd2="http://schemas.microsoft.com/office/spreadsheetml/2017/richdata2" ref="C25:E40">
    <sortCondition descending="1" ref="E25:E40"/>
  </sortState>
  <mergeCells count="8">
    <mergeCell ref="H41:K41"/>
    <mergeCell ref="B41:E41"/>
    <mergeCell ref="H2:K2"/>
    <mergeCell ref="H20:K20"/>
    <mergeCell ref="B23:E23"/>
    <mergeCell ref="B2:E2"/>
    <mergeCell ref="B20:E20"/>
    <mergeCell ref="H23:K23"/>
  </mergeCells>
  <phoneticPr fontId="3" type="noConversion"/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31"/>
  <sheetViews>
    <sheetView showGridLines="0" workbookViewId="0">
      <pane ySplit="1" topLeftCell="A2" activePane="bottomLeft" state="frozen"/>
      <selection pane="bottomLeft" activeCell="C11" sqref="C11"/>
    </sheetView>
  </sheetViews>
  <sheetFormatPr defaultColWidth="9.140625" defaultRowHeight="11.25" x14ac:dyDescent="0.2"/>
  <cols>
    <col min="1" max="1" width="21.140625" style="6" bestFit="1" customWidth="1"/>
    <col min="2" max="2" width="23.7109375" style="6" bestFit="1" customWidth="1"/>
    <col min="3" max="3" width="18.42578125" style="6" bestFit="1" customWidth="1"/>
    <col min="4" max="4" width="13" style="6" customWidth="1"/>
    <col min="5" max="5" width="35.5703125" style="6" bestFit="1" customWidth="1"/>
    <col min="6" max="7" width="10.85546875" style="6" customWidth="1"/>
    <col min="8" max="8" width="27.42578125" style="5" bestFit="1" customWidth="1"/>
    <col min="9" max="9" width="20.28515625" style="5" bestFit="1" customWidth="1"/>
    <col min="10" max="16384" width="9.140625" style="5"/>
  </cols>
  <sheetData>
    <row r="1" spans="1:7" x14ac:dyDescent="0.2">
      <c r="A1" s="7" t="s">
        <v>0</v>
      </c>
      <c r="B1" s="7" t="s">
        <v>4</v>
      </c>
      <c r="C1" s="7" t="s">
        <v>3</v>
      </c>
      <c r="D1" s="7" t="s">
        <v>1</v>
      </c>
      <c r="E1" s="7" t="s">
        <v>18</v>
      </c>
      <c r="F1" s="7" t="s">
        <v>7</v>
      </c>
      <c r="G1" s="27" t="s">
        <v>39</v>
      </c>
    </row>
    <row r="2" spans="1:7" ht="12" x14ac:dyDescent="0.2">
      <c r="A2" s="3">
        <v>1</v>
      </c>
      <c r="B2" s="3" t="s">
        <v>177</v>
      </c>
      <c r="C2" s="3" t="s">
        <v>178</v>
      </c>
      <c r="D2" s="3">
        <v>3</v>
      </c>
      <c r="E2" s="3" t="s">
        <v>179</v>
      </c>
      <c r="F2" s="3">
        <v>350</v>
      </c>
      <c r="G2" s="30">
        <v>350</v>
      </c>
    </row>
    <row r="3" spans="1:7" s="4" customFormat="1" ht="11.25" customHeight="1" x14ac:dyDescent="0.2">
      <c r="A3" s="3">
        <v>1</v>
      </c>
      <c r="B3" s="3" t="s">
        <v>180</v>
      </c>
      <c r="C3" s="3" t="s">
        <v>181</v>
      </c>
      <c r="D3" s="3">
        <v>4</v>
      </c>
      <c r="E3" s="3" t="s">
        <v>182</v>
      </c>
      <c r="F3" s="3">
        <v>350</v>
      </c>
      <c r="G3" s="30">
        <v>1400</v>
      </c>
    </row>
    <row r="4" spans="1:7" s="4" customFormat="1" ht="11.25" customHeight="1" x14ac:dyDescent="0.2">
      <c r="A4" s="3">
        <v>2</v>
      </c>
      <c r="B4" s="3" t="s">
        <v>313</v>
      </c>
      <c r="C4" s="3" t="s">
        <v>401</v>
      </c>
      <c r="D4" s="3">
        <v>3</v>
      </c>
      <c r="E4" s="3" t="s">
        <v>192</v>
      </c>
      <c r="F4" s="3">
        <v>350</v>
      </c>
      <c r="G4" s="99">
        <v>750</v>
      </c>
    </row>
    <row r="5" spans="1:7" s="4" customFormat="1" ht="12" x14ac:dyDescent="0.2">
      <c r="A5" s="3">
        <v>2</v>
      </c>
      <c r="B5" s="3" t="s">
        <v>404</v>
      </c>
      <c r="C5" s="3" t="s">
        <v>208</v>
      </c>
      <c r="D5" s="3">
        <v>3</v>
      </c>
      <c r="E5" s="3" t="s">
        <v>209</v>
      </c>
      <c r="F5" s="3">
        <v>350</v>
      </c>
      <c r="G5" s="30">
        <v>1050</v>
      </c>
    </row>
    <row r="6" spans="1:7" s="4" customFormat="1" ht="12" x14ac:dyDescent="0.2">
      <c r="A6" s="3">
        <v>2</v>
      </c>
      <c r="B6" s="3" t="s">
        <v>198</v>
      </c>
      <c r="C6" s="3" t="s">
        <v>199</v>
      </c>
      <c r="D6" s="3">
        <v>1</v>
      </c>
      <c r="E6" s="3" t="s">
        <v>176</v>
      </c>
      <c r="F6" s="3">
        <v>350</v>
      </c>
      <c r="G6" s="30">
        <v>350</v>
      </c>
    </row>
    <row r="7" spans="1:7" s="4" customFormat="1" ht="12" x14ac:dyDescent="0.2">
      <c r="A7" s="3">
        <v>2</v>
      </c>
      <c r="B7" s="3" t="s">
        <v>190</v>
      </c>
      <c r="C7" s="3" t="s">
        <v>191</v>
      </c>
      <c r="D7" s="3">
        <v>4</v>
      </c>
      <c r="E7" s="3" t="s">
        <v>192</v>
      </c>
      <c r="F7" s="3">
        <v>350</v>
      </c>
      <c r="G7" s="30">
        <v>700</v>
      </c>
    </row>
    <row r="8" spans="1:7" s="4" customFormat="1" x14ac:dyDescent="0.2">
      <c r="A8" s="3">
        <v>2</v>
      </c>
      <c r="B8" s="3" t="s">
        <v>190</v>
      </c>
      <c r="C8" s="3" t="s">
        <v>402</v>
      </c>
      <c r="D8" s="3">
        <v>2</v>
      </c>
      <c r="E8" s="3" t="s">
        <v>403</v>
      </c>
      <c r="F8" s="3">
        <v>350</v>
      </c>
      <c r="G8" s="99">
        <v>350</v>
      </c>
    </row>
    <row r="9" spans="1:7" s="4" customFormat="1" ht="11.25" customHeight="1" x14ac:dyDescent="0.2">
      <c r="A9" s="3">
        <v>2</v>
      </c>
      <c r="B9" s="3" t="s">
        <v>183</v>
      </c>
      <c r="C9" s="3" t="s">
        <v>184</v>
      </c>
      <c r="D9" s="3">
        <v>3</v>
      </c>
      <c r="E9" s="3" t="s">
        <v>179</v>
      </c>
      <c r="F9" s="3">
        <v>350</v>
      </c>
      <c r="G9" s="30">
        <v>350</v>
      </c>
    </row>
    <row r="10" spans="1:7" s="4" customFormat="1" ht="11.25" customHeight="1" x14ac:dyDescent="0.2">
      <c r="A10" s="3">
        <v>2</v>
      </c>
      <c r="B10" s="3" t="s">
        <v>183</v>
      </c>
      <c r="C10" s="3" t="s">
        <v>207</v>
      </c>
      <c r="D10" s="3">
        <v>2</v>
      </c>
      <c r="E10" s="3" t="s">
        <v>176</v>
      </c>
      <c r="F10" s="3">
        <v>350</v>
      </c>
      <c r="G10" s="30">
        <v>350</v>
      </c>
    </row>
    <row r="11" spans="1:7" s="4" customFormat="1" ht="12" x14ac:dyDescent="0.2">
      <c r="A11" s="3">
        <v>2</v>
      </c>
      <c r="B11" s="3" t="s">
        <v>185</v>
      </c>
      <c r="C11" s="3" t="s">
        <v>186</v>
      </c>
      <c r="D11" s="3">
        <v>1</v>
      </c>
      <c r="E11" s="3" t="s">
        <v>179</v>
      </c>
      <c r="F11" s="3">
        <v>350</v>
      </c>
      <c r="G11" s="30">
        <v>350</v>
      </c>
    </row>
    <row r="12" spans="1:7" s="4" customFormat="1" ht="11.25" customHeight="1" x14ac:dyDescent="0.2">
      <c r="A12" s="3">
        <v>2</v>
      </c>
      <c r="B12" s="3" t="s">
        <v>174</v>
      </c>
      <c r="C12" s="3" t="s">
        <v>175</v>
      </c>
      <c r="D12" s="3">
        <v>4</v>
      </c>
      <c r="E12" s="3" t="s">
        <v>176</v>
      </c>
      <c r="F12" s="3">
        <v>350</v>
      </c>
      <c r="G12" s="30">
        <v>350</v>
      </c>
    </row>
    <row r="13" spans="1:7" s="4" customFormat="1" ht="11.25" customHeight="1" x14ac:dyDescent="0.2">
      <c r="A13" s="3">
        <v>3</v>
      </c>
      <c r="B13" s="3" t="s">
        <v>210</v>
      </c>
      <c r="C13" s="3" t="s">
        <v>211</v>
      </c>
      <c r="D13" s="3">
        <v>4</v>
      </c>
      <c r="E13" s="3" t="s">
        <v>212</v>
      </c>
      <c r="F13" s="3">
        <v>200</v>
      </c>
      <c r="G13" s="30">
        <v>200</v>
      </c>
    </row>
    <row r="14" spans="1:7" s="4" customFormat="1" ht="11.25" customHeight="1" x14ac:dyDescent="0.2">
      <c r="A14" s="3">
        <v>3</v>
      </c>
      <c r="B14" s="3" t="s">
        <v>187</v>
      </c>
      <c r="C14" s="3" t="s">
        <v>188</v>
      </c>
      <c r="D14" s="3">
        <v>2</v>
      </c>
      <c r="E14" s="3" t="s">
        <v>189</v>
      </c>
      <c r="F14" s="3">
        <v>350</v>
      </c>
      <c r="G14" s="30">
        <v>1400</v>
      </c>
    </row>
    <row r="15" spans="1:7" s="4" customFormat="1" ht="11.25" customHeight="1" x14ac:dyDescent="0.2">
      <c r="A15" s="3">
        <v>3</v>
      </c>
      <c r="B15" s="3" t="s">
        <v>187</v>
      </c>
      <c r="C15" s="3" t="s">
        <v>193</v>
      </c>
      <c r="D15" s="3">
        <v>1</v>
      </c>
      <c r="E15" s="3" t="s">
        <v>176</v>
      </c>
      <c r="F15" s="3">
        <v>350</v>
      </c>
      <c r="G15" s="30">
        <v>350</v>
      </c>
    </row>
    <row r="16" spans="1:7" s="4" customFormat="1" ht="11.25" customHeight="1" x14ac:dyDescent="0.2">
      <c r="A16" s="3">
        <v>3</v>
      </c>
      <c r="B16" s="3" t="s">
        <v>187</v>
      </c>
      <c r="C16" s="3" t="s">
        <v>197</v>
      </c>
      <c r="D16" s="3">
        <v>3</v>
      </c>
      <c r="E16" s="3" t="s">
        <v>192</v>
      </c>
      <c r="F16" s="3">
        <v>350</v>
      </c>
      <c r="G16" s="30">
        <v>700</v>
      </c>
    </row>
    <row r="17" spans="1:7" s="4" customFormat="1" ht="12" x14ac:dyDescent="0.2">
      <c r="A17" s="3">
        <v>3</v>
      </c>
      <c r="B17" s="3" t="s">
        <v>194</v>
      </c>
      <c r="C17" s="3" t="s">
        <v>195</v>
      </c>
      <c r="D17" s="3">
        <v>3</v>
      </c>
      <c r="E17" s="3" t="s">
        <v>196</v>
      </c>
      <c r="F17" s="3">
        <v>350</v>
      </c>
      <c r="G17" s="30">
        <v>1750</v>
      </c>
    </row>
    <row r="18" spans="1:7" s="4" customFormat="1" ht="12" x14ac:dyDescent="0.2">
      <c r="A18" s="3">
        <v>3</v>
      </c>
      <c r="B18" s="3" t="s">
        <v>194</v>
      </c>
      <c r="C18" s="3" t="s">
        <v>195</v>
      </c>
      <c r="D18" s="3">
        <v>3</v>
      </c>
      <c r="E18" s="3" t="s">
        <v>179</v>
      </c>
      <c r="F18" s="3">
        <v>350</v>
      </c>
      <c r="G18" s="30">
        <v>350</v>
      </c>
    </row>
    <row r="19" spans="1:7" s="4" customFormat="1" ht="12" x14ac:dyDescent="0.2">
      <c r="A19" s="3">
        <v>3</v>
      </c>
      <c r="B19" s="3" t="s">
        <v>203</v>
      </c>
      <c r="C19" s="3" t="s">
        <v>204</v>
      </c>
      <c r="D19" s="3">
        <v>4</v>
      </c>
      <c r="E19" s="3" t="s">
        <v>179</v>
      </c>
      <c r="F19" s="3">
        <v>350</v>
      </c>
      <c r="G19" s="30">
        <v>350</v>
      </c>
    </row>
    <row r="20" spans="1:7" s="4" customFormat="1" ht="12" x14ac:dyDescent="0.2">
      <c r="A20" s="3">
        <v>3</v>
      </c>
      <c r="B20" s="3" t="s">
        <v>200</v>
      </c>
      <c r="C20" s="3" t="s">
        <v>201</v>
      </c>
      <c r="D20" s="3">
        <v>1</v>
      </c>
      <c r="E20" s="3" t="s">
        <v>202</v>
      </c>
      <c r="F20" s="3">
        <v>350</v>
      </c>
      <c r="G20" s="100">
        <v>350</v>
      </c>
    </row>
    <row r="21" spans="1:7" s="4" customFormat="1" ht="12" x14ac:dyDescent="0.2">
      <c r="A21" s="98">
        <v>3</v>
      </c>
      <c r="B21" s="98" t="s">
        <v>200</v>
      </c>
      <c r="C21" s="98" t="s">
        <v>205</v>
      </c>
      <c r="D21" s="98">
        <v>2</v>
      </c>
      <c r="E21" s="98" t="s">
        <v>206</v>
      </c>
      <c r="F21" s="98">
        <v>200</v>
      </c>
      <c r="G21" s="100">
        <v>200</v>
      </c>
    </row>
    <row r="22" spans="1:7" s="4" customFormat="1" ht="12" x14ac:dyDescent="0.2">
      <c r="A22" s="98">
        <v>3</v>
      </c>
      <c r="B22" s="98" t="s">
        <v>171</v>
      </c>
      <c r="C22" s="98" t="s">
        <v>172</v>
      </c>
      <c r="D22" s="98">
        <v>1</v>
      </c>
      <c r="E22" s="98" t="s">
        <v>173</v>
      </c>
      <c r="F22" s="98">
        <v>100</v>
      </c>
      <c r="G22" s="100">
        <v>100</v>
      </c>
    </row>
    <row r="23" spans="1:7" s="4" customFormat="1" x14ac:dyDescent="0.2">
      <c r="A23" s="3"/>
      <c r="B23" s="3"/>
      <c r="C23" s="3"/>
      <c r="D23" s="3"/>
      <c r="E23" s="3"/>
      <c r="F23" s="3"/>
      <c r="G23" s="28"/>
    </row>
    <row r="24" spans="1:7" s="4" customFormat="1" x14ac:dyDescent="0.2">
      <c r="A24" s="3"/>
      <c r="B24" s="3"/>
      <c r="C24" s="3"/>
      <c r="D24" s="3"/>
      <c r="E24" s="3"/>
      <c r="F24" s="3"/>
      <c r="G24" s="28"/>
    </row>
    <row r="25" spans="1:7" s="4" customFormat="1" x14ac:dyDescent="0.2">
      <c r="A25" s="3"/>
      <c r="B25" s="3"/>
      <c r="C25" s="3"/>
      <c r="D25" s="3"/>
      <c r="E25" s="3"/>
      <c r="F25" s="3"/>
      <c r="G25" s="28"/>
    </row>
    <row r="26" spans="1:7" s="4" customFormat="1" x14ac:dyDescent="0.2">
      <c r="A26" s="3"/>
      <c r="B26" s="3"/>
      <c r="C26" s="3"/>
      <c r="D26" s="3"/>
      <c r="E26" s="3"/>
      <c r="F26" s="3"/>
      <c r="G26" s="28"/>
    </row>
    <row r="27" spans="1:7" s="4" customFormat="1" x14ac:dyDescent="0.2">
      <c r="A27" s="3"/>
      <c r="B27" s="3"/>
      <c r="C27" s="3"/>
      <c r="D27" s="3"/>
      <c r="E27" s="3"/>
      <c r="F27" s="3"/>
      <c r="G27" s="28"/>
    </row>
    <row r="28" spans="1:7" s="4" customFormat="1" x14ac:dyDescent="0.2">
      <c r="A28" s="3"/>
      <c r="B28" s="3"/>
      <c r="C28" s="3"/>
      <c r="D28" s="3"/>
      <c r="E28" s="3"/>
      <c r="F28" s="3"/>
      <c r="G28" s="28"/>
    </row>
    <row r="29" spans="1:7" s="4" customFormat="1" x14ac:dyDescent="0.2">
      <c r="A29" s="3"/>
      <c r="B29" s="3"/>
      <c r="C29" s="3"/>
      <c r="D29" s="3"/>
      <c r="E29" s="3"/>
      <c r="F29" s="3"/>
      <c r="G29" s="28"/>
    </row>
    <row r="30" spans="1:7" s="4" customFormat="1" x14ac:dyDescent="0.2">
      <c r="A30" s="26"/>
      <c r="B30" s="26"/>
      <c r="C30" s="26"/>
      <c r="D30" s="26"/>
      <c r="E30" s="26"/>
      <c r="F30" s="26"/>
      <c r="G30" s="26"/>
    </row>
    <row r="31" spans="1:7" x14ac:dyDescent="0.2">
      <c r="E31" s="23"/>
      <c r="F31" s="23"/>
      <c r="G31" s="23"/>
    </row>
  </sheetData>
  <autoFilter ref="A1:G22" xr:uid="{00000000-0009-0000-0000-000005000000}"/>
  <sortState xmlns:xlrd2="http://schemas.microsoft.com/office/spreadsheetml/2017/richdata2" ref="A2:G22">
    <sortCondition ref="A2:A22"/>
    <sortCondition ref="B2:B22"/>
  </sortState>
  <phoneticPr fontId="3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17"/>
  <sheetViews>
    <sheetView workbookViewId="0">
      <selection activeCell="B17" sqref="B17"/>
    </sheetView>
  </sheetViews>
  <sheetFormatPr defaultRowHeight="15" x14ac:dyDescent="0.25"/>
  <cols>
    <col min="1" max="1" width="10.7109375" bestFit="1" customWidth="1"/>
    <col min="2" max="2" width="60.140625" customWidth="1"/>
  </cols>
  <sheetData>
    <row r="1" spans="1:2" x14ac:dyDescent="0.25">
      <c r="A1" t="s">
        <v>27</v>
      </c>
    </row>
    <row r="2" spans="1:2" x14ac:dyDescent="0.25">
      <c r="A2" t="s">
        <v>34</v>
      </c>
      <c r="B2" s="25" t="s">
        <v>60</v>
      </c>
    </row>
    <row r="3" spans="1:2" x14ac:dyDescent="0.25">
      <c r="A3" t="s">
        <v>35</v>
      </c>
      <c r="B3" s="25" t="s">
        <v>74</v>
      </c>
    </row>
    <row r="4" spans="1:2" x14ac:dyDescent="0.25">
      <c r="A4" t="s">
        <v>36</v>
      </c>
      <c r="B4" s="25" t="s">
        <v>61</v>
      </c>
    </row>
    <row r="5" spans="1:2" x14ac:dyDescent="0.25">
      <c r="A5" t="s">
        <v>37</v>
      </c>
      <c r="B5" s="25" t="s">
        <v>62</v>
      </c>
    </row>
    <row r="7" spans="1:2" x14ac:dyDescent="0.25">
      <c r="A7" t="s">
        <v>28</v>
      </c>
    </row>
    <row r="8" spans="1:2" x14ac:dyDescent="0.25">
      <c r="A8" t="s">
        <v>34</v>
      </c>
      <c r="B8" s="25" t="s">
        <v>63</v>
      </c>
    </row>
    <row r="9" spans="1:2" x14ac:dyDescent="0.25">
      <c r="A9" t="s">
        <v>35</v>
      </c>
      <c r="B9" s="25" t="s">
        <v>64</v>
      </c>
    </row>
    <row r="10" spans="1:2" x14ac:dyDescent="0.25">
      <c r="A10" t="s">
        <v>36</v>
      </c>
      <c r="B10" s="25" t="s">
        <v>65</v>
      </c>
    </row>
    <row r="11" spans="1:2" x14ac:dyDescent="0.25">
      <c r="A11" t="s">
        <v>37</v>
      </c>
      <c r="B11" s="25" t="s">
        <v>66</v>
      </c>
    </row>
    <row r="13" spans="1:2" x14ac:dyDescent="0.25">
      <c r="A13" t="s">
        <v>29</v>
      </c>
    </row>
    <row r="14" spans="1:2" x14ac:dyDescent="0.25">
      <c r="A14" t="s">
        <v>34</v>
      </c>
      <c r="B14" s="25" t="s">
        <v>67</v>
      </c>
    </row>
    <row r="15" spans="1:2" x14ac:dyDescent="0.25">
      <c r="A15" t="s">
        <v>35</v>
      </c>
      <c r="B15" s="25" t="s">
        <v>68</v>
      </c>
    </row>
    <row r="16" spans="1:2" x14ac:dyDescent="0.25">
      <c r="A16" t="s">
        <v>36</v>
      </c>
      <c r="B16" s="25" t="s">
        <v>69</v>
      </c>
    </row>
    <row r="17" spans="1:2" x14ac:dyDescent="0.25">
      <c r="A17" t="s">
        <v>37</v>
      </c>
      <c r="B17" s="25" t="s">
        <v>70</v>
      </c>
    </row>
  </sheetData>
  <hyperlinks>
    <hyperlink ref="B2" r:id="rId1" xr:uid="{00000000-0004-0000-0600-000000000000}"/>
    <hyperlink ref="B4" r:id="rId2" xr:uid="{00000000-0004-0000-0600-000001000000}"/>
    <hyperlink ref="B5" r:id="rId3" xr:uid="{00000000-0004-0000-0600-000002000000}"/>
    <hyperlink ref="B8" r:id="rId4" xr:uid="{00000000-0004-0000-0600-000003000000}"/>
    <hyperlink ref="B9" r:id="rId5" xr:uid="{00000000-0004-0000-0600-000004000000}"/>
    <hyperlink ref="B10" r:id="rId6" xr:uid="{00000000-0004-0000-0600-000005000000}"/>
    <hyperlink ref="B11" r:id="rId7" xr:uid="{00000000-0004-0000-0600-000006000000}"/>
    <hyperlink ref="B15" r:id="rId8" xr:uid="{00000000-0004-0000-0600-000008000000}"/>
    <hyperlink ref="B16" r:id="rId9" xr:uid="{00000000-0004-0000-0600-000009000000}"/>
    <hyperlink ref="B17" r:id="rId10" xr:uid="{00000000-0004-0000-0600-00000A000000}"/>
  </hyperlink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Conferência de Posição</vt:lpstr>
      <vt:lpstr>1ª Divisão</vt:lpstr>
      <vt:lpstr>2ª Divisão</vt:lpstr>
      <vt:lpstr>3ª Divisão</vt:lpstr>
      <vt:lpstr>Parciais</vt:lpstr>
      <vt:lpstr>Penalizações</vt:lpstr>
      <vt:lpstr>LINK LIGAS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klaudio goncalves</dc:creator>
  <cp:keywords/>
  <dc:description/>
  <cp:lastModifiedBy>Guilherme de Oliveira</cp:lastModifiedBy>
  <cp:revision/>
  <dcterms:created xsi:type="dcterms:W3CDTF">2021-04-18T22:58:02Z</dcterms:created>
  <dcterms:modified xsi:type="dcterms:W3CDTF">2021-08-05T12:52:12Z</dcterms:modified>
  <cp:category/>
  <cp:contentStatus/>
</cp:coreProperties>
</file>