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gleS\Desktop\Thesis\Code\ALNS\"/>
    </mc:Choice>
  </mc:AlternateContent>
  <xr:revisionPtr revIDLastSave="0" documentId="13_ncr:1_{F7CD425B-3D60-403D-8361-8181BE5EFFB3}" xr6:coauthVersionLast="47" xr6:coauthVersionMax="47" xr10:uidLastSave="{00000000-0000-0000-0000-000000000000}"/>
  <bookViews>
    <workbookView xWindow="-108" yWindow="-108" windowWidth="23256" windowHeight="12456" activeTab="8" xr2:uid="{FA2BCF2A-7D5A-4CF3-B2A8-41ED7A1D29D7}"/>
  </bookViews>
  <sheets>
    <sheet name="C5" sheetId="1" r:id="rId1"/>
    <sheet name="C10" sheetId="2" r:id="rId2"/>
    <sheet name="C15" sheetId="3" r:id="rId3"/>
    <sheet name="C100" sheetId="4" r:id="rId4"/>
    <sheet name="PR_0.4" sheetId="10" r:id="rId5"/>
    <sheet name="BD" sheetId="5" r:id="rId6"/>
    <sheet name="BD0.2" sheetId="8" r:id="rId7"/>
    <sheet name="BD1" sheetId="6" r:id="rId8"/>
    <sheet name="BD5" sheetId="7" r:id="rId9"/>
    <sheet name="tables to main text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" i="8" l="1"/>
  <c r="H22" i="7"/>
  <c r="I19" i="9"/>
  <c r="H19" i="9"/>
  <c r="E19" i="9"/>
  <c r="D19" i="9"/>
  <c r="N10" i="7"/>
  <c r="N9" i="7"/>
  <c r="N8" i="7"/>
  <c r="N7" i="7"/>
  <c r="N6" i="7"/>
  <c r="N5" i="7"/>
  <c r="N4" i="7"/>
  <c r="N3" i="7"/>
  <c r="N2" i="7"/>
  <c r="N10" i="6"/>
  <c r="N9" i="6"/>
  <c r="N8" i="6"/>
  <c r="N7" i="6"/>
  <c r="N6" i="6"/>
  <c r="N5" i="6"/>
  <c r="N4" i="6"/>
  <c r="N3" i="6"/>
  <c r="N2" i="6"/>
  <c r="T2" i="6"/>
  <c r="T3" i="6"/>
  <c r="T4" i="6"/>
  <c r="T5" i="6"/>
  <c r="T6" i="6"/>
  <c r="T7" i="6"/>
  <c r="T8" i="6"/>
  <c r="T9" i="6"/>
  <c r="T10" i="6"/>
  <c r="N10" i="8"/>
  <c r="N9" i="8"/>
  <c r="N8" i="8"/>
  <c r="N7" i="8"/>
  <c r="N6" i="8"/>
  <c r="N5" i="8"/>
  <c r="N4" i="8"/>
  <c r="N3" i="8"/>
  <c r="N2" i="8"/>
  <c r="E2" i="8"/>
  <c r="I2" i="8"/>
  <c r="T2" i="8"/>
  <c r="Y2" i="8"/>
  <c r="E3" i="8"/>
  <c r="I3" i="8"/>
  <c r="T3" i="8"/>
  <c r="Y3" i="8"/>
  <c r="E4" i="8"/>
  <c r="I4" i="8"/>
  <c r="T4" i="8"/>
  <c r="Y4" i="8"/>
  <c r="E5" i="8"/>
  <c r="I5" i="8"/>
  <c r="T5" i="8"/>
  <c r="E6" i="8"/>
  <c r="I6" i="8"/>
  <c r="T6" i="8"/>
  <c r="Y6" i="8"/>
  <c r="E7" i="8"/>
  <c r="I7" i="8"/>
  <c r="T7" i="8"/>
  <c r="Y7" i="8"/>
  <c r="E8" i="8"/>
  <c r="I8" i="8"/>
  <c r="T8" i="8"/>
  <c r="Y8" i="8"/>
  <c r="E9" i="8"/>
  <c r="I9" i="8"/>
  <c r="T9" i="8"/>
  <c r="Y9" i="8"/>
  <c r="E10" i="8"/>
  <c r="I10" i="8"/>
  <c r="T10" i="8"/>
  <c r="Y10" i="8"/>
  <c r="E7" i="9"/>
  <c r="D3" i="10"/>
  <c r="D4" i="10"/>
  <c r="D5" i="10"/>
  <c r="D6" i="10"/>
  <c r="D7" i="10"/>
  <c r="D2" i="10"/>
  <c r="G2" i="4"/>
  <c r="P24" i="5"/>
  <c r="P25" i="5"/>
  <c r="P26" i="5"/>
  <c r="P27" i="5"/>
  <c r="P28" i="5"/>
  <c r="P29" i="5"/>
  <c r="P30" i="5"/>
  <c r="P31" i="5"/>
  <c r="P23" i="5"/>
  <c r="E27" i="5"/>
  <c r="E6" i="5"/>
  <c r="E18" i="5"/>
  <c r="P16" i="5"/>
  <c r="P14" i="5"/>
  <c r="P15" i="5"/>
  <c r="P17" i="5"/>
  <c r="P18" i="5"/>
  <c r="P19" i="5"/>
  <c r="P20" i="5"/>
  <c r="P21" i="5"/>
  <c r="P13" i="5"/>
  <c r="P4" i="5"/>
  <c r="P5" i="5"/>
  <c r="P6" i="5"/>
  <c r="P7" i="5"/>
  <c r="P8" i="5"/>
  <c r="P9" i="5"/>
  <c r="P10" i="5"/>
  <c r="P11" i="5"/>
  <c r="P3" i="5"/>
  <c r="Q14" i="3"/>
  <c r="N14" i="3"/>
  <c r="J14" i="3"/>
  <c r="G14" i="3"/>
  <c r="F14" i="3"/>
  <c r="Q14" i="2"/>
  <c r="N14" i="2"/>
  <c r="J14" i="2"/>
  <c r="G14" i="2"/>
  <c r="F14" i="2"/>
  <c r="Q14" i="1"/>
  <c r="N14" i="1"/>
  <c r="J14" i="1"/>
  <c r="G14" i="1"/>
  <c r="Y10" i="7"/>
  <c r="T10" i="7"/>
  <c r="I10" i="7"/>
  <c r="E10" i="7"/>
  <c r="Y9" i="7"/>
  <c r="T9" i="7"/>
  <c r="I9" i="7"/>
  <c r="E9" i="7"/>
  <c r="Y8" i="7"/>
  <c r="T8" i="7"/>
  <c r="I8" i="7"/>
  <c r="E8" i="7"/>
  <c r="Y7" i="7"/>
  <c r="T7" i="7"/>
  <c r="I7" i="7"/>
  <c r="E7" i="7"/>
  <c r="Y6" i="7"/>
  <c r="T6" i="7"/>
  <c r="I6" i="7"/>
  <c r="E6" i="7"/>
  <c r="Y5" i="7"/>
  <c r="T5" i="7"/>
  <c r="I5" i="7"/>
  <c r="E5" i="7"/>
  <c r="Y4" i="7"/>
  <c r="T4" i="7"/>
  <c r="I4" i="7"/>
  <c r="E4" i="7"/>
  <c r="Y3" i="7"/>
  <c r="T3" i="7"/>
  <c r="I3" i="7"/>
  <c r="E3" i="7"/>
  <c r="Y2" i="7"/>
  <c r="T2" i="7"/>
  <c r="I2" i="7"/>
  <c r="E2" i="7"/>
  <c r="Y10" i="6"/>
  <c r="I10" i="6"/>
  <c r="E10" i="6"/>
  <c r="Y9" i="6"/>
  <c r="I9" i="6"/>
  <c r="E9" i="6"/>
  <c r="Y8" i="6"/>
  <c r="I8" i="6"/>
  <c r="E8" i="6"/>
  <c r="Y7" i="6"/>
  <c r="I7" i="6"/>
  <c r="E7" i="6"/>
  <c r="Y6" i="6"/>
  <c r="I6" i="6"/>
  <c r="E6" i="6"/>
  <c r="Y5" i="6"/>
  <c r="I5" i="6"/>
  <c r="E5" i="6"/>
  <c r="Y4" i="6"/>
  <c r="I4" i="6"/>
  <c r="E4" i="6"/>
  <c r="Y3" i="6"/>
  <c r="I3" i="6"/>
  <c r="E3" i="6"/>
  <c r="Y2" i="6"/>
  <c r="I2" i="6"/>
  <c r="E2" i="6"/>
  <c r="J3" i="5"/>
  <c r="E14" i="5"/>
  <c r="E3" i="5"/>
  <c r="H8" i="4"/>
  <c r="J25" i="5"/>
  <c r="J6" i="5"/>
  <c r="J17" i="5"/>
  <c r="J29" i="5"/>
  <c r="J13" i="5"/>
  <c r="J14" i="5"/>
  <c r="J15" i="5"/>
  <c r="J16" i="5"/>
  <c r="J18" i="5"/>
  <c r="J19" i="5"/>
  <c r="J20" i="5"/>
  <c r="J21" i="5"/>
  <c r="J23" i="5"/>
  <c r="J24" i="5"/>
  <c r="J26" i="5"/>
  <c r="J27" i="5"/>
  <c r="J28" i="5"/>
  <c r="J30" i="5"/>
  <c r="J31" i="5"/>
  <c r="J4" i="5"/>
  <c r="J5" i="5"/>
  <c r="J7" i="5"/>
  <c r="J8" i="5"/>
  <c r="J9" i="5"/>
  <c r="J10" i="5"/>
  <c r="J11" i="5"/>
  <c r="F13" i="2"/>
  <c r="F2" i="1"/>
  <c r="F2" i="3"/>
  <c r="F13" i="3"/>
  <c r="F12" i="3"/>
  <c r="F11" i="3"/>
  <c r="F10" i="3"/>
  <c r="F9" i="3"/>
  <c r="F8" i="3"/>
  <c r="F7" i="3"/>
  <c r="F6" i="3"/>
  <c r="F5" i="3"/>
  <c r="F4" i="3"/>
  <c r="F3" i="3"/>
  <c r="F9" i="2"/>
  <c r="F12" i="2"/>
  <c r="F3" i="2"/>
  <c r="F4" i="2"/>
  <c r="F5" i="2"/>
  <c r="F6" i="2"/>
  <c r="F7" i="2"/>
  <c r="F8" i="2"/>
  <c r="F10" i="2"/>
  <c r="F11" i="2"/>
  <c r="F2" i="2"/>
  <c r="F3" i="1"/>
  <c r="F4" i="1"/>
  <c r="F5" i="1"/>
  <c r="F6" i="1"/>
  <c r="F7" i="1"/>
  <c r="F8" i="1"/>
  <c r="F9" i="1"/>
  <c r="F10" i="1"/>
  <c r="F11" i="1"/>
  <c r="F12" i="1"/>
  <c r="F13" i="1"/>
  <c r="G3" i="4"/>
  <c r="G4" i="4"/>
  <c r="G5" i="4"/>
  <c r="G6" i="4"/>
  <c r="G7" i="4"/>
  <c r="F3" i="4"/>
  <c r="F4" i="4"/>
  <c r="F5" i="4"/>
  <c r="F6" i="4"/>
  <c r="F7" i="4"/>
  <c r="F2" i="4"/>
  <c r="E9" i="5"/>
  <c r="E4" i="5"/>
  <c r="E5" i="5"/>
  <c r="E7" i="5"/>
  <c r="E8" i="5"/>
  <c r="E10" i="5"/>
  <c r="E11" i="5"/>
  <c r="E13" i="5"/>
  <c r="E15" i="5"/>
  <c r="E16" i="5"/>
  <c r="E17" i="5"/>
  <c r="E19" i="5"/>
  <c r="E20" i="5"/>
  <c r="E21" i="5"/>
  <c r="E23" i="5"/>
  <c r="E24" i="5"/>
  <c r="E25" i="5"/>
  <c r="E26" i="5"/>
  <c r="E28" i="5"/>
  <c r="E29" i="5"/>
  <c r="E30" i="5"/>
  <c r="E31" i="5"/>
  <c r="AC13" i="5"/>
  <c r="AC14" i="5"/>
  <c r="AC15" i="5"/>
  <c r="AC16" i="5"/>
  <c r="AC17" i="5"/>
  <c r="AC18" i="5"/>
  <c r="AC19" i="5"/>
  <c r="AC20" i="5"/>
  <c r="AC21" i="5"/>
  <c r="AC23" i="5"/>
  <c r="AC24" i="5"/>
  <c r="AC25" i="5"/>
  <c r="AC26" i="5"/>
  <c r="AC27" i="5"/>
  <c r="AC28" i="5"/>
  <c r="AC29" i="5"/>
  <c r="AC30" i="5"/>
  <c r="AC31" i="5"/>
  <c r="AC4" i="5"/>
  <c r="AC5" i="5"/>
  <c r="AC6" i="5"/>
  <c r="AC7" i="5"/>
  <c r="AC8" i="5"/>
  <c r="AC9" i="5"/>
  <c r="AC10" i="5"/>
  <c r="AC11" i="5"/>
  <c r="AC3" i="5"/>
  <c r="W4" i="5"/>
  <c r="W5" i="5"/>
  <c r="W6" i="5"/>
  <c r="W7" i="5"/>
  <c r="W8" i="5"/>
  <c r="W9" i="5"/>
  <c r="W10" i="5"/>
  <c r="W11" i="5"/>
  <c r="W3" i="5"/>
  <c r="W13" i="5"/>
  <c r="W14" i="5"/>
  <c r="W15" i="5"/>
  <c r="W16" i="5"/>
  <c r="W17" i="5"/>
  <c r="W18" i="5"/>
  <c r="W19" i="5"/>
  <c r="W21" i="5"/>
  <c r="W20" i="5"/>
  <c r="W26" i="5"/>
  <c r="W23" i="5"/>
  <c r="W29" i="5"/>
  <c r="W24" i="5"/>
  <c r="W25" i="5"/>
  <c r="W27" i="5"/>
  <c r="W28" i="5"/>
  <c r="W30" i="5"/>
  <c r="W31" i="5"/>
  <c r="F14" i="1" l="1"/>
  <c r="G8" i="4"/>
  <c r="F8" i="4"/>
</calcChain>
</file>

<file path=xl/sharedStrings.xml><?xml version="1.0" encoding="utf-8"?>
<sst xmlns="http://schemas.openxmlformats.org/spreadsheetml/2006/main" count="333" uniqueCount="104">
  <si>
    <t>C101-5</t>
  </si>
  <si>
    <t>C103-5</t>
  </si>
  <si>
    <t>C206-5</t>
  </si>
  <si>
    <t>C208-5</t>
  </si>
  <si>
    <t>R104-5</t>
  </si>
  <si>
    <t>R105-5</t>
  </si>
  <si>
    <t>R202-5</t>
  </si>
  <si>
    <t>R203-5</t>
  </si>
  <si>
    <t>RC105-5</t>
  </si>
  <si>
    <t>RC108-5</t>
  </si>
  <si>
    <t>RC204-5</t>
  </si>
  <si>
    <t>RC208-5</t>
  </si>
  <si>
    <t>C101-10</t>
  </si>
  <si>
    <t>C104-10</t>
  </si>
  <si>
    <t>C202-10</t>
  </si>
  <si>
    <t>C205-10</t>
  </si>
  <si>
    <t>R102-10</t>
  </si>
  <si>
    <t>R103-10</t>
  </si>
  <si>
    <t>R201-10</t>
  </si>
  <si>
    <t>R203-10</t>
  </si>
  <si>
    <t>RC102-10</t>
  </si>
  <si>
    <t>RC108-10</t>
  </si>
  <si>
    <t>RC201-10</t>
  </si>
  <si>
    <t>RC205-10</t>
  </si>
  <si>
    <t>C103-15</t>
  </si>
  <si>
    <t>C106-15</t>
  </si>
  <si>
    <t>C202-15</t>
  </si>
  <si>
    <t>C208-15</t>
  </si>
  <si>
    <t>R102-15</t>
  </si>
  <si>
    <t>R105-15</t>
  </si>
  <si>
    <t>R202-15</t>
  </si>
  <si>
    <t>R209-15</t>
  </si>
  <si>
    <t>RC103-15</t>
  </si>
  <si>
    <t>RC108-15</t>
  </si>
  <si>
    <t>RC202-15</t>
  </si>
  <si>
    <t>RC204-15</t>
  </si>
  <si>
    <t>instance</t>
  </si>
  <si>
    <t>vehicles initial</t>
  </si>
  <si>
    <t>TD initial</t>
  </si>
  <si>
    <t>vehicles ALNS</t>
  </si>
  <si>
    <t>TD ALNS</t>
  </si>
  <si>
    <t>runtime ALNS</t>
  </si>
  <si>
    <t>vehicles GUROBI</t>
  </si>
  <si>
    <t>TD GUROBI</t>
  </si>
  <si>
    <t>runtime GUROBI</t>
  </si>
  <si>
    <t>TD GUROBI comp</t>
  </si>
  <si>
    <t>vehicles GUROBI comp</t>
  </si>
  <si>
    <t>runtime GUROBI comp</t>
  </si>
  <si>
    <t>vehicles ALNS comp</t>
  </si>
  <si>
    <t>TD ALNS comp</t>
  </si>
  <si>
    <t>runtime ALNS comp</t>
  </si>
  <si>
    <t>C101-100</t>
  </si>
  <si>
    <t>C201-100</t>
  </si>
  <si>
    <t>R101-100</t>
  </si>
  <si>
    <t>R201-100</t>
  </si>
  <si>
    <t>RC101-100</t>
  </si>
  <si>
    <t>RC201-100</t>
  </si>
  <si>
    <t>vehicles GUROBI BD</t>
  </si>
  <si>
    <t>(W_L = 0.1, W_H = 0.2)</t>
  </si>
  <si>
    <t>(W_L = 0.5, W_H = 1)</t>
  </si>
  <si>
    <t>(W_L = 2.5, W_H = 5)</t>
  </si>
  <si>
    <t xml:space="preserve">total cost GUROBI BD </t>
  </si>
  <si>
    <t>vehicles ALNS BD</t>
  </si>
  <si>
    <t xml:space="preserve">total cost ALNS BD </t>
  </si>
  <si>
    <t>TD ALNS BD</t>
  </si>
  <si>
    <t>Average</t>
  </si>
  <si>
    <t>Visits to recharging stations ALNS</t>
  </si>
  <si>
    <t>Visits to recharging stations GUROBI</t>
  </si>
  <si>
    <t>Visits to recharging stations ALNS BD</t>
  </si>
  <si>
    <t>TD GUROBI BD</t>
  </si>
  <si>
    <t xml:space="preserve">BD cost GUROBI BD </t>
  </si>
  <si>
    <t>Total cost ALNS</t>
  </si>
  <si>
    <t xml:space="preserve">Total cost GUROBI </t>
  </si>
  <si>
    <t>BD cost ALNS BD</t>
  </si>
  <si>
    <t>Visits to recharging stations GUROBI BD</t>
  </si>
  <si>
    <t>runtime GUROBI BD</t>
  </si>
  <si>
    <t>runtime ALNS BD</t>
  </si>
  <si>
    <t>BD cost (W_L = 0.5, W_H = 1) ALNS</t>
  </si>
  <si>
    <t>BD cost GUROBI BD</t>
  </si>
  <si>
    <t>Improvement %</t>
  </si>
  <si>
    <t>improvement %</t>
  </si>
  <si>
    <t>C5</t>
  </si>
  <si>
    <t>C10</t>
  </si>
  <si>
    <t>C15</t>
  </si>
  <si>
    <t>W_L = W_H = 0</t>
  </si>
  <si>
    <t>W_L = 0.1, W_H = 0.2</t>
  </si>
  <si>
    <t>W_L = 0.5, W_H = 1</t>
  </si>
  <si>
    <t>W_L = 2.5, W_H = 5</t>
  </si>
  <si>
    <t>ALNS</t>
  </si>
  <si>
    <t>GUROBI</t>
  </si>
  <si>
    <t xml:space="preserve">Worse than </t>
  </si>
  <si>
    <t>BD cost GUROBI</t>
  </si>
  <si>
    <t>BD cost ALNS BD simplified</t>
  </si>
  <si>
    <t xml:space="preserve">total cost ALNS BD simplified </t>
  </si>
  <si>
    <t>TD ALNS BD simplified</t>
  </si>
  <si>
    <t xml:space="preserve">delta </t>
  </si>
  <si>
    <t>runtime</t>
  </si>
  <si>
    <t>#Veh</t>
  </si>
  <si>
    <t>runtime ALNS BD simplified</t>
  </si>
  <si>
    <t>vehicles ALNS BD simplified</t>
  </si>
  <si>
    <t>Visits to recharging stations ALNS BD simplified</t>
  </si>
  <si>
    <t>#R</t>
  </si>
  <si>
    <t>TD</t>
  </si>
  <si>
    <t>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</si>
</sst>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name val="Aptos Narrow"/>
      <family val="2"/>
    </font>
    <font>
      <sz val="11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2">
    <xf numFmtId="0" fontId="0" fillId="0" borderId="0" xfId="0"/>
    <xf numFmtId="2" fontId="0" fillId="0" borderId="0" xfId="0" applyNumberFormat="1"/>
    <xf numFmtId="2" fontId="1" fillId="0" borderId="0" xfId="0" applyNumberFormat="1" applyFont="1" applyAlignment="1">
      <alignment vertical="center"/>
    </xf>
    <xf numFmtId="2" fontId="1" fillId="0" borderId="0" xfId="0" applyNumberFormat="1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2" fontId="0" fillId="2" borderId="0" xfId="0" applyNumberFormat="1" applyFill="1"/>
    <xf numFmtId="2" fontId="2" fillId="2" borderId="0" xfId="0" applyNumberFormat="1" applyFont="1" applyFill="1" applyAlignment="1">
      <alignment vertical="center"/>
    </xf>
    <xf numFmtId="0" fontId="0" fillId="0" borderId="6" xfId="0" applyBorder="1"/>
    <xf numFmtId="2" fontId="0" fillId="0" borderId="7" xfId="0" applyNumberFormat="1" applyBorder="1"/>
    <xf numFmtId="0" fontId="0" fillId="0" borderId="7" xfId="0" applyBorder="1"/>
    <xf numFmtId="0" fontId="3" fillId="4" borderId="0" xfId="0" applyFont="1" applyFill="1" applyAlignment="1">
      <alignment wrapText="1"/>
    </xf>
    <xf numFmtId="0" fontId="0" fillId="5" borderId="0" xfId="0" applyFill="1"/>
    <xf numFmtId="2" fontId="2" fillId="5" borderId="0" xfId="0" applyNumberFormat="1" applyFont="1" applyFill="1"/>
    <xf numFmtId="2" fontId="1" fillId="2" borderId="0" xfId="0" applyNumberFormat="1" applyFont="1" applyFill="1"/>
    <xf numFmtId="2" fontId="1" fillId="0" borderId="7" xfId="0" applyNumberFormat="1" applyFont="1" applyBorder="1"/>
    <xf numFmtId="0" fontId="0" fillId="3" borderId="0" xfId="0" applyFill="1"/>
    <xf numFmtId="2" fontId="1" fillId="0" borderId="5" xfId="0" applyNumberFormat="1" applyFont="1" applyBorder="1" applyAlignment="1">
      <alignment vertical="center"/>
    </xf>
    <xf numFmtId="0" fontId="0" fillId="0" borderId="8" xfId="0" applyBorder="1"/>
    <xf numFmtId="2" fontId="0" fillId="5" borderId="0" xfId="0" applyNumberFormat="1" applyFill="1"/>
    <xf numFmtId="0" fontId="1" fillId="0" borderId="1" xfId="0" applyFont="1" applyBorder="1" applyAlignment="1">
      <alignment vertical="center"/>
    </xf>
    <xf numFmtId="2" fontId="1" fillId="2" borderId="2" xfId="0" applyNumberFormat="1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2" fontId="1" fillId="2" borderId="2" xfId="0" applyNumberFormat="1" applyFont="1" applyFill="1" applyBorder="1"/>
    <xf numFmtId="2" fontId="1" fillId="0" borderId="3" xfId="0" applyNumberFormat="1" applyFont="1" applyBorder="1"/>
    <xf numFmtId="2" fontId="1" fillId="0" borderId="5" xfId="0" applyNumberFormat="1" applyFont="1" applyBorder="1"/>
    <xf numFmtId="2" fontId="0" fillId="0" borderId="8" xfId="0" applyNumberFormat="1" applyBorder="1"/>
    <xf numFmtId="0" fontId="0" fillId="6" borderId="0" xfId="0" applyFill="1"/>
    <xf numFmtId="0" fontId="0" fillId="0" borderId="5" xfId="0" applyBorder="1"/>
    <xf numFmtId="2" fontId="2" fillId="0" borderId="0" xfId="0" applyNumberFormat="1" applyFont="1" applyAlignment="1">
      <alignment vertical="center"/>
    </xf>
    <xf numFmtId="2" fontId="1" fillId="5" borderId="0" xfId="0" applyNumberFormat="1" applyFont="1" applyFill="1"/>
    <xf numFmtId="2" fontId="1" fillId="5" borderId="0" xfId="0" applyNumberFormat="1" applyFont="1" applyFill="1" applyAlignment="1">
      <alignment wrapText="1"/>
    </xf>
    <xf numFmtId="0" fontId="0" fillId="0" borderId="9" xfId="0" applyBorder="1"/>
    <xf numFmtId="2" fontId="1" fillId="0" borderId="10" xfId="0" applyNumberFormat="1" applyFont="1" applyBorder="1" applyAlignment="1">
      <alignment vertical="center"/>
    </xf>
    <xf numFmtId="0" fontId="0" fillId="0" borderId="10" xfId="0" applyBorder="1"/>
    <xf numFmtId="0" fontId="0" fillId="0" borderId="12" xfId="0" applyBorder="1"/>
    <xf numFmtId="0" fontId="0" fillId="0" borderId="14" xfId="0" applyBorder="1"/>
    <xf numFmtId="0" fontId="0" fillId="0" borderId="11" xfId="0" applyBorder="1"/>
    <xf numFmtId="0" fontId="0" fillId="0" borderId="13" xfId="0" applyBorder="1"/>
    <xf numFmtId="0" fontId="3" fillId="4" borderId="0" xfId="0" applyFont="1" applyFill="1"/>
    <xf numFmtId="2" fontId="0" fillId="0" borderId="10" xfId="0" applyNumberFormat="1" applyBorder="1"/>
    <xf numFmtId="2" fontId="0" fillId="0" borderId="13" xfId="0" applyNumberFormat="1" applyBorder="1"/>
    <xf numFmtId="2" fontId="1" fillId="2" borderId="3" xfId="0" applyNumberFormat="1" applyFont="1" applyFill="1" applyBorder="1" applyAlignment="1">
      <alignment vertical="center"/>
    </xf>
    <xf numFmtId="2" fontId="1" fillId="2" borderId="5" xfId="0" applyNumberFormat="1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" fillId="6" borderId="4" xfId="0" applyFont="1" applyFill="1" applyBorder="1" applyAlignment="1">
      <alignment vertical="center"/>
    </xf>
    <xf numFmtId="0" fontId="0" fillId="6" borderId="6" xfId="0" applyFill="1" applyBorder="1"/>
    <xf numFmtId="2" fontId="1" fillId="2" borderId="7" xfId="0" applyNumberFormat="1" applyFont="1" applyFill="1" applyBorder="1"/>
    <xf numFmtId="0" fontId="0" fillId="0" borderId="16" xfId="0" applyBorder="1"/>
    <xf numFmtId="2" fontId="1" fillId="2" borderId="10" xfId="0" applyNumberFormat="1" applyFont="1" applyFill="1" applyBorder="1"/>
    <xf numFmtId="2" fontId="0" fillId="0" borderId="16" xfId="0" applyNumberFormat="1" applyBorder="1"/>
    <xf numFmtId="2" fontId="0" fillId="5" borderId="0" xfId="0" applyNumberFormat="1" applyFill="1" applyAlignment="1">
      <alignment wrapText="1"/>
    </xf>
    <xf numFmtId="2" fontId="1" fillId="0" borderId="10" xfId="0" applyNumberFormat="1" applyFont="1" applyBorder="1"/>
    <xf numFmtId="2" fontId="1" fillId="2" borderId="0" xfId="0" applyNumberFormat="1" applyFont="1" applyFill="1" applyBorder="1" applyAlignment="1">
      <alignment vertical="center"/>
    </xf>
    <xf numFmtId="2" fontId="1" fillId="0" borderId="0" xfId="0" applyNumberFormat="1" applyFont="1" applyBorder="1"/>
    <xf numFmtId="2" fontId="1" fillId="0" borderId="0" xfId="0" applyNumberFormat="1" applyFont="1" applyBorder="1" applyAlignment="1">
      <alignment vertical="center"/>
    </xf>
    <xf numFmtId="2" fontId="1" fillId="2" borderId="0" xfId="0" applyNumberFormat="1" applyFont="1" applyFill="1" applyBorder="1"/>
    <xf numFmtId="2" fontId="0" fillId="0" borderId="0" xfId="0" applyNumberFormat="1" applyBorder="1"/>
    <xf numFmtId="0" fontId="0" fillId="0" borderId="0" xfId="0" applyBorder="1"/>
    <xf numFmtId="2" fontId="0" fillId="0" borderId="15" xfId="0" applyNumberFormat="1" applyBorder="1"/>
    <xf numFmtId="2" fontId="1" fillId="0" borderId="16" xfId="0" applyNumberFormat="1" applyFont="1" applyBorder="1" applyAlignment="1">
      <alignment vertical="center"/>
    </xf>
    <xf numFmtId="2" fontId="1" fillId="0" borderId="11" xfId="0" applyNumberFormat="1" applyFont="1" applyBorder="1" applyAlignment="1">
      <alignment vertical="center"/>
    </xf>
    <xf numFmtId="2" fontId="1" fillId="0" borderId="13" xfId="0" applyNumberFormat="1" applyFont="1" applyBorder="1" applyAlignment="1">
      <alignment vertical="center"/>
    </xf>
    <xf numFmtId="2" fontId="1" fillId="0" borderId="15" xfId="0" applyNumberFormat="1" applyFont="1" applyBorder="1" applyAlignment="1">
      <alignment vertical="center"/>
    </xf>
    <xf numFmtId="0" fontId="0" fillId="0" borderId="0" xfId="0" applyFill="1"/>
    <xf numFmtId="0" fontId="0" fillId="4" borderId="0" xfId="0" applyFill="1" applyAlignment="1">
      <alignment wrapText="1"/>
    </xf>
    <xf numFmtId="0" fontId="1" fillId="0" borderId="0" xfId="0" applyNumberFormat="1" applyFont="1" applyFill="1"/>
    <xf numFmtId="0" fontId="1" fillId="5" borderId="0" xfId="0" applyNumberFormat="1" applyFont="1" applyFill="1"/>
    <xf numFmtId="2" fontId="1" fillId="2" borderId="16" xfId="0" applyNumberFormat="1" applyFont="1" applyFill="1" applyBorder="1"/>
    <xf numFmtId="2" fontId="1" fillId="0" borderId="16" xfId="0" applyNumberFormat="1" applyFont="1" applyBorder="1"/>
    <xf numFmtId="2" fontId="1" fillId="0" borderId="15" xfId="0" applyNumberFormat="1" applyFont="1" applyBorder="1"/>
    <xf numFmtId="2" fontId="1" fillId="0" borderId="10" xfId="0" applyNumberFormat="1" applyFont="1" applyFill="1" applyBorder="1" applyAlignment="1">
      <alignment vertical="center"/>
    </xf>
    <xf numFmtId="2" fontId="0" fillId="0" borderId="11" xfId="0" applyNumberFormat="1" applyBorder="1"/>
    <xf numFmtId="2" fontId="1" fillId="0" borderId="0" xfId="0" applyNumberFormat="1" applyFont="1" applyFill="1" applyBorder="1" applyAlignment="1">
      <alignment vertical="center"/>
    </xf>
    <xf numFmtId="2" fontId="0" fillId="0" borderId="9" xfId="0" applyNumberFormat="1" applyBorder="1"/>
    <xf numFmtId="2" fontId="0" fillId="0" borderId="12" xfId="0" applyNumberFormat="1" applyBorder="1"/>
    <xf numFmtId="2" fontId="0" fillId="0" borderId="14" xfId="0" applyNumberFormat="1" applyBorder="1"/>
    <xf numFmtId="0" fontId="0" fillId="0" borderId="0" xfId="0" applyFill="1" applyBorder="1"/>
    <xf numFmtId="0" fontId="3" fillId="6" borderId="0" xfId="0" applyFont="1" applyFill="1" applyBorder="1" applyAlignment="1">
      <alignment wrapText="1"/>
    </xf>
    <xf numFmtId="2" fontId="1" fillId="0" borderId="2" xfId="0" applyNumberFormat="1" applyFont="1" applyBorder="1"/>
    <xf numFmtId="2" fontId="1" fillId="0" borderId="2" xfId="0" applyNumberFormat="1" applyFont="1" applyBorder="1" applyAlignment="1">
      <alignment vertical="center"/>
    </xf>
    <xf numFmtId="2" fontId="0" fillId="0" borderId="2" xfId="0" applyNumberFormat="1" applyBorder="1"/>
    <xf numFmtId="0" fontId="1" fillId="0" borderId="2" xfId="0" applyNumberFormat="1" applyFont="1" applyFill="1" applyBorder="1"/>
    <xf numFmtId="0" fontId="0" fillId="6" borderId="2" xfId="0" applyFill="1" applyBorder="1"/>
    <xf numFmtId="2" fontId="2" fillId="2" borderId="2" xfId="0" applyNumberFormat="1" applyFont="1" applyFill="1" applyBorder="1" applyAlignment="1">
      <alignment vertical="center"/>
    </xf>
    <xf numFmtId="2" fontId="2" fillId="0" borderId="3" xfId="0" applyNumberFormat="1" applyFont="1" applyBorder="1" applyAlignment="1">
      <alignment vertical="center"/>
    </xf>
    <xf numFmtId="0" fontId="1" fillId="0" borderId="0" xfId="0" applyNumberFormat="1" applyFont="1" applyFill="1" applyBorder="1"/>
    <xf numFmtId="2" fontId="2" fillId="2" borderId="0" xfId="0" applyNumberFormat="1" applyFont="1" applyFill="1" applyBorder="1" applyAlignment="1">
      <alignment vertical="center"/>
    </xf>
    <xf numFmtId="2" fontId="2" fillId="0" borderId="5" xfId="0" applyNumberFormat="1" applyFont="1" applyBorder="1" applyAlignment="1">
      <alignment vertical="center"/>
    </xf>
    <xf numFmtId="2" fontId="1" fillId="0" borderId="7" xfId="0" applyNumberFormat="1" applyFont="1" applyBorder="1" applyAlignment="1">
      <alignment vertical="center"/>
    </xf>
    <xf numFmtId="0" fontId="1" fillId="0" borderId="7" xfId="0" applyNumberFormat="1" applyFont="1" applyFill="1" applyBorder="1"/>
    <xf numFmtId="2" fontId="2" fillId="2" borderId="7" xfId="0" applyNumberFormat="1" applyFont="1" applyFill="1" applyBorder="1" applyAlignment="1">
      <alignment vertical="center"/>
    </xf>
    <xf numFmtId="2" fontId="2" fillId="0" borderId="8" xfId="0" applyNumberFormat="1" applyFont="1" applyBorder="1" applyAlignment="1">
      <alignment vertical="center"/>
    </xf>
    <xf numFmtId="0" fontId="1" fillId="6" borderId="2" xfId="0" applyFont="1" applyFill="1" applyBorder="1" applyAlignment="1">
      <alignment vertical="center"/>
    </xf>
    <xf numFmtId="0" fontId="1" fillId="6" borderId="0" xfId="0" applyFont="1" applyFill="1" applyBorder="1" applyAlignment="1">
      <alignment vertical="center"/>
    </xf>
    <xf numFmtId="2" fontId="1" fillId="0" borderId="3" xfId="0" applyNumberFormat="1" applyFont="1" applyBorder="1" applyAlignment="1">
      <alignment vertical="center"/>
    </xf>
    <xf numFmtId="2" fontId="1" fillId="0" borderId="8" xfId="0" applyNumberFormat="1" applyFont="1" applyBorder="1"/>
    <xf numFmtId="2" fontId="1" fillId="2" borderId="3" xfId="0" applyNumberFormat="1" applyFont="1" applyFill="1" applyBorder="1"/>
    <xf numFmtId="2" fontId="1" fillId="2" borderId="5" xfId="0" applyNumberFormat="1" applyFont="1" applyFill="1" applyBorder="1"/>
    <xf numFmtId="2" fontId="1" fillId="2" borderId="8" xfId="0" applyNumberFormat="1" applyFont="1" applyFill="1" applyBorder="1"/>
    <xf numFmtId="0" fontId="1" fillId="0" borderId="1" xfId="0" applyNumberFormat="1" applyFont="1" applyFill="1" applyBorder="1"/>
    <xf numFmtId="0" fontId="1" fillId="0" borderId="4" xfId="0" applyNumberFormat="1" applyFont="1" applyFill="1" applyBorder="1"/>
    <xf numFmtId="0" fontId="1" fillId="0" borderId="6" xfId="0" applyNumberFormat="1" applyFont="1" applyFill="1" applyBorder="1"/>
    <xf numFmtId="2" fontId="1" fillId="0" borderId="8" xfId="0" applyNumberFormat="1" applyFont="1" applyBorder="1" applyAlignment="1">
      <alignment vertical="center"/>
    </xf>
    <xf numFmtId="0" fontId="0" fillId="6" borderId="1" xfId="0" applyFill="1" applyBorder="1"/>
    <xf numFmtId="0" fontId="0" fillId="6" borderId="4" xfId="0" applyFill="1" applyBorder="1"/>
    <xf numFmtId="0" fontId="0" fillId="0" borderId="17" xfId="0" applyBorder="1"/>
    <xf numFmtId="0" fontId="0" fillId="3" borderId="9" xfId="0" applyFill="1" applyBorder="1"/>
    <xf numFmtId="2" fontId="0" fillId="2" borderId="11" xfId="0" applyNumberFormat="1" applyFill="1" applyBorder="1"/>
    <xf numFmtId="0" fontId="0" fillId="3" borderId="12" xfId="0" applyFill="1" applyBorder="1"/>
    <xf numFmtId="2" fontId="0" fillId="2" borderId="13" xfId="0" applyNumberFormat="1" applyFill="1" applyBorder="1"/>
    <xf numFmtId="0" fontId="0" fillId="3" borderId="14" xfId="0" applyFill="1" applyBorder="1"/>
    <xf numFmtId="2" fontId="0" fillId="2" borderId="15" xfId="0" applyNumberFormat="1" applyFill="1" applyBorder="1"/>
    <xf numFmtId="2" fontId="1" fillId="2" borderId="11" xfId="0" applyNumberFormat="1" applyFont="1" applyFill="1" applyBorder="1"/>
    <xf numFmtId="2" fontId="1" fillId="2" borderId="13" xfId="0" applyNumberFormat="1" applyFont="1" applyFill="1" applyBorder="1"/>
    <xf numFmtId="2" fontId="1" fillId="2" borderId="15" xfId="0" applyNumberFormat="1" applyFont="1" applyFill="1" applyBorder="1"/>
    <xf numFmtId="0" fontId="1" fillId="0" borderId="9" xfId="0" applyNumberFormat="1" applyFont="1" applyFill="1" applyBorder="1"/>
    <xf numFmtId="0" fontId="1" fillId="0" borderId="10" xfId="0" applyNumberFormat="1" applyFont="1" applyFill="1" applyBorder="1"/>
    <xf numFmtId="0" fontId="1" fillId="0" borderId="12" xfId="0" applyNumberFormat="1" applyFont="1" applyFill="1" applyBorder="1"/>
    <xf numFmtId="0" fontId="1" fillId="0" borderId="14" xfId="0" applyNumberFormat="1" applyFont="1" applyFill="1" applyBorder="1"/>
    <xf numFmtId="0" fontId="1" fillId="0" borderId="16" xfId="0" applyNumberFormat="1" applyFont="1" applyFill="1" applyBorder="1"/>
    <xf numFmtId="0" fontId="0" fillId="6" borderId="9" xfId="0" applyFill="1" applyBorder="1"/>
    <xf numFmtId="0" fontId="0" fillId="6" borderId="12" xfId="0" applyFill="1" applyBorder="1"/>
    <xf numFmtId="2" fontId="2" fillId="2" borderId="10" xfId="0" applyNumberFormat="1" applyFont="1" applyFill="1" applyBorder="1" applyAlignment="1">
      <alignment vertical="center"/>
    </xf>
    <xf numFmtId="2" fontId="2" fillId="0" borderId="11" xfId="0" applyNumberFormat="1" applyFont="1" applyBorder="1" applyAlignment="1">
      <alignment vertical="center"/>
    </xf>
    <xf numFmtId="2" fontId="2" fillId="0" borderId="13" xfId="0" applyNumberFormat="1" applyFont="1" applyBorder="1" applyAlignment="1">
      <alignment vertical="center"/>
    </xf>
    <xf numFmtId="2" fontId="2" fillId="2" borderId="16" xfId="0" applyNumberFormat="1" applyFont="1" applyFill="1" applyBorder="1" applyAlignment="1">
      <alignment vertical="center"/>
    </xf>
    <xf numFmtId="2" fontId="2" fillId="0" borderId="15" xfId="0" applyNumberFormat="1" applyFont="1" applyBorder="1" applyAlignment="1">
      <alignment vertical="center"/>
    </xf>
    <xf numFmtId="0" fontId="0" fillId="6" borderId="1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'tables to main text'!$A$2</c:f>
              <c:strCache>
                <c:ptCount val="1"/>
                <c:pt idx="0">
                  <c:v>C5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'tables to main text'!$B$1:$E$1</c:f>
              <c:strCache>
                <c:ptCount val="4"/>
                <c:pt idx="0">
                  <c:v>W_L = W_H = 0</c:v>
                </c:pt>
                <c:pt idx="1">
                  <c:v>W_L = 0.1, W_H = 0.2</c:v>
                </c:pt>
                <c:pt idx="2">
                  <c:v>W_L = 0.5, W_H = 1</c:v>
                </c:pt>
                <c:pt idx="3">
                  <c:v>W_L = 2.5, W_H = 5</c:v>
                </c:pt>
              </c:strCache>
            </c:strRef>
          </c:xVal>
          <c:yVal>
            <c:numRef>
              <c:f>'tables to main text'!$B$2:$E$2</c:f>
              <c:numCache>
                <c:formatCode>0.00</c:formatCode>
                <c:ptCount val="4"/>
                <c:pt idx="0">
                  <c:v>2.6666666666666665</c:v>
                </c:pt>
                <c:pt idx="1">
                  <c:v>3</c:v>
                </c:pt>
                <c:pt idx="2">
                  <c:v>3.3333333333333335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3-41B2-BF20-83F3A3E5FDC3}"/>
            </c:ext>
          </c:extLst>
        </c:ser>
        <c:ser>
          <c:idx val="1"/>
          <c:order val="1"/>
          <c:tx>
            <c:strRef>
              <c:f>'tables to main text'!$A$3</c:f>
              <c:strCache>
                <c:ptCount val="1"/>
                <c:pt idx="0">
                  <c:v>C10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'tables to main text'!$B$1:$E$1</c:f>
              <c:strCache>
                <c:ptCount val="4"/>
                <c:pt idx="0">
                  <c:v>W_L = W_H = 0</c:v>
                </c:pt>
                <c:pt idx="1">
                  <c:v>W_L = 0.1, W_H = 0.2</c:v>
                </c:pt>
                <c:pt idx="2">
                  <c:v>W_L = 0.5, W_H = 1</c:v>
                </c:pt>
                <c:pt idx="3">
                  <c:v>W_L = 2.5, W_H = 5</c:v>
                </c:pt>
              </c:strCache>
            </c:strRef>
          </c:xVal>
          <c:yVal>
            <c:numRef>
              <c:f>'tables to main text'!$B$3:$E$3</c:f>
              <c:numCache>
                <c:formatCode>0.00</c:formatCode>
                <c:ptCount val="4"/>
                <c:pt idx="0">
                  <c:v>3</c:v>
                </c:pt>
                <c:pt idx="1">
                  <c:v>6.333333333333333</c:v>
                </c:pt>
                <c:pt idx="2" formatCode="General">
                  <c:v>6</c:v>
                </c:pt>
                <c:pt idx="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E3-41B2-BF20-83F3A3E5FDC3}"/>
            </c:ext>
          </c:extLst>
        </c:ser>
        <c:ser>
          <c:idx val="2"/>
          <c:order val="2"/>
          <c:tx>
            <c:strRef>
              <c:f>'tables to main text'!$A$4</c:f>
              <c:strCache>
                <c:ptCount val="1"/>
                <c:pt idx="0">
                  <c:v>C15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'tables to main text'!$B$1:$E$1</c:f>
              <c:strCache>
                <c:ptCount val="4"/>
                <c:pt idx="0">
                  <c:v>W_L = W_H = 0</c:v>
                </c:pt>
                <c:pt idx="1">
                  <c:v>W_L = 0.1, W_H = 0.2</c:v>
                </c:pt>
                <c:pt idx="2">
                  <c:v>W_L = 0.5, W_H = 1</c:v>
                </c:pt>
                <c:pt idx="3">
                  <c:v>W_L = 2.5, W_H = 5</c:v>
                </c:pt>
              </c:strCache>
            </c:strRef>
          </c:xVal>
          <c:yVal>
            <c:numRef>
              <c:f>'tables to main text'!$B$4:$E$4</c:f>
              <c:numCache>
                <c:formatCode>0.00</c:formatCode>
                <c:ptCount val="4"/>
                <c:pt idx="0">
                  <c:v>6.333333333333333</c:v>
                </c:pt>
                <c:pt idx="1">
                  <c:v>8.6666666666666661</c:v>
                </c:pt>
                <c:pt idx="2">
                  <c:v>8</c:v>
                </c:pt>
                <c:pt idx="3">
                  <c:v>10.333333333333334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E3-41B2-BF20-83F3A3E5F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416048"/>
        <c:axId val="821416528"/>
      </c:scatterChart>
      <c:valAx>
        <c:axId val="82141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416528"/>
        <c:crosses val="autoZero"/>
        <c:crossBetween val="midCat"/>
      </c:valAx>
      <c:valAx>
        <c:axId val="82141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41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GUROBI'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'tables to main text'!$A$7</c:f>
              <c:strCache>
                <c:ptCount val="1"/>
                <c:pt idx="0">
                  <c:v>C5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'tables to main text'!$B$6:$E$6</c:f>
              <c:strCache>
                <c:ptCount val="4"/>
                <c:pt idx="0">
                  <c:v>W_L = W_H = 0</c:v>
                </c:pt>
                <c:pt idx="1">
                  <c:v>W_L = 0.1, W_H = 0.2</c:v>
                </c:pt>
                <c:pt idx="2">
                  <c:v>W_L = 0.5, W_H = 1</c:v>
                </c:pt>
                <c:pt idx="3">
                  <c:v>W_L = 2.5, W_H = 5</c:v>
                </c:pt>
              </c:strCache>
            </c:strRef>
          </c:xVal>
          <c:yVal>
            <c:numRef>
              <c:f>'tables to main text'!$B$7:$E$7</c:f>
              <c:numCache>
                <c:formatCode>0.00</c:formatCode>
                <c:ptCount val="4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4.666666666666667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A1-4BF0-8F67-47C713C85419}"/>
            </c:ext>
          </c:extLst>
        </c:ser>
        <c:ser>
          <c:idx val="1"/>
          <c:order val="1"/>
          <c:tx>
            <c:strRef>
              <c:f>'tables to main text'!$A$8</c:f>
              <c:strCache>
                <c:ptCount val="1"/>
                <c:pt idx="0">
                  <c:v>C10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'tables to main text'!$B$6:$E$6</c:f>
              <c:strCache>
                <c:ptCount val="4"/>
                <c:pt idx="0">
                  <c:v>W_L = W_H = 0</c:v>
                </c:pt>
                <c:pt idx="1">
                  <c:v>W_L = 0.1, W_H = 0.2</c:v>
                </c:pt>
                <c:pt idx="2">
                  <c:v>W_L = 0.5, W_H = 1</c:v>
                </c:pt>
                <c:pt idx="3">
                  <c:v>W_L = 2.5, W_H = 5</c:v>
                </c:pt>
              </c:strCache>
            </c:strRef>
          </c:xVal>
          <c:yVal>
            <c:numRef>
              <c:f>'tables to main text'!$B$8:$E$8</c:f>
              <c:numCache>
                <c:formatCode>0.00</c:formatCode>
                <c:ptCount val="4"/>
                <c:pt idx="0">
                  <c:v>5.666666666666667</c:v>
                </c:pt>
                <c:pt idx="1">
                  <c:v>5.333333333333333</c:v>
                </c:pt>
                <c:pt idx="2">
                  <c:v>6</c:v>
                </c:pt>
                <c:pt idx="3">
                  <c:v>5.666666666666667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A1-4BF0-8F67-47C713C85419}"/>
            </c:ext>
          </c:extLst>
        </c:ser>
        <c:ser>
          <c:idx val="2"/>
          <c:order val="2"/>
          <c:tx>
            <c:strRef>
              <c:f>'tables to main text'!$A$9</c:f>
              <c:strCache>
                <c:ptCount val="1"/>
                <c:pt idx="0">
                  <c:v>C15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'tables to main text'!$B$6:$E$6</c:f>
              <c:strCache>
                <c:ptCount val="4"/>
                <c:pt idx="0">
                  <c:v>W_L = W_H = 0</c:v>
                </c:pt>
                <c:pt idx="1">
                  <c:v>W_L = 0.1, W_H = 0.2</c:v>
                </c:pt>
                <c:pt idx="2">
                  <c:v>W_L = 0.5, W_H = 1</c:v>
                </c:pt>
                <c:pt idx="3">
                  <c:v>W_L = 2.5, W_H = 5</c:v>
                </c:pt>
              </c:strCache>
            </c:strRef>
          </c:xVal>
          <c:yVal>
            <c:numRef>
              <c:f>'tables to main text'!$B$9:$E$9</c:f>
              <c:numCache>
                <c:formatCode>0.00</c:formatCode>
                <c:ptCount val="4"/>
                <c:pt idx="0">
                  <c:v>5.666666666666667</c:v>
                </c:pt>
                <c:pt idx="1">
                  <c:v>7.333333333333333</c:v>
                </c:pt>
                <c:pt idx="2">
                  <c:v>7.666666666666667</c:v>
                </c:pt>
                <c:pt idx="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A1-4BF0-8F67-47C713C85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761392"/>
        <c:axId val="958762832"/>
      </c:scatterChart>
      <c:valAx>
        <c:axId val="95876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62832"/>
        <c:crosses val="autoZero"/>
        <c:crossBetween val="midCat"/>
      </c:valAx>
      <c:valAx>
        <c:axId val="95876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6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496096</xdr:colOff>
      <xdr:row>0</xdr:row>
      <xdr:rowOff>38561</xdr:rowOff>
    </xdr:from>
    <xdr:to>
      <xdr:col>17</xdr:col>
      <xdr:colOff>168433</xdr:colOff>
      <xdr:row>15</xdr:row>
      <xdr:rowOff>20466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10E471-5E76-9849-AD9B-01F5DE3BF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527944</xdr:colOff>
      <xdr:row>16</xdr:row>
      <xdr:rowOff>137121</xdr:rowOff>
    </xdr:from>
    <xdr:to>
      <xdr:col>17</xdr:col>
      <xdr:colOff>203702</xdr:colOff>
      <xdr:row>31</xdr:row>
      <xdr:rowOff>147061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3A0D1E-98F3-4129-1F85-9CAF3153F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324B6-75E2-4B7E-B844-8B40A4A6F8D4}">
  <dimension ref="A1:Q20"/>
  <sheetViews>
    <sheetView zoomScale="61" zoomScaleNormal="100" workbookViewId="0">
      <selection activeCell="J25" sqref="J25"/>
    </sheetView>
  </sheetViews>
  <sheetFormatPr defaultRowHeight="14.4" x14ac:dyDescent="0.3"/>
  <cols>
    <col min="1" max="1" width="9.21875" bestFit="1" customWidth="1"/>
    <col min="2" max="2" width="7.44140625" bestFit="1" customWidth="1"/>
    <col min="3" max="3" width="6.5546875" bestFit="1" customWidth="1"/>
    <col min="4" max="4" width="7.44140625" bestFit="1" customWidth="1"/>
    <col min="5" max="5" width="7.88671875" bestFit="1" customWidth="1"/>
    <col min="6" max="6" width="11.88671875" bestFit="1" customWidth="1"/>
    <col min="7" max="7" width="7.33203125" bestFit="1" customWidth="1"/>
    <col min="8" max="8" width="7.77734375" bestFit="1" customWidth="1"/>
    <col min="9" max="10" width="7.6640625" bestFit="1" customWidth="1"/>
    <col min="11" max="11" width="12.5546875" customWidth="1"/>
    <col min="12" max="12" width="12.77734375" bestFit="1" customWidth="1"/>
    <col min="13" max="13" width="10.33203125" bestFit="1" customWidth="1"/>
    <col min="14" max="14" width="12.77734375" bestFit="1" customWidth="1"/>
    <col min="15" max="15" width="10.33203125" bestFit="1" customWidth="1"/>
    <col min="16" max="16" width="7.88671875" bestFit="1" customWidth="1"/>
    <col min="17" max="17" width="10.33203125" bestFit="1" customWidth="1"/>
  </cols>
  <sheetData>
    <row r="1" spans="1:17" ht="28.8" x14ac:dyDescent="0.3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  <c r="F1" s="14" t="s">
        <v>80</v>
      </c>
      <c r="G1" s="14" t="s">
        <v>41</v>
      </c>
      <c r="H1" s="14" t="s">
        <v>42</v>
      </c>
      <c r="I1" s="14" t="s">
        <v>43</v>
      </c>
      <c r="J1" s="14" t="s">
        <v>44</v>
      </c>
      <c r="K1" s="81"/>
      <c r="L1" s="14" t="s">
        <v>46</v>
      </c>
      <c r="M1" s="14" t="s">
        <v>45</v>
      </c>
      <c r="N1" s="14" t="s">
        <v>47</v>
      </c>
      <c r="O1" s="14" t="s">
        <v>48</v>
      </c>
      <c r="P1" s="14" t="s">
        <v>49</v>
      </c>
      <c r="Q1" s="14" t="s">
        <v>50</v>
      </c>
    </row>
    <row r="2" spans="1:17" x14ac:dyDescent="0.3">
      <c r="A2" s="19" t="s">
        <v>0</v>
      </c>
      <c r="B2" s="5">
        <v>2</v>
      </c>
      <c r="C2" s="24">
        <v>257.74745186419898</v>
      </c>
      <c r="D2" s="23">
        <v>3</v>
      </c>
      <c r="E2" s="24">
        <v>247.14970649404401</v>
      </c>
      <c r="F2" s="82">
        <f t="shared" ref="F2:F13" si="0">100 - E2/C2*100</f>
        <v>4.1116780373598658</v>
      </c>
      <c r="G2" s="98">
        <v>96.188545703887897</v>
      </c>
      <c r="H2" s="96">
        <v>3</v>
      </c>
      <c r="I2" s="26">
        <v>247.14970649404401</v>
      </c>
      <c r="J2" s="27">
        <v>0.54700000000000004</v>
      </c>
      <c r="K2" s="60"/>
      <c r="L2" s="5">
        <v>2</v>
      </c>
      <c r="M2" s="6">
        <v>257.75</v>
      </c>
      <c r="N2" s="7">
        <v>0.31</v>
      </c>
      <c r="O2" s="6">
        <v>2</v>
      </c>
      <c r="P2" s="6">
        <v>257.75</v>
      </c>
      <c r="Q2" s="7">
        <v>0.03</v>
      </c>
    </row>
    <row r="3" spans="1:17" x14ac:dyDescent="0.3">
      <c r="A3" s="19" t="s">
        <v>1</v>
      </c>
      <c r="B3" s="8">
        <v>1</v>
      </c>
      <c r="C3" s="56">
        <v>178.90155640586801</v>
      </c>
      <c r="D3" s="25">
        <v>2</v>
      </c>
      <c r="E3" s="56">
        <v>165.66674517467601</v>
      </c>
      <c r="F3" s="57">
        <f t="shared" si="0"/>
        <v>7.3978178262276373</v>
      </c>
      <c r="G3" s="20">
        <v>144.18687915801999</v>
      </c>
      <c r="H3" s="97">
        <v>3</v>
      </c>
      <c r="I3" s="59">
        <v>165.66674517467601</v>
      </c>
      <c r="J3" s="28">
        <v>7.5999999999999998E-2</v>
      </c>
      <c r="K3" s="60"/>
      <c r="L3" s="8">
        <v>1</v>
      </c>
      <c r="M3" s="61">
        <v>175.37</v>
      </c>
      <c r="N3" s="31">
        <v>2.73</v>
      </c>
      <c r="O3" s="61">
        <v>1</v>
      </c>
      <c r="P3" s="61">
        <v>175.37</v>
      </c>
      <c r="Q3" s="31">
        <v>0.05</v>
      </c>
    </row>
    <row r="4" spans="1:17" x14ac:dyDescent="0.3">
      <c r="A4" s="19" t="s">
        <v>2</v>
      </c>
      <c r="B4" s="8">
        <v>2</v>
      </c>
      <c r="C4" s="56">
        <v>250.09239792078699</v>
      </c>
      <c r="D4" s="25">
        <v>2</v>
      </c>
      <c r="E4" s="56">
        <v>236.57899933292001</v>
      </c>
      <c r="F4" s="57">
        <f t="shared" si="0"/>
        <v>5.4033623973436988</v>
      </c>
      <c r="G4" s="20">
        <v>177.159429073333</v>
      </c>
      <c r="H4" s="97">
        <v>3</v>
      </c>
      <c r="I4" s="56">
        <v>236.57899933292001</v>
      </c>
      <c r="J4" s="20">
        <v>11.98</v>
      </c>
      <c r="K4" s="60"/>
      <c r="L4" s="8">
        <v>1</v>
      </c>
      <c r="M4" s="61">
        <v>242.56</v>
      </c>
      <c r="N4" s="31">
        <v>5.38</v>
      </c>
      <c r="O4" s="61">
        <v>1</v>
      </c>
      <c r="P4" s="61">
        <v>242.56</v>
      </c>
      <c r="Q4" s="31">
        <v>7.0000000000000007E-2</v>
      </c>
    </row>
    <row r="5" spans="1:17" x14ac:dyDescent="0.3">
      <c r="A5" s="19" t="s">
        <v>3</v>
      </c>
      <c r="B5" s="8">
        <v>1</v>
      </c>
      <c r="C5" s="56">
        <v>229.539496513187</v>
      </c>
      <c r="D5" s="25">
        <v>1</v>
      </c>
      <c r="E5" s="56">
        <v>158.480659584303</v>
      </c>
      <c r="F5" s="57">
        <f t="shared" si="0"/>
        <v>30.957128515266959</v>
      </c>
      <c r="G5" s="20">
        <v>304.23810720443697</v>
      </c>
      <c r="H5" s="97">
        <v>1</v>
      </c>
      <c r="I5" s="56">
        <v>158.480659584303</v>
      </c>
      <c r="J5" s="20">
        <v>1.1870000000000001</v>
      </c>
      <c r="K5" s="60"/>
      <c r="L5" s="8">
        <v>1</v>
      </c>
      <c r="M5" s="61">
        <v>158.47999999999999</v>
      </c>
      <c r="N5" s="31">
        <v>1.37</v>
      </c>
      <c r="O5" s="61">
        <v>1</v>
      </c>
      <c r="P5" s="61">
        <v>158.47999999999999</v>
      </c>
      <c r="Q5" s="31">
        <v>0.06</v>
      </c>
    </row>
    <row r="6" spans="1:17" x14ac:dyDescent="0.3">
      <c r="A6" s="19" t="s">
        <v>4</v>
      </c>
      <c r="B6" s="8">
        <v>2</v>
      </c>
      <c r="C6" s="56">
        <v>167.06089381491799</v>
      </c>
      <c r="D6" s="25">
        <v>2</v>
      </c>
      <c r="E6" s="56">
        <v>136.68974680638499</v>
      </c>
      <c r="F6" s="57">
        <f t="shared" si="0"/>
        <v>18.179686648977423</v>
      </c>
      <c r="G6" s="20">
        <v>103.89853620529099</v>
      </c>
      <c r="H6" s="97">
        <v>2</v>
      </c>
      <c r="I6" s="56">
        <v>136.68974680638499</v>
      </c>
      <c r="J6" s="20">
        <v>0.39100000000000001</v>
      </c>
      <c r="K6" s="60"/>
      <c r="L6" s="8">
        <v>2</v>
      </c>
      <c r="M6" s="61">
        <v>136.69</v>
      </c>
      <c r="N6" s="31">
        <v>0.47</v>
      </c>
      <c r="O6" s="61">
        <v>2</v>
      </c>
      <c r="P6" s="61">
        <v>136.69</v>
      </c>
      <c r="Q6" s="31">
        <v>0.04</v>
      </c>
    </row>
    <row r="7" spans="1:17" x14ac:dyDescent="0.3">
      <c r="A7" s="19" t="s">
        <v>5</v>
      </c>
      <c r="B7" s="8">
        <v>2</v>
      </c>
      <c r="C7" s="56">
        <v>168.47107391852501</v>
      </c>
      <c r="D7" s="25">
        <v>2</v>
      </c>
      <c r="E7" s="56">
        <v>156.08206946416999</v>
      </c>
      <c r="F7" s="57">
        <f t="shared" si="0"/>
        <v>7.3537873097114073</v>
      </c>
      <c r="G7" s="20">
        <v>96.345337867736802</v>
      </c>
      <c r="H7" s="97">
        <v>2</v>
      </c>
      <c r="I7" s="56">
        <v>156.08206946416999</v>
      </c>
      <c r="J7" s="20">
        <v>0.67200000000000004</v>
      </c>
      <c r="K7" s="60"/>
      <c r="L7" s="8">
        <v>2</v>
      </c>
      <c r="M7" s="61">
        <v>156.08000000000001</v>
      </c>
      <c r="N7" s="31">
        <v>3.39</v>
      </c>
      <c r="O7" s="61">
        <v>2</v>
      </c>
      <c r="P7" s="61">
        <v>156.08000000000001</v>
      </c>
      <c r="Q7" s="31">
        <v>0.04</v>
      </c>
    </row>
    <row r="8" spans="1:17" x14ac:dyDescent="0.3">
      <c r="A8" s="19" t="s">
        <v>6</v>
      </c>
      <c r="B8" s="8">
        <v>1</v>
      </c>
      <c r="C8" s="56">
        <v>146.76886904969001</v>
      </c>
      <c r="D8" s="25">
        <v>1</v>
      </c>
      <c r="E8" s="56">
        <v>128.77713907172799</v>
      </c>
      <c r="F8" s="57">
        <f t="shared" si="0"/>
        <v>12.258546444117343</v>
      </c>
      <c r="G8" s="20">
        <v>172.19402217864899</v>
      </c>
      <c r="H8" s="97">
        <v>1</v>
      </c>
      <c r="I8" s="56">
        <v>128.77713907172799</v>
      </c>
      <c r="J8" s="20">
        <v>0.59399999999999997</v>
      </c>
      <c r="K8" s="61"/>
      <c r="L8" s="8">
        <v>1</v>
      </c>
      <c r="M8" s="61">
        <v>128.78</v>
      </c>
      <c r="N8" s="31">
        <v>0.95</v>
      </c>
      <c r="O8" s="61">
        <v>1</v>
      </c>
      <c r="P8" s="61">
        <v>128.78</v>
      </c>
      <c r="Q8" s="31">
        <v>0.08</v>
      </c>
    </row>
    <row r="9" spans="1:17" x14ac:dyDescent="0.3">
      <c r="A9" s="19" t="s">
        <v>7</v>
      </c>
      <c r="B9" s="8">
        <v>1</v>
      </c>
      <c r="C9" s="56">
        <v>199.53660057822901</v>
      </c>
      <c r="D9" s="25">
        <v>1</v>
      </c>
      <c r="E9" s="56">
        <v>179.055890818054</v>
      </c>
      <c r="F9" s="57">
        <f t="shared" si="0"/>
        <v>10.264136855506607</v>
      </c>
      <c r="G9" s="20">
        <v>302.13537907600403</v>
      </c>
      <c r="H9" s="97">
        <v>1</v>
      </c>
      <c r="I9" s="56">
        <v>179.055890818054</v>
      </c>
      <c r="J9" s="20">
        <v>2.2189999999999999</v>
      </c>
      <c r="K9" s="60"/>
      <c r="L9" s="8">
        <v>1</v>
      </c>
      <c r="M9" s="61">
        <v>179.06</v>
      </c>
      <c r="N9" s="31">
        <v>1.1200000000000001</v>
      </c>
      <c r="O9" s="61">
        <v>1</v>
      </c>
      <c r="P9" s="61">
        <v>179.06</v>
      </c>
      <c r="Q9" s="31">
        <v>0.1</v>
      </c>
    </row>
    <row r="10" spans="1:17" x14ac:dyDescent="0.3">
      <c r="A10" s="19" t="s">
        <v>8</v>
      </c>
      <c r="B10" s="8">
        <v>3</v>
      </c>
      <c r="C10" s="56">
        <v>256.97045509637798</v>
      </c>
      <c r="D10" s="25">
        <v>2</v>
      </c>
      <c r="E10" s="56">
        <v>233.76517140007999</v>
      </c>
      <c r="F10" s="57">
        <f t="shared" si="0"/>
        <v>9.030331400391816</v>
      </c>
      <c r="G10" s="20">
        <v>93.009661912918006</v>
      </c>
      <c r="H10" s="97">
        <v>2</v>
      </c>
      <c r="I10" s="56">
        <v>233.76517140007999</v>
      </c>
      <c r="J10" s="20">
        <v>86.899000000000001</v>
      </c>
      <c r="K10" s="60"/>
      <c r="L10" s="8">
        <v>2</v>
      </c>
      <c r="M10" s="61">
        <v>233.77</v>
      </c>
      <c r="N10" s="31">
        <v>3.06</v>
      </c>
      <c r="O10" s="61">
        <v>2</v>
      </c>
      <c r="P10" s="61">
        <v>233.77</v>
      </c>
      <c r="Q10" s="31">
        <v>0.03</v>
      </c>
    </row>
    <row r="11" spans="1:17" x14ac:dyDescent="0.3">
      <c r="A11" s="19" t="s">
        <v>9</v>
      </c>
      <c r="B11" s="8">
        <v>3</v>
      </c>
      <c r="C11" s="56">
        <v>256.97045509637798</v>
      </c>
      <c r="D11" s="25">
        <v>2</v>
      </c>
      <c r="E11" s="56">
        <v>233.76517140007999</v>
      </c>
      <c r="F11" s="57">
        <f t="shared" si="0"/>
        <v>9.030331400391816</v>
      </c>
      <c r="G11" s="20">
        <v>93.785817861557007</v>
      </c>
      <c r="H11" s="97">
        <v>2</v>
      </c>
      <c r="I11" s="56">
        <v>233.76517140007999</v>
      </c>
      <c r="J11" s="20">
        <v>80.364000000000004</v>
      </c>
      <c r="K11" s="60"/>
      <c r="L11" s="8">
        <v>2</v>
      </c>
      <c r="M11" s="61">
        <v>253.93</v>
      </c>
      <c r="N11" s="31">
        <v>3.76</v>
      </c>
      <c r="O11" s="61">
        <v>2</v>
      </c>
      <c r="P11" s="61">
        <v>253.93</v>
      </c>
      <c r="Q11" s="31">
        <v>0.04</v>
      </c>
    </row>
    <row r="12" spans="1:17" x14ac:dyDescent="0.3">
      <c r="A12" s="19" t="s">
        <v>10</v>
      </c>
      <c r="B12" s="8">
        <v>1</v>
      </c>
      <c r="C12" s="56">
        <v>185.158244776494</v>
      </c>
      <c r="D12" s="25">
        <v>1</v>
      </c>
      <c r="E12" s="56">
        <v>176.394043112845</v>
      </c>
      <c r="F12" s="57">
        <f t="shared" si="0"/>
        <v>4.733357498732147</v>
      </c>
      <c r="G12" s="20">
        <v>499.83003783226002</v>
      </c>
      <c r="H12" s="97">
        <v>1</v>
      </c>
      <c r="I12" s="56">
        <v>176.39404311284599</v>
      </c>
      <c r="J12" s="20">
        <v>10.496</v>
      </c>
      <c r="K12" s="60"/>
      <c r="L12" s="8">
        <v>1</v>
      </c>
      <c r="M12" s="61">
        <v>176.39</v>
      </c>
      <c r="N12" s="31">
        <v>2.17</v>
      </c>
      <c r="O12" s="61">
        <v>1</v>
      </c>
      <c r="P12" s="61">
        <v>176.39</v>
      </c>
      <c r="Q12" s="31">
        <v>0.08</v>
      </c>
    </row>
    <row r="13" spans="1:17" x14ac:dyDescent="0.3">
      <c r="A13" s="19" t="s">
        <v>11</v>
      </c>
      <c r="B13" s="8">
        <v>1</v>
      </c>
      <c r="C13" s="56">
        <v>192.89728812659399</v>
      </c>
      <c r="D13" s="25">
        <v>1</v>
      </c>
      <c r="E13" s="56">
        <v>167.983469249884</v>
      </c>
      <c r="F13" s="57">
        <f t="shared" si="0"/>
        <v>12.915587937327359</v>
      </c>
      <c r="G13" s="20">
        <v>217.97382235526999</v>
      </c>
      <c r="H13" s="97">
        <v>1</v>
      </c>
      <c r="I13" s="56">
        <v>167.983469249884</v>
      </c>
      <c r="J13" s="20">
        <v>0.59299999999999997</v>
      </c>
      <c r="K13" s="60"/>
      <c r="L13" s="8">
        <v>1</v>
      </c>
      <c r="M13" s="61">
        <v>167.98</v>
      </c>
      <c r="N13" s="31">
        <v>1.05</v>
      </c>
      <c r="O13" s="61">
        <v>1</v>
      </c>
      <c r="P13" s="61">
        <v>167.98</v>
      </c>
      <c r="Q13" s="31">
        <v>7.0000000000000007E-2</v>
      </c>
    </row>
    <row r="14" spans="1:17" x14ac:dyDescent="0.3">
      <c r="A14" s="19" t="s">
        <v>65</v>
      </c>
      <c r="B14" s="11"/>
      <c r="C14" s="13"/>
      <c r="D14" s="11"/>
      <c r="E14" s="13"/>
      <c r="F14" s="12">
        <f>AVERAGE(F2:F13)</f>
        <v>10.96964602261284</v>
      </c>
      <c r="G14" s="29">
        <f>AVERAGE(G2:G13)</f>
        <v>191.74546470244698</v>
      </c>
      <c r="H14" s="13"/>
      <c r="I14" s="13"/>
      <c r="J14" s="29">
        <f>AVERAGE(J2:J13)</f>
        <v>16.334833333333332</v>
      </c>
      <c r="K14" s="61"/>
      <c r="L14" s="11"/>
      <c r="M14" s="13"/>
      <c r="N14" s="29">
        <f>AVERAGE(N2:N13)</f>
        <v>2.1466666666666669</v>
      </c>
      <c r="O14" s="13"/>
      <c r="P14" s="13"/>
      <c r="Q14" s="29">
        <f>AVERAGE(Q2:Q13)</f>
        <v>5.7499999999999996E-2</v>
      </c>
    </row>
    <row r="15" spans="1:17" x14ac:dyDescent="0.3">
      <c r="K15" s="61"/>
    </row>
    <row r="16" spans="1:17" x14ac:dyDescent="0.3">
      <c r="K16" s="61"/>
    </row>
    <row r="17" spans="1:2" x14ac:dyDescent="0.3">
      <c r="A17" s="80"/>
      <c r="B17" s="60"/>
    </row>
    <row r="18" spans="1:2" x14ac:dyDescent="0.3">
      <c r="A18" s="80"/>
      <c r="B18" s="61"/>
    </row>
    <row r="19" spans="1:2" x14ac:dyDescent="0.3">
      <c r="A19" s="80"/>
    </row>
    <row r="20" spans="1:2" x14ac:dyDescent="0.3">
      <c r="A20" s="6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74CA0-B2A0-44EE-87E9-7C0F88907CF7}">
  <dimension ref="A1:I19"/>
  <sheetViews>
    <sheetView zoomScale="46" zoomScaleNormal="92" workbookViewId="0">
      <selection activeCell="G13" sqref="G13"/>
    </sheetView>
  </sheetViews>
  <sheetFormatPr defaultRowHeight="14.4" x14ac:dyDescent="0.3"/>
  <cols>
    <col min="2" max="2" width="13.5546875" customWidth="1"/>
    <col min="3" max="3" width="18.21875" customWidth="1"/>
    <col min="4" max="4" width="17.21875" customWidth="1"/>
    <col min="5" max="5" width="17.44140625" customWidth="1"/>
  </cols>
  <sheetData>
    <row r="1" spans="1:9" ht="15" thickBot="1" x14ac:dyDescent="0.35">
      <c r="A1" s="42" t="s">
        <v>88</v>
      </c>
      <c r="B1" s="42" t="s">
        <v>84</v>
      </c>
      <c r="C1" s="42" t="s">
        <v>85</v>
      </c>
      <c r="D1" s="42" t="s">
        <v>86</v>
      </c>
      <c r="E1" s="42" t="s">
        <v>87</v>
      </c>
    </row>
    <row r="2" spans="1:9" x14ac:dyDescent="0.3">
      <c r="A2" s="19" t="s">
        <v>81</v>
      </c>
      <c r="B2" s="77">
        <v>2.6666666666666665</v>
      </c>
      <c r="C2" s="43">
        <v>3</v>
      </c>
      <c r="D2" s="43">
        <v>3.3333333333333335</v>
      </c>
      <c r="E2" s="75">
        <v>4</v>
      </c>
    </row>
    <row r="3" spans="1:9" x14ac:dyDescent="0.3">
      <c r="A3" s="19" t="s">
        <v>82</v>
      </c>
      <c r="B3" s="78">
        <v>3</v>
      </c>
      <c r="C3" s="60">
        <v>6.333333333333333</v>
      </c>
      <c r="D3" s="61">
        <v>6</v>
      </c>
      <c r="E3" s="44">
        <v>9</v>
      </c>
    </row>
    <row r="4" spans="1:9" ht="15" thickBot="1" x14ac:dyDescent="0.35">
      <c r="A4" s="19" t="s">
        <v>83</v>
      </c>
      <c r="B4" s="79">
        <v>6.333333333333333</v>
      </c>
      <c r="C4" s="53">
        <v>8.6666666666666661</v>
      </c>
      <c r="D4" s="53">
        <v>8</v>
      </c>
      <c r="E4" s="62">
        <v>10.333333333333334</v>
      </c>
    </row>
    <row r="6" spans="1:9" ht="15" thickBot="1" x14ac:dyDescent="0.35">
      <c r="A6" s="42" t="s">
        <v>89</v>
      </c>
      <c r="B6" s="42" t="s">
        <v>84</v>
      </c>
      <c r="C6" s="42" t="s">
        <v>85</v>
      </c>
      <c r="D6" s="42" t="s">
        <v>86</v>
      </c>
      <c r="E6" s="42" t="s">
        <v>87</v>
      </c>
    </row>
    <row r="7" spans="1:9" x14ac:dyDescent="0.3">
      <c r="A7" s="19" t="s">
        <v>81</v>
      </c>
      <c r="B7" s="77">
        <v>5</v>
      </c>
      <c r="C7" s="43">
        <v>3</v>
      </c>
      <c r="D7" s="43">
        <v>4</v>
      </c>
      <c r="E7" s="75">
        <f>14/3</f>
        <v>4.666666666666667</v>
      </c>
    </row>
    <row r="8" spans="1:9" x14ac:dyDescent="0.3">
      <c r="A8" s="19" t="s">
        <v>82</v>
      </c>
      <c r="B8" s="78">
        <v>5.666666666666667</v>
      </c>
      <c r="C8" s="60">
        <v>5.333333333333333</v>
      </c>
      <c r="D8" s="60">
        <v>6</v>
      </c>
      <c r="E8" s="44">
        <v>5.666666666666667</v>
      </c>
    </row>
    <row r="9" spans="1:9" ht="15" thickBot="1" x14ac:dyDescent="0.35">
      <c r="A9" s="19" t="s">
        <v>83</v>
      </c>
      <c r="B9" s="79">
        <v>5.666666666666667</v>
      </c>
      <c r="C9" s="53">
        <v>7.333333333333333</v>
      </c>
      <c r="D9" s="53">
        <v>7.666666666666667</v>
      </c>
      <c r="E9" s="62">
        <v>9</v>
      </c>
    </row>
    <row r="12" spans="1:9" ht="15" thickBot="1" x14ac:dyDescent="0.35">
      <c r="A12" s="42" t="s">
        <v>36</v>
      </c>
      <c r="B12" s="42" t="s">
        <v>97</v>
      </c>
      <c r="C12" s="42" t="s">
        <v>40</v>
      </c>
      <c r="D12" s="42" t="s">
        <v>96</v>
      </c>
      <c r="E12" s="14" t="s">
        <v>95</v>
      </c>
      <c r="F12" s="42" t="s">
        <v>97</v>
      </c>
      <c r="G12" s="42" t="s">
        <v>40</v>
      </c>
      <c r="H12" s="42" t="s">
        <v>96</v>
      </c>
      <c r="I12" s="14" t="s">
        <v>95</v>
      </c>
    </row>
    <row r="13" spans="1:9" x14ac:dyDescent="0.3">
      <c r="A13" s="19" t="s">
        <v>51</v>
      </c>
      <c r="B13" s="35">
        <v>16</v>
      </c>
      <c r="C13" s="74">
        <v>1424.38895630806</v>
      </c>
      <c r="D13" s="36">
        <v>8851.3460755348206</v>
      </c>
      <c r="E13" s="55">
        <v>26.197827121270862</v>
      </c>
      <c r="F13" s="37">
        <v>14</v>
      </c>
      <c r="G13" s="43">
        <v>1239.10102377562</v>
      </c>
      <c r="H13" s="36">
        <v>10240.833176612799</v>
      </c>
      <c r="I13" s="75">
        <v>15.585575354232844</v>
      </c>
    </row>
    <row r="14" spans="1:9" x14ac:dyDescent="0.3">
      <c r="A14" s="19" t="s">
        <v>52</v>
      </c>
      <c r="B14" s="38">
        <v>5</v>
      </c>
      <c r="C14" s="76">
        <v>710.69492237073302</v>
      </c>
      <c r="D14" s="58">
        <v>10380.509150981899</v>
      </c>
      <c r="E14" s="57">
        <v>11.36140414530955</v>
      </c>
      <c r="F14" s="61">
        <v>7</v>
      </c>
      <c r="G14" s="60">
        <v>997.42200020526104</v>
      </c>
      <c r="H14" s="58">
        <v>18505.913949251099</v>
      </c>
      <c r="I14" s="44">
        <v>35.549847520136012</v>
      </c>
    </row>
    <row r="15" spans="1:9" x14ac:dyDescent="0.3">
      <c r="A15" s="19" t="s">
        <v>53</v>
      </c>
      <c r="B15" s="38">
        <v>23</v>
      </c>
      <c r="C15" s="76">
        <v>1993.21665154175</v>
      </c>
      <c r="D15" s="58">
        <v>5752.6405291557303</v>
      </c>
      <c r="E15" s="57">
        <v>16.650806689028826</v>
      </c>
      <c r="F15" s="61">
        <v>30</v>
      </c>
      <c r="G15" s="60">
        <v>2207.4591527686398</v>
      </c>
      <c r="H15" s="58">
        <v>7942.6281201839402</v>
      </c>
      <c r="I15" s="44">
        <v>25.171888325621822</v>
      </c>
    </row>
    <row r="16" spans="1:9" x14ac:dyDescent="0.3">
      <c r="A16" s="19" t="s">
        <v>54</v>
      </c>
      <c r="B16" s="38">
        <v>9</v>
      </c>
      <c r="C16" s="76">
        <v>1414.04788645341</v>
      </c>
      <c r="D16" s="58">
        <v>18640.039223670901</v>
      </c>
      <c r="E16" s="57">
        <v>10.465549849558514</v>
      </c>
      <c r="F16" s="61">
        <v>8</v>
      </c>
      <c r="G16" s="60">
        <v>1611.93568455236</v>
      </c>
      <c r="H16" s="58">
        <v>20145.782374620401</v>
      </c>
      <c r="I16" s="44">
        <v>20.964588586932734</v>
      </c>
    </row>
    <row r="17" spans="1:9" x14ac:dyDescent="0.3">
      <c r="A17" s="19" t="s">
        <v>55</v>
      </c>
      <c r="B17" s="38">
        <v>20</v>
      </c>
      <c r="C17" s="76">
        <v>2089.49599921043</v>
      </c>
      <c r="D17" s="58">
        <v>6143.2894718647003</v>
      </c>
      <c r="E17" s="57">
        <v>19.366201197003477</v>
      </c>
      <c r="F17" s="61">
        <v>20</v>
      </c>
      <c r="G17" s="60">
        <v>2176.4853796878701</v>
      </c>
      <c r="H17" s="58">
        <v>6327.2254528999301</v>
      </c>
      <c r="I17" s="44">
        <v>22.379446433852138</v>
      </c>
    </row>
    <row r="18" spans="1:9" x14ac:dyDescent="0.3">
      <c r="A18" s="19" t="s">
        <v>56</v>
      </c>
      <c r="B18" s="38">
        <v>5</v>
      </c>
      <c r="C18" s="76">
        <v>1801.84933632822</v>
      </c>
      <c r="D18" s="58">
        <v>8054.5761177539798</v>
      </c>
      <c r="E18" s="57">
        <v>19.702498381560162</v>
      </c>
      <c r="F18" s="61">
        <v>8</v>
      </c>
      <c r="G18" s="60">
        <v>1834.86479983291</v>
      </c>
      <c r="H18" s="58">
        <v>17845.859963655399</v>
      </c>
      <c r="I18" s="44">
        <v>20.228454972088926</v>
      </c>
    </row>
    <row r="19" spans="1:9" ht="15" thickBot="1" x14ac:dyDescent="0.35">
      <c r="A19" s="19" t="s">
        <v>65</v>
      </c>
      <c r="B19" s="39"/>
      <c r="C19" s="51"/>
      <c r="D19" s="73">
        <f>AVERAGE(D13:D18)</f>
        <v>9637.0667614936738</v>
      </c>
      <c r="E19" s="72">
        <f>AVERAGE(E13:E18)</f>
        <v>17.29071456395523</v>
      </c>
      <c r="F19" s="72"/>
      <c r="G19" s="72"/>
      <c r="H19" s="53">
        <f>AVERAGE(H13:H18)</f>
        <v>13501.373839537262</v>
      </c>
      <c r="I19" s="73">
        <f>AVERAGE(I13:I18)</f>
        <v>23.313300198810747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DA6A9-8CE6-40C9-AD06-7330840362DE}">
  <dimension ref="A1:Q15"/>
  <sheetViews>
    <sheetView zoomScale="88" zoomScaleNormal="130" workbookViewId="0">
      <selection activeCell="A2" sqref="A2:A14"/>
    </sheetView>
  </sheetViews>
  <sheetFormatPr defaultRowHeight="14.4" x14ac:dyDescent="0.3"/>
  <cols>
    <col min="1" max="1" width="9" bestFit="1" customWidth="1"/>
    <col min="2" max="2" width="6.77734375" bestFit="1" customWidth="1"/>
    <col min="3" max="3" width="5.5546875" bestFit="1" customWidth="1"/>
    <col min="4" max="4" width="6.77734375" bestFit="1" customWidth="1"/>
    <col min="5" max="5" width="5.33203125" bestFit="1" customWidth="1"/>
    <col min="6" max="6" width="11.88671875" bestFit="1" customWidth="1"/>
    <col min="7" max="7" width="7.33203125" bestFit="1" customWidth="1"/>
    <col min="8" max="8" width="7.6640625" bestFit="1" customWidth="1"/>
    <col min="9" max="10" width="7.5546875" bestFit="1" customWidth="1"/>
    <col min="11" max="11" width="15.109375" bestFit="1" customWidth="1"/>
    <col min="12" max="12" width="12.6640625" bestFit="1" customWidth="1"/>
    <col min="13" max="13" width="10.109375" bestFit="1" customWidth="1"/>
    <col min="14" max="14" width="12.6640625" bestFit="1" customWidth="1"/>
    <col min="15" max="15" width="10.21875" bestFit="1" customWidth="1"/>
    <col min="16" max="16" width="7.77734375" bestFit="1" customWidth="1"/>
    <col min="17" max="17" width="10.21875" bestFit="1" customWidth="1"/>
  </cols>
  <sheetData>
    <row r="1" spans="1:17" ht="28.8" x14ac:dyDescent="0.3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  <c r="F1" s="14" t="s">
        <v>80</v>
      </c>
      <c r="G1" s="14" t="s">
        <v>41</v>
      </c>
      <c r="H1" s="14" t="s">
        <v>42</v>
      </c>
      <c r="I1" s="14" t="s">
        <v>43</v>
      </c>
      <c r="J1" s="14" t="s">
        <v>44</v>
      </c>
      <c r="L1" s="14" t="s">
        <v>46</v>
      </c>
      <c r="M1" s="14" t="s">
        <v>45</v>
      </c>
      <c r="N1" s="14" t="s">
        <v>47</v>
      </c>
      <c r="O1" s="14" t="s">
        <v>48</v>
      </c>
      <c r="P1" s="14" t="s">
        <v>49</v>
      </c>
      <c r="Q1" s="14" t="s">
        <v>50</v>
      </c>
    </row>
    <row r="2" spans="1:17" x14ac:dyDescent="0.3">
      <c r="A2" s="19" t="s">
        <v>12</v>
      </c>
      <c r="B2" s="5">
        <v>3</v>
      </c>
      <c r="C2" s="24">
        <v>422.72446973701199</v>
      </c>
      <c r="D2" s="5">
        <v>4</v>
      </c>
      <c r="E2" s="24">
        <v>392.01531715487403</v>
      </c>
      <c r="F2" s="82">
        <f t="shared" ref="F2:F13" si="0">100 - E2/C2*100</f>
        <v>7.2645788878138262</v>
      </c>
      <c r="G2" s="98">
        <v>523.37120509147599</v>
      </c>
      <c r="H2" s="96">
        <v>4</v>
      </c>
      <c r="I2" s="24">
        <v>388.24532296706502</v>
      </c>
      <c r="J2" s="27">
        <v>7200</v>
      </c>
      <c r="L2" s="5">
        <v>3</v>
      </c>
      <c r="M2" s="6">
        <v>388.25</v>
      </c>
      <c r="N2" s="7">
        <v>50.26</v>
      </c>
      <c r="O2" s="6">
        <v>3</v>
      </c>
      <c r="P2" s="6">
        <v>388.25</v>
      </c>
      <c r="Q2" s="7">
        <v>0.1</v>
      </c>
    </row>
    <row r="3" spans="1:17" x14ac:dyDescent="0.3">
      <c r="A3" s="19" t="s">
        <v>13</v>
      </c>
      <c r="B3" s="8">
        <v>2</v>
      </c>
      <c r="C3" s="56">
        <v>328.02819303233701</v>
      </c>
      <c r="D3" s="8">
        <v>2</v>
      </c>
      <c r="E3" s="56">
        <v>273.93123712871602</v>
      </c>
      <c r="F3" s="57">
        <f t="shared" si="0"/>
        <v>16.491556839533033</v>
      </c>
      <c r="G3" s="20">
        <v>769.05117487907398</v>
      </c>
      <c r="H3" s="97">
        <v>2</v>
      </c>
      <c r="I3" s="56">
        <v>273.93123712871602</v>
      </c>
      <c r="J3" s="20">
        <v>140.61000000000001</v>
      </c>
      <c r="L3" s="8">
        <v>2</v>
      </c>
      <c r="M3" s="61">
        <v>273.93</v>
      </c>
      <c r="N3" s="31">
        <v>5.15</v>
      </c>
      <c r="O3" s="61">
        <v>2</v>
      </c>
      <c r="P3" s="61">
        <v>273.93</v>
      </c>
      <c r="Q3" s="31">
        <v>0.17</v>
      </c>
    </row>
    <row r="4" spans="1:17" x14ac:dyDescent="0.3">
      <c r="A4" s="19" t="s">
        <v>14</v>
      </c>
      <c r="B4" s="8">
        <v>1</v>
      </c>
      <c r="C4" s="56">
        <v>363.016854437105</v>
      </c>
      <c r="D4" s="8">
        <v>2</v>
      </c>
      <c r="E4" s="56">
        <v>243.312586101454</v>
      </c>
      <c r="F4" s="57">
        <f t="shared" si="0"/>
        <v>32.974851407730029</v>
      </c>
      <c r="G4" s="20">
        <v>1158.43740439414</v>
      </c>
      <c r="H4" s="97">
        <v>2</v>
      </c>
      <c r="I4" s="56">
        <v>243.203451581796</v>
      </c>
      <c r="J4" s="20">
        <v>1547.1010000000001</v>
      </c>
      <c r="L4" s="8">
        <v>1</v>
      </c>
      <c r="M4" s="61">
        <v>304.06</v>
      </c>
      <c r="N4" s="31">
        <v>7.52</v>
      </c>
      <c r="O4" s="61">
        <v>1</v>
      </c>
      <c r="P4" s="61">
        <v>304.06</v>
      </c>
      <c r="Q4" s="31">
        <v>0.2</v>
      </c>
    </row>
    <row r="5" spans="1:17" x14ac:dyDescent="0.3">
      <c r="A5" s="19" t="s">
        <v>15</v>
      </c>
      <c r="B5" s="8">
        <v>3</v>
      </c>
      <c r="C5" s="56">
        <v>415.31303499403703</v>
      </c>
      <c r="D5" s="8">
        <v>2</v>
      </c>
      <c r="E5" s="56">
        <v>228.28115939336999</v>
      </c>
      <c r="F5" s="57">
        <f t="shared" si="0"/>
        <v>45.03395266737833</v>
      </c>
      <c r="G5" s="20">
        <v>664.61938500404301</v>
      </c>
      <c r="H5" s="97">
        <v>2</v>
      </c>
      <c r="I5" s="56">
        <v>228.28115939336999</v>
      </c>
      <c r="J5" s="20">
        <v>0.73399999999999999</v>
      </c>
      <c r="L5" s="8">
        <v>2</v>
      </c>
      <c r="M5" s="61">
        <v>228.28</v>
      </c>
      <c r="N5" s="31">
        <v>2.0099999999999998</v>
      </c>
      <c r="O5" s="61">
        <v>2</v>
      </c>
      <c r="P5" s="61">
        <v>228.28</v>
      </c>
      <c r="Q5" s="31">
        <v>0.16</v>
      </c>
    </row>
    <row r="6" spans="1:17" x14ac:dyDescent="0.3">
      <c r="A6" s="19" t="s">
        <v>16</v>
      </c>
      <c r="B6" s="8">
        <v>4</v>
      </c>
      <c r="C6" s="56">
        <v>329.19381384315801</v>
      </c>
      <c r="D6" s="8">
        <v>3</v>
      </c>
      <c r="E6" s="56">
        <v>249.189319952945</v>
      </c>
      <c r="F6" s="57">
        <f t="shared" si="0"/>
        <v>24.30315836017823</v>
      </c>
      <c r="G6" s="20">
        <v>281.833416223526</v>
      </c>
      <c r="H6" s="97">
        <v>3</v>
      </c>
      <c r="I6" s="56">
        <v>249.189319952945</v>
      </c>
      <c r="J6" s="20">
        <v>4060.1370000000002</v>
      </c>
      <c r="L6" s="8">
        <v>3</v>
      </c>
      <c r="M6" s="61">
        <v>249.19</v>
      </c>
      <c r="N6" s="31">
        <v>1.83</v>
      </c>
      <c r="O6" s="61">
        <v>3</v>
      </c>
      <c r="P6" s="61">
        <v>249.19</v>
      </c>
      <c r="Q6" s="31">
        <v>0.11</v>
      </c>
    </row>
    <row r="7" spans="1:17" x14ac:dyDescent="0.3">
      <c r="A7" s="19" t="s">
        <v>17</v>
      </c>
      <c r="B7" s="8">
        <v>2</v>
      </c>
      <c r="C7" s="56">
        <v>228.00209317472601</v>
      </c>
      <c r="D7" s="8">
        <v>3</v>
      </c>
      <c r="E7" s="56">
        <v>202.85268574464001</v>
      </c>
      <c r="F7" s="57">
        <f t="shared" si="0"/>
        <v>11.030340590256387</v>
      </c>
      <c r="G7" s="20">
        <v>303.85571336746199</v>
      </c>
      <c r="H7" s="97">
        <v>3</v>
      </c>
      <c r="I7" s="56">
        <v>202.85268574464001</v>
      </c>
      <c r="J7" s="20">
        <v>168.04599999999999</v>
      </c>
      <c r="L7" s="8">
        <v>2</v>
      </c>
      <c r="M7" s="61">
        <v>206.12</v>
      </c>
      <c r="N7" s="31">
        <v>6.76</v>
      </c>
      <c r="O7" s="61">
        <v>2</v>
      </c>
      <c r="P7" s="61">
        <v>206.12</v>
      </c>
      <c r="Q7" s="31">
        <v>0.17</v>
      </c>
    </row>
    <row r="8" spans="1:17" x14ac:dyDescent="0.3">
      <c r="A8" s="19" t="s">
        <v>18</v>
      </c>
      <c r="B8" s="8">
        <v>2</v>
      </c>
      <c r="C8" s="56">
        <v>289.25444122193397</v>
      </c>
      <c r="D8" s="8">
        <v>3</v>
      </c>
      <c r="E8" s="56">
        <v>228.35527086402499</v>
      </c>
      <c r="F8" s="57">
        <f t="shared" si="0"/>
        <v>21.053841075229457</v>
      </c>
      <c r="G8" s="20">
        <v>1073.1147181987701</v>
      </c>
      <c r="H8" s="97">
        <v>4</v>
      </c>
      <c r="I8" s="56">
        <v>217.67540951101299</v>
      </c>
      <c r="J8" s="20">
        <v>19.349</v>
      </c>
      <c r="L8" s="8">
        <v>1</v>
      </c>
      <c r="M8" s="61">
        <v>241.51</v>
      </c>
      <c r="N8" s="31">
        <v>11.4</v>
      </c>
      <c r="O8" s="61">
        <v>1</v>
      </c>
      <c r="P8" s="61">
        <v>241.51</v>
      </c>
      <c r="Q8" s="31">
        <v>0.21</v>
      </c>
    </row>
    <row r="9" spans="1:17" x14ac:dyDescent="0.3">
      <c r="A9" s="19" t="s">
        <v>19</v>
      </c>
      <c r="B9" s="8">
        <v>1</v>
      </c>
      <c r="C9" s="56">
        <v>235.15008013993301</v>
      </c>
      <c r="D9" s="8">
        <v>1</v>
      </c>
      <c r="E9" s="56">
        <v>218.21349934666401</v>
      </c>
      <c r="F9" s="57">
        <f t="shared" si="0"/>
        <v>7.202455888252473</v>
      </c>
      <c r="G9" s="20">
        <v>4037.2392270565001</v>
      </c>
      <c r="H9" s="97">
        <v>1</v>
      </c>
      <c r="I9" s="56">
        <v>218.21349934666401</v>
      </c>
      <c r="J9" s="20">
        <v>512.56799999999998</v>
      </c>
      <c r="L9" s="8">
        <v>1</v>
      </c>
      <c r="M9" s="61">
        <v>218.21</v>
      </c>
      <c r="N9" s="31">
        <v>1.62</v>
      </c>
      <c r="O9" s="61">
        <v>1</v>
      </c>
      <c r="P9" s="61">
        <v>218.21</v>
      </c>
      <c r="Q9" s="31">
        <v>0.62</v>
      </c>
    </row>
    <row r="10" spans="1:17" x14ac:dyDescent="0.3">
      <c r="A10" s="19" t="s">
        <v>20</v>
      </c>
      <c r="B10" s="8">
        <v>7</v>
      </c>
      <c r="C10" s="56">
        <v>544.18519080907402</v>
      </c>
      <c r="D10" s="8">
        <v>4</v>
      </c>
      <c r="E10" s="56">
        <v>423.51018192393002</v>
      </c>
      <c r="F10" s="57">
        <f t="shared" si="0"/>
        <v>22.175357015086888</v>
      </c>
      <c r="G10" s="20">
        <v>206.16071844100901</v>
      </c>
      <c r="H10" s="97">
        <v>4</v>
      </c>
      <c r="I10" s="56">
        <v>423.51018192393002</v>
      </c>
      <c r="J10" s="20">
        <v>166.43100000000001</v>
      </c>
      <c r="L10" s="8">
        <v>4</v>
      </c>
      <c r="M10" s="61">
        <v>423.51</v>
      </c>
      <c r="N10" s="31">
        <v>3.07</v>
      </c>
      <c r="O10" s="61">
        <v>4</v>
      </c>
      <c r="P10" s="61">
        <v>423.51</v>
      </c>
      <c r="Q10" s="31">
        <v>0.09</v>
      </c>
    </row>
    <row r="11" spans="1:17" x14ac:dyDescent="0.3">
      <c r="A11" s="19" t="s">
        <v>21</v>
      </c>
      <c r="B11" s="8">
        <v>4</v>
      </c>
      <c r="C11" s="56">
        <v>506.88435197778301</v>
      </c>
      <c r="D11" s="8">
        <v>3</v>
      </c>
      <c r="E11" s="56">
        <v>347.89566625402603</v>
      </c>
      <c r="F11" s="57">
        <f t="shared" si="0"/>
        <v>31.365869769585146</v>
      </c>
      <c r="G11" s="20">
        <v>295.771968126297</v>
      </c>
      <c r="H11" s="97">
        <v>3</v>
      </c>
      <c r="I11" s="56">
        <v>345.927320010713</v>
      </c>
      <c r="J11" s="20">
        <v>102.982</v>
      </c>
      <c r="L11" s="8">
        <v>3</v>
      </c>
      <c r="M11" s="61">
        <v>345.93</v>
      </c>
      <c r="N11" s="31">
        <v>2.9</v>
      </c>
      <c r="O11" s="61">
        <v>3</v>
      </c>
      <c r="P11" s="61">
        <v>345.93</v>
      </c>
      <c r="Q11" s="31">
        <v>0.09</v>
      </c>
    </row>
    <row r="12" spans="1:17" x14ac:dyDescent="0.3">
      <c r="A12" s="19" t="s">
        <v>22</v>
      </c>
      <c r="B12" s="8">
        <v>1</v>
      </c>
      <c r="C12" s="56">
        <v>412.99482342023998</v>
      </c>
      <c r="D12" s="8">
        <v>3</v>
      </c>
      <c r="E12" s="56">
        <v>332.97882186778901</v>
      </c>
      <c r="F12" s="57">
        <f t="shared" si="0"/>
        <v>19.374577359055962</v>
      </c>
      <c r="G12" s="20">
        <v>923.94110941886902</v>
      </c>
      <c r="H12" s="97">
        <v>3</v>
      </c>
      <c r="I12" s="56">
        <v>310.05734702300401</v>
      </c>
      <c r="J12" s="20">
        <v>120.277</v>
      </c>
      <c r="L12" s="8">
        <v>1</v>
      </c>
      <c r="M12" s="61">
        <v>412.86</v>
      </c>
      <c r="N12" s="31">
        <v>7200</v>
      </c>
      <c r="O12" s="61">
        <v>1</v>
      </c>
      <c r="P12" s="61">
        <v>412.86</v>
      </c>
      <c r="Q12" s="31">
        <v>0.17</v>
      </c>
    </row>
    <row r="13" spans="1:17" x14ac:dyDescent="0.3">
      <c r="A13" s="19" t="s">
        <v>23</v>
      </c>
      <c r="B13" s="8">
        <v>2</v>
      </c>
      <c r="C13" s="56">
        <v>402.245952730569</v>
      </c>
      <c r="D13" s="8">
        <v>2</v>
      </c>
      <c r="E13" s="56">
        <v>330.548663427848</v>
      </c>
      <c r="F13" s="57">
        <f t="shared" si="0"/>
        <v>17.824241317039437</v>
      </c>
      <c r="G13" s="20">
        <v>968.36979007720902</v>
      </c>
      <c r="H13" s="97">
        <v>2</v>
      </c>
      <c r="I13" s="56">
        <v>325.97744594735002</v>
      </c>
      <c r="J13" s="20">
        <v>25.670999999999999</v>
      </c>
      <c r="L13" s="8">
        <v>2</v>
      </c>
      <c r="M13" s="61">
        <v>325.98</v>
      </c>
      <c r="N13" s="31">
        <v>3.26</v>
      </c>
      <c r="O13" s="61">
        <v>2</v>
      </c>
      <c r="P13" s="61">
        <v>325.98</v>
      </c>
      <c r="Q13" s="31">
        <v>0.19</v>
      </c>
    </row>
    <row r="14" spans="1:17" x14ac:dyDescent="0.3">
      <c r="A14" s="19" t="s">
        <v>65</v>
      </c>
      <c r="B14" s="11"/>
      <c r="C14" s="13"/>
      <c r="D14" s="11"/>
      <c r="E14" s="13"/>
      <c r="F14" s="12">
        <f>AVERAGE(F2:F13)</f>
        <v>21.341231764761599</v>
      </c>
      <c r="G14" s="29">
        <f>AVERAGE(G2:G13)</f>
        <v>933.81381918986472</v>
      </c>
      <c r="H14" s="13"/>
      <c r="I14" s="13"/>
      <c r="J14" s="29">
        <f>AVERAGE(J2:J13)</f>
        <v>1171.9921666666667</v>
      </c>
      <c r="K14" s="61"/>
      <c r="L14" s="11"/>
      <c r="M14" s="13"/>
      <c r="N14" s="29">
        <f>AVERAGE(N2:N13)</f>
        <v>607.98166666666668</v>
      </c>
      <c r="O14" s="13"/>
      <c r="P14" s="13"/>
      <c r="Q14" s="29">
        <f>AVERAGE(Q2:Q13)</f>
        <v>0.19000000000000003</v>
      </c>
    </row>
    <row r="15" spans="1:17" x14ac:dyDescent="0.3">
      <c r="K15" s="6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36E1E-38AF-44F5-9E7B-3D8E778CE836}">
  <dimension ref="A1:Q16"/>
  <sheetViews>
    <sheetView zoomScale="92" zoomScaleNormal="326" workbookViewId="0">
      <selection activeCell="B11" sqref="B11"/>
    </sheetView>
  </sheetViews>
  <sheetFormatPr defaultRowHeight="14.4" x14ac:dyDescent="0.3"/>
  <cols>
    <col min="1" max="1" width="10.109375" bestFit="1" customWidth="1"/>
    <col min="2" max="2" width="7.5546875" bestFit="1" customWidth="1"/>
    <col min="3" max="3" width="7.77734375" bestFit="1" customWidth="1"/>
    <col min="4" max="4" width="9.21875" bestFit="1" customWidth="1"/>
    <col min="5" max="5" width="7.77734375" bestFit="1" customWidth="1"/>
    <col min="6" max="6" width="12.88671875" customWidth="1"/>
    <col min="7" max="7" width="9.5546875" bestFit="1" customWidth="1"/>
    <col min="8" max="8" width="7.5546875" bestFit="1" customWidth="1"/>
    <col min="9" max="9" width="9.21875" bestFit="1" customWidth="1"/>
    <col min="10" max="10" width="9.5546875" customWidth="1"/>
    <col min="11" max="11" width="13.88671875" customWidth="1"/>
    <col min="12" max="12" width="12.77734375" customWidth="1"/>
    <col min="13" max="13" width="14.21875" bestFit="1" customWidth="1"/>
    <col min="14" max="14" width="14" customWidth="1"/>
    <col min="15" max="15" width="10.44140625" bestFit="1" customWidth="1"/>
    <col min="16" max="16" width="11.5546875" customWidth="1"/>
    <col min="17" max="17" width="12.44140625" customWidth="1"/>
  </cols>
  <sheetData>
    <row r="1" spans="1:17" ht="29.4" thickBot="1" x14ac:dyDescent="0.35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  <c r="F1" s="14" t="s">
        <v>80</v>
      </c>
      <c r="G1" s="14" t="s">
        <v>41</v>
      </c>
      <c r="H1" s="14" t="s">
        <v>42</v>
      </c>
      <c r="I1" s="14" t="s">
        <v>43</v>
      </c>
      <c r="J1" s="14" t="s">
        <v>44</v>
      </c>
      <c r="L1" s="14" t="s">
        <v>46</v>
      </c>
      <c r="M1" s="14" t="s">
        <v>45</v>
      </c>
      <c r="N1" s="14" t="s">
        <v>47</v>
      </c>
      <c r="O1" s="14" t="s">
        <v>48</v>
      </c>
      <c r="P1" s="14" t="s">
        <v>49</v>
      </c>
      <c r="Q1" s="14" t="s">
        <v>50</v>
      </c>
    </row>
    <row r="2" spans="1:17" x14ac:dyDescent="0.3">
      <c r="A2" s="19" t="s">
        <v>24</v>
      </c>
      <c r="B2" s="5">
        <v>4</v>
      </c>
      <c r="C2" s="45">
        <v>567.95795876283705</v>
      </c>
      <c r="D2" s="23">
        <v>3</v>
      </c>
      <c r="E2" s="24">
        <v>381.32455877152898</v>
      </c>
      <c r="F2" s="82">
        <f t="shared" ref="F2:F13" si="0">100 - E2/C2*100</f>
        <v>32.86042516207452</v>
      </c>
      <c r="G2" s="83">
        <v>1229.3847575187599</v>
      </c>
      <c r="H2" s="47">
        <v>3</v>
      </c>
      <c r="I2" s="24">
        <v>348.46291005172401</v>
      </c>
      <c r="J2" s="27">
        <v>7200</v>
      </c>
      <c r="L2" s="35">
        <v>3</v>
      </c>
      <c r="M2" s="37">
        <v>348.46</v>
      </c>
      <c r="N2" s="109">
        <v>1008</v>
      </c>
      <c r="O2" s="37">
        <v>3</v>
      </c>
      <c r="P2" s="37">
        <v>348.46</v>
      </c>
      <c r="Q2" s="40">
        <v>0.23</v>
      </c>
    </row>
    <row r="3" spans="1:17" x14ac:dyDescent="0.3">
      <c r="A3" s="19" t="s">
        <v>25</v>
      </c>
      <c r="B3" s="8">
        <v>3</v>
      </c>
      <c r="C3" s="46">
        <v>375.92739828840098</v>
      </c>
      <c r="D3" s="25">
        <v>4</v>
      </c>
      <c r="E3" s="56">
        <v>301.34576869606701</v>
      </c>
      <c r="F3" s="57">
        <f t="shared" si="0"/>
        <v>19.839370562482131</v>
      </c>
      <c r="G3" s="58">
        <v>845.41636419296196</v>
      </c>
      <c r="H3" s="48">
        <v>3</v>
      </c>
      <c r="I3" s="56">
        <v>275.13316887316199</v>
      </c>
      <c r="J3" s="20">
        <v>2.2029999999999998</v>
      </c>
      <c r="L3" s="38">
        <v>3</v>
      </c>
      <c r="M3" s="61">
        <v>275.13</v>
      </c>
      <c r="N3" s="31">
        <v>0.47</v>
      </c>
      <c r="O3" s="61">
        <v>3</v>
      </c>
      <c r="P3" s="61">
        <v>275.13</v>
      </c>
      <c r="Q3" s="41">
        <v>0.15</v>
      </c>
    </row>
    <row r="4" spans="1:17" x14ac:dyDescent="0.3">
      <c r="A4" s="19" t="s">
        <v>26</v>
      </c>
      <c r="B4" s="8">
        <v>3</v>
      </c>
      <c r="C4" s="46">
        <v>612.15012318563504</v>
      </c>
      <c r="D4" s="25">
        <v>3</v>
      </c>
      <c r="E4" s="56">
        <v>413.83850683995598</v>
      </c>
      <c r="F4" s="57">
        <f t="shared" si="0"/>
        <v>32.395912184688214</v>
      </c>
      <c r="G4" s="58">
        <v>2890.4214971065499</v>
      </c>
      <c r="H4" s="48">
        <v>3</v>
      </c>
      <c r="I4" s="56">
        <v>369.56405081010098</v>
      </c>
      <c r="J4" s="28">
        <v>7200</v>
      </c>
      <c r="L4" s="38">
        <v>2</v>
      </c>
      <c r="M4" s="61">
        <v>383.62</v>
      </c>
      <c r="N4" s="31">
        <v>24.07</v>
      </c>
      <c r="O4" s="61">
        <v>2</v>
      </c>
      <c r="P4" s="61">
        <v>383.62</v>
      </c>
      <c r="Q4" s="41">
        <v>0.28999999999999998</v>
      </c>
    </row>
    <row r="5" spans="1:17" x14ac:dyDescent="0.3">
      <c r="A5" s="19" t="s">
        <v>27</v>
      </c>
      <c r="B5" s="8">
        <v>2</v>
      </c>
      <c r="C5" s="46">
        <v>524.02007394050497</v>
      </c>
      <c r="D5" s="25">
        <v>2</v>
      </c>
      <c r="E5" s="56">
        <v>300.54852851950699</v>
      </c>
      <c r="F5" s="57">
        <f t="shared" si="0"/>
        <v>42.645607779974092</v>
      </c>
      <c r="G5" s="58">
        <v>2746.4310133457102</v>
      </c>
      <c r="H5" s="48">
        <v>2</v>
      </c>
      <c r="I5" s="56">
        <v>300.54852851950699</v>
      </c>
      <c r="J5" s="20">
        <v>161.75299999999999</v>
      </c>
      <c r="L5" s="38">
        <v>2</v>
      </c>
      <c r="M5" s="61">
        <v>300.55</v>
      </c>
      <c r="N5" s="31">
        <v>0.92</v>
      </c>
      <c r="O5" s="61">
        <v>2</v>
      </c>
      <c r="P5" s="61">
        <v>300.55</v>
      </c>
      <c r="Q5" s="41">
        <v>0.26</v>
      </c>
    </row>
    <row r="6" spans="1:17" x14ac:dyDescent="0.3">
      <c r="A6" s="19" t="s">
        <v>28</v>
      </c>
      <c r="B6" s="8">
        <v>6</v>
      </c>
      <c r="C6" s="46">
        <v>490.55655897197198</v>
      </c>
      <c r="D6" s="25">
        <v>5</v>
      </c>
      <c r="E6" s="56">
        <v>414.57209082854598</v>
      </c>
      <c r="F6" s="57">
        <f t="shared" si="0"/>
        <v>15.489440871540239</v>
      </c>
      <c r="G6" s="58">
        <v>580.77923870086602</v>
      </c>
      <c r="H6" s="48">
        <v>10</v>
      </c>
      <c r="I6" s="56">
        <v>420.61138293018797</v>
      </c>
      <c r="J6" s="28">
        <v>7200</v>
      </c>
      <c r="L6" s="38">
        <v>5</v>
      </c>
      <c r="M6" s="61">
        <v>412.78</v>
      </c>
      <c r="N6" s="31">
        <v>7200</v>
      </c>
      <c r="O6" s="61">
        <v>5</v>
      </c>
      <c r="P6" s="61">
        <v>412.78</v>
      </c>
      <c r="Q6" s="41">
        <v>0.12</v>
      </c>
    </row>
    <row r="7" spans="1:17" x14ac:dyDescent="0.3">
      <c r="A7" s="19" t="s">
        <v>29</v>
      </c>
      <c r="B7" s="8">
        <v>5</v>
      </c>
      <c r="C7" s="46">
        <v>417.044669647511</v>
      </c>
      <c r="D7" s="25">
        <v>4</v>
      </c>
      <c r="E7" s="56">
        <v>336.15360209967503</v>
      </c>
      <c r="F7" s="57">
        <f t="shared" si="0"/>
        <v>19.396259785841565</v>
      </c>
      <c r="G7" s="58">
        <v>598.82775282859802</v>
      </c>
      <c r="H7" s="48">
        <v>4</v>
      </c>
      <c r="I7" s="56">
        <v>336.153559311545</v>
      </c>
      <c r="J7" s="20">
        <v>7200</v>
      </c>
      <c r="L7" s="38">
        <v>4</v>
      </c>
      <c r="M7" s="61">
        <v>336.15</v>
      </c>
      <c r="N7" s="31">
        <v>1.39</v>
      </c>
      <c r="O7" s="61">
        <v>4</v>
      </c>
      <c r="P7" s="61">
        <v>336.15</v>
      </c>
      <c r="Q7" s="41">
        <v>0.09</v>
      </c>
    </row>
    <row r="8" spans="1:17" x14ac:dyDescent="0.3">
      <c r="A8" s="19" t="s">
        <v>30</v>
      </c>
      <c r="B8" s="8">
        <v>2</v>
      </c>
      <c r="C8" s="46">
        <v>522.55227244251705</v>
      </c>
      <c r="D8" s="25">
        <v>3</v>
      </c>
      <c r="E8" s="56">
        <v>384.86367345232901</v>
      </c>
      <c r="F8" s="57">
        <f t="shared" si="0"/>
        <v>26.34924891754909</v>
      </c>
      <c r="G8" s="58">
        <v>6155.0389716625205</v>
      </c>
      <c r="H8" s="48">
        <v>2</v>
      </c>
      <c r="I8" s="56">
        <v>358.00477840255297</v>
      </c>
      <c r="J8" s="28">
        <v>7200</v>
      </c>
      <c r="L8" s="38">
        <v>2</v>
      </c>
      <c r="M8" s="61">
        <v>358</v>
      </c>
      <c r="N8" s="31">
        <v>462.89</v>
      </c>
      <c r="O8" s="61">
        <v>2</v>
      </c>
      <c r="P8" s="61">
        <v>358</v>
      </c>
      <c r="Q8" s="41">
        <v>0.51</v>
      </c>
    </row>
    <row r="9" spans="1:17" x14ac:dyDescent="0.3">
      <c r="A9" s="19" t="s">
        <v>31</v>
      </c>
      <c r="B9" s="8">
        <v>2</v>
      </c>
      <c r="C9" s="46">
        <v>475.088676405228</v>
      </c>
      <c r="D9" s="25">
        <v>2</v>
      </c>
      <c r="E9" s="56">
        <v>360.081364723246</v>
      </c>
      <c r="F9" s="57">
        <f t="shared" si="0"/>
        <v>24.207546378959847</v>
      </c>
      <c r="G9" s="58">
        <v>5708.8076858520499</v>
      </c>
      <c r="H9" s="48">
        <v>2</v>
      </c>
      <c r="I9" s="56">
        <v>293.20037891265503</v>
      </c>
      <c r="J9" s="28">
        <v>7200</v>
      </c>
      <c r="L9" s="38">
        <v>1</v>
      </c>
      <c r="M9" s="61">
        <v>313.24</v>
      </c>
      <c r="N9" s="31">
        <v>610.64</v>
      </c>
      <c r="O9" s="61">
        <v>1</v>
      </c>
      <c r="P9" s="61">
        <v>313.24</v>
      </c>
      <c r="Q9" s="41">
        <v>0.92</v>
      </c>
    </row>
    <row r="10" spans="1:17" x14ac:dyDescent="0.3">
      <c r="A10" s="19" t="s">
        <v>32</v>
      </c>
      <c r="B10" s="8">
        <v>5</v>
      </c>
      <c r="C10" s="46">
        <v>638.37601310733896</v>
      </c>
      <c r="D10" s="25">
        <v>5</v>
      </c>
      <c r="E10" s="56">
        <v>399.00806828693698</v>
      </c>
      <c r="F10" s="57">
        <f t="shared" si="0"/>
        <v>37.496387694027241</v>
      </c>
      <c r="G10" s="58">
        <v>463.174880027771</v>
      </c>
      <c r="H10" s="48">
        <v>5</v>
      </c>
      <c r="I10" s="56">
        <v>397.66985691304899</v>
      </c>
      <c r="J10" s="20">
        <v>7200</v>
      </c>
      <c r="L10" s="38">
        <v>4</v>
      </c>
      <c r="M10" s="61">
        <v>397.67</v>
      </c>
      <c r="N10" s="31">
        <v>20.27</v>
      </c>
      <c r="O10" s="61">
        <v>4</v>
      </c>
      <c r="P10" s="61">
        <v>397.67</v>
      </c>
      <c r="Q10" s="41">
        <v>0.12</v>
      </c>
    </row>
    <row r="11" spans="1:17" x14ac:dyDescent="0.3">
      <c r="A11" s="19" t="s">
        <v>33</v>
      </c>
      <c r="B11" s="8">
        <v>4</v>
      </c>
      <c r="C11" s="46">
        <v>502.67996922619199</v>
      </c>
      <c r="D11" s="25">
        <v>3</v>
      </c>
      <c r="E11" s="56">
        <v>370.36788919616401</v>
      </c>
      <c r="F11" s="57">
        <f t="shared" si="0"/>
        <v>26.321335268979311</v>
      </c>
      <c r="G11" s="58">
        <v>535.61136484146095</v>
      </c>
      <c r="H11" s="48">
        <v>5</v>
      </c>
      <c r="I11" s="56">
        <v>370.24640066193399</v>
      </c>
      <c r="J11" s="28">
        <v>7200</v>
      </c>
      <c r="L11" s="38">
        <v>3</v>
      </c>
      <c r="M11" s="61">
        <v>370.25</v>
      </c>
      <c r="N11" s="61">
        <v>101.45</v>
      </c>
      <c r="O11" s="61">
        <v>3</v>
      </c>
      <c r="P11" s="61">
        <v>370.25</v>
      </c>
      <c r="Q11" s="41">
        <v>0.15</v>
      </c>
    </row>
    <row r="12" spans="1:17" x14ac:dyDescent="0.3">
      <c r="A12" s="19" t="s">
        <v>34</v>
      </c>
      <c r="B12" s="8">
        <v>2</v>
      </c>
      <c r="C12" s="46">
        <v>551.25497196195397</v>
      </c>
      <c r="D12" s="25">
        <v>3</v>
      </c>
      <c r="E12" s="56">
        <v>426.78198866329001</v>
      </c>
      <c r="F12" s="57">
        <f t="shared" si="0"/>
        <v>22.579929366560833</v>
      </c>
      <c r="G12" s="58">
        <v>3206.7781023979101</v>
      </c>
      <c r="H12" s="48">
        <v>2</v>
      </c>
      <c r="I12" s="56">
        <v>394.38706082463398</v>
      </c>
      <c r="J12" s="28">
        <v>7200</v>
      </c>
      <c r="K12" s="61"/>
      <c r="L12" s="38">
        <v>2</v>
      </c>
      <c r="M12" s="61">
        <v>394.39</v>
      </c>
      <c r="N12" s="61">
        <v>113.43</v>
      </c>
      <c r="O12" s="61">
        <v>2</v>
      </c>
      <c r="P12" s="61">
        <v>394.39</v>
      </c>
      <c r="Q12" s="41">
        <v>0.31</v>
      </c>
    </row>
    <row r="13" spans="1:17" x14ac:dyDescent="0.3">
      <c r="A13" s="19" t="s">
        <v>35</v>
      </c>
      <c r="B13" s="8">
        <v>2</v>
      </c>
      <c r="C13" s="46">
        <v>573.97030959307597</v>
      </c>
      <c r="D13" s="25">
        <v>2</v>
      </c>
      <c r="E13" s="56">
        <v>348.22536843874798</v>
      </c>
      <c r="F13" s="57">
        <f t="shared" si="0"/>
        <v>39.33042134433277</v>
      </c>
      <c r="G13" s="58">
        <v>6523.1795582771301</v>
      </c>
      <c r="H13" s="48">
        <v>3</v>
      </c>
      <c r="I13" s="56">
        <v>311.81073270359099</v>
      </c>
      <c r="J13" s="28">
        <v>7200</v>
      </c>
      <c r="K13" s="61"/>
      <c r="L13" s="38">
        <v>1</v>
      </c>
      <c r="M13" s="61">
        <v>403.38</v>
      </c>
      <c r="N13" s="61">
        <v>7200</v>
      </c>
      <c r="O13" s="61">
        <v>1</v>
      </c>
      <c r="P13" s="61">
        <v>382.22</v>
      </c>
      <c r="Q13" s="41">
        <v>1.35</v>
      </c>
    </row>
    <row r="14" spans="1:17" ht="15" thickBot="1" x14ac:dyDescent="0.35">
      <c r="A14" s="19" t="s">
        <v>65</v>
      </c>
      <c r="B14" s="11"/>
      <c r="C14" s="13"/>
      <c r="D14" s="13"/>
      <c r="E14" s="13"/>
      <c r="F14" s="12">
        <f>AVERAGE(F2:F13)</f>
        <v>28.242657109750819</v>
      </c>
      <c r="G14" s="12">
        <f>AVERAGE(G2:G13)</f>
        <v>2623.6542655626909</v>
      </c>
      <c r="H14" s="13"/>
      <c r="I14" s="13"/>
      <c r="J14" s="29">
        <f>AVERAGE(J2:J13)</f>
        <v>6013.6630000000005</v>
      </c>
      <c r="K14" s="61"/>
      <c r="L14" s="39"/>
      <c r="M14" s="51"/>
      <c r="N14" s="53">
        <f>AVERAGE(N2:N13)</f>
        <v>1395.2941666666666</v>
      </c>
      <c r="O14" s="51"/>
      <c r="P14" s="51"/>
      <c r="Q14" s="62">
        <f>AVERAGE(Q2:Q13)</f>
        <v>0.375</v>
      </c>
    </row>
    <row r="15" spans="1:17" x14ac:dyDescent="0.3">
      <c r="K15" s="61"/>
    </row>
    <row r="16" spans="1:17" x14ac:dyDescent="0.3">
      <c r="K16" s="6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4E269-4E11-4E61-A1FB-5D02BE8FF5F5}">
  <dimension ref="A1:K8"/>
  <sheetViews>
    <sheetView zoomScale="203" zoomScaleNormal="160" workbookViewId="0">
      <selection activeCell="I10" sqref="I10"/>
    </sheetView>
  </sheetViews>
  <sheetFormatPr defaultRowHeight="14.4" x14ac:dyDescent="0.3"/>
  <cols>
    <col min="1" max="1" width="10.109375" bestFit="1" customWidth="1"/>
    <col min="2" max="2" width="7.5546875" bestFit="1" customWidth="1"/>
    <col min="3" max="3" width="7.88671875" bestFit="1" customWidth="1"/>
    <col min="4" max="4" width="7.5546875" bestFit="1" customWidth="1"/>
    <col min="5" max="5" width="7.88671875" bestFit="1" customWidth="1"/>
    <col min="6" max="6" width="11.77734375" bestFit="1" customWidth="1"/>
    <col min="7" max="7" width="6.21875" bestFit="1" customWidth="1"/>
    <col min="8" max="8" width="8.5546875" bestFit="1" customWidth="1"/>
    <col min="9" max="9" width="11" customWidth="1"/>
    <col min="10" max="10" width="10.21875" bestFit="1" customWidth="1"/>
    <col min="11" max="11" width="8" bestFit="1" customWidth="1"/>
  </cols>
  <sheetData>
    <row r="1" spans="1:11" ht="28.8" x14ac:dyDescent="0.3">
      <c r="A1" s="42" t="s">
        <v>36</v>
      </c>
      <c r="B1" s="14" t="s">
        <v>37</v>
      </c>
      <c r="C1" s="14" t="s">
        <v>38</v>
      </c>
      <c r="D1" s="14" t="s">
        <v>39</v>
      </c>
      <c r="E1" s="14" t="s">
        <v>40</v>
      </c>
      <c r="F1" s="14" t="s">
        <v>79</v>
      </c>
      <c r="G1" s="14" t="s">
        <v>90</v>
      </c>
      <c r="H1" s="14" t="s">
        <v>41</v>
      </c>
      <c r="I1" s="4"/>
      <c r="J1" s="14" t="s">
        <v>48</v>
      </c>
      <c r="K1" s="14" t="s">
        <v>49</v>
      </c>
    </row>
    <row r="2" spans="1:11" x14ac:dyDescent="0.3">
      <c r="A2" s="19" t="s">
        <v>51</v>
      </c>
      <c r="B2" s="5">
        <v>14</v>
      </c>
      <c r="C2" s="98">
        <v>1541.0101048468</v>
      </c>
      <c r="D2" s="5">
        <v>16</v>
      </c>
      <c r="E2" s="24">
        <v>1424.38895630806</v>
      </c>
      <c r="F2" s="82">
        <f>100 - E2/C2*100</f>
        <v>7.5678380155939351</v>
      </c>
      <c r="G2" s="82">
        <f>100 - K2/E2*100</f>
        <v>26.197827121270862</v>
      </c>
      <c r="H2" s="98">
        <v>8851.3460755348206</v>
      </c>
      <c r="J2" s="5">
        <v>12</v>
      </c>
      <c r="K2" s="7">
        <v>1051.23</v>
      </c>
    </row>
    <row r="3" spans="1:11" x14ac:dyDescent="0.3">
      <c r="A3" s="19" t="s">
        <v>52</v>
      </c>
      <c r="B3" s="8">
        <v>5</v>
      </c>
      <c r="C3" s="20">
        <v>1214.5855261413799</v>
      </c>
      <c r="D3" s="8">
        <v>5</v>
      </c>
      <c r="E3" s="56">
        <v>710.69492237073302</v>
      </c>
      <c r="F3" s="57">
        <f>100 - E3/C3*100</f>
        <v>41.486630041727757</v>
      </c>
      <c r="G3" s="57">
        <f>100 - K3/E3*100</f>
        <v>11.36140414530955</v>
      </c>
      <c r="H3" s="20">
        <v>10380.509150981899</v>
      </c>
      <c r="J3" s="8">
        <v>4</v>
      </c>
      <c r="K3" s="31">
        <v>629.95000000000005</v>
      </c>
    </row>
    <row r="4" spans="1:11" x14ac:dyDescent="0.3">
      <c r="A4" s="19" t="s">
        <v>53</v>
      </c>
      <c r="B4" s="8">
        <v>22</v>
      </c>
      <c r="C4" s="20">
        <v>2190.1955580590302</v>
      </c>
      <c r="D4" s="8">
        <v>23</v>
      </c>
      <c r="E4" s="56">
        <v>1993.21665154175</v>
      </c>
      <c r="F4" s="57">
        <f>100 - E4/C4*100</f>
        <v>8.9936675194357747</v>
      </c>
      <c r="G4" s="57">
        <f>100 - K4/E4*100</f>
        <v>16.650806689028826</v>
      </c>
      <c r="H4" s="20">
        <v>5752.6405291557303</v>
      </c>
      <c r="J4" s="8">
        <v>18</v>
      </c>
      <c r="K4" s="31">
        <v>1661.33</v>
      </c>
    </row>
    <row r="5" spans="1:11" x14ac:dyDescent="0.3">
      <c r="A5" s="19" t="s">
        <v>54</v>
      </c>
      <c r="B5" s="8">
        <v>4</v>
      </c>
      <c r="C5" s="20">
        <v>1845.2253115549199</v>
      </c>
      <c r="D5" s="8">
        <v>9</v>
      </c>
      <c r="E5" s="56">
        <v>1414.04788645341</v>
      </c>
      <c r="F5" s="57">
        <f>100 - E5/C5*100</f>
        <v>23.367196537000069</v>
      </c>
      <c r="G5" s="57">
        <f>100 - K5/E5*100</f>
        <v>10.465549849558514</v>
      </c>
      <c r="H5" s="20">
        <v>18640.039223670901</v>
      </c>
      <c r="J5" s="8">
        <v>3</v>
      </c>
      <c r="K5" s="31">
        <v>1266.06</v>
      </c>
    </row>
    <row r="6" spans="1:11" x14ac:dyDescent="0.3">
      <c r="A6" s="19" t="s">
        <v>55</v>
      </c>
      <c r="B6" s="8">
        <v>19</v>
      </c>
      <c r="C6" s="20">
        <v>2222.8609697464799</v>
      </c>
      <c r="D6" s="8">
        <v>20</v>
      </c>
      <c r="E6" s="56">
        <v>2089.49599921043</v>
      </c>
      <c r="F6" s="57">
        <f>100 - E6/C6*100</f>
        <v>5.9996991422842143</v>
      </c>
      <c r="G6" s="57">
        <f>100 - K6/E6*100</f>
        <v>19.366201197003477</v>
      </c>
      <c r="H6" s="20">
        <v>6143.2894718647003</v>
      </c>
      <c r="J6" s="8">
        <v>16</v>
      </c>
      <c r="K6" s="31">
        <v>1684.84</v>
      </c>
    </row>
    <row r="7" spans="1:11" x14ac:dyDescent="0.3">
      <c r="A7" s="19" t="s">
        <v>56</v>
      </c>
      <c r="B7" s="8">
        <v>4</v>
      </c>
      <c r="C7" s="20">
        <v>2312.84422501578</v>
      </c>
      <c r="D7" s="8">
        <v>5</v>
      </c>
      <c r="E7" s="56">
        <v>1801.84933632822</v>
      </c>
      <c r="F7" s="57">
        <f>100 - E7/C7*100</f>
        <v>22.093787517577994</v>
      </c>
      <c r="G7" s="57">
        <f>100 - K7/E7*100</f>
        <v>19.702498381560162</v>
      </c>
      <c r="H7" s="20">
        <v>8054.5761177539798</v>
      </c>
      <c r="J7" s="8">
        <v>4</v>
      </c>
      <c r="K7" s="31">
        <v>1446.84</v>
      </c>
    </row>
    <row r="8" spans="1:11" x14ac:dyDescent="0.3">
      <c r="A8" s="19" t="s">
        <v>65</v>
      </c>
      <c r="B8" s="11"/>
      <c r="C8" s="21"/>
      <c r="D8" s="11"/>
      <c r="E8" s="50"/>
      <c r="F8" s="18">
        <f t="shared" ref="F8:G8" si="0">AVERAGE(F2:F7)</f>
        <v>18.251469795603288</v>
      </c>
      <c r="G8" s="18">
        <f t="shared" si="0"/>
        <v>17.29071456395523</v>
      </c>
      <c r="H8" s="99">
        <f>AVERAGE(H2:H7)</f>
        <v>9637.0667614936738</v>
      </c>
      <c r="J8" s="11"/>
      <c r="K8" s="2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3BC07-5DC7-4311-9488-C3D147EF49AB}">
  <dimension ref="A1:H9"/>
  <sheetViews>
    <sheetView zoomScale="147" workbookViewId="0">
      <selection activeCell="K7" sqref="K7"/>
    </sheetView>
  </sheetViews>
  <sheetFormatPr defaultRowHeight="14.4" x14ac:dyDescent="0.3"/>
  <cols>
    <col min="1" max="1" width="10.21875" bestFit="1" customWidth="1"/>
    <col min="2" max="2" width="7.5546875" bestFit="1" customWidth="1"/>
    <col min="3" max="3" width="7.77734375" bestFit="1" customWidth="1"/>
    <col min="4" max="4" width="6.21875" bestFit="1" customWidth="1"/>
    <col min="5" max="5" width="8.77734375" bestFit="1" customWidth="1"/>
    <col min="6" max="6" width="11.33203125" customWidth="1"/>
    <col min="7" max="7" width="10.21875" bestFit="1" customWidth="1"/>
    <col min="8" max="8" width="8.21875" bestFit="1" customWidth="1"/>
  </cols>
  <sheetData>
    <row r="1" spans="1:8" ht="28.8" x14ac:dyDescent="0.3">
      <c r="A1" s="14" t="s">
        <v>36</v>
      </c>
      <c r="B1" s="14" t="s">
        <v>39</v>
      </c>
      <c r="C1" s="14" t="s">
        <v>40</v>
      </c>
      <c r="D1" s="14" t="s">
        <v>90</v>
      </c>
      <c r="E1" s="14" t="s">
        <v>41</v>
      </c>
      <c r="F1" s="4"/>
      <c r="G1" s="14" t="s">
        <v>48</v>
      </c>
      <c r="H1" s="14" t="s">
        <v>49</v>
      </c>
    </row>
    <row r="2" spans="1:8" x14ac:dyDescent="0.3">
      <c r="A2" s="19" t="s">
        <v>51</v>
      </c>
      <c r="B2" s="5">
        <v>14</v>
      </c>
      <c r="C2" s="24">
        <v>1239.10102377562</v>
      </c>
      <c r="D2" s="82">
        <f>100 - H2/C2*100</f>
        <v>15.585575354232844</v>
      </c>
      <c r="E2" s="98">
        <v>10240.833176612799</v>
      </c>
      <c r="G2" s="5">
        <v>12</v>
      </c>
      <c r="H2" s="7">
        <v>1045.98</v>
      </c>
    </row>
    <row r="3" spans="1:8" x14ac:dyDescent="0.3">
      <c r="A3" s="19" t="s">
        <v>52</v>
      </c>
      <c r="B3" s="8">
        <v>7</v>
      </c>
      <c r="C3" s="56">
        <v>997.42200020526104</v>
      </c>
      <c r="D3" s="57">
        <f t="shared" ref="D3:D8" si="0">100 - H3/C3*100</f>
        <v>35.549847520136012</v>
      </c>
      <c r="E3" s="20">
        <v>18505.913949251099</v>
      </c>
      <c r="G3" s="8">
        <v>4</v>
      </c>
      <c r="H3" s="31">
        <v>642.84</v>
      </c>
    </row>
    <row r="4" spans="1:8" x14ac:dyDescent="0.3">
      <c r="A4" s="19" t="s">
        <v>53</v>
      </c>
      <c r="B4" s="8">
        <v>30</v>
      </c>
      <c r="C4" s="56">
        <v>2207.4591527686398</v>
      </c>
      <c r="D4" s="57">
        <f t="shared" si="0"/>
        <v>25.171888325621822</v>
      </c>
      <c r="E4" s="20">
        <v>7942.6281201839402</v>
      </c>
      <c r="G4" s="25">
        <v>18</v>
      </c>
      <c r="H4" s="31">
        <v>1651.8</v>
      </c>
    </row>
    <row r="5" spans="1:8" x14ac:dyDescent="0.3">
      <c r="A5" s="19" t="s">
        <v>54</v>
      </c>
      <c r="B5" s="8">
        <v>8</v>
      </c>
      <c r="C5" s="56">
        <v>1611.93568455236</v>
      </c>
      <c r="D5" s="57">
        <f t="shared" si="0"/>
        <v>20.964588586932734</v>
      </c>
      <c r="E5" s="20">
        <v>20145.782374620401</v>
      </c>
      <c r="G5" s="25">
        <v>3</v>
      </c>
      <c r="H5" s="31">
        <v>1274</v>
      </c>
    </row>
    <row r="6" spans="1:8" x14ac:dyDescent="0.3">
      <c r="A6" s="19" t="s">
        <v>55</v>
      </c>
      <c r="B6" s="8">
        <v>20</v>
      </c>
      <c r="C6" s="56">
        <v>2176.4853796878701</v>
      </c>
      <c r="D6" s="57">
        <f t="shared" si="0"/>
        <v>22.379446433852138</v>
      </c>
      <c r="E6" s="20">
        <v>6327.2254528999301</v>
      </c>
      <c r="G6" s="8">
        <v>16</v>
      </c>
      <c r="H6" s="31">
        <v>1689.4</v>
      </c>
    </row>
    <row r="7" spans="1:8" x14ac:dyDescent="0.3">
      <c r="A7" s="19" t="s">
        <v>56</v>
      </c>
      <c r="B7" s="8">
        <v>8</v>
      </c>
      <c r="C7" s="56">
        <v>1834.86479983291</v>
      </c>
      <c r="D7" s="57">
        <f t="shared" si="0"/>
        <v>20.228454972088926</v>
      </c>
      <c r="E7" s="20">
        <v>17845.859963655399</v>
      </c>
      <c r="G7" s="8">
        <v>4</v>
      </c>
      <c r="H7" s="31">
        <v>1463.7</v>
      </c>
    </row>
    <row r="8" spans="1:8" x14ac:dyDescent="0.3">
      <c r="A8" s="19" t="s">
        <v>65</v>
      </c>
      <c r="B8" s="11"/>
      <c r="C8" s="50"/>
      <c r="D8" s="18"/>
      <c r="E8" s="99"/>
      <c r="G8" s="11"/>
      <c r="H8" s="21"/>
    </row>
    <row r="9" spans="1:8" x14ac:dyDescent="0.3">
      <c r="C9" s="3"/>
      <c r="D9" s="3"/>
      <c r="E9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FC333-C76A-4C6B-BF18-FC1273392DDD}">
  <dimension ref="A1:AI46"/>
  <sheetViews>
    <sheetView zoomScale="128" zoomScaleNormal="52" workbookViewId="0">
      <selection activeCell="J10" sqref="J10"/>
    </sheetView>
  </sheetViews>
  <sheetFormatPr defaultRowHeight="14.4" x14ac:dyDescent="0.3"/>
  <cols>
    <col min="1" max="1" width="9" bestFit="1" customWidth="1"/>
    <col min="2" max="2" width="16.5546875" bestFit="1" customWidth="1"/>
    <col min="3" max="3" width="7.77734375" bestFit="1" customWidth="1"/>
    <col min="4" max="4" width="16.6640625" bestFit="1" customWidth="1"/>
    <col min="5" max="5" width="13.77734375" bestFit="1" customWidth="1"/>
    <col min="6" max="6" width="2.44140625" customWidth="1"/>
    <col min="7" max="7" width="16.5546875" bestFit="1" customWidth="1"/>
    <col min="8" max="8" width="10.109375" bestFit="1" customWidth="1"/>
    <col min="9" max="9" width="14.33203125" bestFit="1" customWidth="1"/>
    <col min="10" max="10" width="16" bestFit="1" customWidth="1"/>
    <col min="11" max="11" width="2.44140625" customWidth="1"/>
    <col min="12" max="12" width="15.21875" bestFit="1" customWidth="1"/>
    <col min="13" max="13" width="23.77734375" bestFit="1" customWidth="1"/>
    <col min="14" max="14" width="10.5546875" bestFit="1" customWidth="1"/>
    <col min="15" max="15" width="14.88671875" bestFit="1" customWidth="1"/>
    <col min="16" max="16" width="15.77734375" bestFit="1" customWidth="1"/>
    <col min="17" max="17" width="14.88671875" bestFit="1" customWidth="1"/>
    <col min="18" max="18" width="2.44140625" customWidth="1"/>
    <col min="19" max="19" width="8" bestFit="1" customWidth="1"/>
    <col min="20" max="20" width="16.6640625" bestFit="1" customWidth="1"/>
    <col min="21" max="21" width="10.6640625" bestFit="1" customWidth="1"/>
    <col min="22" max="22" width="8.109375" bestFit="1" customWidth="1"/>
    <col min="23" max="23" width="8.77734375" bestFit="1" customWidth="1"/>
    <col min="24" max="24" width="8.5546875" bestFit="1" customWidth="1"/>
    <col min="25" max="25" width="2.44140625" customWidth="1"/>
    <col min="26" max="26" width="10.44140625" bestFit="1" customWidth="1"/>
    <col min="27" max="27" width="17.6640625" bestFit="1" customWidth="1"/>
    <col min="28" max="28" width="10.21875" style="4" bestFit="1" customWidth="1"/>
    <col min="29" max="31" width="10.44140625" bestFit="1" customWidth="1"/>
    <col min="33" max="34" width="9" bestFit="1" customWidth="1"/>
    <col min="35" max="35" width="13" bestFit="1" customWidth="1"/>
  </cols>
  <sheetData>
    <row r="1" spans="1:35" ht="28.8" x14ac:dyDescent="0.3">
      <c r="A1" s="14" t="s">
        <v>36</v>
      </c>
      <c r="B1" s="14" t="s">
        <v>66</v>
      </c>
      <c r="C1" s="14" t="s">
        <v>40</v>
      </c>
      <c r="D1" s="14" t="s">
        <v>77</v>
      </c>
      <c r="E1" s="14" t="s">
        <v>71</v>
      </c>
      <c r="F1" s="14"/>
      <c r="G1" s="14" t="s">
        <v>67</v>
      </c>
      <c r="H1" s="14" t="s">
        <v>43</v>
      </c>
      <c r="I1" s="14" t="s">
        <v>91</v>
      </c>
      <c r="J1" s="14" t="s">
        <v>72</v>
      </c>
      <c r="K1" s="14"/>
      <c r="L1" s="14" t="s">
        <v>99</v>
      </c>
      <c r="M1" s="14" t="s">
        <v>100</v>
      </c>
      <c r="N1" s="14" t="s">
        <v>94</v>
      </c>
      <c r="O1" s="14" t="s">
        <v>92</v>
      </c>
      <c r="P1" s="14" t="s">
        <v>93</v>
      </c>
      <c r="Q1" s="14" t="s">
        <v>98</v>
      </c>
      <c r="R1" s="14"/>
      <c r="S1" s="14" t="s">
        <v>62</v>
      </c>
      <c r="T1" s="14" t="s">
        <v>68</v>
      </c>
      <c r="U1" s="14" t="s">
        <v>64</v>
      </c>
      <c r="V1" s="14" t="s">
        <v>73</v>
      </c>
      <c r="W1" s="14" t="s">
        <v>63</v>
      </c>
      <c r="X1" s="14" t="s">
        <v>76</v>
      </c>
      <c r="Y1" s="68"/>
      <c r="Z1" s="14" t="s">
        <v>57</v>
      </c>
      <c r="AA1" s="14" t="s">
        <v>74</v>
      </c>
      <c r="AB1" s="14" t="s">
        <v>69</v>
      </c>
      <c r="AC1" s="14" t="s">
        <v>70</v>
      </c>
      <c r="AD1" s="14" t="s">
        <v>61</v>
      </c>
      <c r="AE1" s="14" t="s">
        <v>75</v>
      </c>
      <c r="AG1" s="67"/>
      <c r="AH1" s="67"/>
      <c r="AI1" s="67"/>
    </row>
    <row r="2" spans="1:35" x14ac:dyDescent="0.3">
      <c r="A2" s="15" t="s">
        <v>58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54"/>
      <c r="AC2" s="15"/>
      <c r="AD2" s="15"/>
      <c r="AE2" s="15"/>
      <c r="AG2" s="67"/>
      <c r="AH2" s="67"/>
      <c r="AI2" s="67"/>
    </row>
    <row r="3" spans="1:35" x14ac:dyDescent="0.3">
      <c r="A3" s="19" t="s">
        <v>2</v>
      </c>
      <c r="B3">
        <v>3</v>
      </c>
      <c r="C3" s="2">
        <v>236.57899933292001</v>
      </c>
      <c r="D3" s="1">
        <v>55.109450311901</v>
      </c>
      <c r="E3" s="9">
        <f>C3+(0.2*D3)</f>
        <v>247.60088939530021</v>
      </c>
      <c r="F3" s="22"/>
      <c r="G3">
        <v>3</v>
      </c>
      <c r="H3" s="2">
        <v>236.57899933292001</v>
      </c>
      <c r="I3" s="3">
        <v>4.437556711</v>
      </c>
      <c r="J3" s="17">
        <f>H3+I3</f>
        <v>241.01655604392002</v>
      </c>
      <c r="K3" s="33"/>
      <c r="L3" s="69">
        <v>3</v>
      </c>
      <c r="M3" s="69">
        <v>3</v>
      </c>
      <c r="N3" s="2">
        <v>242.555651715013</v>
      </c>
      <c r="O3" s="2">
        <v>10.0890081000816</v>
      </c>
      <c r="P3" s="17">
        <f>N3+O3</f>
        <v>252.6446598150946</v>
      </c>
      <c r="Q3" s="2">
        <v>470.85522150993302</v>
      </c>
      <c r="R3" s="22"/>
      <c r="S3" s="30">
        <v>2</v>
      </c>
      <c r="T3">
        <v>3</v>
      </c>
      <c r="U3" s="2">
        <v>242.555651715013</v>
      </c>
      <c r="V3" s="2">
        <v>9.7139804129281195</v>
      </c>
      <c r="W3" s="17">
        <f>SUM(U3:V3)</f>
        <v>252.26963212794112</v>
      </c>
      <c r="X3" s="2">
        <v>471.63744473457302</v>
      </c>
      <c r="Y3" s="15"/>
      <c r="Z3">
        <v>3</v>
      </c>
      <c r="AA3">
        <v>3</v>
      </c>
      <c r="AB3" s="2">
        <v>236.57899933292001</v>
      </c>
      <c r="AC3" s="1">
        <f>AD3-AB3</f>
        <v>4.437556710543987</v>
      </c>
      <c r="AD3" s="10">
        <v>241.01655604346399</v>
      </c>
      <c r="AE3" s="32">
        <v>138.941</v>
      </c>
    </row>
    <row r="4" spans="1:35" x14ac:dyDescent="0.3">
      <c r="A4" s="19" t="s">
        <v>6</v>
      </c>
      <c r="B4">
        <v>2</v>
      </c>
      <c r="C4" s="2">
        <v>128.77713907172799</v>
      </c>
      <c r="D4" s="1">
        <v>32.932910531517699</v>
      </c>
      <c r="E4" s="9">
        <f t="shared" ref="E4:E11" si="0">C4+(0.2*D4)</f>
        <v>135.36372117803154</v>
      </c>
      <c r="F4" s="22"/>
      <c r="G4">
        <v>2</v>
      </c>
      <c r="H4" s="2">
        <v>128.77713907172799</v>
      </c>
      <c r="I4" s="3">
        <v>5.3091636019999999</v>
      </c>
      <c r="J4" s="17">
        <f t="shared" ref="J4:J31" si="1">H4+I4</f>
        <v>134.086302673728</v>
      </c>
      <c r="K4" s="33"/>
      <c r="L4" s="69">
        <v>1</v>
      </c>
      <c r="M4" s="69">
        <v>3</v>
      </c>
      <c r="N4" s="2">
        <v>128.88032522969101</v>
      </c>
      <c r="O4" s="2">
        <v>5.5617003387797599</v>
      </c>
      <c r="P4" s="17">
        <f t="shared" ref="P4:P31" si="2">N4+O4</f>
        <v>134.44202556847077</v>
      </c>
      <c r="Q4" s="2">
        <v>536.35970306396405</v>
      </c>
      <c r="R4" s="22"/>
      <c r="S4" s="30">
        <v>1</v>
      </c>
      <c r="T4">
        <v>3</v>
      </c>
      <c r="U4" s="2">
        <v>128.88032522969101</v>
      </c>
      <c r="V4" s="2">
        <v>5.4469731822280298</v>
      </c>
      <c r="W4" s="17">
        <f t="shared" ref="W4:W11" si="3">SUM(U4:V4)</f>
        <v>134.32729841191903</v>
      </c>
      <c r="X4" s="2">
        <v>538.80560135841301</v>
      </c>
      <c r="Y4" s="15"/>
      <c r="Z4">
        <v>1</v>
      </c>
      <c r="AA4">
        <v>2</v>
      </c>
      <c r="AB4" s="2">
        <v>128.88032522969101</v>
      </c>
      <c r="AC4" s="1">
        <f t="shared" ref="AC4:AC31" si="4">AD4-AB4</f>
        <v>4.8341074947269931</v>
      </c>
      <c r="AD4" s="10">
        <v>133.714432724418</v>
      </c>
      <c r="AE4" s="32">
        <v>0.78</v>
      </c>
    </row>
    <row r="5" spans="1:35" x14ac:dyDescent="0.3">
      <c r="A5" s="19" t="s">
        <v>10</v>
      </c>
      <c r="B5">
        <v>3</v>
      </c>
      <c r="C5" s="2">
        <v>176.394043112845</v>
      </c>
      <c r="D5" s="1">
        <v>30.085729228677199</v>
      </c>
      <c r="E5" s="9">
        <f t="shared" si="0"/>
        <v>182.41118895858042</v>
      </c>
      <c r="F5" s="22"/>
      <c r="G5">
        <v>3</v>
      </c>
      <c r="H5" s="2">
        <v>176.39404311284599</v>
      </c>
      <c r="I5" s="3">
        <v>3.7019383010000002</v>
      </c>
      <c r="J5" s="17">
        <f t="shared" si="1"/>
        <v>180.095981413846</v>
      </c>
      <c r="K5" s="33"/>
      <c r="L5" s="69">
        <v>1</v>
      </c>
      <c r="M5" s="69">
        <v>3</v>
      </c>
      <c r="N5" s="2">
        <v>179.44852242327099</v>
      </c>
      <c r="O5" s="2">
        <v>4.6347571813219401</v>
      </c>
      <c r="P5" s="17">
        <f t="shared" si="2"/>
        <v>184.08327960459292</v>
      </c>
      <c r="Q5" s="2">
        <v>610.499443292617</v>
      </c>
      <c r="R5" s="22"/>
      <c r="S5" s="30">
        <v>1</v>
      </c>
      <c r="T5">
        <v>3</v>
      </c>
      <c r="U5" s="2">
        <v>176.39404311284599</v>
      </c>
      <c r="V5" s="2">
        <v>4.7279636401848704</v>
      </c>
      <c r="W5" s="17">
        <f t="shared" si="3"/>
        <v>181.12200675303086</v>
      </c>
      <c r="X5" s="2">
        <v>611.56840920448303</v>
      </c>
      <c r="Y5" s="15"/>
      <c r="Z5">
        <v>1</v>
      </c>
      <c r="AA5">
        <v>4</v>
      </c>
      <c r="AB5" s="2">
        <v>176.39404311284599</v>
      </c>
      <c r="AC5" s="1">
        <f t="shared" si="4"/>
        <v>3.7019383010139961</v>
      </c>
      <c r="AD5" s="10">
        <v>180.09598141385999</v>
      </c>
      <c r="AE5" s="32">
        <v>60.287999999999997</v>
      </c>
    </row>
    <row r="6" spans="1:35" x14ac:dyDescent="0.3">
      <c r="A6" s="19" t="s">
        <v>12</v>
      </c>
      <c r="B6">
        <v>4</v>
      </c>
      <c r="C6" s="2">
        <v>392.01531715487403</v>
      </c>
      <c r="D6" s="1">
        <v>100.616139938191</v>
      </c>
      <c r="E6" s="9">
        <f>C6+(0.2*D6)</f>
        <v>412.13854514251221</v>
      </c>
      <c r="F6" s="22"/>
      <c r="G6">
        <v>4</v>
      </c>
      <c r="H6" s="2">
        <v>388.24532296706502</v>
      </c>
      <c r="I6" s="3">
        <v>10.1387764718803</v>
      </c>
      <c r="J6" s="17">
        <f>H6+I6</f>
        <v>398.38409943894533</v>
      </c>
      <c r="K6" s="33"/>
      <c r="L6" s="69">
        <v>4</v>
      </c>
      <c r="M6" s="69">
        <v>7</v>
      </c>
      <c r="N6" s="2">
        <v>392.01531715487403</v>
      </c>
      <c r="O6" s="2">
        <v>16.5699214494757</v>
      </c>
      <c r="P6" s="17">
        <f t="shared" si="2"/>
        <v>408.58523860434974</v>
      </c>
      <c r="Q6" s="2">
        <v>685.517417430877</v>
      </c>
      <c r="R6" s="22"/>
      <c r="S6" s="30">
        <v>4</v>
      </c>
      <c r="T6">
        <v>7</v>
      </c>
      <c r="U6" s="2">
        <v>388.24544334482198</v>
      </c>
      <c r="V6" s="2">
        <v>13.582343658957599</v>
      </c>
      <c r="W6" s="17">
        <f t="shared" si="3"/>
        <v>401.82778700377958</v>
      </c>
      <c r="X6" s="2">
        <v>24953.567724227902</v>
      </c>
      <c r="Y6" s="15"/>
      <c r="Z6">
        <v>4</v>
      </c>
      <c r="AA6">
        <v>6</v>
      </c>
      <c r="AB6" s="2">
        <v>388.633834160378</v>
      </c>
      <c r="AC6" s="1">
        <f t="shared" si="4"/>
        <v>8.4010656074980261</v>
      </c>
      <c r="AD6" s="10">
        <v>397.03489976787603</v>
      </c>
      <c r="AE6" s="32">
        <v>7200</v>
      </c>
    </row>
    <row r="7" spans="1:35" x14ac:dyDescent="0.3">
      <c r="A7" s="19" t="s">
        <v>18</v>
      </c>
      <c r="B7">
        <v>2</v>
      </c>
      <c r="C7" s="2">
        <v>228.35527086402499</v>
      </c>
      <c r="D7" s="1">
        <v>52.209499060056999</v>
      </c>
      <c r="E7" s="9">
        <f t="shared" si="0"/>
        <v>238.79717067603639</v>
      </c>
      <c r="F7" s="22"/>
      <c r="G7">
        <v>2</v>
      </c>
      <c r="H7" s="2">
        <v>217.67540951101299</v>
      </c>
      <c r="I7" s="3">
        <v>6.552534938</v>
      </c>
      <c r="J7" s="17">
        <f t="shared" si="1"/>
        <v>224.22794444901299</v>
      </c>
      <c r="K7" s="33"/>
      <c r="L7" s="69">
        <v>2</v>
      </c>
      <c r="M7" s="69">
        <v>6</v>
      </c>
      <c r="N7" s="2">
        <v>228.35527086402499</v>
      </c>
      <c r="O7" s="2">
        <v>9.8709924623537102</v>
      </c>
      <c r="P7" s="17">
        <f t="shared" si="2"/>
        <v>238.2262633263787</v>
      </c>
      <c r="Q7" s="2">
        <v>2048.1860582828499</v>
      </c>
      <c r="R7" s="22"/>
      <c r="S7" s="30">
        <v>3</v>
      </c>
      <c r="T7">
        <v>6</v>
      </c>
      <c r="U7" s="2">
        <v>237.11747063456301</v>
      </c>
      <c r="V7" s="2">
        <v>10.838801973015601</v>
      </c>
      <c r="W7" s="17">
        <f t="shared" si="3"/>
        <v>247.9562726075786</v>
      </c>
      <c r="X7" s="2">
        <v>4615.1285080909702</v>
      </c>
      <c r="Y7" s="15"/>
      <c r="Z7">
        <v>3</v>
      </c>
      <c r="AA7">
        <v>4</v>
      </c>
      <c r="AB7" s="2">
        <v>217.73104130011299</v>
      </c>
      <c r="AC7" s="1">
        <f t="shared" si="4"/>
        <v>5.0625424035650042</v>
      </c>
      <c r="AD7" s="10">
        <v>222.793583703678</v>
      </c>
      <c r="AE7" s="32">
        <v>317.92700000000002</v>
      </c>
    </row>
    <row r="8" spans="1:35" x14ac:dyDescent="0.3">
      <c r="A8" s="19" t="s">
        <v>20</v>
      </c>
      <c r="B8">
        <v>3</v>
      </c>
      <c r="C8" s="2">
        <v>423.51018192393002</v>
      </c>
      <c r="D8" s="1">
        <v>98.911092193779595</v>
      </c>
      <c r="E8" s="9">
        <f t="shared" si="0"/>
        <v>443.29240036268595</v>
      </c>
      <c r="F8" s="22"/>
      <c r="G8">
        <v>3</v>
      </c>
      <c r="H8" s="2">
        <v>423.51018192393002</v>
      </c>
      <c r="I8" s="3">
        <v>12.24350531</v>
      </c>
      <c r="J8" s="17">
        <f t="shared" si="1"/>
        <v>435.75368723393001</v>
      </c>
      <c r="K8" s="33"/>
      <c r="L8" s="69">
        <v>4</v>
      </c>
      <c r="M8" s="69">
        <v>6</v>
      </c>
      <c r="N8" s="2">
        <v>423.51018192393002</v>
      </c>
      <c r="O8" s="2">
        <v>15.4279387986525</v>
      </c>
      <c r="P8" s="17">
        <f t="shared" si="2"/>
        <v>438.93812072258254</v>
      </c>
      <c r="Q8" s="2">
        <v>265.00870442390402</v>
      </c>
      <c r="R8" s="22"/>
      <c r="S8" s="30">
        <v>4</v>
      </c>
      <c r="T8">
        <v>6</v>
      </c>
      <c r="U8" s="2">
        <v>423.51018192393002</v>
      </c>
      <c r="V8" s="2">
        <v>15.788868367693199</v>
      </c>
      <c r="W8" s="17">
        <f t="shared" si="3"/>
        <v>439.29905029162325</v>
      </c>
      <c r="X8" s="2">
        <v>266.392277240753</v>
      </c>
      <c r="Y8" s="15"/>
      <c r="Z8">
        <v>4</v>
      </c>
      <c r="AA8">
        <v>6</v>
      </c>
      <c r="AB8" s="2">
        <v>423.51018192393002</v>
      </c>
      <c r="AC8" s="1">
        <f t="shared" si="4"/>
        <v>12.243505305100996</v>
      </c>
      <c r="AD8" s="10">
        <v>435.75368722903102</v>
      </c>
      <c r="AE8" s="32">
        <v>414.58300000000003</v>
      </c>
    </row>
    <row r="9" spans="1:35" x14ac:dyDescent="0.3">
      <c r="A9" s="19" t="s">
        <v>24</v>
      </c>
      <c r="B9">
        <v>5</v>
      </c>
      <c r="C9" s="2">
        <v>381.32455877152898</v>
      </c>
      <c r="D9" s="1">
        <v>91.632458485598804</v>
      </c>
      <c r="E9" s="9">
        <f t="shared" si="0"/>
        <v>399.65105046864875</v>
      </c>
      <c r="F9" s="22"/>
      <c r="G9">
        <v>5</v>
      </c>
      <c r="H9" s="2">
        <v>348.46291005172401</v>
      </c>
      <c r="I9" s="3">
        <v>7.78869145556967</v>
      </c>
      <c r="J9" s="17">
        <f t="shared" si="1"/>
        <v>356.25160150729369</v>
      </c>
      <c r="K9" s="33"/>
      <c r="L9" s="69">
        <v>4</v>
      </c>
      <c r="M9" s="69">
        <v>6</v>
      </c>
      <c r="N9" s="2">
        <v>387.26887942819502</v>
      </c>
      <c r="O9" s="2">
        <v>15.837469553687701</v>
      </c>
      <c r="P9" s="17">
        <f t="shared" si="2"/>
        <v>403.10634898188272</v>
      </c>
      <c r="Q9" s="2">
        <v>1677.2978641986799</v>
      </c>
      <c r="R9" s="22"/>
      <c r="S9" s="30">
        <v>4</v>
      </c>
      <c r="T9">
        <v>6</v>
      </c>
      <c r="U9" s="2">
        <v>382.178452828704</v>
      </c>
      <c r="V9" s="2">
        <v>13.1433481243396</v>
      </c>
      <c r="W9" s="17">
        <f t="shared" si="3"/>
        <v>395.32180095304358</v>
      </c>
      <c r="X9" s="2">
        <v>1668.4605765342701</v>
      </c>
      <c r="Y9" s="15"/>
      <c r="Z9">
        <v>3</v>
      </c>
      <c r="AA9">
        <v>6</v>
      </c>
      <c r="AB9" s="2">
        <v>348.53550997517198</v>
      </c>
      <c r="AC9" s="1">
        <f t="shared" si="4"/>
        <v>5.669479251821997</v>
      </c>
      <c r="AD9" s="10">
        <v>354.20498922699397</v>
      </c>
      <c r="AE9" s="32">
        <v>7200</v>
      </c>
    </row>
    <row r="10" spans="1:35" x14ac:dyDescent="0.3">
      <c r="A10" s="19" t="s">
        <v>30</v>
      </c>
      <c r="B10">
        <v>7</v>
      </c>
      <c r="C10" s="2">
        <v>384.86367345232901</v>
      </c>
      <c r="D10" s="1">
        <v>101.414850309591</v>
      </c>
      <c r="E10" s="9">
        <f>C10+(0.2*D10)</f>
        <v>405.14664351424722</v>
      </c>
      <c r="F10" s="22"/>
      <c r="G10">
        <v>6</v>
      </c>
      <c r="H10" s="2">
        <v>358.00477840255297</v>
      </c>
      <c r="I10" s="3">
        <v>11.14760616</v>
      </c>
      <c r="J10" s="17">
        <f t="shared" si="1"/>
        <v>369.15238456255298</v>
      </c>
      <c r="K10" s="33"/>
      <c r="L10" s="69">
        <v>3</v>
      </c>
      <c r="M10" s="69">
        <v>10</v>
      </c>
      <c r="N10" s="2">
        <v>393.73909997392798</v>
      </c>
      <c r="O10" s="2">
        <v>18.237837480783298</v>
      </c>
      <c r="P10" s="17">
        <f t="shared" si="2"/>
        <v>411.97693745471128</v>
      </c>
      <c r="Q10" s="2">
        <v>10094.1093597412</v>
      </c>
      <c r="R10" s="22"/>
      <c r="S10" s="30">
        <v>2</v>
      </c>
      <c r="T10">
        <v>10</v>
      </c>
      <c r="U10" s="2">
        <v>428.55137558163898</v>
      </c>
      <c r="V10" s="2">
        <v>17.470741555372001</v>
      </c>
      <c r="W10" s="17">
        <f t="shared" si="3"/>
        <v>446.02211713701098</v>
      </c>
      <c r="X10" s="2">
        <v>9731.4271936416608</v>
      </c>
      <c r="Y10" s="15"/>
      <c r="Z10">
        <v>3</v>
      </c>
      <c r="AA10">
        <v>11</v>
      </c>
      <c r="AB10" s="2">
        <v>362.279691442726</v>
      </c>
      <c r="AC10" s="1">
        <f t="shared" si="4"/>
        <v>9.6580610125409976</v>
      </c>
      <c r="AD10" s="10">
        <v>371.937752455267</v>
      </c>
      <c r="AE10" s="32">
        <v>7200</v>
      </c>
    </row>
    <row r="11" spans="1:35" x14ac:dyDescent="0.3">
      <c r="A11" s="19" t="s">
        <v>34</v>
      </c>
      <c r="B11">
        <v>7</v>
      </c>
      <c r="C11" s="2">
        <v>426.78198866329001</v>
      </c>
      <c r="D11" s="1">
        <v>92.317369991306194</v>
      </c>
      <c r="E11" s="9">
        <f t="shared" si="0"/>
        <v>445.24546266155124</v>
      </c>
      <c r="F11" s="22"/>
      <c r="G11">
        <v>6</v>
      </c>
      <c r="H11" s="2">
        <v>394.38706082463398</v>
      </c>
      <c r="I11" s="3">
        <v>9.3826865890000004</v>
      </c>
      <c r="J11" s="17">
        <f t="shared" si="1"/>
        <v>403.76974741363398</v>
      </c>
      <c r="K11" s="33"/>
      <c r="L11" s="69">
        <v>3</v>
      </c>
      <c r="M11" s="69">
        <v>10</v>
      </c>
      <c r="N11" s="2">
        <v>444.34669214512797</v>
      </c>
      <c r="O11" s="2">
        <v>19.672348082307401</v>
      </c>
      <c r="P11" s="17">
        <f t="shared" si="2"/>
        <v>464.01904022743537</v>
      </c>
      <c r="Q11" s="2">
        <v>4127.3978381156903</v>
      </c>
      <c r="R11" s="22"/>
      <c r="S11" s="30">
        <v>2</v>
      </c>
      <c r="T11">
        <v>10</v>
      </c>
      <c r="U11" s="2">
        <v>469.14433962960902</v>
      </c>
      <c r="V11" s="2">
        <v>18.345091324185098</v>
      </c>
      <c r="W11" s="17">
        <f t="shared" si="3"/>
        <v>487.48943095379411</v>
      </c>
      <c r="X11" s="2">
        <v>4088.0707221031098</v>
      </c>
      <c r="Y11" s="15"/>
      <c r="Z11">
        <v>3</v>
      </c>
      <c r="AA11">
        <v>5</v>
      </c>
      <c r="AB11" s="2">
        <v>397.199662228281</v>
      </c>
      <c r="AC11" s="1">
        <f t="shared" si="4"/>
        <v>6.3748961041729899</v>
      </c>
      <c r="AD11" s="10">
        <v>403.57455833245399</v>
      </c>
      <c r="AE11" s="32">
        <v>7200</v>
      </c>
    </row>
    <row r="12" spans="1:35" x14ac:dyDescent="0.3">
      <c r="A12" s="15" t="s">
        <v>59</v>
      </c>
      <c r="B12" s="15"/>
      <c r="C12" s="22"/>
      <c r="D12" s="22"/>
      <c r="E12" s="22"/>
      <c r="F12" s="15"/>
      <c r="G12" s="15"/>
      <c r="H12" s="15"/>
      <c r="I12" s="33"/>
      <c r="J12" s="33"/>
      <c r="K12" s="33"/>
      <c r="L12" s="70"/>
      <c r="M12" s="33"/>
      <c r="N12" s="33"/>
      <c r="O12" s="33"/>
      <c r="P12" s="33"/>
      <c r="Q12" s="33"/>
      <c r="R12" s="15"/>
      <c r="S12" s="15"/>
      <c r="T12" s="15"/>
      <c r="U12" s="33"/>
      <c r="V12" s="33"/>
      <c r="W12" s="33"/>
      <c r="X12" s="33"/>
      <c r="Y12" s="15"/>
      <c r="Z12" s="15"/>
      <c r="AA12" s="15"/>
      <c r="AB12" s="34"/>
      <c r="AC12" s="22"/>
      <c r="AD12" s="16"/>
      <c r="AE12" s="16"/>
    </row>
    <row r="13" spans="1:35" x14ac:dyDescent="0.3">
      <c r="A13" s="19" t="s">
        <v>2</v>
      </c>
      <c r="B13">
        <v>3</v>
      </c>
      <c r="C13" s="2">
        <v>236.57899933292001</v>
      </c>
      <c r="D13" s="1">
        <v>55.109450311901</v>
      </c>
      <c r="E13" s="9">
        <f t="shared" ref="E13:E21" si="5">C13+D13</f>
        <v>291.68844964482099</v>
      </c>
      <c r="F13" s="15"/>
      <c r="G13">
        <v>3</v>
      </c>
      <c r="H13" s="2">
        <v>236.57899933292001</v>
      </c>
      <c r="I13" s="3">
        <v>22.187783552723399</v>
      </c>
      <c r="J13" s="17">
        <f t="shared" si="1"/>
        <v>258.76678288564341</v>
      </c>
      <c r="K13" s="33"/>
      <c r="L13" s="69">
        <v>3</v>
      </c>
      <c r="M13" s="69">
        <v>4</v>
      </c>
      <c r="N13" s="2">
        <v>249.219557346888</v>
      </c>
      <c r="O13" s="2">
        <v>39.905352993761497</v>
      </c>
      <c r="P13" s="17">
        <f t="shared" si="2"/>
        <v>289.12491034064948</v>
      </c>
      <c r="Q13" s="2">
        <v>481.922270059585</v>
      </c>
      <c r="R13" s="15"/>
      <c r="S13" s="30">
        <v>2</v>
      </c>
      <c r="T13">
        <v>4</v>
      </c>
      <c r="U13" s="2">
        <v>250.28126192821199</v>
      </c>
      <c r="V13" s="2">
        <v>39.7393310805924</v>
      </c>
      <c r="W13" s="17">
        <f t="shared" ref="W13:W19" si="6">SUM(U13:V13)</f>
        <v>290.02059300880438</v>
      </c>
      <c r="X13" s="2">
        <v>471.399610996246</v>
      </c>
      <c r="Y13" s="15"/>
      <c r="Z13">
        <v>3</v>
      </c>
      <c r="AA13">
        <v>4</v>
      </c>
      <c r="AB13" s="2">
        <v>246.18616468179201</v>
      </c>
      <c r="AC13" s="1">
        <f t="shared" si="4"/>
        <v>10.761840036842017</v>
      </c>
      <c r="AD13" s="10">
        <v>256.94800471863402</v>
      </c>
      <c r="AE13" s="32">
        <v>459.68700000000001</v>
      </c>
    </row>
    <row r="14" spans="1:35" x14ac:dyDescent="0.3">
      <c r="A14" s="19" t="s">
        <v>6</v>
      </c>
      <c r="B14">
        <v>2</v>
      </c>
      <c r="C14" s="2">
        <v>128.77713907172799</v>
      </c>
      <c r="D14" s="1">
        <v>32.932910531517699</v>
      </c>
      <c r="E14" s="9">
        <f>C14+D14</f>
        <v>161.71004960324569</v>
      </c>
      <c r="F14" s="15"/>
      <c r="G14">
        <v>2</v>
      </c>
      <c r="H14" s="2">
        <v>128.77713907172799</v>
      </c>
      <c r="I14" s="3">
        <v>26.5458180084524</v>
      </c>
      <c r="J14" s="17">
        <f t="shared" si="1"/>
        <v>155.3229570801804</v>
      </c>
      <c r="K14" s="33"/>
      <c r="L14" s="69">
        <v>1</v>
      </c>
      <c r="M14" s="69">
        <v>3</v>
      </c>
      <c r="N14" s="2">
        <v>128.88032522969101</v>
      </c>
      <c r="O14" s="2">
        <v>25.260718686201301</v>
      </c>
      <c r="P14" s="17">
        <f t="shared" si="2"/>
        <v>154.14104391589231</v>
      </c>
      <c r="Q14" s="2">
        <v>545.927725553512</v>
      </c>
      <c r="R14" s="15"/>
      <c r="S14" s="30">
        <v>1</v>
      </c>
      <c r="T14">
        <v>3</v>
      </c>
      <c r="U14" s="2">
        <v>128.88032522969101</v>
      </c>
      <c r="V14" s="2">
        <v>27.321852397499399</v>
      </c>
      <c r="W14" s="17">
        <f t="shared" si="6"/>
        <v>156.20217762719039</v>
      </c>
      <c r="X14" s="2">
        <v>550.88371205329895</v>
      </c>
      <c r="Y14" s="15"/>
      <c r="Z14">
        <v>2</v>
      </c>
      <c r="AA14">
        <v>4</v>
      </c>
      <c r="AB14" s="2">
        <v>143.391612515649</v>
      </c>
      <c r="AC14" s="1">
        <f t="shared" si="4"/>
        <v>9.2796511030159934</v>
      </c>
      <c r="AD14" s="10">
        <v>152.67126361866499</v>
      </c>
      <c r="AE14" s="32">
        <v>2.2639999999999998</v>
      </c>
    </row>
    <row r="15" spans="1:35" x14ac:dyDescent="0.3">
      <c r="A15" s="19" t="s">
        <v>10</v>
      </c>
      <c r="B15">
        <v>3</v>
      </c>
      <c r="C15" s="2">
        <v>176.394043112845</v>
      </c>
      <c r="D15" s="1">
        <v>30.085729228677199</v>
      </c>
      <c r="E15" s="9">
        <f t="shared" si="5"/>
        <v>206.47977234152219</v>
      </c>
      <c r="F15" s="15"/>
      <c r="G15">
        <v>3</v>
      </c>
      <c r="H15" s="2">
        <v>176.39404311284599</v>
      </c>
      <c r="I15" s="3">
        <v>18.50969151</v>
      </c>
      <c r="J15" s="17">
        <f t="shared" si="1"/>
        <v>194.903734622846</v>
      </c>
      <c r="K15" s="33"/>
      <c r="L15" s="69">
        <v>1</v>
      </c>
      <c r="M15" s="69">
        <v>3</v>
      </c>
      <c r="N15" s="2">
        <v>176.39404311284599</v>
      </c>
      <c r="O15" s="2">
        <v>23.1626610968226</v>
      </c>
      <c r="P15" s="17">
        <f t="shared" si="2"/>
        <v>199.5567042096686</v>
      </c>
      <c r="Q15" s="2">
        <v>616.15253114700295</v>
      </c>
      <c r="R15" s="15"/>
      <c r="S15">
        <v>1</v>
      </c>
      <c r="T15">
        <v>3</v>
      </c>
      <c r="U15" s="2">
        <v>179.44852242327099</v>
      </c>
      <c r="V15" s="2">
        <v>22.6945535951461</v>
      </c>
      <c r="W15" s="17">
        <f t="shared" si="6"/>
        <v>202.14307601841708</v>
      </c>
      <c r="X15" s="2">
        <v>619.20035648345902</v>
      </c>
      <c r="Y15" s="15"/>
      <c r="Z15">
        <v>1</v>
      </c>
      <c r="AA15">
        <v>4</v>
      </c>
      <c r="AB15" s="2">
        <v>179.44852242327099</v>
      </c>
      <c r="AC15" s="1">
        <f t="shared" si="4"/>
        <v>13.913723693037014</v>
      </c>
      <c r="AD15" s="10">
        <v>193.362246116308</v>
      </c>
      <c r="AE15" s="32">
        <v>70.769000000000005</v>
      </c>
    </row>
    <row r="16" spans="1:35" x14ac:dyDescent="0.3">
      <c r="A16" s="19" t="s">
        <v>12</v>
      </c>
      <c r="B16">
        <v>4</v>
      </c>
      <c r="C16" s="2">
        <v>392.01531715487403</v>
      </c>
      <c r="D16" s="1">
        <v>100.616139938191</v>
      </c>
      <c r="E16" s="9">
        <f t="shared" si="5"/>
        <v>492.63145709306502</v>
      </c>
      <c r="F16" s="15"/>
      <c r="G16">
        <v>4</v>
      </c>
      <c r="H16" s="2">
        <v>388.24532296706502</v>
      </c>
      <c r="I16" s="3">
        <v>50.693882359401499</v>
      </c>
      <c r="J16" s="17">
        <f t="shared" si="1"/>
        <v>438.93920532646655</v>
      </c>
      <c r="K16" s="33"/>
      <c r="L16" s="69">
        <v>3</v>
      </c>
      <c r="M16" s="69">
        <v>6</v>
      </c>
      <c r="N16" s="2">
        <v>402.24985262170298</v>
      </c>
      <c r="O16" s="2">
        <v>62.104394275634498</v>
      </c>
      <c r="P16" s="17">
        <f>N16+O16</f>
        <v>464.35424689733748</v>
      </c>
      <c r="Q16" s="2">
        <v>688.37401270866303</v>
      </c>
      <c r="R16" s="15"/>
      <c r="S16">
        <v>3</v>
      </c>
      <c r="T16">
        <v>6</v>
      </c>
      <c r="U16" s="2">
        <v>402.24985262170298</v>
      </c>
      <c r="V16" s="2">
        <v>61.861715923874002</v>
      </c>
      <c r="W16" s="17">
        <f t="shared" si="6"/>
        <v>464.11156854557697</v>
      </c>
      <c r="X16" s="2">
        <v>682.18466877937306</v>
      </c>
      <c r="Y16" s="15"/>
      <c r="Z16">
        <v>4</v>
      </c>
      <c r="AA16">
        <v>7</v>
      </c>
      <c r="AB16" s="2">
        <v>396.176918311804</v>
      </c>
      <c r="AC16" s="1">
        <f t="shared" si="4"/>
        <v>31.190876799968976</v>
      </c>
      <c r="AD16" s="10">
        <v>427.36779511177298</v>
      </c>
      <c r="AE16" s="32">
        <v>7200</v>
      </c>
    </row>
    <row r="17" spans="1:31" x14ac:dyDescent="0.3">
      <c r="A17" s="19" t="s">
        <v>18</v>
      </c>
      <c r="B17">
        <v>2</v>
      </c>
      <c r="C17" s="2">
        <v>228.35527086402499</v>
      </c>
      <c r="D17" s="1">
        <v>52.209499060056999</v>
      </c>
      <c r="E17" s="9">
        <f t="shared" si="5"/>
        <v>280.56476992408199</v>
      </c>
      <c r="F17" s="15"/>
      <c r="G17">
        <v>2</v>
      </c>
      <c r="H17" s="2">
        <v>217.67540951101299</v>
      </c>
      <c r="I17" s="3">
        <v>32.762674691290798</v>
      </c>
      <c r="J17" s="17">
        <f>H17+I17</f>
        <v>250.4380842023038</v>
      </c>
      <c r="K17" s="33"/>
      <c r="L17" s="69">
        <v>2</v>
      </c>
      <c r="M17" s="69">
        <v>5</v>
      </c>
      <c r="N17" s="2">
        <v>236.50536381426099</v>
      </c>
      <c r="O17" s="2">
        <v>55.349535753655402</v>
      </c>
      <c r="P17" s="17">
        <f t="shared" si="2"/>
        <v>291.85489956791639</v>
      </c>
      <c r="Q17" s="2">
        <v>2061.64822936058</v>
      </c>
      <c r="R17" s="15"/>
      <c r="S17" s="30">
        <v>3</v>
      </c>
      <c r="T17">
        <v>5</v>
      </c>
      <c r="U17" s="2">
        <v>233.74773005451101</v>
      </c>
      <c r="V17" s="2">
        <v>35.5462938909671</v>
      </c>
      <c r="W17" s="17">
        <f t="shared" si="6"/>
        <v>269.2940239454781</v>
      </c>
      <c r="X17" s="2">
        <v>2038.9761533737101</v>
      </c>
      <c r="Y17" s="15"/>
      <c r="Z17">
        <v>3</v>
      </c>
      <c r="AA17">
        <v>5</v>
      </c>
      <c r="AB17" s="2">
        <v>220.60659354906201</v>
      </c>
      <c r="AC17" s="1">
        <f t="shared" si="4"/>
        <v>21.087715352944997</v>
      </c>
      <c r="AD17" s="10">
        <v>241.69430890200701</v>
      </c>
      <c r="AE17" s="32">
        <v>761.79899999999998</v>
      </c>
    </row>
    <row r="18" spans="1:31" x14ac:dyDescent="0.3">
      <c r="A18" s="19" t="s">
        <v>20</v>
      </c>
      <c r="B18">
        <v>3</v>
      </c>
      <c r="C18" s="2">
        <v>423.51018192393002</v>
      </c>
      <c r="D18" s="1">
        <v>98.911092193779595</v>
      </c>
      <c r="E18" s="9">
        <f>C18+D18</f>
        <v>522.42127411770957</v>
      </c>
      <c r="F18" s="15"/>
      <c r="G18">
        <v>3</v>
      </c>
      <c r="H18" s="2">
        <v>423.51018192393002</v>
      </c>
      <c r="I18" s="3">
        <v>61.217526530000001</v>
      </c>
      <c r="J18" s="17">
        <f t="shared" si="1"/>
        <v>484.72770845393001</v>
      </c>
      <c r="K18" s="33"/>
      <c r="L18" s="69">
        <v>4</v>
      </c>
      <c r="M18" s="69">
        <v>7</v>
      </c>
      <c r="N18" s="2">
        <v>423.51018192393002</v>
      </c>
      <c r="O18" s="2">
        <v>78.371949184210806</v>
      </c>
      <c r="P18" s="17">
        <f t="shared" si="2"/>
        <v>501.88213110814081</v>
      </c>
      <c r="Q18" s="2">
        <v>269.69282102584799</v>
      </c>
      <c r="R18" s="15"/>
      <c r="S18">
        <v>4</v>
      </c>
      <c r="T18">
        <v>7</v>
      </c>
      <c r="U18" s="2">
        <v>423.51018192393002</v>
      </c>
      <c r="V18" s="2">
        <v>78.371949184210806</v>
      </c>
      <c r="W18" s="17">
        <f t="shared" si="6"/>
        <v>501.88213110814081</v>
      </c>
      <c r="X18" s="2">
        <v>268.91596603393498</v>
      </c>
      <c r="Y18" s="15"/>
      <c r="Z18">
        <v>4</v>
      </c>
      <c r="AA18">
        <v>6</v>
      </c>
      <c r="AB18" s="2">
        <v>429.19158211238999</v>
      </c>
      <c r="AC18" s="1">
        <f t="shared" si="4"/>
        <v>55.074800969552996</v>
      </c>
      <c r="AD18" s="10">
        <v>484.26638308194299</v>
      </c>
      <c r="AE18" s="32">
        <v>1426.345</v>
      </c>
    </row>
    <row r="19" spans="1:31" x14ac:dyDescent="0.3">
      <c r="A19" s="19" t="s">
        <v>24</v>
      </c>
      <c r="B19">
        <v>5</v>
      </c>
      <c r="C19" s="2">
        <v>381.32455877152898</v>
      </c>
      <c r="D19" s="1">
        <v>91.632458485598804</v>
      </c>
      <c r="E19" s="9">
        <f t="shared" si="5"/>
        <v>472.9570172571278</v>
      </c>
      <c r="F19" s="15"/>
      <c r="G19">
        <v>5</v>
      </c>
      <c r="H19" s="2">
        <v>348.46291005172401</v>
      </c>
      <c r="I19" s="3">
        <v>38.943457277848303</v>
      </c>
      <c r="J19" s="17">
        <f t="shared" si="1"/>
        <v>387.40636732957233</v>
      </c>
      <c r="K19" s="33"/>
      <c r="L19" s="69">
        <v>3</v>
      </c>
      <c r="M19" s="69">
        <v>6</v>
      </c>
      <c r="N19" s="2">
        <v>374.42775994850803</v>
      </c>
      <c r="O19" s="2">
        <v>64.077906136322795</v>
      </c>
      <c r="P19" s="17">
        <f t="shared" si="2"/>
        <v>438.50566608483081</v>
      </c>
      <c r="Q19" s="2">
        <v>1591.07578015327</v>
      </c>
      <c r="R19" s="15"/>
      <c r="S19">
        <v>4</v>
      </c>
      <c r="T19">
        <v>6</v>
      </c>
      <c r="U19" s="2">
        <v>374.46542429365297</v>
      </c>
      <c r="V19" s="2">
        <v>71.810179438190602</v>
      </c>
      <c r="W19" s="17">
        <f t="shared" si="6"/>
        <v>446.2756037318436</v>
      </c>
      <c r="X19" s="2">
        <v>1671.5352976322099</v>
      </c>
      <c r="Y19" s="15"/>
      <c r="Z19">
        <v>3</v>
      </c>
      <c r="AA19">
        <v>5</v>
      </c>
      <c r="AB19" s="2">
        <v>348.53550997517198</v>
      </c>
      <c r="AC19" s="1">
        <f t="shared" si="4"/>
        <v>28.347347382673036</v>
      </c>
      <c r="AD19" s="10">
        <v>376.88285735784501</v>
      </c>
      <c r="AE19" s="32">
        <v>7200</v>
      </c>
    </row>
    <row r="20" spans="1:31" x14ac:dyDescent="0.3">
      <c r="A20" s="19" t="s">
        <v>30</v>
      </c>
      <c r="B20">
        <v>7</v>
      </c>
      <c r="C20" s="2">
        <v>384.86367345232901</v>
      </c>
      <c r="D20" s="1">
        <v>101.414850309591</v>
      </c>
      <c r="E20" s="9">
        <f t="shared" si="5"/>
        <v>486.27852376192004</v>
      </c>
      <c r="F20" s="15"/>
      <c r="G20">
        <v>6</v>
      </c>
      <c r="H20" s="2">
        <v>358.00477840255297</v>
      </c>
      <c r="I20" s="3">
        <v>55.738030809201298</v>
      </c>
      <c r="J20" s="17">
        <f t="shared" si="1"/>
        <v>413.74280921175426</v>
      </c>
      <c r="K20" s="33"/>
      <c r="L20" s="69">
        <v>3</v>
      </c>
      <c r="M20" s="69">
        <v>10</v>
      </c>
      <c r="N20" s="2">
        <v>403.65856230130203</v>
      </c>
      <c r="O20" s="2">
        <v>87.108115990499599</v>
      </c>
      <c r="P20" s="17">
        <f t="shared" si="2"/>
        <v>490.76667829180161</v>
      </c>
      <c r="Q20" s="2">
        <v>10589.1371746063</v>
      </c>
      <c r="R20" s="15"/>
      <c r="S20">
        <v>2</v>
      </c>
      <c r="T20">
        <v>10</v>
      </c>
      <c r="U20" s="2">
        <v>378.749088812043</v>
      </c>
      <c r="V20" s="2">
        <v>109.463730697131</v>
      </c>
      <c r="W20" s="17">
        <f>SUM(U20:V20)</f>
        <v>488.21281950917398</v>
      </c>
      <c r="X20" s="2">
        <v>10401.5341668128</v>
      </c>
      <c r="Y20" s="15"/>
      <c r="Z20">
        <v>3</v>
      </c>
      <c r="AA20">
        <v>10</v>
      </c>
      <c r="AB20" s="2">
        <v>364.48584423263497</v>
      </c>
      <c r="AC20" s="1">
        <f t="shared" si="4"/>
        <v>38.687257960261036</v>
      </c>
      <c r="AD20" s="10">
        <v>403.17310219289601</v>
      </c>
      <c r="AE20" s="32">
        <v>7200</v>
      </c>
    </row>
    <row r="21" spans="1:31" x14ac:dyDescent="0.3">
      <c r="A21" s="19" t="s">
        <v>34</v>
      </c>
      <c r="B21">
        <v>7</v>
      </c>
      <c r="C21" s="2">
        <v>426.78198866329001</v>
      </c>
      <c r="D21" s="1">
        <v>92.317369991306194</v>
      </c>
      <c r="E21" s="9">
        <f t="shared" si="5"/>
        <v>519.09935865459624</v>
      </c>
      <c r="F21" s="15"/>
      <c r="G21">
        <v>6</v>
      </c>
      <c r="H21" s="2">
        <v>394.38706082463398</v>
      </c>
      <c r="I21" s="3">
        <v>46.913432947033698</v>
      </c>
      <c r="J21" s="17">
        <f t="shared" si="1"/>
        <v>441.30049377166767</v>
      </c>
      <c r="K21" s="33"/>
      <c r="L21" s="69">
        <v>3</v>
      </c>
      <c r="M21" s="69">
        <v>8</v>
      </c>
      <c r="N21" s="2">
        <v>470.10230834670602</v>
      </c>
      <c r="O21" s="2">
        <v>95.150354349067797</v>
      </c>
      <c r="P21" s="17">
        <f t="shared" si="2"/>
        <v>565.25266269577378</v>
      </c>
      <c r="Q21" s="2">
        <v>4131.31993222236</v>
      </c>
      <c r="R21" s="15"/>
      <c r="S21">
        <v>3</v>
      </c>
      <c r="T21">
        <v>8</v>
      </c>
      <c r="U21" s="2">
        <v>414.94421320277098</v>
      </c>
      <c r="V21" s="2">
        <v>102.26413582083001</v>
      </c>
      <c r="W21" s="17">
        <f>SUM(U21:V21)</f>
        <v>517.20834902360093</v>
      </c>
      <c r="X21" s="2">
        <v>4276.2969276904996</v>
      </c>
      <c r="Y21" s="15"/>
      <c r="Z21">
        <v>3</v>
      </c>
      <c r="AA21">
        <v>8</v>
      </c>
      <c r="AB21" s="2">
        <v>404.42591485841001</v>
      </c>
      <c r="AC21" s="1">
        <f t="shared" si="4"/>
        <v>15.712486743954969</v>
      </c>
      <c r="AD21" s="10">
        <v>420.13840160236498</v>
      </c>
      <c r="AE21" s="32">
        <v>7200</v>
      </c>
    </row>
    <row r="22" spans="1:31" x14ac:dyDescent="0.3">
      <c r="A22" s="15" t="s">
        <v>60</v>
      </c>
      <c r="B22" s="15"/>
      <c r="C22" s="22"/>
      <c r="D22" s="22"/>
      <c r="E22" s="22"/>
      <c r="F22" s="15"/>
      <c r="G22" s="15"/>
      <c r="H22" s="15"/>
      <c r="I22" s="33"/>
      <c r="J22" s="33"/>
      <c r="K22" s="33"/>
      <c r="L22" s="70"/>
      <c r="M22" s="33"/>
      <c r="N22" s="33"/>
      <c r="O22" s="33"/>
      <c r="P22" s="33"/>
      <c r="Q22" s="33"/>
      <c r="R22" s="15"/>
      <c r="S22" s="15"/>
      <c r="T22" s="15"/>
      <c r="U22" s="33"/>
      <c r="V22" s="33"/>
      <c r="W22" s="33"/>
      <c r="X22" s="33"/>
      <c r="Y22" s="15"/>
      <c r="Z22" s="15"/>
      <c r="AA22" s="15"/>
      <c r="AB22" s="34"/>
      <c r="AC22" s="22"/>
      <c r="AD22" s="16"/>
      <c r="AE22" s="16"/>
    </row>
    <row r="23" spans="1:31" x14ac:dyDescent="0.3">
      <c r="A23" s="19" t="s">
        <v>2</v>
      </c>
      <c r="B23">
        <v>3</v>
      </c>
      <c r="C23" s="2">
        <v>236.57899933292001</v>
      </c>
      <c r="D23" s="1">
        <v>55.109450311901</v>
      </c>
      <c r="E23" s="9">
        <f t="shared" ref="E23:E31" si="7">C23+(5*D23)</f>
        <v>512.12625089242499</v>
      </c>
      <c r="F23" s="22"/>
      <c r="G23">
        <v>3</v>
      </c>
      <c r="H23" s="2">
        <v>236.57899933292001</v>
      </c>
      <c r="I23" s="3">
        <v>110.938917763617</v>
      </c>
      <c r="J23" s="17">
        <f t="shared" si="1"/>
        <v>347.51791709653702</v>
      </c>
      <c r="K23" s="33"/>
      <c r="L23" s="69">
        <v>2</v>
      </c>
      <c r="M23" s="69">
        <v>5</v>
      </c>
      <c r="N23" s="2">
        <v>280.79941701417499</v>
      </c>
      <c r="O23" s="2">
        <v>151.272508253436</v>
      </c>
      <c r="P23" s="17">
        <f t="shared" si="2"/>
        <v>432.07192526761099</v>
      </c>
      <c r="Q23" s="2">
        <v>1289.7786962985899</v>
      </c>
      <c r="R23" s="22"/>
      <c r="S23">
        <v>1</v>
      </c>
      <c r="T23">
        <v>5</v>
      </c>
      <c r="U23" s="2">
        <v>259.63665421181503</v>
      </c>
      <c r="V23" s="2">
        <v>172.690043206273</v>
      </c>
      <c r="W23" s="17">
        <f>SUM(U23:V23)</f>
        <v>432.32669741808803</v>
      </c>
      <c r="X23" s="2">
        <v>465.71062994003199</v>
      </c>
      <c r="Y23" s="15"/>
      <c r="Z23" s="30">
        <v>3</v>
      </c>
      <c r="AA23" s="30">
        <v>4</v>
      </c>
      <c r="AB23" s="2">
        <v>246.18616468179201</v>
      </c>
      <c r="AC23" s="1">
        <f t="shared" si="4"/>
        <v>53.809200184207981</v>
      </c>
      <c r="AD23" s="10">
        <v>299.99536486599999</v>
      </c>
      <c r="AE23" s="32">
        <v>1191.953</v>
      </c>
    </row>
    <row r="24" spans="1:31" x14ac:dyDescent="0.3">
      <c r="A24" s="19" t="s">
        <v>6</v>
      </c>
      <c r="B24">
        <v>2</v>
      </c>
      <c r="C24" s="2">
        <v>128.77713907172799</v>
      </c>
      <c r="D24" s="1">
        <v>32.932910531517699</v>
      </c>
      <c r="E24" s="9">
        <f t="shared" si="7"/>
        <v>293.44169172931652</v>
      </c>
      <c r="F24" s="22"/>
      <c r="G24">
        <v>2</v>
      </c>
      <c r="H24" s="2">
        <v>128.77713907172799</v>
      </c>
      <c r="I24" s="3">
        <v>132.72909004226199</v>
      </c>
      <c r="J24" s="17">
        <f t="shared" si="1"/>
        <v>261.50622911399</v>
      </c>
      <c r="K24" s="33"/>
      <c r="L24" s="69">
        <v>1</v>
      </c>
      <c r="M24" s="69">
        <v>4</v>
      </c>
      <c r="N24" s="2">
        <v>146.76886904969001</v>
      </c>
      <c r="O24" s="2">
        <v>89.756763617400594</v>
      </c>
      <c r="P24" s="17">
        <f t="shared" si="2"/>
        <v>236.5256326670906</v>
      </c>
      <c r="Q24" s="2">
        <v>1487.00136089324</v>
      </c>
      <c r="R24" s="22"/>
      <c r="S24">
        <v>1</v>
      </c>
      <c r="T24">
        <v>4</v>
      </c>
      <c r="U24" s="2">
        <v>146.76886904969001</v>
      </c>
      <c r="V24" s="2">
        <v>95.192172378375304</v>
      </c>
      <c r="W24" s="17">
        <f>SUM(U24:V24)</f>
        <v>241.9610414280653</v>
      </c>
      <c r="X24" s="2">
        <v>540.170203208923</v>
      </c>
      <c r="Y24" s="15"/>
      <c r="Z24">
        <v>2</v>
      </c>
      <c r="AA24">
        <v>6</v>
      </c>
      <c r="AB24" s="2">
        <v>161.28015633564701</v>
      </c>
      <c r="AC24" s="1">
        <f t="shared" si="4"/>
        <v>7.5435780179620053</v>
      </c>
      <c r="AD24" s="10">
        <v>168.82373435360901</v>
      </c>
      <c r="AE24" s="32">
        <v>2.9460000000000002</v>
      </c>
    </row>
    <row r="25" spans="1:31" x14ac:dyDescent="0.3">
      <c r="A25" s="19" t="s">
        <v>10</v>
      </c>
      <c r="B25">
        <v>3</v>
      </c>
      <c r="C25" s="2">
        <v>176.394043112845</v>
      </c>
      <c r="D25" s="1">
        <v>30.085729228677199</v>
      </c>
      <c r="E25" s="9">
        <f t="shared" si="7"/>
        <v>326.822689256231</v>
      </c>
      <c r="F25" s="22"/>
      <c r="G25">
        <v>3</v>
      </c>
      <c r="H25" s="2">
        <v>176.39404311284599</v>
      </c>
      <c r="I25" s="3">
        <v>92.548457529999993</v>
      </c>
      <c r="J25" s="17">
        <f>H25+I25</f>
        <v>268.94250064284597</v>
      </c>
      <c r="K25" s="33"/>
      <c r="L25" s="69">
        <v>1</v>
      </c>
      <c r="M25" s="69">
        <v>3</v>
      </c>
      <c r="N25" s="2">
        <v>179.44852242327099</v>
      </c>
      <c r="O25" s="2">
        <v>113.47276797572999</v>
      </c>
      <c r="P25" s="17">
        <f t="shared" si="2"/>
        <v>292.92129039900101</v>
      </c>
      <c r="Q25" s="2">
        <v>1695.8606727123199</v>
      </c>
      <c r="R25" s="22"/>
      <c r="S25">
        <v>1</v>
      </c>
      <c r="T25">
        <v>3</v>
      </c>
      <c r="U25" s="2">
        <v>179.44852242327099</v>
      </c>
      <c r="V25" s="2">
        <v>109.676977633709</v>
      </c>
      <c r="W25" s="17">
        <f t="shared" ref="W25:W31" si="8">SUM(U25:V25)</f>
        <v>289.12550005698</v>
      </c>
      <c r="X25" s="2">
        <v>601.28952288627602</v>
      </c>
      <c r="Y25" s="15"/>
      <c r="Z25">
        <v>1</v>
      </c>
      <c r="AA25">
        <v>4</v>
      </c>
      <c r="AB25" s="2">
        <v>199.90258544473301</v>
      </c>
      <c r="AC25" s="1">
        <f t="shared" si="4"/>
        <v>1.0146934470390079</v>
      </c>
      <c r="AD25" s="10">
        <v>200.91727889177201</v>
      </c>
      <c r="AE25" s="32">
        <v>105.73399999999999</v>
      </c>
    </row>
    <row r="26" spans="1:31" x14ac:dyDescent="0.3">
      <c r="A26" s="19" t="s">
        <v>12</v>
      </c>
      <c r="B26">
        <v>4</v>
      </c>
      <c r="C26" s="2">
        <v>392.01531715487403</v>
      </c>
      <c r="D26" s="1">
        <v>100.616139938191</v>
      </c>
      <c r="E26" s="9">
        <f t="shared" si="7"/>
        <v>895.09601684582901</v>
      </c>
      <c r="F26" s="22"/>
      <c r="G26">
        <v>4</v>
      </c>
      <c r="H26" s="2">
        <v>388.24532296706502</v>
      </c>
      <c r="I26" s="3">
        <v>253.46941179700701</v>
      </c>
      <c r="J26" s="17">
        <f t="shared" si="1"/>
        <v>641.71473476407209</v>
      </c>
      <c r="K26" s="33"/>
      <c r="L26" s="69">
        <v>3</v>
      </c>
      <c r="M26" s="69">
        <v>7</v>
      </c>
      <c r="N26" s="2">
        <v>406.678270377628</v>
      </c>
      <c r="O26" s="2">
        <v>299.88214733376901</v>
      </c>
      <c r="P26" s="17">
        <f t="shared" si="2"/>
        <v>706.56041771139701</v>
      </c>
      <c r="Q26" s="2">
        <v>1903.67891049385</v>
      </c>
      <c r="R26" s="22"/>
      <c r="S26">
        <v>3</v>
      </c>
      <c r="T26">
        <v>7</v>
      </c>
      <c r="U26" s="2">
        <v>406.678270377628</v>
      </c>
      <c r="V26" s="2">
        <v>285.26161566141701</v>
      </c>
      <c r="W26" s="17">
        <f>SUM(U26:V26)</f>
        <v>691.93988603904495</v>
      </c>
      <c r="X26" s="2">
        <v>668.64884376525799</v>
      </c>
      <c r="Y26" s="15"/>
      <c r="Z26">
        <v>5</v>
      </c>
      <c r="AA26">
        <v>5</v>
      </c>
      <c r="AB26" s="2">
        <v>424.62205292064101</v>
      </c>
      <c r="AC26" s="1">
        <f t="shared" si="4"/>
        <v>50.651114766276976</v>
      </c>
      <c r="AD26" s="10">
        <v>475.27316768691799</v>
      </c>
      <c r="AE26" s="32">
        <v>7200</v>
      </c>
    </row>
    <row r="27" spans="1:31" x14ac:dyDescent="0.3">
      <c r="A27" s="19" t="s">
        <v>18</v>
      </c>
      <c r="B27">
        <v>2</v>
      </c>
      <c r="C27" s="2">
        <v>228.35527086402499</v>
      </c>
      <c r="D27" s="1">
        <v>52.209499060056999</v>
      </c>
      <c r="E27" s="9">
        <f>C27+(5*D27)</f>
        <v>489.40276616430998</v>
      </c>
      <c r="F27" s="22"/>
      <c r="G27">
        <v>2</v>
      </c>
      <c r="H27" s="2">
        <v>217.67540951101299</v>
      </c>
      <c r="I27" s="3">
        <v>163.813373456454</v>
      </c>
      <c r="J27" s="17">
        <f t="shared" si="1"/>
        <v>381.48878296746699</v>
      </c>
      <c r="K27" s="33"/>
      <c r="L27" s="69">
        <v>2</v>
      </c>
      <c r="M27" s="69">
        <v>13</v>
      </c>
      <c r="N27" s="2">
        <v>290.52850461209601</v>
      </c>
      <c r="O27" s="2">
        <v>150.29008572323801</v>
      </c>
      <c r="P27" s="17">
        <f t="shared" si="2"/>
        <v>440.81859033533402</v>
      </c>
      <c r="Q27" s="2">
        <v>3628.2230885028798</v>
      </c>
      <c r="R27" s="22"/>
      <c r="S27">
        <v>2</v>
      </c>
      <c r="T27">
        <v>13</v>
      </c>
      <c r="U27" s="2">
        <v>302.18088673177601</v>
      </c>
      <c r="V27" s="2">
        <v>132.375966931759</v>
      </c>
      <c r="W27" s="17">
        <f t="shared" si="8"/>
        <v>434.55685366353498</v>
      </c>
      <c r="X27" s="2">
        <v>2031.99751806259</v>
      </c>
      <c r="Y27" s="15"/>
      <c r="Z27">
        <v>4</v>
      </c>
      <c r="AA27">
        <v>7</v>
      </c>
      <c r="AB27" s="2">
        <v>255.623548816501</v>
      </c>
      <c r="AC27" s="1">
        <f t="shared" si="4"/>
        <v>27.851790368959996</v>
      </c>
      <c r="AD27" s="10">
        <v>283.475339185461</v>
      </c>
      <c r="AE27" s="32">
        <v>3269.4639999999999</v>
      </c>
    </row>
    <row r="28" spans="1:31" x14ac:dyDescent="0.3">
      <c r="A28" s="19" t="s">
        <v>20</v>
      </c>
      <c r="B28">
        <v>3</v>
      </c>
      <c r="C28" s="2">
        <v>423.51018192393002</v>
      </c>
      <c r="D28" s="1">
        <v>98.911092193779595</v>
      </c>
      <c r="E28" s="9">
        <f t="shared" si="7"/>
        <v>918.06564289282801</v>
      </c>
      <c r="F28" s="22"/>
      <c r="G28">
        <v>3</v>
      </c>
      <c r="H28" s="2">
        <v>423.51018192393002</v>
      </c>
      <c r="I28" s="3">
        <v>306.08763262752399</v>
      </c>
      <c r="J28" s="17">
        <f t="shared" si="1"/>
        <v>729.59781455145401</v>
      </c>
      <c r="K28" s="33"/>
      <c r="L28" s="69">
        <v>4</v>
      </c>
      <c r="M28" s="69">
        <v>7</v>
      </c>
      <c r="N28" s="2">
        <v>440.27311373754702</v>
      </c>
      <c r="O28" s="2">
        <v>371.98287066385899</v>
      </c>
      <c r="P28" s="17">
        <f t="shared" si="2"/>
        <v>812.25598440140607</v>
      </c>
      <c r="Q28" s="2">
        <v>269.44351863860999</v>
      </c>
      <c r="R28" s="22"/>
      <c r="S28">
        <v>4</v>
      </c>
      <c r="T28">
        <v>7</v>
      </c>
      <c r="U28" s="2">
        <v>439.18551859285998</v>
      </c>
      <c r="V28" s="2">
        <v>360.91973494130599</v>
      </c>
      <c r="W28" s="17">
        <f t="shared" si="8"/>
        <v>800.10525353416597</v>
      </c>
      <c r="X28" s="2">
        <v>266.44909811019897</v>
      </c>
      <c r="Y28" s="15"/>
      <c r="Z28">
        <v>5</v>
      </c>
      <c r="AA28">
        <v>5</v>
      </c>
      <c r="AB28" s="2">
        <v>448.38760584410699</v>
      </c>
      <c r="AC28" s="1">
        <f t="shared" si="4"/>
        <v>239.77488430229806</v>
      </c>
      <c r="AD28" s="10">
        <v>688.16249014640505</v>
      </c>
      <c r="AE28" s="32">
        <v>7200</v>
      </c>
    </row>
    <row r="29" spans="1:31" x14ac:dyDescent="0.3">
      <c r="A29" s="19" t="s">
        <v>24</v>
      </c>
      <c r="B29">
        <v>5</v>
      </c>
      <c r="C29" s="2">
        <v>381.32455877152898</v>
      </c>
      <c r="D29" s="1">
        <v>91.632458485598804</v>
      </c>
      <c r="E29" s="9">
        <f t="shared" si="7"/>
        <v>839.48685119952302</v>
      </c>
      <c r="F29" s="22"/>
      <c r="G29">
        <v>5</v>
      </c>
      <c r="H29" s="2">
        <v>348.46291005172401</v>
      </c>
      <c r="I29" s="3">
        <v>194.71728640000001</v>
      </c>
      <c r="J29" s="17">
        <f>H29+I29</f>
        <v>543.18019645172399</v>
      </c>
      <c r="K29" s="33"/>
      <c r="L29" s="69">
        <v>4</v>
      </c>
      <c r="M29" s="69">
        <v>5</v>
      </c>
      <c r="N29" s="2">
        <v>390.968021361799</v>
      </c>
      <c r="O29" s="2">
        <v>333.109264408142</v>
      </c>
      <c r="P29" s="17">
        <f t="shared" si="2"/>
        <v>724.077285769941</v>
      </c>
      <c r="Q29" s="2">
        <v>1738.59065294265</v>
      </c>
      <c r="R29" s="22"/>
      <c r="S29">
        <v>4</v>
      </c>
      <c r="T29">
        <v>5</v>
      </c>
      <c r="U29" s="2">
        <v>396.57238021666501</v>
      </c>
      <c r="V29" s="2">
        <v>319.92258252616102</v>
      </c>
      <c r="W29" s="17">
        <f>SUM(U29:V29)</f>
        <v>716.49496274282603</v>
      </c>
      <c r="X29" s="2">
        <v>1660.3577041625899</v>
      </c>
      <c r="Y29" s="15"/>
      <c r="Z29">
        <v>4</v>
      </c>
      <c r="AA29">
        <v>7</v>
      </c>
      <c r="AB29" s="2">
        <v>397.724195277722</v>
      </c>
      <c r="AC29" s="1">
        <f t="shared" si="4"/>
        <v>21.48612105322502</v>
      </c>
      <c r="AD29" s="10">
        <v>419.21031633094702</v>
      </c>
      <c r="AE29" s="32">
        <v>7200</v>
      </c>
    </row>
    <row r="30" spans="1:31" x14ac:dyDescent="0.3">
      <c r="A30" s="19" t="s">
        <v>30</v>
      </c>
      <c r="B30">
        <v>7</v>
      </c>
      <c r="C30" s="2">
        <v>384.86367345232901</v>
      </c>
      <c r="D30" s="1">
        <v>101.414850309591</v>
      </c>
      <c r="E30" s="9">
        <f t="shared" si="7"/>
        <v>891.93792500028394</v>
      </c>
      <c r="F30" s="22"/>
      <c r="G30">
        <v>6</v>
      </c>
      <c r="H30" s="2">
        <v>358.00477840255297</v>
      </c>
      <c r="I30" s="3">
        <v>278.69015400000001</v>
      </c>
      <c r="J30" s="17">
        <f t="shared" si="1"/>
        <v>636.69493240255292</v>
      </c>
      <c r="K30" s="33"/>
      <c r="L30" s="69">
        <v>2</v>
      </c>
      <c r="M30" s="69">
        <v>13</v>
      </c>
      <c r="N30" s="2">
        <v>430.05326162339401</v>
      </c>
      <c r="O30" s="2">
        <v>318.66414273911101</v>
      </c>
      <c r="P30" s="17">
        <f t="shared" si="2"/>
        <v>748.71740436250502</v>
      </c>
      <c r="Q30" s="2">
        <v>10114.088767290101</v>
      </c>
      <c r="R30" s="22"/>
      <c r="S30">
        <v>2</v>
      </c>
      <c r="T30">
        <v>13</v>
      </c>
      <c r="U30" s="2">
        <v>417.52911215029002</v>
      </c>
      <c r="V30" s="2">
        <v>389.71826299125001</v>
      </c>
      <c r="W30" s="17">
        <f t="shared" si="8"/>
        <v>807.24737514154003</v>
      </c>
      <c r="X30" s="2">
        <v>10235.6625099182</v>
      </c>
      <c r="Y30" s="15"/>
      <c r="Z30">
        <v>3</v>
      </c>
      <c r="AA30">
        <v>13</v>
      </c>
      <c r="AB30" s="2">
        <v>424.27564829395999</v>
      </c>
      <c r="AC30" s="1">
        <f t="shared" si="4"/>
        <v>82.275440599377987</v>
      </c>
      <c r="AD30" s="10">
        <v>506.55108889333798</v>
      </c>
      <c r="AE30" s="32">
        <v>7200</v>
      </c>
    </row>
    <row r="31" spans="1:31" x14ac:dyDescent="0.3">
      <c r="A31" s="19" t="s">
        <v>34</v>
      </c>
      <c r="B31">
        <v>7</v>
      </c>
      <c r="C31" s="2">
        <v>426.78198866329001</v>
      </c>
      <c r="D31" s="1">
        <v>92.317369991306194</v>
      </c>
      <c r="E31" s="9">
        <f t="shared" si="7"/>
        <v>888.36883861982096</v>
      </c>
      <c r="F31" s="22"/>
      <c r="G31">
        <v>6</v>
      </c>
      <c r="H31" s="2">
        <v>394.38706082463398</v>
      </c>
      <c r="I31" s="3">
        <v>234.56716470000001</v>
      </c>
      <c r="J31" s="17">
        <f t="shared" si="1"/>
        <v>628.95422552463401</v>
      </c>
      <c r="K31" s="33"/>
      <c r="L31" s="69">
        <v>2</v>
      </c>
      <c r="M31" s="69">
        <v>13</v>
      </c>
      <c r="N31" s="2">
        <v>467.96579386143401</v>
      </c>
      <c r="O31" s="2">
        <v>386.19918668502601</v>
      </c>
      <c r="P31" s="17">
        <f t="shared" si="2"/>
        <v>854.16498054646001</v>
      </c>
      <c r="Q31" s="2">
        <v>4208.2746248245203</v>
      </c>
      <c r="R31" s="22"/>
      <c r="S31" s="30">
        <v>3</v>
      </c>
      <c r="T31">
        <v>13</v>
      </c>
      <c r="U31" s="2">
        <v>522.56137833191497</v>
      </c>
      <c r="V31" s="2">
        <v>345.36421626372902</v>
      </c>
      <c r="W31" s="17">
        <f t="shared" si="8"/>
        <v>867.92559459564404</v>
      </c>
      <c r="X31" s="2">
        <v>4105.7081787586203</v>
      </c>
      <c r="Y31" s="15"/>
      <c r="Z31">
        <v>3</v>
      </c>
      <c r="AA31">
        <v>7</v>
      </c>
      <c r="AB31" s="2">
        <v>404.42591485841001</v>
      </c>
      <c r="AC31" s="1">
        <f t="shared" si="4"/>
        <v>78.562084831236007</v>
      </c>
      <c r="AD31" s="10">
        <v>482.98799968964602</v>
      </c>
      <c r="AE31" s="32">
        <v>7200</v>
      </c>
    </row>
    <row r="32" spans="1:31" x14ac:dyDescent="0.3">
      <c r="G32" s="30"/>
    </row>
    <row r="33" spans="3:28" x14ac:dyDescent="0.3">
      <c r="X33" s="4"/>
      <c r="AB33"/>
    </row>
    <row r="34" spans="3:28" x14ac:dyDescent="0.3">
      <c r="X34" s="4"/>
      <c r="AB34"/>
    </row>
    <row r="35" spans="3:28" x14ac:dyDescent="0.3">
      <c r="C35" s="30"/>
      <c r="D35" s="1"/>
      <c r="E35" s="1"/>
      <c r="F35" s="1"/>
      <c r="X35" s="4"/>
      <c r="AB35"/>
    </row>
    <row r="36" spans="3:28" x14ac:dyDescent="0.3">
      <c r="C36" s="30"/>
      <c r="D36" s="1"/>
      <c r="E36" s="1"/>
      <c r="F36" s="1"/>
      <c r="X36" s="4"/>
      <c r="AB36"/>
    </row>
    <row r="37" spans="3:28" x14ac:dyDescent="0.3">
      <c r="C37" s="30"/>
      <c r="D37" s="1"/>
      <c r="E37" s="1"/>
      <c r="F37" s="1"/>
      <c r="X37" s="4"/>
      <c r="AB37"/>
    </row>
    <row r="38" spans="3:28" x14ac:dyDescent="0.3">
      <c r="X38" s="4"/>
      <c r="AB38"/>
    </row>
    <row r="39" spans="3:28" x14ac:dyDescent="0.3">
      <c r="X39" s="4"/>
      <c r="AB39"/>
    </row>
    <row r="40" spans="3:28" x14ac:dyDescent="0.3">
      <c r="X40" s="4"/>
      <c r="AB40"/>
    </row>
    <row r="41" spans="3:28" x14ac:dyDescent="0.3">
      <c r="X41" s="4"/>
      <c r="AB41"/>
    </row>
    <row r="42" spans="3:28" x14ac:dyDescent="0.3">
      <c r="X42" s="4"/>
      <c r="AB42"/>
    </row>
    <row r="43" spans="3:28" x14ac:dyDescent="0.3">
      <c r="X43" s="4"/>
      <c r="AB43"/>
    </row>
    <row r="44" spans="3:28" x14ac:dyDescent="0.3">
      <c r="X44" s="4"/>
      <c r="AB44"/>
    </row>
    <row r="45" spans="3:28" x14ac:dyDescent="0.3">
      <c r="X45" s="4"/>
      <c r="AB45"/>
    </row>
    <row r="46" spans="3:28" x14ac:dyDescent="0.3">
      <c r="X46" s="4"/>
      <c r="AB4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95589-5576-4AE9-A39F-7C129B4E1009}">
  <dimension ref="A1:AA24"/>
  <sheetViews>
    <sheetView topLeftCell="R1" zoomScale="139" zoomScaleNormal="225" workbookViewId="0">
      <selection activeCell="Y2" sqref="Y2:Y10"/>
    </sheetView>
  </sheetViews>
  <sheetFormatPr defaultRowHeight="14.4" x14ac:dyDescent="0.3"/>
  <cols>
    <col min="1" max="1" width="9.6640625" bestFit="1" customWidth="1"/>
    <col min="2" max="2" width="17.109375" bestFit="1" customWidth="1"/>
    <col min="3" max="3" width="7.77734375" bestFit="1" customWidth="1"/>
    <col min="4" max="4" width="17.109375" bestFit="1" customWidth="1"/>
    <col min="5" max="5" width="13.44140625" bestFit="1" customWidth="1"/>
    <col min="6" max="6" width="17.21875" bestFit="1" customWidth="1"/>
    <col min="7" max="7" width="7.88671875" bestFit="1" customWidth="1"/>
    <col min="8" max="8" width="9.5546875" bestFit="1" customWidth="1"/>
    <col min="9" max="9" width="9.21875" bestFit="1" customWidth="1"/>
    <col min="10" max="10" width="15.109375" bestFit="1" customWidth="1"/>
    <col min="11" max="11" width="24.6640625" bestFit="1" customWidth="1"/>
    <col min="12" max="12" width="11.109375" bestFit="1" customWidth="1"/>
    <col min="13" max="13" width="15.44140625" bestFit="1" customWidth="1"/>
    <col min="14" max="14" width="15.88671875" bestFit="1" customWidth="1"/>
    <col min="15" max="15" width="14.77734375" bestFit="1" customWidth="1"/>
    <col min="16" max="16" width="8.5546875" bestFit="1" customWidth="1"/>
    <col min="17" max="17" width="17.109375" bestFit="1" customWidth="1"/>
    <col min="18" max="18" width="10.44140625" bestFit="1" customWidth="1"/>
    <col min="19" max="19" width="11.77734375" bestFit="1" customWidth="1"/>
    <col min="20" max="20" width="8.88671875" bestFit="1" customWidth="1"/>
    <col min="21" max="21" width="11.88671875" bestFit="1" customWidth="1"/>
    <col min="22" max="22" width="10.6640625" bestFit="1" customWidth="1"/>
    <col min="23" max="23" width="17.88671875" bestFit="1" customWidth="1"/>
    <col min="24" max="24" width="10.33203125" bestFit="1" customWidth="1"/>
    <col min="25" max="27" width="10.6640625" bestFit="1" customWidth="1"/>
  </cols>
  <sheetData>
    <row r="1" spans="1:27" ht="29.4" thickBot="1" x14ac:dyDescent="0.35">
      <c r="A1" s="14" t="s">
        <v>36</v>
      </c>
      <c r="B1" s="14" t="s">
        <v>66</v>
      </c>
      <c r="C1" s="14" t="s">
        <v>40</v>
      </c>
      <c r="D1" s="14" t="s">
        <v>77</v>
      </c>
      <c r="E1" s="14" t="s">
        <v>71</v>
      </c>
      <c r="F1" s="14" t="s">
        <v>67</v>
      </c>
      <c r="G1" s="14" t="s">
        <v>43</v>
      </c>
      <c r="H1" s="14" t="s">
        <v>91</v>
      </c>
      <c r="I1" s="14" t="s">
        <v>72</v>
      </c>
      <c r="J1" s="14" t="s">
        <v>99</v>
      </c>
      <c r="K1" s="14" t="s">
        <v>100</v>
      </c>
      <c r="L1" s="14" t="s">
        <v>94</v>
      </c>
      <c r="M1" s="14" t="s">
        <v>92</v>
      </c>
      <c r="N1" s="14" t="s">
        <v>93</v>
      </c>
      <c r="O1" s="14" t="s">
        <v>98</v>
      </c>
      <c r="P1" s="14" t="s">
        <v>62</v>
      </c>
      <c r="Q1" s="14" t="s">
        <v>68</v>
      </c>
      <c r="R1" s="14" t="s">
        <v>64</v>
      </c>
      <c r="S1" s="14" t="s">
        <v>73</v>
      </c>
      <c r="T1" s="14" t="s">
        <v>63</v>
      </c>
      <c r="U1" s="14" t="s">
        <v>76</v>
      </c>
      <c r="V1" s="14" t="s">
        <v>57</v>
      </c>
      <c r="W1" s="14" t="s">
        <v>74</v>
      </c>
      <c r="X1" s="14" t="s">
        <v>69</v>
      </c>
      <c r="Y1" s="14" t="s">
        <v>78</v>
      </c>
      <c r="Z1" s="14" t="s">
        <v>61</v>
      </c>
      <c r="AA1" s="14" t="s">
        <v>75</v>
      </c>
    </row>
    <row r="2" spans="1:27" x14ac:dyDescent="0.3">
      <c r="A2" s="19" t="s">
        <v>2</v>
      </c>
      <c r="B2" s="35">
        <v>3</v>
      </c>
      <c r="C2" s="36">
        <v>236.57899933292001</v>
      </c>
      <c r="D2" s="43">
        <v>55.109450311901</v>
      </c>
      <c r="E2" s="111">
        <f>C2+(0.2*D2)</f>
        <v>247.60088939530021</v>
      </c>
      <c r="F2" s="6">
        <v>3</v>
      </c>
      <c r="G2" s="83">
        <v>236.57899933292001</v>
      </c>
      <c r="H2" s="82">
        <v>4.437556711</v>
      </c>
      <c r="I2" s="100">
        <f>G2+H2</f>
        <v>241.01655604392002</v>
      </c>
      <c r="J2" s="103">
        <v>3</v>
      </c>
      <c r="K2" s="85">
        <v>3</v>
      </c>
      <c r="L2" s="83">
        <v>242.555651715013</v>
      </c>
      <c r="M2" s="83">
        <v>10.0890081000816</v>
      </c>
      <c r="N2" s="26">
        <f>L2+M2</f>
        <v>252.6446598150946</v>
      </c>
      <c r="O2" s="98">
        <v>470.85522150993302</v>
      </c>
      <c r="P2" s="107">
        <v>2</v>
      </c>
      <c r="Q2" s="6">
        <v>3</v>
      </c>
      <c r="R2" s="83">
        <v>242.555651715013</v>
      </c>
      <c r="S2" s="83">
        <v>9.7139804129281195</v>
      </c>
      <c r="T2" s="26">
        <f>SUM(R2:S2)</f>
        <v>252.26963212794112</v>
      </c>
      <c r="U2" s="98">
        <v>471.63744473457302</v>
      </c>
      <c r="V2" s="6">
        <v>3</v>
      </c>
      <c r="W2" s="6">
        <v>3</v>
      </c>
      <c r="X2" s="83">
        <v>236.57899933292001</v>
      </c>
      <c r="Y2" s="84">
        <f>Z2-X2</f>
        <v>4.437556710543987</v>
      </c>
      <c r="Z2" s="87">
        <v>241.01655604346399</v>
      </c>
      <c r="AA2" s="88">
        <v>138.941</v>
      </c>
    </row>
    <row r="3" spans="1:27" x14ac:dyDescent="0.3">
      <c r="A3" s="19" t="s">
        <v>6</v>
      </c>
      <c r="B3" s="38">
        <v>2</v>
      </c>
      <c r="C3" s="58">
        <v>128.77713907172799</v>
      </c>
      <c r="D3" s="60">
        <v>32.932910531517699</v>
      </c>
      <c r="E3" s="113">
        <f t="shared" ref="E3:E10" si="0">C3+(0.2*D3)</f>
        <v>135.36372117803154</v>
      </c>
      <c r="F3" s="61">
        <v>2</v>
      </c>
      <c r="G3" s="58">
        <v>128.77713907172799</v>
      </c>
      <c r="H3" s="57">
        <v>5.3091636019999999</v>
      </c>
      <c r="I3" s="101">
        <f t="shared" ref="I3:I10" si="1">G3+H3</f>
        <v>134.086302673728</v>
      </c>
      <c r="J3" s="104">
        <v>1</v>
      </c>
      <c r="K3" s="89">
        <v>3</v>
      </c>
      <c r="L3" s="58">
        <v>128.88032522969101</v>
      </c>
      <c r="M3" s="58">
        <v>5.5617003387797599</v>
      </c>
      <c r="N3" s="59">
        <f t="shared" ref="N3:N10" si="2">L3+M3</f>
        <v>134.44202556847077</v>
      </c>
      <c r="O3" s="20">
        <v>536.35970306396405</v>
      </c>
      <c r="P3" s="108">
        <v>1</v>
      </c>
      <c r="Q3" s="61">
        <v>3</v>
      </c>
      <c r="R3" s="58">
        <v>128.88032522969101</v>
      </c>
      <c r="S3" s="58">
        <v>5.4469731822280298</v>
      </c>
      <c r="T3" s="59">
        <f t="shared" ref="T3:T10" si="3">SUM(R3:S3)</f>
        <v>134.32729841191903</v>
      </c>
      <c r="U3" s="20">
        <v>538.80560135841301</v>
      </c>
      <c r="V3" s="61">
        <v>1</v>
      </c>
      <c r="W3" s="61">
        <v>2</v>
      </c>
      <c r="X3" s="58">
        <v>128.88032522969101</v>
      </c>
      <c r="Y3" s="60">
        <f t="shared" ref="Y3:Y10" si="4">Z3-X3</f>
        <v>4.8341074947269931</v>
      </c>
      <c r="Z3" s="90">
        <v>133.714432724418</v>
      </c>
      <c r="AA3" s="91">
        <v>0.78</v>
      </c>
    </row>
    <row r="4" spans="1:27" x14ac:dyDescent="0.3">
      <c r="A4" s="19" t="s">
        <v>10</v>
      </c>
      <c r="B4" s="38">
        <v>3</v>
      </c>
      <c r="C4" s="58">
        <v>176.394043112845</v>
      </c>
      <c r="D4" s="60">
        <v>30.085729228677199</v>
      </c>
      <c r="E4" s="113">
        <f t="shared" si="0"/>
        <v>182.41118895858042</v>
      </c>
      <c r="F4" s="61">
        <v>3</v>
      </c>
      <c r="G4" s="58">
        <v>176.39404311284599</v>
      </c>
      <c r="H4" s="57">
        <v>3.7019383010000002</v>
      </c>
      <c r="I4" s="101">
        <f t="shared" si="1"/>
        <v>180.095981413846</v>
      </c>
      <c r="J4" s="104">
        <v>1</v>
      </c>
      <c r="K4" s="89">
        <v>3</v>
      </c>
      <c r="L4" s="58">
        <v>179.44852242327099</v>
      </c>
      <c r="M4" s="58">
        <v>4.6347571813219401</v>
      </c>
      <c r="N4" s="59">
        <f t="shared" si="2"/>
        <v>184.08327960459292</v>
      </c>
      <c r="O4" s="20">
        <v>610.499443292617</v>
      </c>
      <c r="P4" s="108">
        <v>1</v>
      </c>
      <c r="Q4" s="61">
        <v>3</v>
      </c>
      <c r="R4" s="58">
        <v>176.39404311284599</v>
      </c>
      <c r="S4" s="58">
        <v>4.7279636401848704</v>
      </c>
      <c r="T4" s="59">
        <f t="shared" si="3"/>
        <v>181.12200675303086</v>
      </c>
      <c r="U4" s="20">
        <v>611.56840920448303</v>
      </c>
      <c r="V4" s="61">
        <v>1</v>
      </c>
      <c r="W4" s="61">
        <v>4</v>
      </c>
      <c r="X4" s="58">
        <v>176.39404311284599</v>
      </c>
      <c r="Y4" s="60">
        <f t="shared" si="4"/>
        <v>3.7019383010139961</v>
      </c>
      <c r="Z4" s="90">
        <v>180.09598141385999</v>
      </c>
      <c r="AA4" s="91">
        <v>60.287999999999997</v>
      </c>
    </row>
    <row r="5" spans="1:27" x14ac:dyDescent="0.3">
      <c r="A5" s="19" t="s">
        <v>12</v>
      </c>
      <c r="B5" s="38">
        <v>4</v>
      </c>
      <c r="C5" s="58">
        <v>392.01531715487403</v>
      </c>
      <c r="D5" s="60">
        <v>100.616139938191</v>
      </c>
      <c r="E5" s="113">
        <f>C5+(0.2*D5)</f>
        <v>412.13854514251221</v>
      </c>
      <c r="F5" s="61">
        <v>4</v>
      </c>
      <c r="G5" s="58">
        <v>388.24532296706502</v>
      </c>
      <c r="H5" s="57">
        <v>10.1387764718803</v>
      </c>
      <c r="I5" s="101">
        <f>G5+H5</f>
        <v>398.38409943894533</v>
      </c>
      <c r="J5" s="104">
        <v>4</v>
      </c>
      <c r="K5" s="89">
        <v>7</v>
      </c>
      <c r="L5" s="58">
        <v>392.01531715487403</v>
      </c>
      <c r="M5" s="58">
        <v>16.5699214494757</v>
      </c>
      <c r="N5" s="59">
        <f t="shared" si="2"/>
        <v>408.58523860434974</v>
      </c>
      <c r="O5" s="20">
        <v>685.517417430877</v>
      </c>
      <c r="P5" s="108">
        <v>4</v>
      </c>
      <c r="Q5" s="61">
        <v>7</v>
      </c>
      <c r="R5" s="58">
        <v>388.24544334482198</v>
      </c>
      <c r="S5" s="58">
        <v>13.582343658957599</v>
      </c>
      <c r="T5" s="59">
        <f t="shared" si="3"/>
        <v>401.82778700377958</v>
      </c>
      <c r="U5" s="20">
        <v>24953.567724227902</v>
      </c>
      <c r="V5" s="61">
        <v>4</v>
      </c>
      <c r="W5" s="61">
        <v>6</v>
      </c>
      <c r="X5" s="58">
        <v>388.633834160378</v>
      </c>
      <c r="Y5" s="60">
        <f>Z5-X5</f>
        <v>8.4010656074980261</v>
      </c>
      <c r="Z5" s="90">
        <v>397.03489976787603</v>
      </c>
      <c r="AA5" s="91">
        <v>7200</v>
      </c>
    </row>
    <row r="6" spans="1:27" x14ac:dyDescent="0.3">
      <c r="A6" s="19" t="s">
        <v>18</v>
      </c>
      <c r="B6" s="38">
        <v>2</v>
      </c>
      <c r="C6" s="58">
        <v>228.35527086402499</v>
      </c>
      <c r="D6" s="60">
        <v>52.209499060056999</v>
      </c>
      <c r="E6" s="113">
        <f t="shared" si="0"/>
        <v>238.79717067603639</v>
      </c>
      <c r="F6" s="61">
        <v>2</v>
      </c>
      <c r="G6" s="58">
        <v>217.67540951101299</v>
      </c>
      <c r="H6" s="57">
        <v>6.552534938</v>
      </c>
      <c r="I6" s="101">
        <f t="shared" si="1"/>
        <v>224.22794444901299</v>
      </c>
      <c r="J6" s="104">
        <v>2</v>
      </c>
      <c r="K6" s="89">
        <v>6</v>
      </c>
      <c r="L6" s="58">
        <v>228.35527086402499</v>
      </c>
      <c r="M6" s="58">
        <v>9.8709924623537102</v>
      </c>
      <c r="N6" s="59">
        <f t="shared" si="2"/>
        <v>238.2262633263787</v>
      </c>
      <c r="O6" s="20">
        <v>2048.1860582828499</v>
      </c>
      <c r="P6" s="108">
        <v>3</v>
      </c>
      <c r="Q6" s="61">
        <v>6</v>
      </c>
      <c r="R6" s="58">
        <v>237.11747063456301</v>
      </c>
      <c r="S6" s="58">
        <v>10.838801973015601</v>
      </c>
      <c r="T6" s="59">
        <f t="shared" si="3"/>
        <v>247.9562726075786</v>
      </c>
      <c r="U6" s="20">
        <v>4615.1285080909702</v>
      </c>
      <c r="V6" s="61">
        <v>3</v>
      </c>
      <c r="W6" s="61">
        <v>4</v>
      </c>
      <c r="X6" s="58">
        <v>217.73104130011299</v>
      </c>
      <c r="Y6" s="60">
        <f t="shared" si="4"/>
        <v>5.0625424035650042</v>
      </c>
      <c r="Z6" s="90">
        <v>222.793583703678</v>
      </c>
      <c r="AA6" s="91">
        <v>317.92700000000002</v>
      </c>
    </row>
    <row r="7" spans="1:27" x14ac:dyDescent="0.3">
      <c r="A7" s="19" t="s">
        <v>20</v>
      </c>
      <c r="B7" s="38">
        <v>3</v>
      </c>
      <c r="C7" s="58">
        <v>423.51018192393002</v>
      </c>
      <c r="D7" s="60">
        <v>98.911092193779595</v>
      </c>
      <c r="E7" s="113">
        <f t="shared" si="0"/>
        <v>443.29240036268595</v>
      </c>
      <c r="F7" s="61">
        <v>3</v>
      </c>
      <c r="G7" s="58">
        <v>423.51018192393002</v>
      </c>
      <c r="H7" s="57">
        <v>12.24350531</v>
      </c>
      <c r="I7" s="101">
        <f t="shared" si="1"/>
        <v>435.75368723393001</v>
      </c>
      <c r="J7" s="104">
        <v>4</v>
      </c>
      <c r="K7" s="89">
        <v>6</v>
      </c>
      <c r="L7" s="58">
        <v>423.51018192393002</v>
      </c>
      <c r="M7" s="58">
        <v>15.4279387986525</v>
      </c>
      <c r="N7" s="59">
        <f t="shared" si="2"/>
        <v>438.93812072258254</v>
      </c>
      <c r="O7" s="20">
        <v>265.00870442390402</v>
      </c>
      <c r="P7" s="108">
        <v>4</v>
      </c>
      <c r="Q7" s="61">
        <v>6</v>
      </c>
      <c r="R7" s="58">
        <v>423.51018192393002</v>
      </c>
      <c r="S7" s="58">
        <v>15.788868367693199</v>
      </c>
      <c r="T7" s="59">
        <f t="shared" si="3"/>
        <v>439.29905029162325</v>
      </c>
      <c r="U7" s="20">
        <v>266.392277240753</v>
      </c>
      <c r="V7" s="61">
        <v>4</v>
      </c>
      <c r="W7" s="61">
        <v>6</v>
      </c>
      <c r="X7" s="58">
        <v>423.51018192393002</v>
      </c>
      <c r="Y7" s="60">
        <f t="shared" si="4"/>
        <v>12.243505305100996</v>
      </c>
      <c r="Z7" s="90">
        <v>435.75368722903102</v>
      </c>
      <c r="AA7" s="91">
        <v>414.58300000000003</v>
      </c>
    </row>
    <row r="8" spans="1:27" x14ac:dyDescent="0.3">
      <c r="A8" s="19" t="s">
        <v>24</v>
      </c>
      <c r="B8" s="38">
        <v>5</v>
      </c>
      <c r="C8" s="58">
        <v>381.32455877152898</v>
      </c>
      <c r="D8" s="60">
        <v>91.632458485598804</v>
      </c>
      <c r="E8" s="113">
        <f t="shared" si="0"/>
        <v>399.65105046864875</v>
      </c>
      <c r="F8" s="61">
        <v>5</v>
      </c>
      <c r="G8" s="58">
        <v>348.46291005172401</v>
      </c>
      <c r="H8" s="57">
        <v>7.78869145556967</v>
      </c>
      <c r="I8" s="101">
        <f t="shared" si="1"/>
        <v>356.25160150729369</v>
      </c>
      <c r="J8" s="104">
        <v>4</v>
      </c>
      <c r="K8" s="89">
        <v>6</v>
      </c>
      <c r="L8" s="58">
        <v>387.26887942819502</v>
      </c>
      <c r="M8" s="58">
        <v>15.837469553687701</v>
      </c>
      <c r="N8" s="59">
        <f t="shared" si="2"/>
        <v>403.10634898188272</v>
      </c>
      <c r="O8" s="20">
        <v>1677.2978641986799</v>
      </c>
      <c r="P8" s="108">
        <v>4</v>
      </c>
      <c r="Q8" s="61">
        <v>6</v>
      </c>
      <c r="R8" s="58">
        <v>382.178452828704</v>
      </c>
      <c r="S8" s="58">
        <v>13.1433481243396</v>
      </c>
      <c r="T8" s="59">
        <f t="shared" si="3"/>
        <v>395.32180095304358</v>
      </c>
      <c r="U8" s="20">
        <v>1668.4605765342701</v>
      </c>
      <c r="V8" s="61">
        <v>3</v>
      </c>
      <c r="W8" s="61">
        <v>6</v>
      </c>
      <c r="X8" s="58">
        <v>348.53550997517198</v>
      </c>
      <c r="Y8" s="60">
        <f t="shared" si="4"/>
        <v>5.669479251821997</v>
      </c>
      <c r="Z8" s="90">
        <v>354.20498922699397</v>
      </c>
      <c r="AA8" s="91">
        <v>7200</v>
      </c>
    </row>
    <row r="9" spans="1:27" x14ac:dyDescent="0.3">
      <c r="A9" s="19" t="s">
        <v>30</v>
      </c>
      <c r="B9" s="38">
        <v>7</v>
      </c>
      <c r="C9" s="58">
        <v>384.86367345232901</v>
      </c>
      <c r="D9" s="60">
        <v>101.414850309591</v>
      </c>
      <c r="E9" s="113">
        <f>C9+(0.2*D9)</f>
        <v>405.14664351424722</v>
      </c>
      <c r="F9" s="61">
        <v>6</v>
      </c>
      <c r="G9" s="58">
        <v>358.00477840255297</v>
      </c>
      <c r="H9" s="57">
        <v>11.14760616</v>
      </c>
      <c r="I9" s="101">
        <f t="shared" si="1"/>
        <v>369.15238456255298</v>
      </c>
      <c r="J9" s="104">
        <v>3</v>
      </c>
      <c r="K9" s="89">
        <v>10</v>
      </c>
      <c r="L9" s="58">
        <v>393.73909997392798</v>
      </c>
      <c r="M9" s="58">
        <v>18.237837480783298</v>
      </c>
      <c r="N9" s="59">
        <f t="shared" si="2"/>
        <v>411.97693745471128</v>
      </c>
      <c r="O9" s="20">
        <v>10094.1093597412</v>
      </c>
      <c r="P9" s="108">
        <v>2</v>
      </c>
      <c r="Q9" s="61">
        <v>10</v>
      </c>
      <c r="R9" s="58">
        <v>428.55137558163898</v>
      </c>
      <c r="S9" s="58">
        <v>17.470741555372001</v>
      </c>
      <c r="T9" s="59">
        <f t="shared" si="3"/>
        <v>446.02211713701098</v>
      </c>
      <c r="U9" s="20">
        <v>9731.4271936416608</v>
      </c>
      <c r="V9" s="61">
        <v>3</v>
      </c>
      <c r="W9" s="61">
        <v>11</v>
      </c>
      <c r="X9" s="58">
        <v>362.279691442726</v>
      </c>
      <c r="Y9" s="60">
        <f t="shared" si="4"/>
        <v>9.6580610125409976</v>
      </c>
      <c r="Z9" s="90">
        <v>371.937752455267</v>
      </c>
      <c r="AA9" s="91">
        <v>7200</v>
      </c>
    </row>
    <row r="10" spans="1:27" ht="15" thickBot="1" x14ac:dyDescent="0.35">
      <c r="A10" s="19" t="s">
        <v>34</v>
      </c>
      <c r="B10" s="39">
        <v>7</v>
      </c>
      <c r="C10" s="63">
        <v>426.78198866329001</v>
      </c>
      <c r="D10" s="53">
        <v>92.317369991306194</v>
      </c>
      <c r="E10" s="115">
        <f t="shared" si="0"/>
        <v>445.24546266155124</v>
      </c>
      <c r="F10" s="13">
        <v>6</v>
      </c>
      <c r="G10" s="92">
        <v>394.38706082463398</v>
      </c>
      <c r="H10" s="18">
        <v>9.3826865890000004</v>
      </c>
      <c r="I10" s="102">
        <f t="shared" si="1"/>
        <v>403.76974741363398</v>
      </c>
      <c r="J10" s="105">
        <v>3</v>
      </c>
      <c r="K10" s="93">
        <v>10</v>
      </c>
      <c r="L10" s="92">
        <v>444.34669214512797</v>
      </c>
      <c r="M10" s="92">
        <v>19.672348082307401</v>
      </c>
      <c r="N10" s="50">
        <f t="shared" si="2"/>
        <v>464.01904022743537</v>
      </c>
      <c r="O10" s="106">
        <v>4127.3978381156903</v>
      </c>
      <c r="P10" s="49">
        <v>2</v>
      </c>
      <c r="Q10" s="13">
        <v>10</v>
      </c>
      <c r="R10" s="92">
        <v>469.14433962960902</v>
      </c>
      <c r="S10" s="92">
        <v>18.345091324185098</v>
      </c>
      <c r="T10" s="50">
        <f t="shared" si="3"/>
        <v>487.48943095379411</v>
      </c>
      <c r="U10" s="106">
        <v>4088.0707221031098</v>
      </c>
      <c r="V10" s="13">
        <v>3</v>
      </c>
      <c r="W10" s="13">
        <v>5</v>
      </c>
      <c r="X10" s="92">
        <v>397.199662228281</v>
      </c>
      <c r="Y10" s="12">
        <f t="shared" si="4"/>
        <v>6.3748961041729899</v>
      </c>
      <c r="Z10" s="94">
        <v>403.57455833245399</v>
      </c>
      <c r="AA10" s="95">
        <v>7200</v>
      </c>
    </row>
    <row r="23" spans="1:3" x14ac:dyDescent="0.3">
      <c r="A23" s="61"/>
      <c r="B23" s="61"/>
      <c r="C23" s="61"/>
    </row>
    <row r="24" spans="1:3" x14ac:dyDescent="0.3">
      <c r="A24" s="61"/>
      <c r="B24" s="61"/>
      <c r="C24" s="6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33D2C-92E1-468E-B522-176FF75B2128}">
  <dimension ref="A1:AA10"/>
  <sheetViews>
    <sheetView topLeftCell="A6" zoomScale="81" zoomScaleNormal="55" workbookViewId="0">
      <selection activeCell="A13" sqref="A13:J24"/>
    </sheetView>
  </sheetViews>
  <sheetFormatPr defaultRowHeight="14.4" x14ac:dyDescent="0.3"/>
  <cols>
    <col min="1" max="1" width="9.109375" bestFit="1" customWidth="1"/>
    <col min="2" max="2" width="16.44140625" bestFit="1" customWidth="1"/>
    <col min="3" max="3" width="8" bestFit="1" customWidth="1"/>
    <col min="4" max="4" width="16.77734375" bestFit="1" customWidth="1"/>
    <col min="5" max="5" width="8.88671875" bestFit="1" customWidth="1"/>
    <col min="6" max="6" width="16.44140625" bestFit="1" customWidth="1"/>
    <col min="7" max="7" width="7.6640625" bestFit="1" customWidth="1"/>
    <col min="8" max="8" width="8.88671875" bestFit="1" customWidth="1"/>
    <col min="9" max="9" width="8.77734375" bestFit="1" customWidth="1"/>
    <col min="10" max="10" width="15" bestFit="1" customWidth="1"/>
    <col min="11" max="11" width="23.44140625" bestFit="1" customWidth="1"/>
    <col min="12" max="12" width="10.77734375" bestFit="1" customWidth="1"/>
    <col min="13" max="13" width="12" bestFit="1" customWidth="1"/>
    <col min="14" max="14" width="13.44140625" bestFit="1" customWidth="1"/>
    <col min="15" max="15" width="15.109375" bestFit="1" customWidth="1"/>
    <col min="16" max="16" width="8.109375" bestFit="1" customWidth="1"/>
    <col min="17" max="17" width="16.33203125" bestFit="1" customWidth="1"/>
    <col min="18" max="18" width="10.44140625" bestFit="1" customWidth="1"/>
    <col min="19" max="19" width="8.109375" bestFit="1" customWidth="1"/>
    <col min="20" max="20" width="8.88671875" bestFit="1" customWidth="1"/>
    <col min="21" max="21" width="10.109375" bestFit="1" customWidth="1"/>
    <col min="22" max="22" width="10.5546875" bestFit="1" customWidth="1"/>
    <col min="23" max="23" width="17.6640625" bestFit="1" customWidth="1"/>
    <col min="24" max="24" width="10.33203125" bestFit="1" customWidth="1"/>
    <col min="25" max="27" width="10.5546875" bestFit="1" customWidth="1"/>
  </cols>
  <sheetData>
    <row r="1" spans="1:27" ht="29.4" thickBot="1" x14ac:dyDescent="0.35">
      <c r="A1" s="14" t="s">
        <v>36</v>
      </c>
      <c r="B1" s="14" t="s">
        <v>66</v>
      </c>
      <c r="C1" s="14" t="s">
        <v>40</v>
      </c>
      <c r="D1" s="14" t="s">
        <v>77</v>
      </c>
      <c r="E1" s="14" t="s">
        <v>71</v>
      </c>
      <c r="F1" s="14" t="s">
        <v>67</v>
      </c>
      <c r="G1" s="14" t="s">
        <v>43</v>
      </c>
      <c r="H1" s="14" t="s">
        <v>91</v>
      </c>
      <c r="I1" s="14" t="s">
        <v>72</v>
      </c>
      <c r="J1" s="14" t="s">
        <v>99</v>
      </c>
      <c r="K1" s="14" t="s">
        <v>100</v>
      </c>
      <c r="L1" s="14" t="s">
        <v>94</v>
      </c>
      <c r="M1" s="14" t="s">
        <v>92</v>
      </c>
      <c r="N1" s="14" t="s">
        <v>93</v>
      </c>
      <c r="O1" s="14" t="s">
        <v>98</v>
      </c>
      <c r="P1" s="14" t="s">
        <v>62</v>
      </c>
      <c r="Q1" s="14" t="s">
        <v>68</v>
      </c>
      <c r="R1" s="14" t="s">
        <v>64</v>
      </c>
      <c r="S1" s="14" t="s">
        <v>73</v>
      </c>
      <c r="T1" s="14" t="s">
        <v>63</v>
      </c>
      <c r="U1" s="14" t="s">
        <v>76</v>
      </c>
      <c r="V1" s="14" t="s">
        <v>57</v>
      </c>
      <c r="W1" s="14" t="s">
        <v>74</v>
      </c>
      <c r="X1" s="14" t="s">
        <v>69</v>
      </c>
      <c r="Y1" s="14" t="s">
        <v>78</v>
      </c>
      <c r="Z1" s="14" t="s">
        <v>61</v>
      </c>
      <c r="AA1" s="14" t="s">
        <v>75</v>
      </c>
    </row>
    <row r="2" spans="1:27" x14ac:dyDescent="0.3">
      <c r="A2" s="110" t="s">
        <v>2</v>
      </c>
      <c r="B2" s="35">
        <v>3</v>
      </c>
      <c r="C2" s="36">
        <v>236.57899933292001</v>
      </c>
      <c r="D2" s="43">
        <v>55.109450311901</v>
      </c>
      <c r="E2" s="111">
        <f t="shared" ref="E2:E10" si="0">C2+D2</f>
        <v>291.68844964482099</v>
      </c>
      <c r="F2" s="37">
        <v>3</v>
      </c>
      <c r="G2" s="36">
        <v>236.57899933292001</v>
      </c>
      <c r="H2" s="55">
        <v>22.187783552723399</v>
      </c>
      <c r="I2" s="116">
        <f t="shared" ref="I2:I10" si="1">G2+H2</f>
        <v>258.76678288564341</v>
      </c>
      <c r="J2" s="119">
        <v>3</v>
      </c>
      <c r="K2" s="120">
        <v>4</v>
      </c>
      <c r="L2" s="36">
        <v>249.219557346888</v>
      </c>
      <c r="M2" s="36">
        <v>39.905352993761497</v>
      </c>
      <c r="N2" s="52">
        <f t="shared" ref="N2:N10" si="2">L2+M2</f>
        <v>289.12491034064948</v>
      </c>
      <c r="O2" s="64">
        <v>481.922270059585</v>
      </c>
      <c r="P2" s="124">
        <v>2</v>
      </c>
      <c r="Q2" s="37">
        <v>4</v>
      </c>
      <c r="R2" s="36">
        <v>250.28126192821199</v>
      </c>
      <c r="S2" s="36">
        <v>39.7393310805924</v>
      </c>
      <c r="T2" s="52">
        <f t="shared" ref="T2:T8" si="3">SUM(R2:S2)</f>
        <v>290.02059300880438</v>
      </c>
      <c r="U2" s="64">
        <v>471.399610996246</v>
      </c>
      <c r="V2" s="35">
        <v>3</v>
      </c>
      <c r="W2" s="37">
        <v>4</v>
      </c>
      <c r="X2" s="36">
        <v>246.18616468179201</v>
      </c>
      <c r="Y2" s="43">
        <f t="shared" ref="Y2:Y10" si="4">Z2-X2</f>
        <v>10.761840036842017</v>
      </c>
      <c r="Z2" s="126">
        <v>256.94800471863402</v>
      </c>
      <c r="AA2" s="127">
        <v>459.68700000000001</v>
      </c>
    </row>
    <row r="3" spans="1:27" x14ac:dyDescent="0.3">
      <c r="A3" s="112" t="s">
        <v>6</v>
      </c>
      <c r="B3" s="38">
        <v>2</v>
      </c>
      <c r="C3" s="58">
        <v>128.77713907172799</v>
      </c>
      <c r="D3" s="60">
        <v>32.932910531517699</v>
      </c>
      <c r="E3" s="113">
        <f>C3+D3</f>
        <v>161.71004960324569</v>
      </c>
      <c r="F3" s="61">
        <v>2</v>
      </c>
      <c r="G3" s="58">
        <v>128.77713907172799</v>
      </c>
      <c r="H3" s="57">
        <v>26.5458180084524</v>
      </c>
      <c r="I3" s="117">
        <f t="shared" si="1"/>
        <v>155.3229570801804</v>
      </c>
      <c r="J3" s="121">
        <v>1</v>
      </c>
      <c r="K3" s="89">
        <v>3</v>
      </c>
      <c r="L3" s="58">
        <v>128.88032522969101</v>
      </c>
      <c r="M3" s="58">
        <v>25.260718686201301</v>
      </c>
      <c r="N3" s="59">
        <f t="shared" si="2"/>
        <v>154.14104391589231</v>
      </c>
      <c r="O3" s="65">
        <v>545.927725553512</v>
      </c>
      <c r="P3" s="125">
        <v>1</v>
      </c>
      <c r="Q3" s="61">
        <v>3</v>
      </c>
      <c r="R3" s="58">
        <v>128.88032522969101</v>
      </c>
      <c r="S3" s="58">
        <v>27.321852397499399</v>
      </c>
      <c r="T3" s="59">
        <f t="shared" si="3"/>
        <v>156.20217762719039</v>
      </c>
      <c r="U3" s="65">
        <v>550.88371205329895</v>
      </c>
      <c r="V3" s="38">
        <v>2</v>
      </c>
      <c r="W3" s="61">
        <v>4</v>
      </c>
      <c r="X3" s="58">
        <v>143.391612515649</v>
      </c>
      <c r="Y3" s="60">
        <f t="shared" si="4"/>
        <v>9.2796511030159934</v>
      </c>
      <c r="Z3" s="90">
        <v>152.67126361866499</v>
      </c>
      <c r="AA3" s="128">
        <v>2.2639999999999998</v>
      </c>
    </row>
    <row r="4" spans="1:27" x14ac:dyDescent="0.3">
      <c r="A4" s="112" t="s">
        <v>10</v>
      </c>
      <c r="B4" s="38">
        <v>3</v>
      </c>
      <c r="C4" s="58">
        <v>176.394043112845</v>
      </c>
      <c r="D4" s="60">
        <v>30.085729228677199</v>
      </c>
      <c r="E4" s="113">
        <f t="shared" si="0"/>
        <v>206.47977234152219</v>
      </c>
      <c r="F4" s="61">
        <v>3</v>
      </c>
      <c r="G4" s="58">
        <v>176.39404311284599</v>
      </c>
      <c r="H4" s="57">
        <v>18.50969151</v>
      </c>
      <c r="I4" s="117">
        <f t="shared" si="1"/>
        <v>194.903734622846</v>
      </c>
      <c r="J4" s="121">
        <v>1</v>
      </c>
      <c r="K4" s="89">
        <v>3</v>
      </c>
      <c r="L4" s="58">
        <v>176.39404311284599</v>
      </c>
      <c r="M4" s="58">
        <v>23.1626610968226</v>
      </c>
      <c r="N4" s="59">
        <f t="shared" si="2"/>
        <v>199.5567042096686</v>
      </c>
      <c r="O4" s="65">
        <v>616.15253114700295</v>
      </c>
      <c r="P4" s="38">
        <v>1</v>
      </c>
      <c r="Q4" s="61">
        <v>3</v>
      </c>
      <c r="R4" s="58">
        <v>179.44852242327099</v>
      </c>
      <c r="S4" s="58">
        <v>22.6945535951461</v>
      </c>
      <c r="T4" s="59">
        <f t="shared" si="3"/>
        <v>202.14307601841708</v>
      </c>
      <c r="U4" s="65">
        <v>619.20035648345902</v>
      </c>
      <c r="V4" s="38">
        <v>1</v>
      </c>
      <c r="W4" s="61">
        <v>4</v>
      </c>
      <c r="X4" s="58">
        <v>179.44852242327099</v>
      </c>
      <c r="Y4" s="60">
        <f t="shared" si="4"/>
        <v>13.913723693037014</v>
      </c>
      <c r="Z4" s="90">
        <v>193.362246116308</v>
      </c>
      <c r="AA4" s="128">
        <v>70.769000000000005</v>
      </c>
    </row>
    <row r="5" spans="1:27" x14ac:dyDescent="0.3">
      <c r="A5" s="112" t="s">
        <v>12</v>
      </c>
      <c r="B5" s="38">
        <v>4</v>
      </c>
      <c r="C5" s="58">
        <v>392.01531715487403</v>
      </c>
      <c r="D5" s="60">
        <v>100.616139938191</v>
      </c>
      <c r="E5" s="113">
        <f t="shared" si="0"/>
        <v>492.63145709306502</v>
      </c>
      <c r="F5" s="61">
        <v>4</v>
      </c>
      <c r="G5" s="58">
        <v>388.24532296706502</v>
      </c>
      <c r="H5" s="57">
        <v>50.693882359401499</v>
      </c>
      <c r="I5" s="117">
        <f t="shared" si="1"/>
        <v>438.93920532646655</v>
      </c>
      <c r="J5" s="121">
        <v>3</v>
      </c>
      <c r="K5" s="89">
        <v>6</v>
      </c>
      <c r="L5" s="58">
        <v>402.24985262170298</v>
      </c>
      <c r="M5" s="58">
        <v>62.104394275634498</v>
      </c>
      <c r="N5" s="59">
        <f>L5+M5</f>
        <v>464.35424689733748</v>
      </c>
      <c r="O5" s="65">
        <v>688.37401270866303</v>
      </c>
      <c r="P5" s="38">
        <v>3</v>
      </c>
      <c r="Q5" s="61">
        <v>6</v>
      </c>
      <c r="R5" s="58">
        <v>402.24985262170298</v>
      </c>
      <c r="S5" s="58">
        <v>61.861715923874002</v>
      </c>
      <c r="T5" s="59">
        <f t="shared" si="3"/>
        <v>464.11156854557697</v>
      </c>
      <c r="U5" s="65">
        <v>682.18466877937306</v>
      </c>
      <c r="V5" s="38">
        <v>4</v>
      </c>
      <c r="W5" s="61">
        <v>7</v>
      </c>
      <c r="X5" s="58">
        <v>396.176918311804</v>
      </c>
      <c r="Y5" s="60">
        <f t="shared" si="4"/>
        <v>31.190876799968976</v>
      </c>
      <c r="Z5" s="90">
        <v>427.36779511177298</v>
      </c>
      <c r="AA5" s="128">
        <v>7200</v>
      </c>
    </row>
    <row r="6" spans="1:27" x14ac:dyDescent="0.3">
      <c r="A6" s="112" t="s">
        <v>18</v>
      </c>
      <c r="B6" s="38">
        <v>2</v>
      </c>
      <c r="C6" s="58">
        <v>228.35527086402499</v>
      </c>
      <c r="D6" s="60">
        <v>52.209499060056999</v>
      </c>
      <c r="E6" s="113">
        <f t="shared" si="0"/>
        <v>280.56476992408199</v>
      </c>
      <c r="F6" s="61">
        <v>2</v>
      </c>
      <c r="G6" s="58">
        <v>217.67540951101299</v>
      </c>
      <c r="H6" s="57">
        <v>32.762674691290798</v>
      </c>
      <c r="I6" s="117">
        <f>G6+H6</f>
        <v>250.4380842023038</v>
      </c>
      <c r="J6" s="121">
        <v>2</v>
      </c>
      <c r="K6" s="89">
        <v>5</v>
      </c>
      <c r="L6" s="58">
        <v>236.50536381426099</v>
      </c>
      <c r="M6" s="58">
        <v>55.349535753655402</v>
      </c>
      <c r="N6" s="59">
        <f t="shared" si="2"/>
        <v>291.85489956791639</v>
      </c>
      <c r="O6" s="65">
        <v>2061.64822936058</v>
      </c>
      <c r="P6" s="125">
        <v>3</v>
      </c>
      <c r="Q6" s="61">
        <v>5</v>
      </c>
      <c r="R6" s="58">
        <v>233.74773005451101</v>
      </c>
      <c r="S6" s="58">
        <v>35.5462938909671</v>
      </c>
      <c r="T6" s="59">
        <f t="shared" si="3"/>
        <v>269.2940239454781</v>
      </c>
      <c r="U6" s="65">
        <v>2038.9761533737101</v>
      </c>
      <c r="V6" s="38">
        <v>3</v>
      </c>
      <c r="W6" s="61">
        <v>5</v>
      </c>
      <c r="X6" s="58">
        <v>220.60659354906201</v>
      </c>
      <c r="Y6" s="60">
        <f t="shared" si="4"/>
        <v>21.087715352944997</v>
      </c>
      <c r="Z6" s="90">
        <v>241.69430890200701</v>
      </c>
      <c r="AA6" s="128">
        <v>761.79899999999998</v>
      </c>
    </row>
    <row r="7" spans="1:27" x14ac:dyDescent="0.3">
      <c r="A7" s="112" t="s">
        <v>20</v>
      </c>
      <c r="B7" s="38">
        <v>3</v>
      </c>
      <c r="C7" s="58">
        <v>423.51018192393002</v>
      </c>
      <c r="D7" s="60">
        <v>98.911092193779595</v>
      </c>
      <c r="E7" s="113">
        <f t="shared" si="0"/>
        <v>522.42127411770957</v>
      </c>
      <c r="F7" s="61">
        <v>3</v>
      </c>
      <c r="G7" s="58">
        <v>423.51018192393002</v>
      </c>
      <c r="H7" s="57">
        <v>61.217526530000001</v>
      </c>
      <c r="I7" s="117">
        <f t="shared" si="1"/>
        <v>484.72770845393001</v>
      </c>
      <c r="J7" s="121">
        <v>4</v>
      </c>
      <c r="K7" s="89">
        <v>7</v>
      </c>
      <c r="L7" s="58">
        <v>423.51018192393002</v>
      </c>
      <c r="M7" s="58">
        <v>78.371949184210806</v>
      </c>
      <c r="N7" s="59">
        <f t="shared" si="2"/>
        <v>501.88213110814081</v>
      </c>
      <c r="O7" s="65">
        <v>269.69282102584799</v>
      </c>
      <c r="P7" s="38">
        <v>4</v>
      </c>
      <c r="Q7" s="61">
        <v>7</v>
      </c>
      <c r="R7" s="58">
        <v>423.51018192393002</v>
      </c>
      <c r="S7" s="58">
        <v>78.371949184210806</v>
      </c>
      <c r="T7" s="59">
        <f t="shared" si="3"/>
        <v>501.88213110814081</v>
      </c>
      <c r="U7" s="65">
        <v>268.91596603393498</v>
      </c>
      <c r="V7" s="38">
        <v>4</v>
      </c>
      <c r="W7" s="61">
        <v>6</v>
      </c>
      <c r="X7" s="58">
        <v>429.19158211238999</v>
      </c>
      <c r="Y7" s="60">
        <f t="shared" si="4"/>
        <v>55.074800969552996</v>
      </c>
      <c r="Z7" s="90">
        <v>484.26638308194299</v>
      </c>
      <c r="AA7" s="128">
        <v>1426.345</v>
      </c>
    </row>
    <row r="8" spans="1:27" x14ac:dyDescent="0.3">
      <c r="A8" s="112" t="s">
        <v>24</v>
      </c>
      <c r="B8" s="38">
        <v>5</v>
      </c>
      <c r="C8" s="58">
        <v>381.32455877152898</v>
      </c>
      <c r="D8" s="60">
        <v>91.632458485598804</v>
      </c>
      <c r="E8" s="113">
        <f t="shared" si="0"/>
        <v>472.9570172571278</v>
      </c>
      <c r="F8" s="61">
        <v>5</v>
      </c>
      <c r="G8" s="58">
        <v>348.46291005172401</v>
      </c>
      <c r="H8" s="57">
        <v>38.943457277848303</v>
      </c>
      <c r="I8" s="117">
        <f t="shared" si="1"/>
        <v>387.40636732957233</v>
      </c>
      <c r="J8" s="121">
        <v>3</v>
      </c>
      <c r="K8" s="89">
        <v>6</v>
      </c>
      <c r="L8" s="58">
        <v>374.42775994850803</v>
      </c>
      <c r="M8" s="58">
        <v>64.077906136322795</v>
      </c>
      <c r="N8" s="59">
        <f t="shared" si="2"/>
        <v>438.50566608483081</v>
      </c>
      <c r="O8" s="65">
        <v>1591.07578015327</v>
      </c>
      <c r="P8" s="38">
        <v>4</v>
      </c>
      <c r="Q8" s="61">
        <v>6</v>
      </c>
      <c r="R8" s="58">
        <v>374.46542429365297</v>
      </c>
      <c r="S8" s="58">
        <v>71.810179438190602</v>
      </c>
      <c r="T8" s="59">
        <f t="shared" si="3"/>
        <v>446.2756037318436</v>
      </c>
      <c r="U8" s="65">
        <v>1671.5352976322099</v>
      </c>
      <c r="V8" s="38">
        <v>3</v>
      </c>
      <c r="W8" s="61">
        <v>5</v>
      </c>
      <c r="X8" s="58">
        <v>348.53550997517198</v>
      </c>
      <c r="Y8" s="60">
        <f t="shared" si="4"/>
        <v>28.347347382673036</v>
      </c>
      <c r="Z8" s="90">
        <v>376.88285735784501</v>
      </c>
      <c r="AA8" s="128">
        <v>7200</v>
      </c>
    </row>
    <row r="9" spans="1:27" x14ac:dyDescent="0.3">
      <c r="A9" s="112" t="s">
        <v>30</v>
      </c>
      <c r="B9" s="38">
        <v>7</v>
      </c>
      <c r="C9" s="58">
        <v>384.86367345232901</v>
      </c>
      <c r="D9" s="60">
        <v>101.414850309591</v>
      </c>
      <c r="E9" s="113">
        <f t="shared" si="0"/>
        <v>486.27852376192004</v>
      </c>
      <c r="F9" s="61">
        <v>6</v>
      </c>
      <c r="G9" s="58">
        <v>358.00477840255297</v>
      </c>
      <c r="H9" s="57">
        <v>55.738030809201298</v>
      </c>
      <c r="I9" s="117">
        <f t="shared" si="1"/>
        <v>413.74280921175426</v>
      </c>
      <c r="J9" s="121">
        <v>3</v>
      </c>
      <c r="K9" s="89">
        <v>10</v>
      </c>
      <c r="L9" s="58">
        <v>403.65856230130203</v>
      </c>
      <c r="M9" s="58">
        <v>87.108115990499599</v>
      </c>
      <c r="N9" s="59">
        <f t="shared" si="2"/>
        <v>490.76667829180161</v>
      </c>
      <c r="O9" s="65">
        <v>10589.1371746063</v>
      </c>
      <c r="P9" s="38">
        <v>2</v>
      </c>
      <c r="Q9" s="61">
        <v>10</v>
      </c>
      <c r="R9" s="58">
        <v>378.749088812043</v>
      </c>
      <c r="S9" s="58">
        <v>109.463730697131</v>
      </c>
      <c r="T9" s="59">
        <f>SUM(R9:S9)</f>
        <v>488.21281950917398</v>
      </c>
      <c r="U9" s="65">
        <v>10401.5341668128</v>
      </c>
      <c r="V9" s="38">
        <v>3</v>
      </c>
      <c r="W9" s="61">
        <v>10</v>
      </c>
      <c r="X9" s="58">
        <v>364.48584423263497</v>
      </c>
      <c r="Y9" s="60">
        <f t="shared" si="4"/>
        <v>38.687257960261036</v>
      </c>
      <c r="Z9" s="90">
        <v>403.17310219289601</v>
      </c>
      <c r="AA9" s="128">
        <v>7200</v>
      </c>
    </row>
    <row r="10" spans="1:27" ht="15" thickBot="1" x14ac:dyDescent="0.35">
      <c r="A10" s="114" t="s">
        <v>34</v>
      </c>
      <c r="B10" s="39">
        <v>7</v>
      </c>
      <c r="C10" s="63">
        <v>426.78198866329001</v>
      </c>
      <c r="D10" s="53">
        <v>92.317369991306194</v>
      </c>
      <c r="E10" s="115">
        <f t="shared" si="0"/>
        <v>519.09935865459624</v>
      </c>
      <c r="F10" s="51">
        <v>6</v>
      </c>
      <c r="G10" s="63">
        <v>394.38706082463398</v>
      </c>
      <c r="H10" s="72">
        <v>46.913432947033698</v>
      </c>
      <c r="I10" s="118">
        <f t="shared" si="1"/>
        <v>441.30049377166767</v>
      </c>
      <c r="J10" s="122">
        <v>3</v>
      </c>
      <c r="K10" s="123">
        <v>8</v>
      </c>
      <c r="L10" s="63">
        <v>470.10230834670602</v>
      </c>
      <c r="M10" s="63">
        <v>95.150354349067797</v>
      </c>
      <c r="N10" s="71">
        <f t="shared" si="2"/>
        <v>565.25266269577378</v>
      </c>
      <c r="O10" s="66">
        <v>4131.31993222236</v>
      </c>
      <c r="P10" s="39">
        <v>3</v>
      </c>
      <c r="Q10" s="51">
        <v>8</v>
      </c>
      <c r="R10" s="63">
        <v>414.94421320277098</v>
      </c>
      <c r="S10" s="63">
        <v>102.26413582083001</v>
      </c>
      <c r="T10" s="71">
        <f>SUM(R10:S10)</f>
        <v>517.20834902360093</v>
      </c>
      <c r="U10" s="66">
        <v>4276.2969276904996</v>
      </c>
      <c r="V10" s="39">
        <v>3</v>
      </c>
      <c r="W10" s="51">
        <v>8</v>
      </c>
      <c r="X10" s="63">
        <v>404.42591485841001</v>
      </c>
      <c r="Y10" s="53">
        <f t="shared" si="4"/>
        <v>15.712486743954969</v>
      </c>
      <c r="Z10" s="129">
        <v>420.13840160236498</v>
      </c>
      <c r="AA10" s="130">
        <v>7200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58003-062E-485C-8486-8B9CB171FCB5}">
  <dimension ref="A1:AA22"/>
  <sheetViews>
    <sheetView tabSelected="1" topLeftCell="A10" zoomScale="139" zoomScaleNormal="159" workbookViewId="0">
      <selection activeCell="K15" sqref="K15"/>
    </sheetView>
  </sheetViews>
  <sheetFormatPr defaultRowHeight="14.4" x14ac:dyDescent="0.3"/>
  <cols>
    <col min="1" max="1" width="7.88671875" bestFit="1" customWidth="1"/>
    <col min="2" max="2" width="16.6640625" bestFit="1" customWidth="1"/>
    <col min="3" max="3" width="7.77734375" bestFit="1" customWidth="1"/>
    <col min="4" max="4" width="16.6640625" bestFit="1" customWidth="1"/>
    <col min="5" max="5" width="8.88671875" bestFit="1" customWidth="1"/>
    <col min="6" max="6" width="16.6640625" bestFit="1" customWidth="1"/>
    <col min="7" max="7" width="7.5546875" bestFit="1" customWidth="1"/>
    <col min="8" max="8" width="9.88671875" customWidth="1"/>
    <col min="9" max="9" width="8.88671875" bestFit="1" customWidth="1"/>
    <col min="10" max="10" width="15" bestFit="1" customWidth="1"/>
    <col min="11" max="11" width="23.88671875" bestFit="1" customWidth="1"/>
    <col min="12" max="12" width="10.5546875" bestFit="1" customWidth="1"/>
    <col min="13" max="13" width="14.5546875" bestFit="1" customWidth="1"/>
    <col min="14" max="14" width="13.44140625" bestFit="1" customWidth="1"/>
    <col min="15" max="15" width="12.109375" bestFit="1" customWidth="1"/>
    <col min="16" max="16" width="8" bestFit="1" customWidth="1"/>
    <col min="17" max="17" width="16.6640625" bestFit="1" customWidth="1"/>
    <col min="18" max="18" width="7.77734375" bestFit="1" customWidth="1"/>
    <col min="19" max="19" width="8" bestFit="1" customWidth="1"/>
    <col min="20" max="20" width="8.6640625" bestFit="1" customWidth="1"/>
    <col min="21" max="21" width="10.88671875" customWidth="1"/>
    <col min="22" max="22" width="10.33203125" bestFit="1" customWidth="1"/>
    <col min="23" max="23" width="17.5546875" bestFit="1" customWidth="1"/>
    <col min="24" max="24" width="10.109375" bestFit="1" customWidth="1"/>
    <col min="25" max="27" width="10.33203125" bestFit="1" customWidth="1"/>
  </cols>
  <sheetData>
    <row r="1" spans="1:27" ht="29.4" thickBot="1" x14ac:dyDescent="0.35">
      <c r="A1" s="14" t="s">
        <v>36</v>
      </c>
      <c r="B1" s="14" t="s">
        <v>66</v>
      </c>
      <c r="C1" s="14" t="s">
        <v>40</v>
      </c>
      <c r="D1" s="14" t="s">
        <v>77</v>
      </c>
      <c r="E1" s="14" t="s">
        <v>71</v>
      </c>
      <c r="F1" s="14" t="s">
        <v>67</v>
      </c>
      <c r="G1" s="14" t="s">
        <v>43</v>
      </c>
      <c r="H1" s="14" t="s">
        <v>91</v>
      </c>
      <c r="I1" s="14" t="s">
        <v>72</v>
      </c>
      <c r="J1" s="14" t="s">
        <v>99</v>
      </c>
      <c r="K1" s="14" t="s">
        <v>100</v>
      </c>
      <c r="L1" s="14" t="s">
        <v>94</v>
      </c>
      <c r="M1" s="14" t="s">
        <v>92</v>
      </c>
      <c r="N1" s="14" t="s">
        <v>93</v>
      </c>
      <c r="O1" s="14" t="s">
        <v>98</v>
      </c>
      <c r="P1" s="14" t="s">
        <v>62</v>
      </c>
      <c r="Q1" s="14" t="s">
        <v>68</v>
      </c>
      <c r="R1" s="14" t="s">
        <v>64</v>
      </c>
      <c r="S1" s="14" t="s">
        <v>73</v>
      </c>
      <c r="T1" s="14" t="s">
        <v>63</v>
      </c>
      <c r="U1" s="14" t="s">
        <v>76</v>
      </c>
      <c r="V1" s="14" t="s">
        <v>57</v>
      </c>
      <c r="W1" s="14" t="s">
        <v>74</v>
      </c>
      <c r="X1" s="14" t="s">
        <v>69</v>
      </c>
      <c r="Y1" s="14" t="s">
        <v>78</v>
      </c>
      <c r="Z1" s="14" t="s">
        <v>61</v>
      </c>
      <c r="AA1" s="14" t="s">
        <v>75</v>
      </c>
    </row>
    <row r="2" spans="1:27" x14ac:dyDescent="0.3">
      <c r="A2" s="19" t="s">
        <v>2</v>
      </c>
      <c r="B2" s="35">
        <v>3</v>
      </c>
      <c r="C2" s="36">
        <v>236.57899933292001</v>
      </c>
      <c r="D2" s="43">
        <v>55.109450311901</v>
      </c>
      <c r="E2" s="111">
        <f t="shared" ref="E2:E10" si="0">C2+(5*D2)</f>
        <v>512.12625089242499</v>
      </c>
      <c r="F2" s="37">
        <v>3</v>
      </c>
      <c r="G2" s="36">
        <v>236.57899933292001</v>
      </c>
      <c r="H2" s="55">
        <v>110.938917763617</v>
      </c>
      <c r="I2" s="116">
        <f t="shared" ref="I2:I10" si="1">G2+H2</f>
        <v>347.51791709653702</v>
      </c>
      <c r="J2" s="119">
        <v>2</v>
      </c>
      <c r="K2" s="120">
        <v>5</v>
      </c>
      <c r="L2" s="36">
        <v>280.79941701417499</v>
      </c>
      <c r="M2" s="36">
        <v>151.272508253436</v>
      </c>
      <c r="N2" s="52">
        <f t="shared" ref="N2:N10" si="2">L2+M2</f>
        <v>432.07192526761099</v>
      </c>
      <c r="O2" s="64">
        <v>1289.7786962985899</v>
      </c>
      <c r="P2" s="35">
        <v>1</v>
      </c>
      <c r="Q2" s="37">
        <v>5</v>
      </c>
      <c r="R2" s="36">
        <v>259.63665421181503</v>
      </c>
      <c r="S2" s="36">
        <v>172.690043206273</v>
      </c>
      <c r="T2" s="52">
        <f>SUM(R2:S2)</f>
        <v>432.32669741808803</v>
      </c>
      <c r="U2" s="64">
        <v>465.71062994003199</v>
      </c>
      <c r="V2" s="86">
        <v>3</v>
      </c>
      <c r="W2" s="86">
        <v>4</v>
      </c>
      <c r="X2" s="83">
        <v>246.18616468179201</v>
      </c>
      <c r="Y2" s="84">
        <f t="shared" ref="Y2:Y10" si="3">Z2-X2</f>
        <v>53.809200184207981</v>
      </c>
      <c r="Z2" s="87">
        <v>299.99536486599999</v>
      </c>
      <c r="AA2" s="88">
        <v>1191.953</v>
      </c>
    </row>
    <row r="3" spans="1:27" x14ac:dyDescent="0.3">
      <c r="A3" s="19" t="s">
        <v>6</v>
      </c>
      <c r="B3" s="38">
        <v>2</v>
      </c>
      <c r="C3" s="58">
        <v>128.77713907172799</v>
      </c>
      <c r="D3" s="60">
        <v>32.932910531517699</v>
      </c>
      <c r="E3" s="113">
        <f t="shared" si="0"/>
        <v>293.44169172931652</v>
      </c>
      <c r="F3" s="61">
        <v>2</v>
      </c>
      <c r="G3" s="58">
        <v>128.77713907172799</v>
      </c>
      <c r="H3" s="57">
        <v>132.72909004226199</v>
      </c>
      <c r="I3" s="117">
        <f t="shared" si="1"/>
        <v>261.50622911399</v>
      </c>
      <c r="J3" s="121">
        <v>1</v>
      </c>
      <c r="K3" s="89">
        <v>4</v>
      </c>
      <c r="L3" s="58">
        <v>146.76886904969001</v>
      </c>
      <c r="M3" s="58">
        <v>89.756763617400594</v>
      </c>
      <c r="N3" s="59">
        <f t="shared" si="2"/>
        <v>236.5256326670906</v>
      </c>
      <c r="O3" s="65">
        <v>1487.00136089324</v>
      </c>
      <c r="P3" s="38">
        <v>1</v>
      </c>
      <c r="Q3" s="61">
        <v>4</v>
      </c>
      <c r="R3" s="58">
        <v>146.76886904969001</v>
      </c>
      <c r="S3" s="58">
        <v>95.192172378375304</v>
      </c>
      <c r="T3" s="59">
        <f>SUM(R3:S3)</f>
        <v>241.9610414280653</v>
      </c>
      <c r="U3" s="65">
        <v>540.170203208923</v>
      </c>
      <c r="V3" s="61">
        <v>2</v>
      </c>
      <c r="W3" s="61">
        <v>6</v>
      </c>
      <c r="X3" s="58">
        <v>161.28015633564701</v>
      </c>
      <c r="Y3" s="60">
        <f t="shared" si="3"/>
        <v>7.5435780179620053</v>
      </c>
      <c r="Z3" s="90">
        <v>168.82373435360901</v>
      </c>
      <c r="AA3" s="91">
        <v>2.9460000000000002</v>
      </c>
    </row>
    <row r="4" spans="1:27" x14ac:dyDescent="0.3">
      <c r="A4" s="19" t="s">
        <v>10</v>
      </c>
      <c r="B4" s="38">
        <v>3</v>
      </c>
      <c r="C4" s="58">
        <v>176.394043112845</v>
      </c>
      <c r="D4" s="60">
        <v>30.085729228677199</v>
      </c>
      <c r="E4" s="113">
        <f t="shared" si="0"/>
        <v>326.822689256231</v>
      </c>
      <c r="F4" s="61">
        <v>3</v>
      </c>
      <c r="G4" s="58">
        <v>176.39404311284599</v>
      </c>
      <c r="H4" s="57">
        <v>92.548457529999993</v>
      </c>
      <c r="I4" s="117">
        <f>G4+H4</f>
        <v>268.94250064284597</v>
      </c>
      <c r="J4" s="121">
        <v>1</v>
      </c>
      <c r="K4" s="89">
        <v>3</v>
      </c>
      <c r="L4" s="58">
        <v>179.44852242327099</v>
      </c>
      <c r="M4" s="58">
        <v>113.47276797572999</v>
      </c>
      <c r="N4" s="59">
        <f t="shared" si="2"/>
        <v>292.92129039900101</v>
      </c>
      <c r="O4" s="65">
        <v>1695.8606727123199</v>
      </c>
      <c r="P4" s="38">
        <v>1</v>
      </c>
      <c r="Q4" s="61">
        <v>3</v>
      </c>
      <c r="R4" s="58">
        <v>179.44852242327099</v>
      </c>
      <c r="S4" s="58">
        <v>109.676977633709</v>
      </c>
      <c r="T4" s="59">
        <f t="shared" ref="T4:T10" si="4">SUM(R4:S4)</f>
        <v>289.12550005698</v>
      </c>
      <c r="U4" s="65">
        <v>601.28952288627602</v>
      </c>
      <c r="V4" s="61">
        <v>1</v>
      </c>
      <c r="W4" s="61">
        <v>4</v>
      </c>
      <c r="X4" s="58">
        <v>199.90258544473301</v>
      </c>
      <c r="Y4" s="60">
        <f t="shared" si="3"/>
        <v>1.0146934470390079</v>
      </c>
      <c r="Z4" s="90">
        <v>200.91727889177201</v>
      </c>
      <c r="AA4" s="91">
        <v>105.73399999999999</v>
      </c>
    </row>
    <row r="5" spans="1:27" x14ac:dyDescent="0.3">
      <c r="A5" s="19" t="s">
        <v>12</v>
      </c>
      <c r="B5" s="38">
        <v>4</v>
      </c>
      <c r="C5" s="58">
        <v>392.01531715487403</v>
      </c>
      <c r="D5" s="60">
        <v>100.616139938191</v>
      </c>
      <c r="E5" s="113">
        <f t="shared" si="0"/>
        <v>895.09601684582901</v>
      </c>
      <c r="F5" s="61">
        <v>4</v>
      </c>
      <c r="G5" s="58">
        <v>388.24532296706502</v>
      </c>
      <c r="H5" s="57">
        <v>253.46941179700701</v>
      </c>
      <c r="I5" s="117">
        <f t="shared" si="1"/>
        <v>641.71473476407209</v>
      </c>
      <c r="J5" s="121">
        <v>3</v>
      </c>
      <c r="K5" s="89">
        <v>7</v>
      </c>
      <c r="L5" s="58">
        <v>406.678270377628</v>
      </c>
      <c r="M5" s="58">
        <v>299.88214733376901</v>
      </c>
      <c r="N5" s="59">
        <f t="shared" si="2"/>
        <v>706.56041771139701</v>
      </c>
      <c r="O5" s="65">
        <v>1903.67891049385</v>
      </c>
      <c r="P5" s="38">
        <v>3</v>
      </c>
      <c r="Q5" s="61">
        <v>7</v>
      </c>
      <c r="R5" s="58">
        <v>406.678270377628</v>
      </c>
      <c r="S5" s="58">
        <v>285.26161566141701</v>
      </c>
      <c r="T5" s="59">
        <f>SUM(R5:S5)</f>
        <v>691.93988603904495</v>
      </c>
      <c r="U5" s="65">
        <v>668.64884376525799</v>
      </c>
      <c r="V5" s="61">
        <v>5</v>
      </c>
      <c r="W5" s="61">
        <v>5</v>
      </c>
      <c r="X5" s="58">
        <v>424.62205292064101</v>
      </c>
      <c r="Y5" s="60">
        <f t="shared" si="3"/>
        <v>50.651114766276976</v>
      </c>
      <c r="Z5" s="90">
        <v>475.27316768691799</v>
      </c>
      <c r="AA5" s="91">
        <v>7200</v>
      </c>
    </row>
    <row r="6" spans="1:27" x14ac:dyDescent="0.3">
      <c r="A6" s="19" t="s">
        <v>18</v>
      </c>
      <c r="B6" s="38">
        <v>2</v>
      </c>
      <c r="C6" s="58">
        <v>228.35527086402499</v>
      </c>
      <c r="D6" s="60">
        <v>52.209499060056999</v>
      </c>
      <c r="E6" s="113">
        <f>C6+(5*D6)</f>
        <v>489.40276616430998</v>
      </c>
      <c r="F6" s="61">
        <v>2</v>
      </c>
      <c r="G6" s="58">
        <v>217.67540951101299</v>
      </c>
      <c r="H6" s="57">
        <v>163.813373456454</v>
      </c>
      <c r="I6" s="117">
        <f t="shared" si="1"/>
        <v>381.48878296746699</v>
      </c>
      <c r="J6" s="121">
        <v>2</v>
      </c>
      <c r="K6" s="89">
        <v>13</v>
      </c>
      <c r="L6" s="58">
        <v>290.52850461209601</v>
      </c>
      <c r="M6" s="58">
        <v>150.29008572323801</v>
      </c>
      <c r="N6" s="59">
        <f t="shared" si="2"/>
        <v>440.81859033533402</v>
      </c>
      <c r="O6" s="65">
        <v>3628.2230885028798</v>
      </c>
      <c r="P6" s="38">
        <v>2</v>
      </c>
      <c r="Q6" s="61">
        <v>13</v>
      </c>
      <c r="R6" s="58">
        <v>302.18088673177601</v>
      </c>
      <c r="S6" s="58">
        <v>132.375966931759</v>
      </c>
      <c r="T6" s="59">
        <f t="shared" si="4"/>
        <v>434.55685366353498</v>
      </c>
      <c r="U6" s="65">
        <v>2031.99751806259</v>
      </c>
      <c r="V6" s="61">
        <v>4</v>
      </c>
      <c r="W6" s="61">
        <v>7</v>
      </c>
      <c r="X6" s="58">
        <v>255.623548816501</v>
      </c>
      <c r="Y6" s="60">
        <f t="shared" si="3"/>
        <v>27.851790368959996</v>
      </c>
      <c r="Z6" s="90">
        <v>283.475339185461</v>
      </c>
      <c r="AA6" s="91">
        <v>3269.4639999999999</v>
      </c>
    </row>
    <row r="7" spans="1:27" x14ac:dyDescent="0.3">
      <c r="A7" s="19" t="s">
        <v>20</v>
      </c>
      <c r="B7" s="38">
        <v>3</v>
      </c>
      <c r="C7" s="58">
        <v>423.51018192393002</v>
      </c>
      <c r="D7" s="60">
        <v>98.911092193779595</v>
      </c>
      <c r="E7" s="113">
        <f t="shared" si="0"/>
        <v>918.06564289282801</v>
      </c>
      <c r="F7" s="61">
        <v>3</v>
      </c>
      <c r="G7" s="58">
        <v>423.51018192393002</v>
      </c>
      <c r="H7" s="57">
        <v>306.08763262752399</v>
      </c>
      <c r="I7" s="117">
        <f t="shared" si="1"/>
        <v>729.59781455145401</v>
      </c>
      <c r="J7" s="121">
        <v>4</v>
      </c>
      <c r="K7" s="89">
        <v>7</v>
      </c>
      <c r="L7" s="58">
        <v>440.27311373754702</v>
      </c>
      <c r="M7" s="58">
        <v>371.98287066385899</v>
      </c>
      <c r="N7" s="59">
        <f t="shared" si="2"/>
        <v>812.25598440140607</v>
      </c>
      <c r="O7" s="65">
        <v>269.44351863860999</v>
      </c>
      <c r="P7" s="38">
        <v>4</v>
      </c>
      <c r="Q7" s="61">
        <v>7</v>
      </c>
      <c r="R7" s="58">
        <v>439.18551859285998</v>
      </c>
      <c r="S7" s="58">
        <v>360.91973494130599</v>
      </c>
      <c r="T7" s="59">
        <f t="shared" si="4"/>
        <v>800.10525353416597</v>
      </c>
      <c r="U7" s="65">
        <v>266.44909811019897</v>
      </c>
      <c r="V7" s="61">
        <v>5</v>
      </c>
      <c r="W7" s="61">
        <v>5</v>
      </c>
      <c r="X7" s="58">
        <v>448.38760584410699</v>
      </c>
      <c r="Y7" s="60">
        <f t="shared" si="3"/>
        <v>239.77488430229806</v>
      </c>
      <c r="Z7" s="90">
        <v>688.16249014640505</v>
      </c>
      <c r="AA7" s="91">
        <v>7200</v>
      </c>
    </row>
    <row r="8" spans="1:27" x14ac:dyDescent="0.3">
      <c r="A8" s="19" t="s">
        <v>24</v>
      </c>
      <c r="B8" s="38">
        <v>5</v>
      </c>
      <c r="C8" s="58">
        <v>381.32455877152898</v>
      </c>
      <c r="D8" s="60">
        <v>91.632458485598804</v>
      </c>
      <c r="E8" s="113">
        <f t="shared" si="0"/>
        <v>839.48685119952302</v>
      </c>
      <c r="F8" s="61">
        <v>5</v>
      </c>
      <c r="G8" s="58">
        <v>348.46291005172401</v>
      </c>
      <c r="H8" s="57">
        <v>194.71728640000001</v>
      </c>
      <c r="I8" s="117">
        <f>G8+H8</f>
        <v>543.18019645172399</v>
      </c>
      <c r="J8" s="121">
        <v>4</v>
      </c>
      <c r="K8" s="89">
        <v>5</v>
      </c>
      <c r="L8" s="58">
        <v>390.968021361799</v>
      </c>
      <c r="M8" s="58">
        <v>333.109264408142</v>
      </c>
      <c r="N8" s="59">
        <f t="shared" si="2"/>
        <v>724.077285769941</v>
      </c>
      <c r="O8" s="65">
        <v>1738.59065294265</v>
      </c>
      <c r="P8" s="38">
        <v>4</v>
      </c>
      <c r="Q8" s="61">
        <v>5</v>
      </c>
      <c r="R8" s="58">
        <v>396.57238021666501</v>
      </c>
      <c r="S8" s="58">
        <v>319.92258252616102</v>
      </c>
      <c r="T8" s="59">
        <f>SUM(R8:S8)</f>
        <v>716.49496274282603</v>
      </c>
      <c r="U8" s="65">
        <v>1660.3577041625899</v>
      </c>
      <c r="V8" s="61">
        <v>4</v>
      </c>
      <c r="W8" s="61">
        <v>7</v>
      </c>
      <c r="X8" s="58">
        <v>397.724195277722</v>
      </c>
      <c r="Y8" s="60">
        <f t="shared" si="3"/>
        <v>21.48612105322502</v>
      </c>
      <c r="Z8" s="90">
        <v>419.21031633094702</v>
      </c>
      <c r="AA8" s="91">
        <v>7200</v>
      </c>
    </row>
    <row r="9" spans="1:27" x14ac:dyDescent="0.3">
      <c r="A9" s="19" t="s">
        <v>30</v>
      </c>
      <c r="B9" s="38">
        <v>7</v>
      </c>
      <c r="C9" s="58">
        <v>384.86367345232901</v>
      </c>
      <c r="D9" s="60">
        <v>101.414850309591</v>
      </c>
      <c r="E9" s="113">
        <f t="shared" si="0"/>
        <v>891.93792500028394</v>
      </c>
      <c r="F9" s="61">
        <v>6</v>
      </c>
      <c r="G9" s="58">
        <v>358.00477840255297</v>
      </c>
      <c r="H9" s="57">
        <v>278.69015400000001</v>
      </c>
      <c r="I9" s="117">
        <f t="shared" si="1"/>
        <v>636.69493240255292</v>
      </c>
      <c r="J9" s="121">
        <v>2</v>
      </c>
      <c r="K9" s="89">
        <v>13</v>
      </c>
      <c r="L9" s="58">
        <v>430.05326162339401</v>
      </c>
      <c r="M9" s="58">
        <v>318.66414273911101</v>
      </c>
      <c r="N9" s="59">
        <f t="shared" si="2"/>
        <v>748.71740436250502</v>
      </c>
      <c r="O9" s="65">
        <v>10114.088767290101</v>
      </c>
      <c r="P9" s="38">
        <v>2</v>
      </c>
      <c r="Q9" s="61">
        <v>13</v>
      </c>
      <c r="R9" s="58">
        <v>417.52911215029002</v>
      </c>
      <c r="S9" s="58">
        <v>389.71826299125001</v>
      </c>
      <c r="T9" s="59">
        <f t="shared" si="4"/>
        <v>807.24737514154003</v>
      </c>
      <c r="U9" s="65">
        <v>10235.6625099182</v>
      </c>
      <c r="V9" s="61">
        <v>3</v>
      </c>
      <c r="W9" s="61">
        <v>13</v>
      </c>
      <c r="X9" s="58">
        <v>424.27564829395999</v>
      </c>
      <c r="Y9" s="60">
        <f t="shared" si="3"/>
        <v>82.275440599377987</v>
      </c>
      <c r="Z9" s="90">
        <v>506.55108889333798</v>
      </c>
      <c r="AA9" s="91">
        <v>7200</v>
      </c>
    </row>
    <row r="10" spans="1:27" ht="15" thickBot="1" x14ac:dyDescent="0.35">
      <c r="A10" s="19" t="s">
        <v>34</v>
      </c>
      <c r="B10" s="39">
        <v>7</v>
      </c>
      <c r="C10" s="63">
        <v>426.78198866329001</v>
      </c>
      <c r="D10" s="53">
        <v>92.317369991306194</v>
      </c>
      <c r="E10" s="115">
        <f t="shared" si="0"/>
        <v>888.36883861982096</v>
      </c>
      <c r="F10" s="51">
        <v>6</v>
      </c>
      <c r="G10" s="63">
        <v>394.38706082463398</v>
      </c>
      <c r="H10" s="72">
        <v>234.56716470000001</v>
      </c>
      <c r="I10" s="118">
        <f t="shared" si="1"/>
        <v>628.95422552463401</v>
      </c>
      <c r="J10" s="122">
        <v>2</v>
      </c>
      <c r="K10" s="123">
        <v>13</v>
      </c>
      <c r="L10" s="63">
        <v>467.96579386143401</v>
      </c>
      <c r="M10" s="63">
        <v>386.19918668502601</v>
      </c>
      <c r="N10" s="71">
        <f t="shared" si="2"/>
        <v>854.16498054646001</v>
      </c>
      <c r="O10" s="66">
        <v>4208.2746248245203</v>
      </c>
      <c r="P10" s="131">
        <v>3</v>
      </c>
      <c r="Q10" s="51">
        <v>13</v>
      </c>
      <c r="R10" s="63">
        <v>522.56137833191497</v>
      </c>
      <c r="S10" s="63">
        <v>345.36421626372902</v>
      </c>
      <c r="T10" s="71">
        <f t="shared" si="4"/>
        <v>867.92559459564404</v>
      </c>
      <c r="U10" s="66">
        <v>4105.7081787586203</v>
      </c>
      <c r="V10" s="13">
        <v>3</v>
      </c>
      <c r="W10" s="13">
        <v>7</v>
      </c>
      <c r="X10" s="92">
        <v>404.42591485841001</v>
      </c>
      <c r="Y10" s="12">
        <f t="shared" si="3"/>
        <v>78.562084831236007</v>
      </c>
      <c r="Z10" s="94">
        <v>482.98799968964602</v>
      </c>
      <c r="AA10" s="95">
        <v>7200</v>
      </c>
    </row>
    <row r="12" spans="1:27" ht="15" thickBot="1" x14ac:dyDescent="0.35">
      <c r="A12" s="14" t="s">
        <v>36</v>
      </c>
      <c r="B12" s="14" t="s">
        <v>101</v>
      </c>
      <c r="C12" s="14" t="s">
        <v>102</v>
      </c>
      <c r="D12" s="14" t="s">
        <v>103</v>
      </c>
      <c r="E12" s="14" t="s">
        <v>101</v>
      </c>
      <c r="F12" s="14" t="s">
        <v>102</v>
      </c>
      <c r="G12" s="14" t="s">
        <v>103</v>
      </c>
      <c r="H12" s="14" t="s">
        <v>96</v>
      </c>
    </row>
    <row r="13" spans="1:27" x14ac:dyDescent="0.3">
      <c r="A13" s="19" t="s">
        <v>2</v>
      </c>
      <c r="B13" s="37">
        <v>3</v>
      </c>
      <c r="C13" s="36">
        <v>236.57899933292001</v>
      </c>
      <c r="D13" s="55">
        <v>110.938917763617</v>
      </c>
      <c r="E13" s="86">
        <v>4</v>
      </c>
      <c r="F13" s="83">
        <v>246.18616468179201</v>
      </c>
      <c r="G13" s="58">
        <v>53.809200184207981</v>
      </c>
      <c r="H13" s="88">
        <v>1191.953</v>
      </c>
    </row>
    <row r="14" spans="1:27" x14ac:dyDescent="0.3">
      <c r="A14" s="19" t="s">
        <v>6</v>
      </c>
      <c r="B14" s="61">
        <v>2</v>
      </c>
      <c r="C14" s="58">
        <v>128.77713907172799</v>
      </c>
      <c r="D14" s="57">
        <v>132.72909004226199</v>
      </c>
      <c r="E14" s="61">
        <v>6</v>
      </c>
      <c r="F14" s="58">
        <v>161.28015633564701</v>
      </c>
      <c r="G14" s="58">
        <v>7.5435780179620053</v>
      </c>
      <c r="H14" s="91">
        <v>2.9460000000000002</v>
      </c>
    </row>
    <row r="15" spans="1:27" x14ac:dyDescent="0.3">
      <c r="A15" s="19" t="s">
        <v>10</v>
      </c>
      <c r="B15" s="61">
        <v>3</v>
      </c>
      <c r="C15" s="58">
        <v>176.39404311284599</v>
      </c>
      <c r="D15" s="57">
        <v>92.548457529999993</v>
      </c>
      <c r="E15" s="61">
        <v>4</v>
      </c>
      <c r="F15" s="58">
        <v>199.90258544473301</v>
      </c>
      <c r="G15" s="58">
        <v>1.0146934470390079</v>
      </c>
      <c r="H15" s="91">
        <v>105.73399999999999</v>
      </c>
    </row>
    <row r="16" spans="1:27" x14ac:dyDescent="0.3">
      <c r="A16" s="19" t="s">
        <v>12</v>
      </c>
      <c r="B16" s="61">
        <v>4</v>
      </c>
      <c r="C16" s="58">
        <v>388.24532296706502</v>
      </c>
      <c r="D16" s="57">
        <v>253.46941179700701</v>
      </c>
      <c r="E16" s="61">
        <v>5</v>
      </c>
      <c r="F16" s="58">
        <v>424.62205292064101</v>
      </c>
      <c r="G16" s="58">
        <v>50.651114766276976</v>
      </c>
      <c r="H16" s="91">
        <v>7200</v>
      </c>
    </row>
    <row r="17" spans="1:8" x14ac:dyDescent="0.3">
      <c r="A17" s="19" t="s">
        <v>18</v>
      </c>
      <c r="B17" s="61">
        <v>2</v>
      </c>
      <c r="C17" s="58">
        <v>217.67540951101299</v>
      </c>
      <c r="D17" s="57">
        <v>163.813373456454</v>
      </c>
      <c r="E17" s="61">
        <v>7</v>
      </c>
      <c r="F17" s="58">
        <v>255.623548816501</v>
      </c>
      <c r="G17" s="58">
        <v>27.851790368959996</v>
      </c>
      <c r="H17" s="91">
        <v>3269.4639999999999</v>
      </c>
    </row>
    <row r="18" spans="1:8" x14ac:dyDescent="0.3">
      <c r="A18" s="19" t="s">
        <v>20</v>
      </c>
      <c r="B18" s="61">
        <v>3</v>
      </c>
      <c r="C18" s="58">
        <v>423.51018192393002</v>
      </c>
      <c r="D18" s="57">
        <v>306.08763262752399</v>
      </c>
      <c r="E18" s="61">
        <v>5</v>
      </c>
      <c r="F18" s="58">
        <v>448.38760584410699</v>
      </c>
      <c r="G18" s="58">
        <v>239.77488430229806</v>
      </c>
      <c r="H18" s="91">
        <v>7200</v>
      </c>
    </row>
    <row r="19" spans="1:8" x14ac:dyDescent="0.3">
      <c r="A19" s="19" t="s">
        <v>24</v>
      </c>
      <c r="B19" s="61">
        <v>5</v>
      </c>
      <c r="C19" s="58">
        <v>348.46291005172401</v>
      </c>
      <c r="D19" s="57">
        <v>194.71728640000001</v>
      </c>
      <c r="E19" s="61">
        <v>7</v>
      </c>
      <c r="F19" s="58">
        <v>397.724195277722</v>
      </c>
      <c r="G19" s="58">
        <v>21.48612105322502</v>
      </c>
      <c r="H19" s="91">
        <v>7200</v>
      </c>
    </row>
    <row r="20" spans="1:8" x14ac:dyDescent="0.3">
      <c r="A20" s="19" t="s">
        <v>30</v>
      </c>
      <c r="B20" s="61">
        <v>6</v>
      </c>
      <c r="C20" s="58">
        <v>358.00477840255297</v>
      </c>
      <c r="D20" s="57">
        <v>278.69015400000001</v>
      </c>
      <c r="E20" s="61">
        <v>13</v>
      </c>
      <c r="F20" s="58">
        <v>424.27564829395999</v>
      </c>
      <c r="G20" s="58">
        <v>82.275440599377987</v>
      </c>
      <c r="H20" s="91">
        <v>7200</v>
      </c>
    </row>
    <row r="21" spans="1:8" ht="15" thickBot="1" x14ac:dyDescent="0.35">
      <c r="A21" s="19" t="s">
        <v>34</v>
      </c>
      <c r="B21" s="51">
        <v>6</v>
      </c>
      <c r="C21" s="63">
        <v>394.38706082463398</v>
      </c>
      <c r="D21" s="72">
        <v>234.56716470000001</v>
      </c>
      <c r="E21" s="13">
        <v>7</v>
      </c>
      <c r="F21" s="92">
        <v>404.42591485841001</v>
      </c>
      <c r="G21" s="58">
        <v>78.562084831236007</v>
      </c>
      <c r="H21" s="95">
        <v>7200</v>
      </c>
    </row>
    <row r="22" spans="1:8" x14ac:dyDescent="0.3">
      <c r="A22" s="19" t="s">
        <v>65</v>
      </c>
      <c r="B22" s="61"/>
      <c r="C22" s="61"/>
      <c r="D22" s="61"/>
      <c r="E22" s="61"/>
      <c r="F22" s="61"/>
      <c r="G22" s="61"/>
      <c r="H22" s="60">
        <f>AVERAGE(H13:H21)</f>
        <v>4507.7885555555558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C5</vt:lpstr>
      <vt:lpstr>C10</vt:lpstr>
      <vt:lpstr>C15</vt:lpstr>
      <vt:lpstr>C100</vt:lpstr>
      <vt:lpstr>PR_0.4</vt:lpstr>
      <vt:lpstr>BD</vt:lpstr>
      <vt:lpstr>BD0.2</vt:lpstr>
      <vt:lpstr>BD1</vt:lpstr>
      <vt:lpstr>BD5</vt:lpstr>
      <vt:lpstr>tables to main 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Eglė Sakalauskaitė</dc:creator>
  <cp:lastModifiedBy>Eglė Sakalauskaitė</cp:lastModifiedBy>
  <dcterms:created xsi:type="dcterms:W3CDTF">2024-06-05T13:32:35Z</dcterms:created>
  <dcterms:modified xsi:type="dcterms:W3CDTF">2024-06-30T15:47:44Z</dcterms:modified>
</cp:coreProperties>
</file>