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xr:revisionPtr revIDLastSave="0" documentId="8_{A04A1B45-70C7-469A-A74B-2E3BC9414E02}" xr6:coauthVersionLast="47" xr6:coauthVersionMax="47" xr10:uidLastSave="{00000000-0000-0000-0000-000000000000}"/>
  <bookViews>
    <workbookView xWindow="240" yWindow="105" windowWidth="14805" windowHeight="8010" firstSheet="5" activeTab="5" xr2:uid="{00000000-000D-0000-FFFF-FFFF00000000}"/>
  </bookViews>
  <sheets>
    <sheet name="Задание 1" sheetId="1" r:id="rId1"/>
    <sheet name="Задание 2" sheetId="2" r:id="rId2"/>
    <sheet name="Задание 3" sheetId="3" r:id="rId3"/>
    <sheet name="Задание 4" sheetId="4" r:id="rId4"/>
    <sheet name="Задание 5" sheetId="5" r:id="rId5"/>
    <sheet name="Задание 6" sheetId="6" r:id="rId6"/>
    <sheet name="Задание 7"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7" l="1"/>
  <c r="C10" i="7"/>
  <c r="C9" i="7"/>
  <c r="C7" i="4"/>
  <c r="C6" i="4"/>
  <c r="C8" i="7"/>
  <c r="C7" i="7"/>
  <c r="C10" i="2"/>
  <c r="C9" i="2"/>
  <c r="C8" i="2"/>
  <c r="C7" i="2"/>
  <c r="C6" i="2"/>
  <c r="C7" i="1"/>
  <c r="C12" i="7"/>
  <c r="C5" i="4"/>
  <c r="C6" i="7"/>
  <c r="C11" i="6"/>
  <c r="C10" i="6"/>
  <c r="C8" i="6"/>
  <c r="C9" i="6"/>
  <c r="C7" i="6"/>
  <c r="C6" i="6"/>
  <c r="C5" i="6"/>
  <c r="C8" i="5"/>
  <c r="C7" i="5"/>
  <c r="C5" i="5"/>
  <c r="C6" i="5"/>
  <c r="C9" i="3"/>
  <c r="C5" i="3"/>
  <c r="C4" i="3"/>
  <c r="C6" i="3"/>
  <c r="C8" i="1"/>
  <c r="C6" i="1"/>
  <c r="C8" i="3" l="1"/>
  <c r="C7" i="3"/>
</calcChain>
</file>

<file path=xl/sharedStrings.xml><?xml version="1.0" encoding="utf-8"?>
<sst xmlns="http://schemas.openxmlformats.org/spreadsheetml/2006/main" count="58" uniqueCount="34">
  <si>
    <t>Задание 1. Брокер на бирже желает найти 0.95-доверительный интервал для математического ожидания недельной доходности выбранной акции. Известно, что выборочная средняя недельная доходность за последний год (52 недели) составила 0.007. Найдите искомый доверительный интервал в предположении, что недельные доходности независимы и распределены нормально с постоянными параметрами, причем выборочное среднеквадратичное отклонение недельной доходности равно 0.04. Ответ: (−0.004136071; 0.018136071)</t>
  </si>
  <si>
    <t>Размер выборки (n):</t>
  </si>
  <si>
    <t>Выборочное среднее (X):</t>
  </si>
  <si>
    <t>Стандартное отклонение (σ):</t>
  </si>
  <si>
    <t>Значение Z для 0.95 уровня доверия:</t>
  </si>
  <si>
    <t>Нижний предел интервала:</t>
  </si>
  <si>
    <t>Верхний предел интервала:</t>
  </si>
  <si>
    <t>Задание 2. Найдите 0.94 -доверительный интервал для генерального среднего (т.е. математического ожидания) нормально распределенного признака X, если выборочное среднеквадратичное отклонение равно 8, а выборочное среднее при объеме выборки 99 равно 33. Как изменится доверительный интервал, если бы было известно не выборочное, а генераланое (т.е. теоретическое) среднеквадратичное отклонение, равное 8? Ответ: (31.47007909; 34.52992091), (31.48778504; 34.51221496)</t>
  </si>
  <si>
    <t>Значение Z для 0.94 уровня доверия:</t>
  </si>
  <si>
    <t>Нижний предел интервала для теоретического стандартного отклонения:</t>
  </si>
  <si>
    <t>Верхний предел интервала для теоретического стандартного отклонения:</t>
  </si>
  <si>
    <t>Нижний предел интервала для выборочного стандартного отклонения:</t>
  </si>
  <si>
    <t>Верхний предел интервала для выборочного стандартного отклонения:</t>
  </si>
  <si>
    <t>Задание 3. Бухгалтер компании решил предпринять выборочную проверку и выбрал 18 компонент, продававшихся в прошлом месяце. Стоимости отобранных компонент: 82, 30, 98, 116, 80, 150, 200, 88, 70, 90, 160, 100, 86, 76, 90, 140, 76, 68 денежных единиц (д.е.). Найти оценку средней стоимости всех компонент и построить для нее доверительный интервал с надежностью 0, 95. Оценить, какой объём выборки необходим для достижения точности δ = 3. Ответ: (80.108467971; 119.891532029), n = 792</t>
  </si>
  <si>
    <t>Размер выборки (n) для достижения точности δ=3:</t>
  </si>
  <si>
    <t>Задание 4. Произведено 12 измерений одним прибором (без систематической ошибки) некоторой физической величины, причем выборочное среднее квадратическое отклонение случайных ошибок измерения оказалось равным 0, 6. Найти точность (среднее квадратическое отклонение) прибора с надежностью 0,95. Предполагается, что результаты измерений распределены нормально Ответ: (0.425037091, 1.018726811)</t>
  </si>
  <si>
    <t>Задание 5. Произведено 20000 независимых испытаний, в каждом из которых неизвестная вероятность p событий A постоннна. Событие A наступило в 5800 испытаниях. Найдите для вероятности p приближенный 0.994-доверительный интервал. Ответ: (0.281183517; 0, 298816483)</t>
  </si>
  <si>
    <t>Событие (A) наступило:</t>
  </si>
  <si>
    <t>Выборочная пропорция (p)</t>
  </si>
  <si>
    <t>Задание 6. Выборочно обследовали качество кирпича. Из n = 1700 проб в m = 35 случайх кирпич оказался бракованным. В каких пределах заключается доля брака для всей продукции, если результат гарантируется с надежностью 1−α ≈ 0.95 Решите задачу для случая с 1 − α ≈ 0.99 и сравните ответы. Ответ: (0, 013838048; 0, 027338423),(0, 011716985; 0, 029459486)</t>
  </si>
  <si>
    <t>Кирпич оказался бракованным (m) раз:</t>
  </si>
  <si>
    <t>Значение Z для 0.99 уровня доверия:</t>
  </si>
  <si>
    <t>Нижний предел интервала для уровня доверия 1−α≈0.95:</t>
  </si>
  <si>
    <t>Верхний предел интервала для уровня доверия 1−α≈0.95:</t>
  </si>
  <si>
    <t>Нижний предел интервала для уровня доверия 1−α≈0.99:</t>
  </si>
  <si>
    <t>Верхний предел интервала для уровня доверия 1−α≈0.99:</t>
  </si>
  <si>
    <t>Задание 7. По выборке из 25 упаковок товара средний вес составил 101 г с выборочным средним квадратическим отклонением 3 г. Построить доверительные интервалы для среднего и дисперсии с надежностью 90%. Ответ: (99.97347075; 102.0265292),(5.931616942, 15.59744156)</t>
  </si>
  <si>
    <t>Значение Z для 0.90 уровня доверия:</t>
  </si>
  <si>
    <t>Значение Z распределения хи-квадрат 0,95:</t>
  </si>
  <si>
    <t>Значение Z распределения хи-квадрат 0,05:</t>
  </si>
  <si>
    <t>Нижний предел интервала для для среднего:</t>
  </si>
  <si>
    <t>Верхний предел интервала для для среднего:</t>
  </si>
  <si>
    <t>Нижний предел интервала для для дисперсии:</t>
  </si>
  <si>
    <t>Верхний предел интервала для для дисперсии: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</si>
</sst>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2"/>
      <color theme="1"/>
      <name val="Aptos Narrow"/>
      <family val="2"/>
      <scheme val="minor"/>
    </font>
    <font>
      <b/>
      <sz val="11"/>
      <color theme="1"/>
      <name val="Aptos Narrow"/>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xf numFmtId="0" fontId="2" fillId="0" borderId="2" xfId="0" applyFont="1" applyBorder="1"/>
    <xf numFmtId="0" fontId="2" fillId="0" borderId="1" xfId="0" applyFont="1" applyBorder="1" applyAlignment="1">
      <alignment horizontal="right"/>
    </xf>
    <xf numFmtId="0" fontId="2" fillId="0" borderId="0" xfId="0" applyFont="1"/>
    <xf numFmtId="0" fontId="2" fillId="0" borderId="0" xfId="0" applyFont="1" applyAlignment="1">
      <alignment horizontal="right"/>
    </xf>
    <xf numFmtId="0" fontId="2" fillId="0" borderId="3" xfId="0" applyFont="1" applyBorder="1" applyAlignment="1">
      <alignment horizontal="righ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7" sqref="C7"/>
    </sheetView>
  </sheetViews>
  <sheetFormatPr defaultRowHeight="15"/>
  <cols>
    <col min="2" max="2" width="34.85546875" customWidth="1"/>
    <col min="3" max="3" width="13" customWidth="1"/>
  </cols>
  <sheetData>
    <row r="1" spans="1:3" ht="15.75">
      <c r="A1" s="1" t="s">
        <v>0</v>
      </c>
    </row>
    <row r="3" spans="1:3">
      <c r="B3" s="2" t="s">
        <v>1</v>
      </c>
      <c r="C3" s="4">
        <v>52</v>
      </c>
    </row>
    <row r="4" spans="1:3">
      <c r="B4" s="2" t="s">
        <v>2</v>
      </c>
      <c r="C4" s="4">
        <v>7.0000000000000001E-3</v>
      </c>
    </row>
    <row r="5" spans="1:3">
      <c r="B5" s="2" t="s">
        <v>3</v>
      </c>
      <c r="C5" s="4">
        <v>0.04</v>
      </c>
    </row>
    <row r="6" spans="1:3">
      <c r="B6" s="2" t="s">
        <v>4</v>
      </c>
      <c r="C6" s="4">
        <f>_xlfn.NORM.S.INV(1-(1-0.95)/2)</f>
        <v>1.9599639845400536</v>
      </c>
    </row>
    <row r="7" spans="1:3">
      <c r="B7" s="2" t="s">
        <v>5</v>
      </c>
      <c r="C7" s="4">
        <f>C4-(C6*C5/SQRT(C3))</f>
        <v>-3.871924068187497E-3</v>
      </c>
    </row>
    <row r="8" spans="1:3">
      <c r="B8" s="2" t="s">
        <v>6</v>
      </c>
      <c r="C8" s="4">
        <f>C4+(C6*C5/SQRT(C3))</f>
        <v>1.7871924068187498E-2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196A2-2DD0-4CFE-8DCE-3E497EAF8E40}">
  <dimension ref="A1:C12"/>
  <sheetViews>
    <sheetView workbookViewId="0">
      <selection activeCell="B17" sqref="B17"/>
    </sheetView>
  </sheetViews>
  <sheetFormatPr defaultRowHeight="15"/>
  <cols>
    <col min="2" max="2" width="66.28515625" customWidth="1"/>
    <col min="3" max="3" width="17" customWidth="1"/>
  </cols>
  <sheetData>
    <row r="1" spans="1:3" ht="15.75">
      <c r="A1" s="1" t="s">
        <v>7</v>
      </c>
    </row>
    <row r="3" spans="1:3">
      <c r="B3" s="2" t="s">
        <v>1</v>
      </c>
      <c r="C3" s="4">
        <v>99</v>
      </c>
    </row>
    <row r="4" spans="1:3">
      <c r="B4" s="2" t="s">
        <v>2</v>
      </c>
      <c r="C4" s="4">
        <v>33</v>
      </c>
    </row>
    <row r="5" spans="1:3">
      <c r="B5" s="2" t="s">
        <v>3</v>
      </c>
      <c r="C5" s="4">
        <v>8</v>
      </c>
    </row>
    <row r="6" spans="1:3">
      <c r="B6" s="2" t="s">
        <v>8</v>
      </c>
      <c r="C6" s="4">
        <f>_xlfn.NORM.S.INV(1-(1-0.94)/2)</f>
        <v>1.8807936081512504</v>
      </c>
    </row>
    <row r="7" spans="1:3">
      <c r="B7" s="2" t="s">
        <v>9</v>
      </c>
      <c r="C7" s="4">
        <f>C4-(C6*C5/SQRT(C3))</f>
        <v>31.487785040888141</v>
      </c>
    </row>
    <row r="8" spans="1:3">
      <c r="B8" s="2" t="s">
        <v>10</v>
      </c>
      <c r="C8" s="4">
        <f>C4+(C6*C5/SQRT(C3))</f>
        <v>34.512214959111859</v>
      </c>
    </row>
    <row r="9" spans="1:3">
      <c r="B9" s="3" t="s">
        <v>11</v>
      </c>
      <c r="C9" s="4">
        <f>C4-(1.89*C5/SQRT(C3))</f>
        <v>31.480382823328071</v>
      </c>
    </row>
    <row r="10" spans="1:3">
      <c r="B10" s="2" t="s">
        <v>12</v>
      </c>
      <c r="C10" s="7">
        <f>C4+(1.89*C5/SQRT(C3))</f>
        <v>34.519617176671929</v>
      </c>
    </row>
    <row r="11" spans="1:3">
      <c r="B11" s="5"/>
    </row>
    <row r="12" spans="1:3">
      <c r="B1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80783-DD30-4460-ABB3-AD7AC3A69CCC}">
  <dimension ref="A1:C9"/>
  <sheetViews>
    <sheetView workbookViewId="0">
      <selection activeCell="C6" sqref="C6"/>
    </sheetView>
  </sheetViews>
  <sheetFormatPr defaultRowHeight="15"/>
  <cols>
    <col min="2" max="2" width="45.5703125" customWidth="1"/>
  </cols>
  <sheetData>
    <row r="1" spans="1:3" ht="15.75">
      <c r="A1" s="1" t="s">
        <v>13</v>
      </c>
    </row>
    <row r="3" spans="1:3">
      <c r="B3" s="2" t="s">
        <v>1</v>
      </c>
      <c r="C3" s="4">
        <v>18</v>
      </c>
    </row>
    <row r="4" spans="1:3">
      <c r="B4" s="2" t="s">
        <v>2</v>
      </c>
      <c r="C4" s="4">
        <f>(82+30+98+116+80+150+200+88+70+90+160+100+86+76+90+140+76+68)/18</f>
        <v>100</v>
      </c>
    </row>
    <row r="5" spans="1:3">
      <c r="B5" s="2" t="s">
        <v>3</v>
      </c>
      <c r="C5" s="4">
        <f>SQRT((POWER(82-100,2)+POWER(30-100,2)+POWER(98-100,2)+POWER(116-100,2)+POWER(80-100,2)+POWER(150-100,2)+POWER(200-100,2)+POWER(88-100,2)+POWER(70-100,2)+POWER(90-100,2)+POWER(160-100,2)+POWER(100-100,2)+POWER(86-100,2)+POWER(76-100,2)+POWER(90-100,2)+POWER(140-100,2)+POWER(76-100,2)+POWER(68-100,2))/(18-1))</f>
        <v>40</v>
      </c>
    </row>
    <row r="6" spans="1:3">
      <c r="B6" s="2" t="s">
        <v>4</v>
      </c>
      <c r="C6" s="4">
        <f>_xlfn.NORM.S.INV(1-(1-0.95)/2)</f>
        <v>1.9599639845400536</v>
      </c>
    </row>
    <row r="7" spans="1:3">
      <c r="B7" s="2" t="s">
        <v>5</v>
      </c>
      <c r="C7" s="4">
        <f>C4-(C6*C5/SQRT(C3))</f>
        <v>81.521282342004298</v>
      </c>
    </row>
    <row r="8" spans="1:3">
      <c r="B8" s="2" t="s">
        <v>6</v>
      </c>
      <c r="C8" s="4">
        <f>C4+(C6*C5/SQRT(C3))</f>
        <v>118.4787176579957</v>
      </c>
    </row>
    <row r="9" spans="1:3">
      <c r="B9" s="2" t="s">
        <v>14</v>
      </c>
      <c r="C9" s="2">
        <f>POWER(((C6*C5)/3),2)</f>
        <v>682.92601256784417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782A8-FF71-43D9-B6CB-1233E06CA52A}">
  <dimension ref="A1:C8"/>
  <sheetViews>
    <sheetView workbookViewId="0">
      <selection activeCell="C7" sqref="C7"/>
    </sheetView>
  </sheetViews>
  <sheetFormatPr defaultRowHeight="15"/>
  <cols>
    <col min="2" max="2" width="33.42578125" customWidth="1"/>
  </cols>
  <sheetData>
    <row r="1" spans="1:3" ht="15.75">
      <c r="A1" s="1" t="s">
        <v>15</v>
      </c>
    </row>
    <row r="3" spans="1:3">
      <c r="B3" s="2" t="s">
        <v>1</v>
      </c>
      <c r="C3" s="4">
        <v>12</v>
      </c>
    </row>
    <row r="4" spans="1:3">
      <c r="B4" s="2" t="s">
        <v>3</v>
      </c>
      <c r="C4" s="4">
        <v>0.6</v>
      </c>
    </row>
    <row r="5" spans="1:3">
      <c r="B5" s="2" t="s">
        <v>4</v>
      </c>
      <c r="C5" s="4">
        <f>_xlfn.NORM.S.INV(1-(1-0.95)/2)</f>
        <v>1.9599639845400536</v>
      </c>
    </row>
    <row r="6" spans="1:3">
      <c r="B6" s="2" t="s">
        <v>5</v>
      </c>
      <c r="C6" s="4">
        <f>SQRT(((C3-1)*POWER(C4,2))/(_xlfn.CHISQ.INV(1-0.025,C3)))</f>
        <v>0.41193453668780439</v>
      </c>
    </row>
    <row r="7" spans="1:3">
      <c r="B7" s="2" t="s">
        <v>6</v>
      </c>
      <c r="C7" s="4">
        <f>SQRT(((C3-1)*POWER(C4,2))/(_xlfn.CHISQ.INV(0.025,C3)))</f>
        <v>0.94827514191291429</v>
      </c>
    </row>
    <row r="8" spans="1:3">
      <c r="B8" s="5"/>
      <c r="C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4057-9934-49BD-AA17-171FADBCC131}">
  <dimension ref="A1:C8"/>
  <sheetViews>
    <sheetView workbookViewId="0">
      <selection activeCell="C8" sqref="C8"/>
    </sheetView>
  </sheetViews>
  <sheetFormatPr defaultRowHeight="15"/>
  <cols>
    <col min="2" max="2" width="33.5703125" customWidth="1"/>
  </cols>
  <sheetData>
    <row r="1" spans="1:3" ht="15.75">
      <c r="A1" s="1" t="s">
        <v>16</v>
      </c>
    </row>
    <row r="3" spans="1:3">
      <c r="B3" s="2" t="s">
        <v>1</v>
      </c>
      <c r="C3" s="4">
        <v>20000</v>
      </c>
    </row>
    <row r="4" spans="1:3">
      <c r="B4" s="2" t="s">
        <v>17</v>
      </c>
      <c r="C4" s="4">
        <v>5800</v>
      </c>
    </row>
    <row r="5" spans="1:3">
      <c r="B5" s="2" t="s">
        <v>18</v>
      </c>
      <c r="C5" s="4">
        <f>C4/C3</f>
        <v>0.28999999999999998</v>
      </c>
    </row>
    <row r="6" spans="1:3">
      <c r="B6" s="2" t="s">
        <v>4</v>
      </c>
      <c r="C6" s="4">
        <f>_xlfn.NORM.S.INV(1-(1-0.994)/2)</f>
        <v>2.7477813854449917</v>
      </c>
    </row>
    <row r="7" spans="1:3">
      <c r="B7" s="2" t="s">
        <v>5</v>
      </c>
      <c r="C7" s="4">
        <f>C5-C6*SQRT((C5*(1-C5))/C3)</f>
        <v>0.2811835174433378</v>
      </c>
    </row>
    <row r="8" spans="1:3">
      <c r="B8" s="2" t="s">
        <v>6</v>
      </c>
      <c r="C8" s="4">
        <f>C5+C6*SQRT((C5*(1-C5))/C3)</f>
        <v>0.29881648255666216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82FCB-1A89-4A40-B593-BA35C8C554F6}">
  <dimension ref="A1:C11"/>
  <sheetViews>
    <sheetView tabSelected="1" workbookViewId="0">
      <selection activeCell="C11" sqref="C11"/>
    </sheetView>
  </sheetViews>
  <sheetFormatPr defaultRowHeight="15"/>
  <cols>
    <col min="2" max="2" width="53.140625" customWidth="1"/>
  </cols>
  <sheetData>
    <row r="1" spans="1:3" ht="15.75">
      <c r="A1" s="1" t="s">
        <v>19</v>
      </c>
    </row>
    <row r="3" spans="1:3">
      <c r="B3" s="2" t="s">
        <v>1</v>
      </c>
      <c r="C3" s="4">
        <v>1700</v>
      </c>
    </row>
    <row r="4" spans="1:3">
      <c r="B4" s="2" t="s">
        <v>20</v>
      </c>
      <c r="C4" s="4">
        <v>35</v>
      </c>
    </row>
    <row r="5" spans="1:3">
      <c r="B5" s="2" t="s">
        <v>18</v>
      </c>
      <c r="C5" s="4">
        <f>C4/C3</f>
        <v>2.0588235294117647E-2</v>
      </c>
    </row>
    <row r="6" spans="1:3">
      <c r="B6" s="2" t="s">
        <v>4</v>
      </c>
      <c r="C6" s="4">
        <f>_xlfn.NORM.S.INV(1-(1-0.95)/2)</f>
        <v>1.9599639845400536</v>
      </c>
    </row>
    <row r="7" spans="1:3">
      <c r="B7" s="2" t="s">
        <v>21</v>
      </c>
      <c r="C7" s="4">
        <f>_xlfn.NORM.S.INV(1-(1-0.99)/2)</f>
        <v>2.5758293035488999</v>
      </c>
    </row>
    <row r="8" spans="1:3">
      <c r="B8" s="2" t="s">
        <v>22</v>
      </c>
      <c r="C8" s="4">
        <f>C5-C6*SQRT((C5*(1-C5))/C3)</f>
        <v>1.3838047581958127E-2</v>
      </c>
    </row>
    <row r="9" spans="1:3">
      <c r="B9" s="3" t="s">
        <v>23</v>
      </c>
      <c r="C9" s="4">
        <f>C5+C6*SQRT((C5*(1-C5))/C3)</f>
        <v>2.7338423006277167E-2</v>
      </c>
    </row>
    <row r="10" spans="1:3">
      <c r="B10" s="2" t="s">
        <v>24</v>
      </c>
      <c r="C10" s="4">
        <f>C5-C7*SQRT((C5*(1-C5))/C3)</f>
        <v>1.1716984877995077E-2</v>
      </c>
    </row>
    <row r="11" spans="1:3">
      <c r="B11" s="2" t="s">
        <v>25</v>
      </c>
      <c r="C11" s="4">
        <f>C5+C7*SQRT((C5*(1-C5))/C3)</f>
        <v>2.9459485710240214E-2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9F6B-C04F-4C8C-B5B0-FA2ED053444D}">
  <dimension ref="A1:C12"/>
  <sheetViews>
    <sheetView workbookViewId="0">
      <selection activeCell="C11" sqref="C11"/>
    </sheetView>
  </sheetViews>
  <sheetFormatPr defaultRowHeight="15"/>
  <cols>
    <col min="2" max="2" width="51.140625" customWidth="1"/>
  </cols>
  <sheetData>
    <row r="1" spans="1:3" ht="15.75">
      <c r="A1" s="1" t="s">
        <v>26</v>
      </c>
    </row>
    <row r="3" spans="1:3">
      <c r="B3" s="2" t="s">
        <v>1</v>
      </c>
      <c r="C3" s="4">
        <v>25</v>
      </c>
    </row>
    <row r="4" spans="1:3">
      <c r="B4" s="2" t="s">
        <v>2</v>
      </c>
      <c r="C4" s="4">
        <v>101</v>
      </c>
    </row>
    <row r="5" spans="1:3">
      <c r="B5" s="2" t="s">
        <v>3</v>
      </c>
      <c r="C5" s="4">
        <v>3</v>
      </c>
    </row>
    <row r="6" spans="1:3">
      <c r="B6" s="2" t="s">
        <v>27</v>
      </c>
      <c r="C6" s="4">
        <f>_xlfn.T.INV.2T(0.1,24)</f>
        <v>1.7108820799094284</v>
      </c>
    </row>
    <row r="7" spans="1:3">
      <c r="B7" s="2" t="s">
        <v>28</v>
      </c>
      <c r="C7" s="2">
        <f>_xlfn.CHISQ.INV.RT(0.95,C3-1)</f>
        <v>13.848425027170213</v>
      </c>
    </row>
    <row r="8" spans="1:3">
      <c r="B8" s="2" t="s">
        <v>29</v>
      </c>
      <c r="C8" s="2">
        <f>_xlfn.CHISQ.INV.RT(0.05,C3-1)</f>
        <v>36.415028501807313</v>
      </c>
    </row>
    <row r="9" spans="1:3">
      <c r="B9" s="2" t="s">
        <v>30</v>
      </c>
      <c r="C9" s="4">
        <f>C4-C6*(C5/SQRT(C3))</f>
        <v>99.97347075205434</v>
      </c>
    </row>
    <row r="10" spans="1:3">
      <c r="B10" s="3" t="s">
        <v>31</v>
      </c>
      <c r="C10" s="4">
        <f>C4+C6*(C5/SQRT(C3))</f>
        <v>102.02652924794566</v>
      </c>
    </row>
    <row r="11" spans="1:3">
      <c r="B11" s="2" t="s">
        <v>32</v>
      </c>
      <c r="C11" s="4">
        <f>(((C3-1)*POWER(C5,2))/C8)</f>
        <v>5.931616941870022</v>
      </c>
    </row>
    <row r="12" spans="1:3">
      <c r="B12" s="2" t="s">
        <v>33</v>
      </c>
      <c r="C12" s="4">
        <f>(((C3-1)*POWER(C5,2))/C7)</f>
        <v>15.597441555715843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2024-03-12T09:05:30Z</dcterms:created>
  <dcterms:modified xsi:type="dcterms:W3CDTF">2024-03-17T16:14:53Z</dcterms:modified>
  <cp:category/>
  <cp:contentStatus/>
</cp:coreProperties>
</file>