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52511"/>
</workbook>
</file>

<file path=xl/calcChain.xml><?xml version="1.0" encoding="utf-8"?>
<calcChain xmlns="http://schemas.openxmlformats.org/spreadsheetml/2006/main">
  <c r="J10" i="2" l="1"/>
  <c r="J7" i="1"/>
  <c r="F54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35" i="2"/>
  <c r="F20" i="1"/>
  <c r="H35" i="2"/>
  <c r="H20" i="1"/>
  <c r="G35" i="2"/>
  <c r="F21" i="1"/>
  <c r="G20" i="1"/>
  <c r="C55" i="2"/>
  <c r="B55" i="2"/>
  <c r="D55" i="2"/>
  <c r="E55" i="2"/>
  <c r="C54" i="2"/>
  <c r="D54" i="2"/>
  <c r="E54" i="2"/>
  <c r="B54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35" i="2"/>
  <c r="G28" i="2"/>
  <c r="H28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10" i="2"/>
  <c r="F28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10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K7" i="2"/>
  <c r="J7" i="2"/>
  <c r="J4" i="1"/>
  <c r="C28" i="2"/>
  <c r="B28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10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F23" i="1"/>
  <c r="F24" i="1"/>
  <c r="F27" i="1"/>
  <c r="F28" i="1"/>
  <c r="C30" i="1"/>
  <c r="D30" i="1"/>
  <c r="E30" i="1"/>
  <c r="B30" i="1"/>
  <c r="E29" i="1"/>
  <c r="E21" i="1"/>
  <c r="E22" i="1"/>
  <c r="E23" i="1"/>
  <c r="E24" i="1"/>
  <c r="E25" i="1"/>
  <c r="E26" i="1"/>
  <c r="E27" i="1"/>
  <c r="E28" i="1"/>
  <c r="E20" i="1"/>
  <c r="C29" i="1"/>
  <c r="D29" i="1"/>
  <c r="D21" i="1"/>
  <c r="D22" i="1"/>
  <c r="D23" i="1"/>
  <c r="D24" i="1"/>
  <c r="D25" i="1"/>
  <c r="D26" i="1"/>
  <c r="D27" i="1"/>
  <c r="D28" i="1"/>
  <c r="D20" i="1"/>
  <c r="B29" i="1"/>
  <c r="B21" i="1"/>
  <c r="B22" i="1"/>
  <c r="B23" i="1"/>
  <c r="B24" i="1"/>
  <c r="B25" i="1"/>
  <c r="B26" i="1"/>
  <c r="B27" i="1"/>
  <c r="B28" i="1"/>
  <c r="B20" i="1"/>
  <c r="H15" i="1"/>
  <c r="H8" i="1"/>
  <c r="H9" i="1"/>
  <c r="H10" i="1"/>
  <c r="H11" i="1"/>
  <c r="H12" i="1"/>
  <c r="H13" i="1"/>
  <c r="H14" i="1"/>
  <c r="H7" i="1"/>
  <c r="G15" i="1"/>
  <c r="G8" i="1"/>
  <c r="G9" i="1"/>
  <c r="G10" i="1"/>
  <c r="G11" i="1"/>
  <c r="G12" i="1"/>
  <c r="G13" i="1"/>
  <c r="G14" i="1"/>
  <c r="G7" i="1"/>
  <c r="F15" i="1"/>
  <c r="F8" i="1"/>
  <c r="F9" i="1"/>
  <c r="F10" i="1"/>
  <c r="F11" i="1"/>
  <c r="F12" i="1"/>
  <c r="F13" i="1"/>
  <c r="F14" i="1"/>
  <c r="F7" i="1"/>
  <c r="E8" i="1"/>
  <c r="E9" i="1"/>
  <c r="E10" i="1"/>
  <c r="E11" i="1"/>
  <c r="E12" i="1"/>
  <c r="E13" i="1"/>
  <c r="E14" i="1"/>
  <c r="E7" i="1"/>
  <c r="D8" i="1"/>
  <c r="D9" i="1"/>
  <c r="D10" i="1"/>
  <c r="D11" i="1"/>
  <c r="D12" i="1"/>
  <c r="D13" i="1"/>
  <c r="D14" i="1"/>
  <c r="D7" i="1"/>
  <c r="K4" i="1"/>
  <c r="C15" i="1"/>
  <c r="C8" i="1"/>
  <c r="C9" i="1"/>
  <c r="C10" i="1"/>
  <c r="C11" i="1"/>
  <c r="C12" i="1"/>
  <c r="C13" i="1"/>
  <c r="C14" i="1"/>
  <c r="C7" i="1"/>
  <c r="B15" i="1"/>
  <c r="B7" i="1"/>
  <c r="B6" i="1"/>
  <c r="F26" i="1" l="1"/>
  <c r="F22" i="1"/>
  <c r="F29" i="1" s="1"/>
  <c r="F25" i="1"/>
</calcChain>
</file>

<file path=xl/sharedStrings.xml><?xml version="1.0" encoding="utf-8"?>
<sst xmlns="http://schemas.openxmlformats.org/spreadsheetml/2006/main" count="45" uniqueCount="20">
  <si>
    <t>t</t>
  </si>
  <si>
    <t>yt</t>
  </si>
  <si>
    <t>y(t-1)</t>
  </si>
  <si>
    <r>
      <t>y(t-1)-y</t>
    </r>
    <r>
      <rPr>
        <vertAlign val="superscript"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scheme val="minor"/>
      </rPr>
      <t>2</t>
    </r>
  </si>
  <si>
    <r>
      <t>yt-y</t>
    </r>
    <r>
      <rPr>
        <vertAlign val="superscript"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1</t>
    </r>
  </si>
  <si>
    <r>
      <t>(yt-y</t>
    </r>
    <r>
      <rPr>
        <vertAlign val="superscript"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scheme val="minor"/>
      </rPr>
      <t>1)^2</t>
    </r>
  </si>
  <si>
    <r>
      <t>(yt-y</t>
    </r>
    <r>
      <rPr>
        <vertAlign val="superscript"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scheme val="minor"/>
      </rPr>
      <t>2)^2</t>
    </r>
  </si>
  <si>
    <t>Сумма</t>
  </si>
  <si>
    <r>
      <t>y</t>
    </r>
    <r>
      <rPr>
        <vertAlign val="superscript"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scheme val="minor"/>
      </rPr>
      <t>1</t>
    </r>
  </si>
  <si>
    <r>
      <t>y</t>
    </r>
    <r>
      <rPr>
        <vertAlign val="superscript"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scheme val="minor"/>
      </rPr>
      <t>2</t>
    </r>
  </si>
  <si>
    <r>
      <t>(yt-y</t>
    </r>
    <r>
      <rPr>
        <vertAlign val="superscript"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scheme val="minor"/>
      </rPr>
      <t>1)*(y(t-1)-y</t>
    </r>
    <r>
      <rPr>
        <vertAlign val="superscript"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scheme val="minor"/>
      </rPr>
      <t>2)</t>
    </r>
  </si>
  <si>
    <t>№</t>
  </si>
  <si>
    <t>y</t>
  </si>
  <si>
    <t>y*t</t>
  </si>
  <si>
    <t>t^2</t>
  </si>
  <si>
    <t>b</t>
  </si>
  <si>
    <t>a</t>
  </si>
  <si>
    <t>Ср.зн</t>
  </si>
  <si>
    <t>Кукуруза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</si>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</sst>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247594050743664E-2"/>
          <c:y val="4.5351473922902494E-2"/>
          <c:w val="0.86486351706036746"/>
          <c:h val="0.8449058153445104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Лист1!$A$1:$I$1</c:f>
              <c:numCache>
                <c:formatCode>General</c:formatCode>
                <c:ptCount val="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</c:numCache>
            </c:numRef>
          </c:xVal>
          <c:yVal>
            <c:numRef>
              <c:f>Лист1!$A$2:$I$2</c:f>
              <c:numCache>
                <c:formatCode>General</c:formatCode>
                <c:ptCount val="9"/>
                <c:pt idx="0">
                  <c:v>246</c:v>
                </c:pt>
                <c:pt idx="1">
                  <c:v>229</c:v>
                </c:pt>
                <c:pt idx="2">
                  <c:v>152</c:v>
                </c:pt>
                <c:pt idx="3">
                  <c:v>155</c:v>
                </c:pt>
                <c:pt idx="4">
                  <c:v>190</c:v>
                </c:pt>
                <c:pt idx="5">
                  <c:v>160</c:v>
                </c:pt>
                <c:pt idx="6">
                  <c:v>107</c:v>
                </c:pt>
                <c:pt idx="7">
                  <c:v>155</c:v>
                </c:pt>
                <c:pt idx="8">
                  <c:v>160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46155648"/>
        <c:axId val="-846142048"/>
      </c:scatterChart>
      <c:valAx>
        <c:axId val="-84615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46142048"/>
        <c:crosses val="autoZero"/>
        <c:crossBetween val="midCat"/>
      </c:valAx>
      <c:valAx>
        <c:axId val="-84614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4615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Лист2!$A$2:$S$2</c:f>
              <c:numCache>
                <c:formatCode>General</c:formatCode>
                <c:ptCount val="19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</c:numCache>
            </c:numRef>
          </c:xVal>
          <c:yVal>
            <c:numRef>
              <c:f>Лист2!$A$3:$S$3</c:f>
              <c:numCache>
                <c:formatCode>General</c:formatCode>
                <c:ptCount val="19"/>
                <c:pt idx="0">
                  <c:v>26.4</c:v>
                </c:pt>
                <c:pt idx="1">
                  <c:v>24.9</c:v>
                </c:pt>
                <c:pt idx="2">
                  <c:v>32.200000000000003</c:v>
                </c:pt>
                <c:pt idx="3">
                  <c:v>33.5</c:v>
                </c:pt>
                <c:pt idx="4">
                  <c:v>38</c:v>
                </c:pt>
                <c:pt idx="5">
                  <c:v>34.799999999999997</c:v>
                </c:pt>
                <c:pt idx="6">
                  <c:v>27.8</c:v>
                </c:pt>
                <c:pt idx="7">
                  <c:v>30.2</c:v>
                </c:pt>
                <c:pt idx="8">
                  <c:v>39.4</c:v>
                </c:pt>
                <c:pt idx="9">
                  <c:v>30.9</c:v>
                </c:pt>
                <c:pt idx="10">
                  <c:v>35.299999999999997</c:v>
                </c:pt>
                <c:pt idx="11">
                  <c:v>36.299999999999997</c:v>
                </c:pt>
                <c:pt idx="12">
                  <c:v>33.299999999999997</c:v>
                </c:pt>
                <c:pt idx="13">
                  <c:v>35.4</c:v>
                </c:pt>
                <c:pt idx="14">
                  <c:v>36.4</c:v>
                </c:pt>
                <c:pt idx="15">
                  <c:v>31.3</c:v>
                </c:pt>
                <c:pt idx="16">
                  <c:v>44.6</c:v>
                </c:pt>
                <c:pt idx="17">
                  <c:v>35.1</c:v>
                </c:pt>
                <c:pt idx="18">
                  <c:v>42.9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46153472"/>
        <c:axId val="-846145856"/>
      </c:scatterChart>
      <c:valAx>
        <c:axId val="-84615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46145856"/>
        <c:crosses val="autoZero"/>
        <c:crossBetween val="midCat"/>
      </c:valAx>
      <c:valAx>
        <c:axId val="-84614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4615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333375</xdr:colOff>
      <xdr:row>1</xdr:row>
      <xdr:rowOff>85731</xdr:rowOff>
    </xdr:from>
    <xdr:to>
      <xdr:col>19</xdr:col>
      <xdr:colOff>28575</xdr:colOff>
      <xdr:row>15</xdr:row>
      <xdr:rowOff>161931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3</xdr:row>
      <xdr:rowOff>104781</xdr:rowOff>
    </xdr:from>
    <xdr:to>
      <xdr:col>20</xdr:col>
      <xdr:colOff>400050</xdr:colOff>
      <xdr:row>17</xdr:row>
      <xdr:rowOff>180981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J6" sqref="J6:J7"/>
    </sheetView>
  </sheetViews>
  <sheetFormatPr defaultRowHeight="15" x14ac:dyDescent="0.25"/>
  <cols>
    <col min="6" max="6" width="18.42578125" customWidth="1"/>
  </cols>
  <sheetData>
    <row r="1" spans="1:11" x14ac:dyDescent="0.25">
      <c r="A1">
        <v>1992</v>
      </c>
      <c r="B1">
        <v>1993</v>
      </c>
      <c r="C1">
        <v>1994</v>
      </c>
      <c r="D1">
        <v>1995</v>
      </c>
      <c r="E1">
        <v>1996</v>
      </c>
      <c r="F1">
        <v>1997</v>
      </c>
      <c r="G1">
        <v>1998</v>
      </c>
      <c r="H1">
        <v>1999</v>
      </c>
      <c r="I1">
        <v>2000</v>
      </c>
    </row>
    <row r="2" spans="1:11" x14ac:dyDescent="0.25">
      <c r="A2">
        <v>246</v>
      </c>
      <c r="B2">
        <v>229</v>
      </c>
      <c r="C2">
        <v>152</v>
      </c>
      <c r="D2">
        <v>155</v>
      </c>
      <c r="E2">
        <v>190</v>
      </c>
      <c r="F2">
        <v>160</v>
      </c>
      <c r="G2">
        <v>107</v>
      </c>
      <c r="H2">
        <v>155</v>
      </c>
      <c r="I2">
        <v>160</v>
      </c>
    </row>
    <row r="3" spans="1:11" ht="17.25" x14ac:dyDescent="0.25">
      <c r="J3" t="s">
        <v>8</v>
      </c>
      <c r="K3" t="s">
        <v>9</v>
      </c>
    </row>
    <row r="4" spans="1:11" x14ac:dyDescent="0.25">
      <c r="J4">
        <f>(B15-B6)/(9-1)</f>
        <v>163.5</v>
      </c>
      <c r="K4">
        <f>(C15-C6)/(9-1)</f>
        <v>174.25</v>
      </c>
    </row>
    <row r="5" spans="1:11" ht="17.25" x14ac:dyDescent="0.25">
      <c r="A5" s="1" t="s">
        <v>0</v>
      </c>
      <c r="B5" s="1" t="s">
        <v>1</v>
      </c>
      <c r="C5" s="1" t="s">
        <v>2</v>
      </c>
      <c r="D5" s="1" t="s">
        <v>4</v>
      </c>
      <c r="E5" s="1" t="s">
        <v>3</v>
      </c>
      <c r="F5" s="1" t="s">
        <v>10</v>
      </c>
      <c r="G5" s="1" t="s">
        <v>5</v>
      </c>
      <c r="H5" s="1" t="s">
        <v>6</v>
      </c>
    </row>
    <row r="6" spans="1:11" x14ac:dyDescent="0.25">
      <c r="A6" s="1">
        <v>1</v>
      </c>
      <c r="B6" s="1">
        <f>A2</f>
        <v>246</v>
      </c>
      <c r="C6" s="1"/>
      <c r="D6" s="1"/>
      <c r="E6" s="1"/>
      <c r="F6" s="1"/>
      <c r="G6" s="1"/>
      <c r="H6" s="1"/>
      <c r="J6" t="s">
        <v>19</v>
      </c>
    </row>
    <row r="7" spans="1:11" x14ac:dyDescent="0.25">
      <c r="A7" s="1">
        <v>2</v>
      </c>
      <c r="B7" s="1">
        <f>B2</f>
        <v>229</v>
      </c>
      <c r="C7" s="1">
        <f>B6</f>
        <v>246</v>
      </c>
      <c r="D7" s="1">
        <f>B7-$J$4</f>
        <v>65.5</v>
      </c>
      <c r="E7" s="1">
        <f>C7-$K$4</f>
        <v>71.75</v>
      </c>
      <c r="F7" s="1">
        <f>D7*E7</f>
        <v>4699.625</v>
      </c>
      <c r="G7" s="1">
        <f>D7^2</f>
        <v>4290.25</v>
      </c>
      <c r="H7" s="1">
        <f>E7^2</f>
        <v>5148.0625</v>
      </c>
      <c r="J7">
        <f>(F15)/(SQRT(G15*H15))</f>
        <v>0.46551472657902798</v>
      </c>
    </row>
    <row r="8" spans="1:11" x14ac:dyDescent="0.25">
      <c r="A8" s="1">
        <v>3</v>
      </c>
      <c r="B8" s="1">
        <v>152</v>
      </c>
      <c r="C8" s="1">
        <f t="shared" ref="C8:C14" si="0">B7</f>
        <v>229</v>
      </c>
      <c r="D8" s="1">
        <f t="shared" ref="D8:E14" si="1">B8-$J$4</f>
        <v>-11.5</v>
      </c>
      <c r="E8" s="1">
        <f t="shared" ref="E8:E14" si="2">C8-$K$4</f>
        <v>54.75</v>
      </c>
      <c r="F8" s="1">
        <f t="shared" ref="F8:F14" si="3">D8*E8</f>
        <v>-629.625</v>
      </c>
      <c r="G8" s="1">
        <f t="shared" ref="G8:G14" si="4">D8^2</f>
        <v>132.25</v>
      </c>
      <c r="H8" s="1">
        <f t="shared" ref="H8:H14" si="5">E8^2</f>
        <v>2997.5625</v>
      </c>
    </row>
    <row r="9" spans="1:11" x14ac:dyDescent="0.25">
      <c r="A9" s="1">
        <v>4</v>
      </c>
      <c r="B9" s="1">
        <v>155</v>
      </c>
      <c r="C9" s="1">
        <f t="shared" si="0"/>
        <v>152</v>
      </c>
      <c r="D9" s="1">
        <f t="shared" si="1"/>
        <v>-8.5</v>
      </c>
      <c r="E9" s="1">
        <f t="shared" si="2"/>
        <v>-22.25</v>
      </c>
      <c r="F9" s="1">
        <f t="shared" si="3"/>
        <v>189.125</v>
      </c>
      <c r="G9" s="1">
        <f t="shared" si="4"/>
        <v>72.25</v>
      </c>
      <c r="H9" s="1">
        <f t="shared" si="5"/>
        <v>495.0625</v>
      </c>
    </row>
    <row r="10" spans="1:11" x14ac:dyDescent="0.25">
      <c r="A10" s="1">
        <v>5</v>
      </c>
      <c r="B10" s="1">
        <v>190</v>
      </c>
      <c r="C10" s="1">
        <f t="shared" si="0"/>
        <v>155</v>
      </c>
      <c r="D10" s="1">
        <f t="shared" si="1"/>
        <v>26.5</v>
      </c>
      <c r="E10" s="1">
        <f t="shared" si="2"/>
        <v>-19.25</v>
      </c>
      <c r="F10" s="1">
        <f t="shared" si="3"/>
        <v>-510.125</v>
      </c>
      <c r="G10" s="1">
        <f t="shared" si="4"/>
        <v>702.25</v>
      </c>
      <c r="H10" s="1">
        <f t="shared" si="5"/>
        <v>370.5625</v>
      </c>
    </row>
    <row r="11" spans="1:11" x14ac:dyDescent="0.25">
      <c r="A11" s="1">
        <v>6</v>
      </c>
      <c r="B11" s="1">
        <v>160</v>
      </c>
      <c r="C11" s="1">
        <f t="shared" si="0"/>
        <v>190</v>
      </c>
      <c r="D11" s="1">
        <f t="shared" si="1"/>
        <v>-3.5</v>
      </c>
      <c r="E11" s="1">
        <f t="shared" si="2"/>
        <v>15.75</v>
      </c>
      <c r="F11" s="1">
        <f t="shared" si="3"/>
        <v>-55.125</v>
      </c>
      <c r="G11" s="1">
        <f t="shared" si="4"/>
        <v>12.25</v>
      </c>
      <c r="H11" s="1">
        <f t="shared" si="5"/>
        <v>248.0625</v>
      </c>
    </row>
    <row r="12" spans="1:11" x14ac:dyDescent="0.25">
      <c r="A12" s="1">
        <v>7</v>
      </c>
      <c r="B12" s="1">
        <v>107</v>
      </c>
      <c r="C12" s="1">
        <f t="shared" si="0"/>
        <v>160</v>
      </c>
      <c r="D12" s="1">
        <f t="shared" si="1"/>
        <v>-56.5</v>
      </c>
      <c r="E12" s="1">
        <f t="shared" si="2"/>
        <v>-14.25</v>
      </c>
      <c r="F12" s="1">
        <f t="shared" si="3"/>
        <v>805.125</v>
      </c>
      <c r="G12" s="1">
        <f t="shared" si="4"/>
        <v>3192.25</v>
      </c>
      <c r="H12" s="1">
        <f t="shared" si="5"/>
        <v>203.0625</v>
      </c>
    </row>
    <row r="13" spans="1:11" x14ac:dyDescent="0.25">
      <c r="A13" s="1">
        <v>8</v>
      </c>
      <c r="B13" s="1">
        <v>155</v>
      </c>
      <c r="C13" s="1">
        <f t="shared" si="0"/>
        <v>107</v>
      </c>
      <c r="D13" s="1">
        <f t="shared" si="1"/>
        <v>-8.5</v>
      </c>
      <c r="E13" s="1">
        <f t="shared" si="2"/>
        <v>-67.25</v>
      </c>
      <c r="F13" s="1">
        <f t="shared" si="3"/>
        <v>571.625</v>
      </c>
      <c r="G13" s="1">
        <f t="shared" si="4"/>
        <v>72.25</v>
      </c>
      <c r="H13" s="1">
        <f t="shared" si="5"/>
        <v>4522.5625</v>
      </c>
    </row>
    <row r="14" spans="1:11" x14ac:dyDescent="0.25">
      <c r="A14" s="1">
        <v>9</v>
      </c>
      <c r="B14" s="1">
        <v>160</v>
      </c>
      <c r="C14" s="1">
        <f t="shared" si="0"/>
        <v>155</v>
      </c>
      <c r="D14" s="1">
        <f t="shared" si="1"/>
        <v>-3.5</v>
      </c>
      <c r="E14" s="1">
        <f t="shared" si="2"/>
        <v>-19.25</v>
      </c>
      <c r="F14" s="1">
        <f t="shared" si="3"/>
        <v>67.375</v>
      </c>
      <c r="G14" s="1">
        <f t="shared" si="4"/>
        <v>12.25</v>
      </c>
      <c r="H14" s="1">
        <f t="shared" si="5"/>
        <v>370.5625</v>
      </c>
    </row>
    <row r="15" spans="1:11" x14ac:dyDescent="0.25">
      <c r="A15" s="1" t="s">
        <v>7</v>
      </c>
      <c r="B15" s="1">
        <f>SUM(B6:B14)</f>
        <v>1554</v>
      </c>
      <c r="C15" s="1">
        <f>SUM(C6:C14)</f>
        <v>1394</v>
      </c>
      <c r="D15" s="1"/>
      <c r="E15" s="1"/>
      <c r="F15" s="1">
        <f>SUM(F7:F14)</f>
        <v>5138</v>
      </c>
      <c r="G15" s="1">
        <f>SUM(G7:G14)</f>
        <v>8486</v>
      </c>
      <c r="H15" s="1">
        <f>SUM(H7:H14)</f>
        <v>14355.5</v>
      </c>
    </row>
    <row r="19" spans="1:8" x14ac:dyDescent="0.25">
      <c r="A19" t="s">
        <v>11</v>
      </c>
      <c r="B19" t="s">
        <v>12</v>
      </c>
      <c r="C19" t="s">
        <v>0</v>
      </c>
      <c r="D19" t="s">
        <v>13</v>
      </c>
      <c r="E19" t="s">
        <v>14</v>
      </c>
      <c r="F19" t="s">
        <v>1</v>
      </c>
      <c r="G19" t="s">
        <v>15</v>
      </c>
      <c r="H19" t="s">
        <v>16</v>
      </c>
    </row>
    <row r="20" spans="1:8" x14ac:dyDescent="0.25">
      <c r="A20">
        <v>1</v>
      </c>
      <c r="B20">
        <f>B6</f>
        <v>246</v>
      </c>
      <c r="C20">
        <v>1</v>
      </c>
      <c r="D20">
        <f>B20*C20</f>
        <v>246</v>
      </c>
      <c r="E20">
        <f>C20^2</f>
        <v>1</v>
      </c>
      <c r="F20">
        <f>$H$20+$G$20*C20</f>
        <v>216.06666666666661</v>
      </c>
      <c r="G20">
        <f>(D30-B30*C30)/(E30-C30^2)</f>
        <v>-10.849999999999987</v>
      </c>
      <c r="H20">
        <f>B30-G20*C30</f>
        <v>226.9166666666666</v>
      </c>
    </row>
    <row r="21" spans="1:8" x14ac:dyDescent="0.25">
      <c r="A21">
        <v>2</v>
      </c>
      <c r="B21">
        <f t="shared" ref="B21:B28" si="6">B7</f>
        <v>229</v>
      </c>
      <c r="C21">
        <v>2</v>
      </c>
      <c r="D21">
        <f t="shared" ref="D21:D28" si="7">B21*C21</f>
        <v>458</v>
      </c>
      <c r="E21">
        <f t="shared" ref="E21:E28" si="8">C21^2</f>
        <v>4</v>
      </c>
      <c r="F21">
        <f t="shared" ref="F21:F28" si="9">$H$20+$G$20*C21</f>
        <v>205.21666666666664</v>
      </c>
    </row>
    <row r="22" spans="1:8" x14ac:dyDescent="0.25">
      <c r="A22">
        <v>3</v>
      </c>
      <c r="B22">
        <f t="shared" si="6"/>
        <v>152</v>
      </c>
      <c r="C22">
        <v>3</v>
      </c>
      <c r="D22">
        <f t="shared" si="7"/>
        <v>456</v>
      </c>
      <c r="E22">
        <f t="shared" si="8"/>
        <v>9</v>
      </c>
      <c r="F22">
        <f t="shared" si="9"/>
        <v>194.36666666666665</v>
      </c>
    </row>
    <row r="23" spans="1:8" x14ac:dyDescent="0.25">
      <c r="A23">
        <v>4</v>
      </c>
      <c r="B23">
        <f t="shared" si="6"/>
        <v>155</v>
      </c>
      <c r="C23">
        <v>4</v>
      </c>
      <c r="D23">
        <f t="shared" si="7"/>
        <v>620</v>
      </c>
      <c r="E23">
        <f t="shared" si="8"/>
        <v>16</v>
      </c>
      <c r="F23">
        <f t="shared" si="9"/>
        <v>183.51666666666665</v>
      </c>
    </row>
    <row r="24" spans="1:8" x14ac:dyDescent="0.25">
      <c r="A24">
        <v>5</v>
      </c>
      <c r="B24">
        <f t="shared" si="6"/>
        <v>190</v>
      </c>
      <c r="C24">
        <v>5</v>
      </c>
      <c r="D24">
        <f t="shared" si="7"/>
        <v>950</v>
      </c>
      <c r="E24">
        <f t="shared" si="8"/>
        <v>25</v>
      </c>
      <c r="F24">
        <f t="shared" si="9"/>
        <v>172.66666666666666</v>
      </c>
    </row>
    <row r="25" spans="1:8" x14ac:dyDescent="0.25">
      <c r="A25">
        <v>6</v>
      </c>
      <c r="B25">
        <f t="shared" si="6"/>
        <v>160</v>
      </c>
      <c r="C25">
        <v>6</v>
      </c>
      <c r="D25">
        <f t="shared" si="7"/>
        <v>960</v>
      </c>
      <c r="E25">
        <f t="shared" si="8"/>
        <v>36</v>
      </c>
      <c r="F25">
        <f t="shared" si="9"/>
        <v>161.81666666666666</v>
      </c>
    </row>
    <row r="26" spans="1:8" x14ac:dyDescent="0.25">
      <c r="A26">
        <v>7</v>
      </c>
      <c r="B26">
        <f t="shared" si="6"/>
        <v>107</v>
      </c>
      <c r="C26">
        <v>7</v>
      </c>
      <c r="D26">
        <f t="shared" si="7"/>
        <v>749</v>
      </c>
      <c r="E26">
        <f t="shared" si="8"/>
        <v>49</v>
      </c>
      <c r="F26">
        <f t="shared" si="9"/>
        <v>150.9666666666667</v>
      </c>
    </row>
    <row r="27" spans="1:8" x14ac:dyDescent="0.25">
      <c r="A27">
        <v>8</v>
      </c>
      <c r="B27">
        <f t="shared" si="6"/>
        <v>155</v>
      </c>
      <c r="C27">
        <v>8</v>
      </c>
      <c r="D27">
        <f t="shared" si="7"/>
        <v>1240</v>
      </c>
      <c r="E27">
        <f t="shared" si="8"/>
        <v>64</v>
      </c>
      <c r="F27">
        <f t="shared" si="9"/>
        <v>140.1166666666667</v>
      </c>
    </row>
    <row r="28" spans="1:8" x14ac:dyDescent="0.25">
      <c r="A28">
        <v>9</v>
      </c>
      <c r="B28">
        <f t="shared" si="6"/>
        <v>160</v>
      </c>
      <c r="C28">
        <v>9</v>
      </c>
      <c r="D28">
        <f t="shared" si="7"/>
        <v>1440</v>
      </c>
      <c r="E28">
        <f t="shared" si="8"/>
        <v>81</v>
      </c>
      <c r="F28">
        <f t="shared" si="9"/>
        <v>129.26666666666671</v>
      </c>
    </row>
    <row r="29" spans="1:8" x14ac:dyDescent="0.25">
      <c r="A29" t="s">
        <v>7</v>
      </c>
      <c r="B29">
        <f>SUM(B20:B28)</f>
        <v>1554</v>
      </c>
      <c r="C29">
        <f t="shared" ref="C29:F29" si="10">SUM(C20:C28)</f>
        <v>45</v>
      </c>
      <c r="D29">
        <f t="shared" si="10"/>
        <v>7119</v>
      </c>
      <c r="E29">
        <f t="shared" si="10"/>
        <v>285</v>
      </c>
      <c r="F29">
        <f t="shared" si="10"/>
        <v>1554</v>
      </c>
    </row>
    <row r="30" spans="1:8" x14ac:dyDescent="0.25">
      <c r="A30" t="s">
        <v>17</v>
      </c>
      <c r="B30">
        <f>AVERAGE(B20:B28)</f>
        <v>172.66666666666666</v>
      </c>
      <c r="C30">
        <f t="shared" ref="C30:E30" si="11">AVERAGE(C20:C28)</f>
        <v>5</v>
      </c>
      <c r="D30">
        <f t="shared" si="11"/>
        <v>791</v>
      </c>
      <c r="E30">
        <f t="shared" si="11"/>
        <v>31.666666666666668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opLeftCell="A19" zoomScale="85" zoomScaleNormal="85" workbookViewId="0">
      <selection activeCell="J11" sqref="J11"/>
    </sheetView>
  </sheetViews>
  <sheetFormatPr defaultRowHeight="15" x14ac:dyDescent="0.25"/>
  <cols>
    <col min="4" max="4" width="11.7109375" bestFit="1" customWidth="1"/>
    <col min="6" max="6" width="18.28515625" customWidth="1"/>
  </cols>
  <sheetData>
    <row r="1" spans="1:19" x14ac:dyDescent="0.25">
      <c r="A1" t="s">
        <v>18</v>
      </c>
    </row>
    <row r="2" spans="1:19" x14ac:dyDescent="0.25">
      <c r="A2">
        <v>1980</v>
      </c>
      <c r="B2">
        <v>1981</v>
      </c>
      <c r="C2">
        <v>1982</v>
      </c>
      <c r="D2">
        <v>1983</v>
      </c>
      <c r="E2">
        <v>1984</v>
      </c>
      <c r="F2">
        <v>1985</v>
      </c>
      <c r="G2">
        <v>1986</v>
      </c>
      <c r="H2">
        <v>1987</v>
      </c>
      <c r="I2">
        <v>1988</v>
      </c>
      <c r="J2">
        <v>1989</v>
      </c>
      <c r="K2">
        <v>1990</v>
      </c>
      <c r="L2">
        <v>1991</v>
      </c>
      <c r="M2">
        <v>1992</v>
      </c>
      <c r="N2">
        <v>1993</v>
      </c>
      <c r="O2">
        <v>1994</v>
      </c>
      <c r="P2">
        <v>1995</v>
      </c>
      <c r="Q2">
        <v>1996</v>
      </c>
      <c r="R2">
        <v>1997</v>
      </c>
      <c r="S2">
        <v>1998</v>
      </c>
    </row>
    <row r="3" spans="1:19" x14ac:dyDescent="0.25">
      <c r="A3">
        <v>26.4</v>
      </c>
      <c r="B3">
        <v>24.9</v>
      </c>
      <c r="C3">
        <v>32.200000000000003</v>
      </c>
      <c r="D3">
        <v>33.5</v>
      </c>
      <c r="E3">
        <v>38</v>
      </c>
      <c r="F3">
        <v>34.799999999999997</v>
      </c>
      <c r="G3">
        <v>27.8</v>
      </c>
      <c r="H3">
        <v>30.2</v>
      </c>
      <c r="I3">
        <v>39.4</v>
      </c>
      <c r="J3">
        <v>30.9</v>
      </c>
      <c r="K3">
        <v>35.299999999999997</v>
      </c>
      <c r="L3">
        <v>36.299999999999997</v>
      </c>
      <c r="M3">
        <v>33.299999999999997</v>
      </c>
      <c r="N3">
        <v>35.4</v>
      </c>
      <c r="O3">
        <v>36.4</v>
      </c>
      <c r="P3">
        <v>31.3</v>
      </c>
      <c r="Q3">
        <v>44.6</v>
      </c>
      <c r="R3">
        <v>35.1</v>
      </c>
      <c r="S3">
        <v>42.9</v>
      </c>
    </row>
    <row r="6" spans="1:19" ht="17.25" x14ac:dyDescent="0.25">
      <c r="J6" t="s">
        <v>8</v>
      </c>
      <c r="K6" t="s">
        <v>9</v>
      </c>
    </row>
    <row r="7" spans="1:19" x14ac:dyDescent="0.25">
      <c r="J7">
        <f>(B28-B9)/(19-1)</f>
        <v>34.572222222222223</v>
      </c>
      <c r="K7">
        <f>(C28-C9)/(19-1)</f>
        <v>33.655555555555551</v>
      </c>
    </row>
    <row r="8" spans="1:19" ht="17.25" x14ac:dyDescent="0.25">
      <c r="A8" s="1" t="s">
        <v>0</v>
      </c>
      <c r="B8" s="1" t="s">
        <v>1</v>
      </c>
      <c r="C8" s="1" t="s">
        <v>2</v>
      </c>
      <c r="D8" s="1" t="s">
        <v>4</v>
      </c>
      <c r="E8" s="1" t="s">
        <v>3</v>
      </c>
      <c r="F8" s="1" t="s">
        <v>10</v>
      </c>
      <c r="G8" s="1" t="s">
        <v>5</v>
      </c>
      <c r="H8" s="1" t="s">
        <v>6</v>
      </c>
    </row>
    <row r="9" spans="1:19" x14ac:dyDescent="0.25">
      <c r="A9" s="1">
        <v>1</v>
      </c>
      <c r="B9" s="1">
        <f>A3</f>
        <v>26.4</v>
      </c>
      <c r="C9" s="1"/>
      <c r="D9" s="1"/>
      <c r="E9" s="1"/>
      <c r="F9" s="1"/>
      <c r="G9" s="1"/>
      <c r="H9" s="1"/>
      <c r="J9" t="s">
        <v>19</v>
      </c>
    </row>
    <row r="10" spans="1:19" x14ac:dyDescent="0.25">
      <c r="A10" s="1">
        <v>2</v>
      </c>
      <c r="B10" s="1">
        <f>B3</f>
        <v>24.9</v>
      </c>
      <c r="C10" s="1">
        <f>B9</f>
        <v>26.4</v>
      </c>
      <c r="D10" s="1">
        <f>B10-$J$7</f>
        <v>-9.6722222222222243</v>
      </c>
      <c r="E10" s="1">
        <f>C10-$K$7</f>
        <v>-7.2555555555555529</v>
      </c>
      <c r="F10" s="1">
        <f>D10*E10</f>
        <v>70.177345679012333</v>
      </c>
      <c r="G10" s="1">
        <f>D10^2</f>
        <v>93.55188271604942</v>
      </c>
      <c r="H10" s="1">
        <f>E10^2</f>
        <v>52.643086419753047</v>
      </c>
      <c r="J10">
        <f>(F28)/(SQRT(G28*H28))</f>
        <v>0.14836989750808635</v>
      </c>
    </row>
    <row r="11" spans="1:19" x14ac:dyDescent="0.25">
      <c r="A11" s="1">
        <v>3</v>
      </c>
      <c r="B11" s="1">
        <f>C3</f>
        <v>32.200000000000003</v>
      </c>
      <c r="C11" s="1">
        <f t="shared" ref="C11:C27" si="0">B10</f>
        <v>24.9</v>
      </c>
      <c r="D11" s="1">
        <f t="shared" ref="D11:D27" si="1">B11-$J$7</f>
        <v>-2.37222222222222</v>
      </c>
      <c r="E11" s="1">
        <f t="shared" ref="E11:E27" si="2">C11-$K$7</f>
        <v>-8.7555555555555529</v>
      </c>
      <c r="F11" s="1">
        <f t="shared" ref="F11:F27" si="3">D11*E11</f>
        <v>20.770123456790099</v>
      </c>
      <c r="G11" s="1">
        <f t="shared" ref="G11:H27" si="4">D11^2</f>
        <v>5.6274382716049276</v>
      </c>
      <c r="H11" s="1">
        <f t="shared" si="4"/>
        <v>76.659753086419713</v>
      </c>
    </row>
    <row r="12" spans="1:19" x14ac:dyDescent="0.25">
      <c r="A12" s="1">
        <v>4</v>
      </c>
      <c r="B12" s="1">
        <f>D3</f>
        <v>33.5</v>
      </c>
      <c r="C12" s="1">
        <f t="shared" si="0"/>
        <v>32.200000000000003</v>
      </c>
      <c r="D12" s="1">
        <f t="shared" si="1"/>
        <v>-1.0722222222222229</v>
      </c>
      <c r="E12" s="1">
        <f t="shared" si="2"/>
        <v>-1.4555555555555486</v>
      </c>
      <c r="F12" s="1">
        <f t="shared" si="3"/>
        <v>1.5606790123456724</v>
      </c>
      <c r="G12" s="1">
        <f t="shared" si="4"/>
        <v>1.149660493827162</v>
      </c>
      <c r="H12" s="1">
        <f t="shared" si="4"/>
        <v>2.1186419753086216</v>
      </c>
    </row>
    <row r="13" spans="1:19" x14ac:dyDescent="0.25">
      <c r="A13" s="1">
        <v>5</v>
      </c>
      <c r="B13" s="1">
        <f>E3</f>
        <v>38</v>
      </c>
      <c r="C13" s="1">
        <f t="shared" si="0"/>
        <v>33.5</v>
      </c>
      <c r="D13" s="1">
        <f t="shared" si="1"/>
        <v>3.4277777777777771</v>
      </c>
      <c r="E13" s="1">
        <f t="shared" si="2"/>
        <v>-0.15555555555555145</v>
      </c>
      <c r="F13" s="1">
        <f t="shared" si="3"/>
        <v>-0.53320987654319574</v>
      </c>
      <c r="G13" s="1">
        <f t="shared" si="4"/>
        <v>11.749660493827156</v>
      </c>
      <c r="H13" s="1">
        <f t="shared" si="4"/>
        <v>2.4197530864196255E-2</v>
      </c>
    </row>
    <row r="14" spans="1:19" x14ac:dyDescent="0.25">
      <c r="A14" s="1">
        <v>6</v>
      </c>
      <c r="B14" s="1">
        <f>F3</f>
        <v>34.799999999999997</v>
      </c>
      <c r="C14" s="1">
        <f t="shared" si="0"/>
        <v>38</v>
      </c>
      <c r="D14" s="1">
        <f t="shared" si="1"/>
        <v>0.2277777777777743</v>
      </c>
      <c r="E14" s="1">
        <f t="shared" si="2"/>
        <v>4.3444444444444485</v>
      </c>
      <c r="F14" s="1">
        <f t="shared" si="3"/>
        <v>0.98956790123455374</v>
      </c>
      <c r="G14" s="1">
        <f t="shared" si="4"/>
        <v>5.1882716049381133E-2</v>
      </c>
      <c r="H14" s="1">
        <f t="shared" si="4"/>
        <v>18.874197530864233</v>
      </c>
    </row>
    <row r="15" spans="1:19" x14ac:dyDescent="0.25">
      <c r="A15" s="1">
        <v>7</v>
      </c>
      <c r="B15" s="1">
        <f>G3</f>
        <v>27.8</v>
      </c>
      <c r="C15" s="1">
        <f t="shared" si="0"/>
        <v>34.799999999999997</v>
      </c>
      <c r="D15" s="1">
        <f t="shared" si="1"/>
        <v>-6.7722222222222221</v>
      </c>
      <c r="E15" s="1">
        <f t="shared" si="2"/>
        <v>1.1444444444444457</v>
      </c>
      <c r="F15" s="1">
        <f t="shared" si="3"/>
        <v>-7.7504320987654403</v>
      </c>
      <c r="G15" s="1">
        <f t="shared" si="4"/>
        <v>45.862993827160494</v>
      </c>
      <c r="H15" s="1">
        <f t="shared" si="4"/>
        <v>1.309753086419756</v>
      </c>
    </row>
    <row r="16" spans="1:19" x14ac:dyDescent="0.25">
      <c r="A16" s="1">
        <v>8</v>
      </c>
      <c r="B16" s="1">
        <f>H3</f>
        <v>30.2</v>
      </c>
      <c r="C16" s="1">
        <f t="shared" si="0"/>
        <v>27.8</v>
      </c>
      <c r="D16" s="1">
        <f t="shared" si="1"/>
        <v>-4.3722222222222236</v>
      </c>
      <c r="E16" s="1">
        <f t="shared" si="2"/>
        <v>-5.8555555555555507</v>
      </c>
      <c r="F16" s="1">
        <f t="shared" si="3"/>
        <v>25.601790123456777</v>
      </c>
      <c r="G16" s="1">
        <f t="shared" si="4"/>
        <v>19.116327160493839</v>
      </c>
      <c r="H16" s="1">
        <f t="shared" si="4"/>
        <v>34.287530864197471</v>
      </c>
    </row>
    <row r="17" spans="1:8" x14ac:dyDescent="0.25">
      <c r="A17" s="1">
        <v>9</v>
      </c>
      <c r="B17" s="1">
        <f>I3</f>
        <v>39.4</v>
      </c>
      <c r="C17" s="1">
        <f t="shared" si="0"/>
        <v>30.2</v>
      </c>
      <c r="D17" s="1">
        <f t="shared" si="1"/>
        <v>4.8277777777777757</v>
      </c>
      <c r="E17" s="1">
        <f t="shared" si="2"/>
        <v>-3.4555555555555522</v>
      </c>
      <c r="F17" s="1">
        <f t="shared" si="3"/>
        <v>-16.682654320987631</v>
      </c>
      <c r="G17" s="1">
        <f t="shared" si="4"/>
        <v>23.307438271604919</v>
      </c>
      <c r="H17" s="1">
        <f t="shared" si="4"/>
        <v>11.940864197530841</v>
      </c>
    </row>
    <row r="18" spans="1:8" x14ac:dyDescent="0.25">
      <c r="A18" s="1">
        <v>10</v>
      </c>
      <c r="B18" s="1">
        <f>J3</f>
        <v>30.9</v>
      </c>
      <c r="C18" s="1">
        <f t="shared" si="0"/>
        <v>39.4</v>
      </c>
      <c r="D18" s="1">
        <f t="shared" si="1"/>
        <v>-3.6722222222222243</v>
      </c>
      <c r="E18" s="1">
        <f t="shared" si="2"/>
        <v>5.7444444444444471</v>
      </c>
      <c r="F18" s="1">
        <f t="shared" si="3"/>
        <v>-21.094876543209899</v>
      </c>
      <c r="G18" s="1">
        <f t="shared" si="4"/>
        <v>13.485216049382732</v>
      </c>
      <c r="H18" s="1">
        <f t="shared" si="4"/>
        <v>32.998641975308672</v>
      </c>
    </row>
    <row r="19" spans="1:8" x14ac:dyDescent="0.25">
      <c r="A19" s="1">
        <v>11</v>
      </c>
      <c r="B19" s="1">
        <f>K3</f>
        <v>35.299999999999997</v>
      </c>
      <c r="C19" s="1">
        <f t="shared" si="0"/>
        <v>30.9</v>
      </c>
      <c r="D19" s="1">
        <f t="shared" si="1"/>
        <v>0.7277777777777743</v>
      </c>
      <c r="E19" s="1">
        <f t="shared" si="2"/>
        <v>-2.7555555555555529</v>
      </c>
      <c r="F19" s="1">
        <f t="shared" si="3"/>
        <v>-2.0054320987654206</v>
      </c>
      <c r="G19" s="1">
        <f t="shared" si="4"/>
        <v>0.52966049382715541</v>
      </c>
      <c r="H19" s="1">
        <f t="shared" si="4"/>
        <v>7.5930864197530719</v>
      </c>
    </row>
    <row r="20" spans="1:8" x14ac:dyDescent="0.25">
      <c r="A20" s="1">
        <v>12</v>
      </c>
      <c r="B20" s="1">
        <f>L3</f>
        <v>36.299999999999997</v>
      </c>
      <c r="C20" s="1">
        <f t="shared" si="0"/>
        <v>35.299999999999997</v>
      </c>
      <c r="D20" s="1">
        <f t="shared" si="1"/>
        <v>1.7277777777777743</v>
      </c>
      <c r="E20" s="1">
        <f t="shared" si="2"/>
        <v>1.6444444444444457</v>
      </c>
      <c r="F20" s="1">
        <f t="shared" si="3"/>
        <v>2.841234567901231</v>
      </c>
      <c r="G20" s="1">
        <f t="shared" si="4"/>
        <v>2.985216049382704</v>
      </c>
      <c r="H20" s="1">
        <f t="shared" si="4"/>
        <v>2.7041975308642017</v>
      </c>
    </row>
    <row r="21" spans="1:8" x14ac:dyDescent="0.25">
      <c r="A21" s="1">
        <v>13</v>
      </c>
      <c r="B21" s="1">
        <f>M3</f>
        <v>33.299999999999997</v>
      </c>
      <c r="C21" s="1">
        <f t="shared" si="0"/>
        <v>36.299999999999997</v>
      </c>
      <c r="D21" s="1">
        <f t="shared" si="1"/>
        <v>-1.2722222222222257</v>
      </c>
      <c r="E21" s="1">
        <f t="shared" si="2"/>
        <v>2.6444444444444457</v>
      </c>
      <c r="F21" s="1">
        <f t="shared" si="3"/>
        <v>-3.3643209876543319</v>
      </c>
      <c r="G21" s="1">
        <f t="shared" si="4"/>
        <v>1.6185493827160582</v>
      </c>
      <c r="H21" s="1">
        <f t="shared" si="4"/>
        <v>6.9930864197530935</v>
      </c>
    </row>
    <row r="22" spans="1:8" x14ac:dyDescent="0.25">
      <c r="A22" s="1">
        <v>14</v>
      </c>
      <c r="B22" s="1">
        <f>N3</f>
        <v>35.4</v>
      </c>
      <c r="C22" s="1">
        <f t="shared" si="0"/>
        <v>33.299999999999997</v>
      </c>
      <c r="D22" s="1">
        <f t="shared" si="1"/>
        <v>0.82777777777777573</v>
      </c>
      <c r="E22" s="1">
        <f t="shared" si="2"/>
        <v>-0.35555555555555429</v>
      </c>
      <c r="F22" s="1">
        <f t="shared" si="3"/>
        <v>-0.29432098765431919</v>
      </c>
      <c r="G22" s="1">
        <f t="shared" si="4"/>
        <v>0.68521604938271263</v>
      </c>
      <c r="H22" s="1">
        <f t="shared" si="4"/>
        <v>0.12641975308641887</v>
      </c>
    </row>
    <row r="23" spans="1:8" x14ac:dyDescent="0.25">
      <c r="A23" s="1">
        <v>15</v>
      </c>
      <c r="B23" s="1">
        <f>O3</f>
        <v>36.4</v>
      </c>
      <c r="C23" s="1">
        <f t="shared" si="0"/>
        <v>35.4</v>
      </c>
      <c r="D23" s="1">
        <f t="shared" si="1"/>
        <v>1.8277777777777757</v>
      </c>
      <c r="E23" s="1">
        <f t="shared" si="2"/>
        <v>1.7444444444444471</v>
      </c>
      <c r="F23" s="1">
        <f t="shared" si="3"/>
        <v>3.1884567901234582</v>
      </c>
      <c r="G23" s="1">
        <f t="shared" si="4"/>
        <v>3.3407716049382641</v>
      </c>
      <c r="H23" s="1">
        <f t="shared" si="4"/>
        <v>3.0430864197530956</v>
      </c>
    </row>
    <row r="24" spans="1:8" x14ac:dyDescent="0.25">
      <c r="A24" s="1">
        <v>16</v>
      </c>
      <c r="B24" s="1">
        <f>P3</f>
        <v>31.3</v>
      </c>
      <c r="C24" s="1">
        <f t="shared" si="0"/>
        <v>36.4</v>
      </c>
      <c r="D24" s="1">
        <f t="shared" si="1"/>
        <v>-3.2722222222222221</v>
      </c>
      <c r="E24" s="1">
        <f t="shared" si="2"/>
        <v>2.7444444444444471</v>
      </c>
      <c r="F24" s="1">
        <f t="shared" si="3"/>
        <v>-8.9804320987654407</v>
      </c>
      <c r="G24" s="1">
        <f t="shared" si="4"/>
        <v>10.707438271604937</v>
      </c>
      <c r="H24" s="1">
        <f t="shared" si="4"/>
        <v>7.5319753086419903</v>
      </c>
    </row>
    <row r="25" spans="1:8" x14ac:dyDescent="0.25">
      <c r="A25" s="1">
        <v>17</v>
      </c>
      <c r="B25" s="1">
        <f>Q3</f>
        <v>44.6</v>
      </c>
      <c r="C25" s="1">
        <f t="shared" si="0"/>
        <v>31.3</v>
      </c>
      <c r="D25" s="1">
        <f t="shared" si="1"/>
        <v>10.027777777777779</v>
      </c>
      <c r="E25" s="1">
        <f t="shared" si="2"/>
        <v>-2.3555555555555507</v>
      </c>
      <c r="F25" s="1">
        <f t="shared" si="3"/>
        <v>-23.620987654320942</v>
      </c>
      <c r="G25" s="1">
        <f t="shared" si="4"/>
        <v>100.55632716049384</v>
      </c>
      <c r="H25" s="1">
        <f t="shared" si="4"/>
        <v>5.5486419753086196</v>
      </c>
    </row>
    <row r="26" spans="1:8" x14ac:dyDescent="0.25">
      <c r="A26" s="1">
        <v>18</v>
      </c>
      <c r="B26" s="1">
        <f>R3</f>
        <v>35.1</v>
      </c>
      <c r="C26" s="1">
        <f t="shared" si="0"/>
        <v>44.6</v>
      </c>
      <c r="D26" s="1">
        <f t="shared" si="1"/>
        <v>0.52777777777777857</v>
      </c>
      <c r="E26" s="1">
        <f t="shared" si="2"/>
        <v>10.94444444444445</v>
      </c>
      <c r="F26" s="1">
        <f t="shared" si="3"/>
        <v>5.7762345679012466</v>
      </c>
      <c r="G26" s="1">
        <f t="shared" si="4"/>
        <v>0.27854938271605023</v>
      </c>
      <c r="H26" s="1">
        <f t="shared" si="4"/>
        <v>119.78086419753099</v>
      </c>
    </row>
    <row r="27" spans="1:8" x14ac:dyDescent="0.25">
      <c r="A27" s="1">
        <v>19</v>
      </c>
      <c r="B27" s="1">
        <f>S3</f>
        <v>42.9</v>
      </c>
      <c r="C27" s="1">
        <f t="shared" si="0"/>
        <v>35.1</v>
      </c>
      <c r="D27" s="1">
        <f t="shared" si="1"/>
        <v>8.3277777777777757</v>
      </c>
      <c r="E27" s="1">
        <f t="shared" si="2"/>
        <v>1.44444444444445</v>
      </c>
      <c r="F27" s="1">
        <f t="shared" si="3"/>
        <v>12.029012345679055</v>
      </c>
      <c r="G27" s="1">
        <f t="shared" si="4"/>
        <v>69.351882716049346</v>
      </c>
      <c r="H27" s="1">
        <f t="shared" si="4"/>
        <v>2.0864197530864357</v>
      </c>
    </row>
    <row r="28" spans="1:8" x14ac:dyDescent="0.25">
      <c r="A28" s="1" t="s">
        <v>7</v>
      </c>
      <c r="B28" s="1">
        <f>SUM(B9:B27)</f>
        <v>648.69999999999993</v>
      </c>
      <c r="C28" s="1">
        <f>SUM(C9:C27)</f>
        <v>605.79999999999995</v>
      </c>
      <c r="D28" s="1"/>
      <c r="E28" s="1"/>
      <c r="F28" s="1">
        <f>SUM(F10:F27)</f>
        <v>58.607777777777784</v>
      </c>
      <c r="G28" s="1">
        <f t="shared" ref="G28:H28" si="5">SUM(G10:G27)</f>
        <v>403.95611111111111</v>
      </c>
      <c r="H28" s="1">
        <f t="shared" si="5"/>
        <v>386.26444444444445</v>
      </c>
    </row>
    <row r="34" spans="1:8" x14ac:dyDescent="0.25">
      <c r="A34" t="s">
        <v>11</v>
      </c>
      <c r="B34" t="s">
        <v>12</v>
      </c>
      <c r="C34" t="s">
        <v>0</v>
      </c>
      <c r="D34" t="s">
        <v>13</v>
      </c>
      <c r="E34" t="s">
        <v>14</v>
      </c>
      <c r="F34" t="s">
        <v>1</v>
      </c>
      <c r="G34" t="s">
        <v>15</v>
      </c>
      <c r="H34" t="s">
        <v>16</v>
      </c>
    </row>
    <row r="35" spans="1:8" x14ac:dyDescent="0.25">
      <c r="A35">
        <v>1</v>
      </c>
      <c r="B35">
        <f>B9</f>
        <v>26.4</v>
      </c>
      <c r="C35">
        <f>A35</f>
        <v>1</v>
      </c>
      <c r="D35">
        <f>B35*C35</f>
        <v>26.4</v>
      </c>
      <c r="E35">
        <f>C35^2</f>
        <v>1</v>
      </c>
      <c r="F35">
        <f>$H$35+$G$35*C35</f>
        <v>29.04684210526316</v>
      </c>
      <c r="G35">
        <f>(D55-B55*C55)/(E55-C55^2)</f>
        <v>0.56614035087719305</v>
      </c>
      <c r="H35">
        <f>B55-G35*C55</f>
        <v>28.480701754385965</v>
      </c>
    </row>
    <row r="36" spans="1:8" x14ac:dyDescent="0.25">
      <c r="A36">
        <v>2</v>
      </c>
      <c r="B36">
        <f t="shared" ref="B36:B53" si="6">B10</f>
        <v>24.9</v>
      </c>
      <c r="C36">
        <f t="shared" ref="C36:C53" si="7">A36</f>
        <v>2</v>
      </c>
      <c r="D36">
        <f t="shared" ref="D36:D53" si="8">B36*C36</f>
        <v>49.8</v>
      </c>
      <c r="E36">
        <f t="shared" ref="E36:E53" si="9">C36^2</f>
        <v>4</v>
      </c>
      <c r="F36">
        <f t="shared" ref="F36:F53" si="10">$H$35+$G$35*C36</f>
        <v>29.612982456140351</v>
      </c>
    </row>
    <row r="37" spans="1:8" x14ac:dyDescent="0.25">
      <c r="A37">
        <v>3</v>
      </c>
      <c r="B37">
        <f t="shared" si="6"/>
        <v>32.200000000000003</v>
      </c>
      <c r="C37">
        <f t="shared" si="7"/>
        <v>3</v>
      </c>
      <c r="D37">
        <f t="shared" si="8"/>
        <v>96.600000000000009</v>
      </c>
      <c r="E37">
        <f t="shared" si="9"/>
        <v>9</v>
      </c>
      <c r="F37">
        <f t="shared" si="10"/>
        <v>30.179122807017546</v>
      </c>
    </row>
    <row r="38" spans="1:8" x14ac:dyDescent="0.25">
      <c r="A38">
        <v>4</v>
      </c>
      <c r="B38">
        <f t="shared" si="6"/>
        <v>33.5</v>
      </c>
      <c r="C38">
        <f t="shared" si="7"/>
        <v>4</v>
      </c>
      <c r="D38">
        <f t="shared" si="8"/>
        <v>134</v>
      </c>
      <c r="E38">
        <f t="shared" si="9"/>
        <v>16</v>
      </c>
      <c r="F38">
        <f t="shared" si="10"/>
        <v>30.745263157894737</v>
      </c>
    </row>
    <row r="39" spans="1:8" x14ac:dyDescent="0.25">
      <c r="A39">
        <v>5</v>
      </c>
      <c r="B39">
        <f t="shared" si="6"/>
        <v>38</v>
      </c>
      <c r="C39">
        <f t="shared" si="7"/>
        <v>5</v>
      </c>
      <c r="D39">
        <f t="shared" si="8"/>
        <v>190</v>
      </c>
      <c r="E39">
        <f t="shared" si="9"/>
        <v>25</v>
      </c>
      <c r="F39">
        <f t="shared" si="10"/>
        <v>31.311403508771932</v>
      </c>
    </row>
    <row r="40" spans="1:8" x14ac:dyDescent="0.25">
      <c r="A40">
        <v>6</v>
      </c>
      <c r="B40">
        <f t="shared" si="6"/>
        <v>34.799999999999997</v>
      </c>
      <c r="C40">
        <f t="shared" si="7"/>
        <v>6</v>
      </c>
      <c r="D40">
        <f t="shared" si="8"/>
        <v>208.79999999999998</v>
      </c>
      <c r="E40">
        <f t="shared" si="9"/>
        <v>36</v>
      </c>
      <c r="F40">
        <f t="shared" si="10"/>
        <v>31.877543859649123</v>
      </c>
    </row>
    <row r="41" spans="1:8" x14ac:dyDescent="0.25">
      <c r="A41">
        <v>7</v>
      </c>
      <c r="B41">
        <f t="shared" si="6"/>
        <v>27.8</v>
      </c>
      <c r="C41">
        <f t="shared" si="7"/>
        <v>7</v>
      </c>
      <c r="D41">
        <f t="shared" si="8"/>
        <v>194.6</v>
      </c>
      <c r="E41">
        <f t="shared" si="9"/>
        <v>49</v>
      </c>
      <c r="F41">
        <f t="shared" si="10"/>
        <v>32.443684210526314</v>
      </c>
    </row>
    <row r="42" spans="1:8" x14ac:dyDescent="0.25">
      <c r="A42">
        <v>8</v>
      </c>
      <c r="B42">
        <f t="shared" si="6"/>
        <v>30.2</v>
      </c>
      <c r="C42">
        <f t="shared" si="7"/>
        <v>8</v>
      </c>
      <c r="D42">
        <f t="shared" si="8"/>
        <v>241.6</v>
      </c>
      <c r="E42">
        <f t="shared" si="9"/>
        <v>64</v>
      </c>
      <c r="F42">
        <f t="shared" si="10"/>
        <v>33.009824561403512</v>
      </c>
    </row>
    <row r="43" spans="1:8" x14ac:dyDescent="0.25">
      <c r="A43">
        <v>9</v>
      </c>
      <c r="B43">
        <f t="shared" si="6"/>
        <v>39.4</v>
      </c>
      <c r="C43">
        <f t="shared" si="7"/>
        <v>9</v>
      </c>
      <c r="D43">
        <f t="shared" si="8"/>
        <v>354.59999999999997</v>
      </c>
      <c r="E43">
        <f t="shared" si="9"/>
        <v>81</v>
      </c>
      <c r="F43">
        <f t="shared" si="10"/>
        <v>33.575964912280703</v>
      </c>
    </row>
    <row r="44" spans="1:8" x14ac:dyDescent="0.25">
      <c r="A44">
        <v>10</v>
      </c>
      <c r="B44">
        <f t="shared" si="6"/>
        <v>30.9</v>
      </c>
      <c r="C44">
        <f t="shared" si="7"/>
        <v>10</v>
      </c>
      <c r="D44">
        <f t="shared" si="8"/>
        <v>309</v>
      </c>
      <c r="E44">
        <f t="shared" si="9"/>
        <v>100</v>
      </c>
      <c r="F44">
        <f t="shared" si="10"/>
        <v>34.142105263157895</v>
      </c>
    </row>
    <row r="45" spans="1:8" x14ac:dyDescent="0.25">
      <c r="A45">
        <v>11</v>
      </c>
      <c r="B45">
        <f t="shared" si="6"/>
        <v>35.299999999999997</v>
      </c>
      <c r="C45">
        <f t="shared" si="7"/>
        <v>11</v>
      </c>
      <c r="D45">
        <f t="shared" si="8"/>
        <v>388.29999999999995</v>
      </c>
      <c r="E45">
        <f t="shared" si="9"/>
        <v>121</v>
      </c>
      <c r="F45">
        <f t="shared" si="10"/>
        <v>34.708245614035086</v>
      </c>
    </row>
    <row r="46" spans="1:8" x14ac:dyDescent="0.25">
      <c r="A46">
        <v>12</v>
      </c>
      <c r="B46">
        <f t="shared" si="6"/>
        <v>36.299999999999997</v>
      </c>
      <c r="C46">
        <f t="shared" si="7"/>
        <v>12</v>
      </c>
      <c r="D46">
        <f t="shared" si="8"/>
        <v>435.59999999999997</v>
      </c>
      <c r="E46">
        <f t="shared" si="9"/>
        <v>144</v>
      </c>
      <c r="F46">
        <f t="shared" si="10"/>
        <v>35.274385964912284</v>
      </c>
    </row>
    <row r="47" spans="1:8" x14ac:dyDescent="0.25">
      <c r="A47">
        <v>13</v>
      </c>
      <c r="B47">
        <f t="shared" si="6"/>
        <v>33.299999999999997</v>
      </c>
      <c r="C47">
        <f t="shared" si="7"/>
        <v>13</v>
      </c>
      <c r="D47">
        <f t="shared" si="8"/>
        <v>432.9</v>
      </c>
      <c r="E47">
        <f t="shared" si="9"/>
        <v>169</v>
      </c>
      <c r="F47">
        <f t="shared" si="10"/>
        <v>35.840526315789475</v>
      </c>
    </row>
    <row r="48" spans="1:8" x14ac:dyDescent="0.25">
      <c r="A48">
        <v>14</v>
      </c>
      <c r="B48">
        <f t="shared" si="6"/>
        <v>35.4</v>
      </c>
      <c r="C48">
        <f t="shared" si="7"/>
        <v>14</v>
      </c>
      <c r="D48">
        <f t="shared" si="8"/>
        <v>495.59999999999997</v>
      </c>
      <c r="E48">
        <f t="shared" si="9"/>
        <v>196</v>
      </c>
      <c r="F48">
        <f t="shared" si="10"/>
        <v>36.406666666666666</v>
      </c>
    </row>
    <row r="49" spans="1:6" x14ac:dyDescent="0.25">
      <c r="A49">
        <v>15</v>
      </c>
      <c r="B49">
        <f t="shared" si="6"/>
        <v>36.4</v>
      </c>
      <c r="C49">
        <f t="shared" si="7"/>
        <v>15</v>
      </c>
      <c r="D49">
        <f t="shared" si="8"/>
        <v>546</v>
      </c>
      <c r="E49">
        <f t="shared" si="9"/>
        <v>225</v>
      </c>
      <c r="F49">
        <f t="shared" si="10"/>
        <v>36.972807017543857</v>
      </c>
    </row>
    <row r="50" spans="1:6" x14ac:dyDescent="0.25">
      <c r="A50">
        <v>16</v>
      </c>
      <c r="B50">
        <f t="shared" si="6"/>
        <v>31.3</v>
      </c>
      <c r="C50">
        <f t="shared" si="7"/>
        <v>16</v>
      </c>
      <c r="D50">
        <f t="shared" si="8"/>
        <v>500.8</v>
      </c>
      <c r="E50">
        <f t="shared" si="9"/>
        <v>256</v>
      </c>
      <c r="F50">
        <f t="shared" si="10"/>
        <v>37.538947368421056</v>
      </c>
    </row>
    <row r="51" spans="1:6" x14ac:dyDescent="0.25">
      <c r="A51">
        <v>17</v>
      </c>
      <c r="B51">
        <f t="shared" si="6"/>
        <v>44.6</v>
      </c>
      <c r="C51">
        <f t="shared" si="7"/>
        <v>17</v>
      </c>
      <c r="D51">
        <f t="shared" si="8"/>
        <v>758.2</v>
      </c>
      <c r="E51">
        <f t="shared" si="9"/>
        <v>289</v>
      </c>
      <c r="F51">
        <f t="shared" si="10"/>
        <v>38.105087719298247</v>
      </c>
    </row>
    <row r="52" spans="1:6" x14ac:dyDescent="0.25">
      <c r="A52">
        <v>18</v>
      </c>
      <c r="B52">
        <f t="shared" si="6"/>
        <v>35.1</v>
      </c>
      <c r="C52">
        <f t="shared" si="7"/>
        <v>18</v>
      </c>
      <c r="D52">
        <f t="shared" si="8"/>
        <v>631.80000000000007</v>
      </c>
      <c r="E52">
        <f t="shared" si="9"/>
        <v>324</v>
      </c>
      <c r="F52">
        <f t="shared" si="10"/>
        <v>38.671228070175438</v>
      </c>
    </row>
    <row r="53" spans="1:6" x14ac:dyDescent="0.25">
      <c r="A53">
        <v>19</v>
      </c>
      <c r="B53">
        <f t="shared" si="6"/>
        <v>42.9</v>
      </c>
      <c r="C53">
        <f t="shared" si="7"/>
        <v>19</v>
      </c>
      <c r="D53">
        <f t="shared" si="8"/>
        <v>815.1</v>
      </c>
      <c r="E53">
        <f t="shared" si="9"/>
        <v>361</v>
      </c>
      <c r="F53">
        <f t="shared" si="10"/>
        <v>39.237368421052636</v>
      </c>
    </row>
    <row r="54" spans="1:6" x14ac:dyDescent="0.25">
      <c r="A54" t="s">
        <v>7</v>
      </c>
      <c r="B54">
        <f>SUM(B35:B53)</f>
        <v>648.69999999999993</v>
      </c>
      <c r="C54">
        <f t="shared" ref="C54:F54" si="11">SUM(C35:C53)</f>
        <v>190</v>
      </c>
      <c r="D54">
        <f t="shared" si="11"/>
        <v>6809.7</v>
      </c>
      <c r="E54">
        <f t="shared" si="11"/>
        <v>2470</v>
      </c>
      <c r="F54">
        <f t="shared" si="11"/>
        <v>648.69999999999993</v>
      </c>
    </row>
    <row r="55" spans="1:6" x14ac:dyDescent="0.25">
      <c r="A55" t="s">
        <v>17</v>
      </c>
      <c r="B55">
        <f>AVERAGE(B35:B53)</f>
        <v>34.142105263157895</v>
      </c>
      <c r="C55">
        <f>AVERAGE(C35:C53)</f>
        <v>10</v>
      </c>
      <c r="D55">
        <f t="shared" ref="C55:E55" si="12">AVERAGE(D35:D53)</f>
        <v>358.40526315789475</v>
      </c>
      <c r="E55">
        <f t="shared" si="12"/>
        <v>130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2021-04-26T17:25:40Z</dcterms:modified>
</cp:coreProperties>
</file>