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Задание 2.1" sheetId="1" r:id="rId1"/>
    <sheet name="Задание 2.2" sheetId="2" r:id="rId2"/>
    <sheet name="Задание 3.1" sheetId="3" r:id="rId3"/>
    <sheet name="Задание 3.2" sheetId="4" r:id="rId4"/>
    <sheet name="Задание 4.1" sheetId="5" r:id="rId5"/>
    <sheet name="Задание 4.2" sheetId="6" r:id="rId6"/>
  </sheets>
  <calcPr calcId="152511"/>
</workbook>
</file>

<file path=xl/calcChain.xml><?xml version="1.0" encoding="utf-8"?>
<calcChain xmlns="http://schemas.openxmlformats.org/spreadsheetml/2006/main">
  <c r="K2" i="6" l="1"/>
  <c r="I3" i="6"/>
  <c r="I4" i="6"/>
  <c r="I11" i="6" s="1"/>
  <c r="I5" i="6"/>
  <c r="I6" i="6"/>
  <c r="I7" i="6"/>
  <c r="I8" i="6"/>
  <c r="I9" i="6"/>
  <c r="I10" i="6"/>
  <c r="I2" i="6"/>
  <c r="F11" i="6"/>
  <c r="G11" i="6"/>
  <c r="H11" i="6"/>
  <c r="E11" i="6"/>
  <c r="H3" i="6"/>
  <c r="H4" i="6"/>
  <c r="H5" i="6"/>
  <c r="H6" i="6"/>
  <c r="H7" i="6"/>
  <c r="H8" i="6"/>
  <c r="H9" i="6"/>
  <c r="H10" i="6"/>
  <c r="H2" i="6"/>
  <c r="G3" i="6"/>
  <c r="G4" i="6"/>
  <c r="G5" i="6"/>
  <c r="G6" i="6"/>
  <c r="G7" i="6"/>
  <c r="G8" i="6"/>
  <c r="G9" i="6"/>
  <c r="G10" i="6"/>
  <c r="G2" i="6"/>
  <c r="F3" i="6"/>
  <c r="F4" i="6"/>
  <c r="F5" i="6"/>
  <c r="F6" i="6"/>
  <c r="F7" i="6"/>
  <c r="F8" i="6"/>
  <c r="F9" i="6"/>
  <c r="F10" i="6"/>
  <c r="F2" i="6"/>
  <c r="E2" i="6"/>
  <c r="E3" i="6"/>
  <c r="E4" i="6"/>
  <c r="E5" i="6"/>
  <c r="E6" i="6"/>
  <c r="E7" i="6"/>
  <c r="E8" i="6"/>
  <c r="E9" i="6"/>
  <c r="E10" i="6"/>
  <c r="D2" i="6"/>
  <c r="C2" i="6"/>
  <c r="G2" i="5"/>
  <c r="B16" i="5"/>
  <c r="C16" i="5"/>
  <c r="D16" i="5"/>
  <c r="E16" i="5"/>
  <c r="A16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2" i="5"/>
  <c r="I2" i="4"/>
  <c r="J2" i="4"/>
  <c r="H2" i="4"/>
  <c r="F12" i="4"/>
  <c r="F3" i="4"/>
  <c r="F4" i="4"/>
  <c r="F5" i="4"/>
  <c r="F6" i="4"/>
  <c r="F7" i="4"/>
  <c r="F8" i="4"/>
  <c r="F9" i="4"/>
  <c r="F10" i="4"/>
  <c r="F11" i="4"/>
  <c r="F2" i="4"/>
  <c r="E12" i="4"/>
  <c r="E3" i="4"/>
  <c r="E4" i="4"/>
  <c r="E5" i="4"/>
  <c r="E6" i="4"/>
  <c r="E7" i="4"/>
  <c r="E8" i="4"/>
  <c r="E9" i="4"/>
  <c r="E10" i="4"/>
  <c r="E11" i="4"/>
  <c r="E2" i="4"/>
  <c r="D12" i="4"/>
  <c r="D3" i="4"/>
  <c r="D4" i="4"/>
  <c r="D5" i="4"/>
  <c r="D6" i="4"/>
  <c r="D7" i="4"/>
  <c r="D8" i="4"/>
  <c r="D9" i="4"/>
  <c r="D10" i="4"/>
  <c r="D11" i="4"/>
  <c r="D2" i="4"/>
  <c r="G19" i="3" l="1"/>
  <c r="F19" i="3"/>
  <c r="D29" i="3"/>
  <c r="C29" i="3"/>
  <c r="D20" i="3"/>
  <c r="D21" i="3"/>
  <c r="D22" i="3"/>
  <c r="D23" i="3"/>
  <c r="D24" i="3"/>
  <c r="D25" i="3"/>
  <c r="D26" i="3"/>
  <c r="D27" i="3"/>
  <c r="D28" i="3"/>
  <c r="D19" i="3"/>
  <c r="C20" i="3"/>
  <c r="C21" i="3"/>
  <c r="C22" i="3"/>
  <c r="C23" i="3"/>
  <c r="C24" i="3"/>
  <c r="C25" i="3"/>
  <c r="C26" i="3"/>
  <c r="C27" i="3"/>
  <c r="C28" i="3"/>
  <c r="C19" i="3"/>
  <c r="G2" i="2"/>
  <c r="F2" i="2"/>
  <c r="D12" i="2"/>
  <c r="D3" i="2"/>
  <c r="D4" i="2"/>
  <c r="D5" i="2"/>
  <c r="D6" i="2"/>
  <c r="D7" i="2"/>
  <c r="D8" i="2"/>
  <c r="D9" i="2"/>
  <c r="D10" i="2"/>
  <c r="D11" i="2"/>
  <c r="D2" i="2"/>
  <c r="C12" i="2"/>
  <c r="C3" i="2"/>
  <c r="C4" i="2"/>
  <c r="C5" i="2"/>
  <c r="C6" i="2"/>
  <c r="C7" i="2"/>
  <c r="C8" i="2"/>
  <c r="C9" i="2"/>
  <c r="C10" i="2"/>
  <c r="C11" i="2"/>
  <c r="C2" i="2"/>
  <c r="G4" i="1"/>
  <c r="J12" i="1"/>
  <c r="K12" i="1"/>
  <c r="I12" i="1"/>
  <c r="C12" i="1"/>
  <c r="B12" i="1"/>
  <c r="K2" i="1"/>
  <c r="K3" i="1"/>
  <c r="K4" i="1"/>
  <c r="K5" i="1"/>
  <c r="K6" i="1"/>
  <c r="K7" i="1"/>
  <c r="K8" i="1"/>
  <c r="K9" i="1"/>
  <c r="K10" i="1"/>
  <c r="K11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F4" i="1"/>
  <c r="E4" i="1"/>
</calcChain>
</file>

<file path=xl/sharedStrings.xml><?xml version="1.0" encoding="utf-8"?>
<sst xmlns="http://schemas.openxmlformats.org/spreadsheetml/2006/main" count="56" uniqueCount="40">
  <si>
    <t>№</t>
  </si>
  <si>
    <t>X</t>
  </si>
  <si>
    <t>Y</t>
  </si>
  <si>
    <t>k</t>
  </si>
  <si>
    <t>Коэф. К.</t>
  </si>
  <si>
    <t>Коэф. Пирсона</t>
  </si>
  <si>
    <t>XY</t>
  </si>
  <si>
    <t>X^2</t>
  </si>
  <si>
    <t>Y^2</t>
  </si>
  <si>
    <t>r.крит</t>
  </si>
  <si>
    <t>x</t>
  </si>
  <si>
    <t>y</t>
  </si>
  <si>
    <t>d</t>
  </si>
  <si>
    <t>d^2</t>
  </si>
  <si>
    <t>r</t>
  </si>
  <si>
    <t>t</t>
  </si>
  <si>
    <t>t табл</t>
  </si>
  <si>
    <t>n</t>
  </si>
  <si>
    <t>ix</t>
  </si>
  <si>
    <t>(iy)</t>
  </si>
  <si>
    <t>rx</t>
  </si>
  <si>
    <t>ry</t>
  </si>
  <si>
    <t>tкрит</t>
  </si>
  <si>
    <t>z</t>
  </si>
  <si>
    <r>
      <t>d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xy</t>
    </r>
  </si>
  <si>
    <r>
      <t>d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xz</t>
    </r>
  </si>
  <si>
    <r>
      <t>d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yz</t>
    </r>
  </si>
  <si>
    <t>pxy</t>
  </si>
  <si>
    <t>pxz</t>
  </si>
  <si>
    <t>pyz</t>
  </si>
  <si>
    <t>xy</t>
  </si>
  <si>
    <t>x^2</t>
  </si>
  <si>
    <t>y^2</t>
  </si>
  <si>
    <t>xср</t>
  </si>
  <si>
    <t>yср</t>
  </si>
  <si>
    <t>x-x</t>
  </si>
  <si>
    <t>y-y</t>
  </si>
  <si>
    <t>(x-x)^2</t>
  </si>
  <si>
    <t>(y-y)^2</t>
  </si>
  <si>
    <t>(x-x)*(y-y)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</si>
</sst>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Fill="1" applyBorder="1"/>
    <xf numFmtId="0" fontId="0" fillId="0" borderId="25" xfId="0" applyBorder="1"/>
    <xf numFmtId="0" fontId="0" fillId="0" borderId="26" xfId="0" applyBorder="1"/>
    <xf numFmtId="0" fontId="0" fillId="0" borderId="10" xfId="0" applyFill="1" applyBorder="1"/>
    <xf numFmtId="0" fontId="0" fillId="0" borderId="13" xfId="0" applyFill="1" applyBorder="1"/>
    <xf numFmtId="0" fontId="0" fillId="0" borderId="22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'Задание 2.1'!$B$2:$B$11</c:f>
              <c:numCache>
                <c:formatCode>General</c:formatCode>
                <c:ptCount val="10"/>
                <c:pt idx="0">
                  <c:v>19</c:v>
                </c:pt>
                <c:pt idx="1">
                  <c:v>32</c:v>
                </c:pt>
                <c:pt idx="2">
                  <c:v>33</c:v>
                </c:pt>
                <c:pt idx="3">
                  <c:v>44</c:v>
                </c:pt>
                <c:pt idx="4">
                  <c:v>28</c:v>
                </c:pt>
                <c:pt idx="5">
                  <c:v>35</c:v>
                </c:pt>
                <c:pt idx="6">
                  <c:v>39</c:v>
                </c:pt>
                <c:pt idx="7">
                  <c:v>39</c:v>
                </c:pt>
                <c:pt idx="8">
                  <c:v>44</c:v>
                </c:pt>
                <c:pt idx="9">
                  <c:v>44</c:v>
                </c:pt>
              </c:numCache>
            </c:numRef>
          </c:xVal>
          <c:yVal>
            <c:numRef>
              <c:f>'Задание 2.1'!$C$2:$C$11</c:f>
              <c:numCache>
                <c:formatCode>General</c:formatCode>
                <c:ptCount val="10"/>
                <c:pt idx="0">
                  <c:v>17</c:v>
                </c:pt>
                <c:pt idx="1">
                  <c:v>7</c:v>
                </c:pt>
                <c:pt idx="2">
                  <c:v>17</c:v>
                </c:pt>
                <c:pt idx="3">
                  <c:v>28</c:v>
                </c:pt>
                <c:pt idx="4">
                  <c:v>27</c:v>
                </c:pt>
                <c:pt idx="5">
                  <c:v>31</c:v>
                </c:pt>
                <c:pt idx="6">
                  <c:v>20</c:v>
                </c:pt>
                <c:pt idx="7">
                  <c:v>17</c:v>
                </c:pt>
                <c:pt idx="8">
                  <c:v>35</c:v>
                </c:pt>
                <c:pt idx="9">
                  <c:v>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4191136"/>
        <c:axId val="-1784193856"/>
      </c:scatterChart>
      <c:valAx>
        <c:axId val="-178419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84193856"/>
        <c:crosses val="autoZero"/>
        <c:crossBetween val="midCat"/>
      </c:valAx>
      <c:valAx>
        <c:axId val="-17841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8419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2.2'!$B$1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'Задание 2.2'!$A$2:$A$11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8</c:v>
                </c:pt>
                <c:pt idx="5">
                  <c:v>6</c:v>
                </c:pt>
                <c:pt idx="6">
                  <c:v>9</c:v>
                </c:pt>
                <c:pt idx="7">
                  <c:v>5</c:v>
                </c:pt>
                <c:pt idx="8">
                  <c:v>10</c:v>
                </c:pt>
                <c:pt idx="9">
                  <c:v>7</c:v>
                </c:pt>
              </c:numCache>
            </c:numRef>
          </c:xVal>
          <c:yVal>
            <c:numRef>
              <c:f>'Задание 2.2'!$B$2:$B$11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9</c:v>
                </c:pt>
                <c:pt idx="7">
                  <c:v>8</c:v>
                </c:pt>
                <c:pt idx="8">
                  <c:v>10</c:v>
                </c:pt>
                <c:pt idx="9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4192224"/>
        <c:axId val="-1784194944"/>
      </c:scatterChart>
      <c:valAx>
        <c:axId val="-178419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84194944"/>
        <c:crosses val="autoZero"/>
        <c:crossBetween val="midCat"/>
      </c:valAx>
      <c:valAx>
        <c:axId val="-17841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8419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'Задание 3.1'!$A$19:$A$28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'Задание 3.1'!$B$19:$B$28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5733408"/>
        <c:axId val="-1955728512"/>
      </c:scatterChart>
      <c:valAx>
        <c:axId val="-195573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55728512"/>
        <c:crosses val="autoZero"/>
        <c:crossBetween val="midCat"/>
      </c:valAx>
      <c:valAx>
        <c:axId val="-19557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5573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'Задание 4.1'!$A$2:$A$15</c:f>
              <c:numCache>
                <c:formatCode>General</c:formatCode>
                <c:ptCount val="14"/>
                <c:pt idx="0">
                  <c:v>24</c:v>
                </c:pt>
                <c:pt idx="1">
                  <c:v>27</c:v>
                </c:pt>
                <c:pt idx="2">
                  <c:v>26</c:v>
                </c:pt>
                <c:pt idx="3">
                  <c:v>21</c:v>
                </c:pt>
                <c:pt idx="4">
                  <c:v>20</c:v>
                </c:pt>
                <c:pt idx="5">
                  <c:v>31</c:v>
                </c:pt>
                <c:pt idx="6">
                  <c:v>26</c:v>
                </c:pt>
                <c:pt idx="7">
                  <c:v>22</c:v>
                </c:pt>
                <c:pt idx="8">
                  <c:v>20</c:v>
                </c:pt>
                <c:pt idx="9">
                  <c:v>18</c:v>
                </c:pt>
                <c:pt idx="10">
                  <c:v>30</c:v>
                </c:pt>
                <c:pt idx="11">
                  <c:v>29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'Задание 4.1'!$B$2:$B$15</c:f>
              <c:numCache>
                <c:formatCode>General</c:formatCode>
                <c:ptCount val="14"/>
                <c:pt idx="0">
                  <c:v>100</c:v>
                </c:pt>
                <c:pt idx="1">
                  <c:v>115</c:v>
                </c:pt>
                <c:pt idx="2">
                  <c:v>117</c:v>
                </c:pt>
                <c:pt idx="3">
                  <c:v>119</c:v>
                </c:pt>
                <c:pt idx="4">
                  <c:v>134</c:v>
                </c:pt>
                <c:pt idx="5">
                  <c:v>94</c:v>
                </c:pt>
                <c:pt idx="6">
                  <c:v>105</c:v>
                </c:pt>
                <c:pt idx="7">
                  <c:v>103</c:v>
                </c:pt>
                <c:pt idx="8">
                  <c:v>111</c:v>
                </c:pt>
                <c:pt idx="9">
                  <c:v>124</c:v>
                </c:pt>
                <c:pt idx="10">
                  <c:v>122</c:v>
                </c:pt>
                <c:pt idx="11">
                  <c:v>109</c:v>
                </c:pt>
                <c:pt idx="12">
                  <c:v>110</c:v>
                </c:pt>
                <c:pt idx="13">
                  <c:v>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5676848"/>
        <c:axId val="-2045671408"/>
      </c:scatterChart>
      <c:valAx>
        <c:axId val="-2045676848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45671408"/>
        <c:crosses val="autoZero"/>
        <c:crossBetween val="midCat"/>
      </c:valAx>
      <c:valAx>
        <c:axId val="-20456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4567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4.2'!$A$2:$A$10</c:f>
              <c:numCache>
                <c:formatCode>General</c:formatCode>
                <c:ptCount val="9"/>
                <c:pt idx="0">
                  <c:v>500</c:v>
                </c:pt>
                <c:pt idx="1">
                  <c:v>790</c:v>
                </c:pt>
                <c:pt idx="2">
                  <c:v>870</c:v>
                </c:pt>
                <c:pt idx="3">
                  <c:v>1500</c:v>
                </c:pt>
                <c:pt idx="4">
                  <c:v>2300</c:v>
                </c:pt>
                <c:pt idx="5">
                  <c:v>5600</c:v>
                </c:pt>
                <c:pt idx="6">
                  <c:v>100</c:v>
                </c:pt>
                <c:pt idx="7">
                  <c:v>20</c:v>
                </c:pt>
                <c:pt idx="8">
                  <c:v>5</c:v>
                </c:pt>
              </c:numCache>
            </c:numRef>
          </c:xVal>
          <c:yVal>
            <c:numRef>
              <c:f>'Задание 4.2'!$B$2:$B$10</c:f>
              <c:numCache>
                <c:formatCode>General</c:formatCode>
                <c:ptCount val="9"/>
                <c:pt idx="0">
                  <c:v>5.4</c:v>
                </c:pt>
                <c:pt idx="1">
                  <c:v>4.2</c:v>
                </c:pt>
                <c:pt idx="2">
                  <c:v>4</c:v>
                </c:pt>
                <c:pt idx="3">
                  <c:v>3.4</c:v>
                </c:pt>
                <c:pt idx="4">
                  <c:v>2.5</c:v>
                </c:pt>
                <c:pt idx="5">
                  <c:v>1</c:v>
                </c:pt>
                <c:pt idx="6">
                  <c:v>6.1</c:v>
                </c:pt>
                <c:pt idx="7">
                  <c:v>8.1999999999999993</c:v>
                </c:pt>
                <c:pt idx="8">
                  <c:v>14.6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1981664"/>
        <c:axId val="-1791978400"/>
      </c:scatterChart>
      <c:valAx>
        <c:axId val="-179198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91978400"/>
        <c:crosses val="autoZero"/>
        <c:crossBetween val="midCat"/>
      </c:valAx>
      <c:valAx>
        <c:axId val="-179197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9198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5</xdr:row>
      <xdr:rowOff>19050</xdr:rowOff>
    </xdr:from>
    <xdr:to>
      <xdr:col>7</xdr:col>
      <xdr:colOff>1076325</xdr:colOff>
      <xdr:row>11</xdr:row>
      <xdr:rowOff>47625</xdr:rowOff>
    </xdr:to>
    <xdr:sp macro="" textlink="">
      <xdr:nvSpPr>
        <xdr:cNvPr id="2" name="TextBox 1"/>
        <xdr:cNvSpPr txBox="1"/>
      </xdr:nvSpPr>
      <xdr:spPr>
        <a:xfrm>
          <a:off x="3295650" y="981075"/>
          <a:ext cx="2819400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0,63 &gt; 0,54 , следовательно, гипотеза Н1 отвергается и принимается гипотеза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H0, 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иными словами, </a:t>
          </a:r>
          <a:r>
            <a:rPr lang="ru-RU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связь между временем решения наглядно-образных и вербальных заданий теста не доказана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ru-RU" sz="1100"/>
        </a:p>
      </xdr:txBody>
    </xdr:sp>
    <xdr:clientData/>
  </xdr:twoCellAnchor>
  <xdr:twoCellAnchor>
    <xdr:from>
      <xdr:col>5</xdr:col>
      <xdr:colOff>638175</xdr:colOff>
      <xdr:row>14</xdr:row>
      <xdr:rowOff>57150</xdr:rowOff>
    </xdr:from>
    <xdr:to>
      <xdr:col>11</xdr:col>
      <xdr:colOff>171450</xdr:colOff>
      <xdr:row>28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3</xdr:row>
      <xdr:rowOff>171450</xdr:rowOff>
    </xdr:from>
    <xdr:to>
      <xdr:col>8</xdr:col>
      <xdr:colOff>600075</xdr:colOff>
      <xdr:row>10</xdr:row>
      <xdr:rowOff>76200</xdr:rowOff>
    </xdr:to>
    <xdr:sp macro="" textlink="">
      <xdr:nvSpPr>
        <xdr:cNvPr id="2" name="TextBox 1"/>
        <xdr:cNvSpPr txBox="1"/>
      </xdr:nvSpPr>
      <xdr:spPr>
        <a:xfrm>
          <a:off x="3095625" y="742950"/>
          <a:ext cx="2381250" cy="1238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/>
            <a:t>3</a:t>
          </a:r>
          <a:r>
            <a:rPr lang="en-US"/>
            <a:t>,</a:t>
          </a:r>
          <a:r>
            <a:rPr lang="ru-RU"/>
            <a:t>163219</a:t>
          </a:r>
          <a:r>
            <a:rPr lang="en-US"/>
            <a:t> &gt; 1,86 (t </a:t>
          </a:r>
          <a:r>
            <a:rPr lang="ru-RU"/>
            <a:t>расч &gt; </a:t>
          </a:r>
          <a:r>
            <a:rPr lang="en-US"/>
            <a:t>t </a:t>
          </a:r>
          <a:r>
            <a:rPr lang="ru-RU"/>
            <a:t>кр). Следовательно, связь между мнениями преподавателя и студента является статистически значимой при 5 %- ном уровне значимости.</a:t>
          </a:r>
          <a:endParaRPr lang="ru-RU" sz="1100"/>
        </a:p>
      </xdr:txBody>
    </xdr:sp>
    <xdr:clientData/>
  </xdr:twoCellAnchor>
  <xdr:twoCellAnchor>
    <xdr:from>
      <xdr:col>6</xdr:col>
      <xdr:colOff>38100</xdr:colOff>
      <xdr:row>11</xdr:row>
      <xdr:rowOff>57150</xdr:rowOff>
    </xdr:from>
    <xdr:to>
      <xdr:col>13</xdr:col>
      <xdr:colOff>342900</xdr:colOff>
      <xdr:row>25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20</xdr:row>
      <xdr:rowOff>142874</xdr:rowOff>
    </xdr:from>
    <xdr:to>
      <xdr:col>8</xdr:col>
      <xdr:colOff>457200</xdr:colOff>
      <xdr:row>26</xdr:row>
      <xdr:rowOff>95249</xdr:rowOff>
    </xdr:to>
    <xdr:sp macro="" textlink="">
      <xdr:nvSpPr>
        <xdr:cNvPr id="2" name="TextBox 1"/>
        <xdr:cNvSpPr txBox="1"/>
      </xdr:nvSpPr>
      <xdr:spPr>
        <a:xfrm>
          <a:off x="2962275" y="3952874"/>
          <a:ext cx="2371725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/>
            <a:t>Коэффициент достаточно большой по абсолютной величине, связь между стажем работы и временем решения задачи сильная (и обратная по направлению). </a:t>
          </a:r>
          <a:endParaRPr lang="ru-RU" sz="1100"/>
        </a:p>
      </xdr:txBody>
    </xdr:sp>
    <xdr:clientData/>
  </xdr:twoCellAnchor>
  <xdr:twoCellAnchor>
    <xdr:from>
      <xdr:col>4</xdr:col>
      <xdr:colOff>590550</xdr:colOff>
      <xdr:row>27</xdr:row>
      <xdr:rowOff>152400</xdr:rowOff>
    </xdr:from>
    <xdr:to>
      <xdr:col>8</xdr:col>
      <xdr:colOff>523875</xdr:colOff>
      <xdr:row>33</xdr:row>
      <xdr:rowOff>104775</xdr:rowOff>
    </xdr:to>
    <xdr:sp macro="" textlink="">
      <xdr:nvSpPr>
        <xdr:cNvPr id="3" name="TextBox 2"/>
        <xdr:cNvSpPr txBox="1"/>
      </xdr:nvSpPr>
      <xdr:spPr>
        <a:xfrm>
          <a:off x="3028950" y="5295900"/>
          <a:ext cx="2371725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Так</a:t>
          </a:r>
          <a:r>
            <a:rPr lang="ru-RU" sz="1100" baseline="0"/>
            <a:t> как </a:t>
          </a:r>
          <a:r>
            <a:rPr lang="en-US" sz="1100" baseline="0"/>
            <a:t>t</a:t>
          </a:r>
          <a:r>
            <a:rPr lang="ru-RU" sz="1100" baseline="0"/>
            <a:t>крит.</a:t>
          </a:r>
          <a:r>
            <a:rPr lang="en-US" sz="1100" baseline="0"/>
            <a:t>&lt;ts, </a:t>
          </a:r>
          <a:r>
            <a:rPr lang="ru-RU"/>
            <a:t>гипотезу 0 </a:t>
          </a:r>
          <a:r>
            <a:rPr lang="en-US"/>
            <a:t>H : 0 </a:t>
          </a:r>
          <a:r>
            <a:rPr lang="el-GR"/>
            <a:t>ρ = </a:t>
          </a:r>
          <a:r>
            <a:rPr lang="ru-RU"/>
            <a:t>о незначимости коэффициента следует отвергнуть. Связь значима.</a:t>
          </a:r>
          <a:endParaRPr lang="ru-RU" sz="1100"/>
        </a:p>
      </xdr:txBody>
    </xdr:sp>
    <xdr:clientData/>
  </xdr:twoCellAnchor>
  <xdr:twoCellAnchor>
    <xdr:from>
      <xdr:col>9</xdr:col>
      <xdr:colOff>219075</xdr:colOff>
      <xdr:row>8</xdr:row>
      <xdr:rowOff>114300</xdr:rowOff>
    </xdr:from>
    <xdr:to>
      <xdr:col>16</xdr:col>
      <xdr:colOff>523875</xdr:colOff>
      <xdr:row>23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6</xdr:row>
      <xdr:rowOff>0</xdr:rowOff>
    </xdr:from>
    <xdr:to>
      <xdr:col>10</xdr:col>
      <xdr:colOff>47625</xdr:colOff>
      <xdr:row>12</xdr:row>
      <xdr:rowOff>28575</xdr:rowOff>
    </xdr:to>
    <xdr:sp macro="" textlink="">
      <xdr:nvSpPr>
        <xdr:cNvPr id="2" name="TextBox 1"/>
        <xdr:cNvSpPr txBox="1"/>
      </xdr:nvSpPr>
      <xdr:spPr>
        <a:xfrm>
          <a:off x="3933825" y="1171575"/>
          <a:ext cx="2209800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/>
            <a:t>Наиболее согласуются оценки арбитров А и С, так как соответствующий коэффициент ранговой корреляции наибольший по абсолютной величине.</a:t>
          </a:r>
          <a:endParaRPr lang="ru-RU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5</xdr:row>
      <xdr:rowOff>66675</xdr:rowOff>
    </xdr:from>
    <xdr:to>
      <xdr:col>9</xdr:col>
      <xdr:colOff>590550</xdr:colOff>
      <xdr:row>11</xdr:row>
      <xdr:rowOff>85725</xdr:rowOff>
    </xdr:to>
    <xdr:sp macro="" textlink="">
      <xdr:nvSpPr>
        <xdr:cNvPr id="2" name="TextBox 1"/>
        <xdr:cNvSpPr txBox="1"/>
      </xdr:nvSpPr>
      <xdr:spPr>
        <a:xfrm>
          <a:off x="3638550" y="1028700"/>
          <a:ext cx="2438400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Вывод: В соответствии с таблицей значений величин коэффициента корреляции делаем вывод о том, что  это слабая по силе </a:t>
          </a:r>
          <a:r>
            <a:rPr lang="ru-RU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отрицательная</a:t>
          </a:r>
          <a:r>
            <a:rPr lang="ru-RU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корреляция</a:t>
          </a:r>
          <a:r>
            <a:rPr lang="ru-RU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ru-RU" sz="1100"/>
        </a:p>
      </xdr:txBody>
    </xdr:sp>
    <xdr:clientData/>
  </xdr:twoCellAnchor>
  <xdr:twoCellAnchor>
    <xdr:from>
      <xdr:col>10</xdr:col>
      <xdr:colOff>123825</xdr:colOff>
      <xdr:row>4</xdr:row>
      <xdr:rowOff>28574</xdr:rowOff>
    </xdr:from>
    <xdr:to>
      <xdr:col>18</xdr:col>
      <xdr:colOff>66675</xdr:colOff>
      <xdr:row>19</xdr:row>
      <xdr:rowOff>114299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590550</xdr:colOff>
      <xdr:row>4</xdr:row>
      <xdr:rowOff>180976</xdr:rowOff>
    </xdr:from>
    <xdr:to>
      <xdr:col>16</xdr:col>
      <xdr:colOff>161925</xdr:colOff>
      <xdr:row>15</xdr:row>
      <xdr:rowOff>180976</xdr:rowOff>
    </xdr:to>
    <xdr:sp macro="" textlink="">
      <xdr:nvSpPr>
        <xdr:cNvPr id="2" name="TextBox 1"/>
        <xdr:cNvSpPr txBox="1"/>
      </xdr:nvSpPr>
      <xdr:spPr>
        <a:xfrm>
          <a:off x="6115050" y="942976"/>
          <a:ext cx="3838575" cy="209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Для выборки с числом элементов </a:t>
          </a:r>
          <a:r>
            <a:rPr lang="en-US" sz="1100"/>
            <a:t>m=9 </a:t>
          </a:r>
          <a:r>
            <a:rPr lang="ru-RU" sz="1100"/>
            <a:t>и уровнем значимости </a:t>
          </a:r>
          <a:r>
            <a:rPr lang="en-US" sz="1100"/>
            <a:t>p=0.05 </a:t>
          </a:r>
          <a:r>
            <a:rPr lang="ru-RU" sz="1100"/>
            <a:t>критическое значение коэффициента Пирсона </a:t>
          </a:r>
          <a:r>
            <a:rPr lang="en-US" sz="1100"/>
            <a:t>r</a:t>
          </a:r>
          <a:r>
            <a:rPr lang="ru-RU" sz="1100"/>
            <a:t>крит=0.67</a:t>
          </a:r>
        </a:p>
        <a:p>
          <a:r>
            <a:rPr lang="ru-RU" sz="1100"/>
            <a:t>Так как абсолютное значение, полученного нами коэффициента корреляции меньше критического значения, взятого из таблицы (находится вне зоны значимости), мы принимаем гипотезу </a:t>
          </a:r>
          <a:r>
            <a:rPr lang="en-US" sz="1100"/>
            <a:t>H0 </a:t>
          </a:r>
          <a:r>
            <a:rPr lang="ru-RU" sz="1100"/>
            <a:t>об отсут</a:t>
          </a:r>
          <a:r>
            <a:rPr lang="en-US" sz="1100"/>
            <a:t>c</a:t>
          </a:r>
          <a:r>
            <a:rPr lang="ru-RU" sz="1100"/>
            <a:t>твии корреляционной зависимости между выборками.</a:t>
          </a:r>
        </a:p>
        <a:p>
          <a:r>
            <a:rPr lang="ru-RU" sz="1100"/>
            <a:t>Полученный результат свидетельствует об отсутствии линейной зависимости между числом посетителей сайта и его позицией в поисковой системе</a:t>
          </a:r>
        </a:p>
      </xdr:txBody>
    </xdr:sp>
    <xdr:clientData/>
  </xdr:twoCellAnchor>
  <xdr:twoCellAnchor>
    <xdr:from>
      <xdr:col>3</xdr:col>
      <xdr:colOff>114300</xdr:colOff>
      <xdr:row>17</xdr:row>
      <xdr:rowOff>38100</xdr:rowOff>
    </xdr:from>
    <xdr:to>
      <xdr:col>10</xdr:col>
      <xdr:colOff>381000</xdr:colOff>
      <xdr:row>31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B2" sqref="B2:C11"/>
    </sheetView>
  </sheetViews>
  <sheetFormatPr defaultRowHeight="15" x14ac:dyDescent="0.25"/>
  <cols>
    <col min="6" max="6" width="12" bestFit="1" customWidth="1"/>
    <col min="7" max="7" width="17.85546875" customWidth="1"/>
    <col min="8" max="8" width="18.28515625" customWidth="1"/>
  </cols>
  <sheetData>
    <row r="1" spans="1:11" ht="15.75" thickBot="1" x14ac:dyDescent="0.3">
      <c r="A1" s="2" t="s">
        <v>0</v>
      </c>
      <c r="B1" s="2" t="s">
        <v>1</v>
      </c>
      <c r="C1" s="2" t="s">
        <v>2</v>
      </c>
      <c r="I1" t="s">
        <v>6</v>
      </c>
      <c r="J1" t="s">
        <v>7</v>
      </c>
      <c r="K1" t="s">
        <v>8</v>
      </c>
    </row>
    <row r="2" spans="1:11" x14ac:dyDescent="0.25">
      <c r="A2" s="3">
        <v>1</v>
      </c>
      <c r="B2" s="3">
        <v>19</v>
      </c>
      <c r="C2" s="3">
        <v>17</v>
      </c>
      <c r="I2" s="2">
        <f>B2*C2</f>
        <v>323</v>
      </c>
      <c r="J2" s="5">
        <f>B2^2</f>
        <v>361</v>
      </c>
      <c r="K2" s="8">
        <f>C2^2</f>
        <v>289</v>
      </c>
    </row>
    <row r="3" spans="1:11" x14ac:dyDescent="0.25">
      <c r="A3" s="3">
        <v>2</v>
      </c>
      <c r="B3" s="3">
        <v>32</v>
      </c>
      <c r="C3" s="3">
        <v>7</v>
      </c>
      <c r="E3" s="1" t="s">
        <v>3</v>
      </c>
      <c r="F3" s="1" t="s">
        <v>4</v>
      </c>
      <c r="G3" s="2" t="s">
        <v>5</v>
      </c>
      <c r="I3" s="3">
        <f t="shared" ref="I3:I11" si="0">B3*C3</f>
        <v>224</v>
      </c>
      <c r="J3" s="6">
        <f t="shared" ref="J3:K11" si="1">B3^2</f>
        <v>1024</v>
      </c>
      <c r="K3" s="9">
        <f t="shared" si="1"/>
        <v>49</v>
      </c>
    </row>
    <row r="4" spans="1:11" x14ac:dyDescent="0.25">
      <c r="A4" s="3">
        <v>3</v>
      </c>
      <c r="B4" s="3">
        <v>33</v>
      </c>
      <c r="C4" s="3">
        <v>17</v>
      </c>
      <c r="E4" s="1">
        <f>A11-2</f>
        <v>8</v>
      </c>
      <c r="F4" s="1">
        <f>CORREL(B2:B11,C2:C11)</f>
        <v>0.54118979227421904</v>
      </c>
      <c r="G4" s="4">
        <f>(10*I12-B12*C12)/SQRT((10*J12-B12^2)*(10*K12-C12^2))</f>
        <v>0.54118979227421904</v>
      </c>
      <c r="I4" s="3">
        <f t="shared" si="0"/>
        <v>561</v>
      </c>
      <c r="J4" s="6">
        <f t="shared" si="1"/>
        <v>1089</v>
      </c>
      <c r="K4" s="9">
        <f t="shared" si="1"/>
        <v>289</v>
      </c>
    </row>
    <row r="5" spans="1:11" x14ac:dyDescent="0.25">
      <c r="A5" s="3">
        <v>4</v>
      </c>
      <c r="B5" s="3">
        <v>44</v>
      </c>
      <c r="C5" s="3">
        <v>28</v>
      </c>
      <c r="I5" s="3">
        <f t="shared" si="0"/>
        <v>1232</v>
      </c>
      <c r="J5" s="6">
        <f t="shared" si="1"/>
        <v>1936</v>
      </c>
      <c r="K5" s="9">
        <f t="shared" si="1"/>
        <v>784</v>
      </c>
    </row>
    <row r="6" spans="1:11" x14ac:dyDescent="0.25">
      <c r="A6" s="3">
        <v>5</v>
      </c>
      <c r="B6" s="3">
        <v>28</v>
      </c>
      <c r="C6" s="3">
        <v>27</v>
      </c>
      <c r="I6" s="3">
        <f t="shared" si="0"/>
        <v>756</v>
      </c>
      <c r="J6" s="6">
        <f t="shared" si="1"/>
        <v>784</v>
      </c>
      <c r="K6" s="9">
        <f t="shared" si="1"/>
        <v>729</v>
      </c>
    </row>
    <row r="7" spans="1:11" x14ac:dyDescent="0.25">
      <c r="A7" s="3">
        <v>6</v>
      </c>
      <c r="B7" s="3">
        <v>35</v>
      </c>
      <c r="C7" s="3">
        <v>31</v>
      </c>
      <c r="E7" t="s">
        <v>9</v>
      </c>
      <c r="I7" s="3">
        <f t="shared" si="0"/>
        <v>1085</v>
      </c>
      <c r="J7" s="6">
        <f t="shared" si="1"/>
        <v>1225</v>
      </c>
      <c r="K7" s="9">
        <f t="shared" si="1"/>
        <v>961</v>
      </c>
    </row>
    <row r="8" spans="1:11" x14ac:dyDescent="0.25">
      <c r="A8" s="3">
        <v>7</v>
      </c>
      <c r="B8" s="3">
        <v>39</v>
      </c>
      <c r="C8" s="3">
        <v>20</v>
      </c>
      <c r="E8">
        <v>0.63</v>
      </c>
      <c r="I8" s="3">
        <f t="shared" si="0"/>
        <v>780</v>
      </c>
      <c r="J8" s="6">
        <f t="shared" si="1"/>
        <v>1521</v>
      </c>
      <c r="K8" s="9">
        <f t="shared" si="1"/>
        <v>400</v>
      </c>
    </row>
    <row r="9" spans="1:11" x14ac:dyDescent="0.25">
      <c r="A9" s="3">
        <v>8</v>
      </c>
      <c r="B9" s="3">
        <v>39</v>
      </c>
      <c r="C9" s="3">
        <v>17</v>
      </c>
      <c r="I9" s="3">
        <f t="shared" si="0"/>
        <v>663</v>
      </c>
      <c r="J9" s="6">
        <f t="shared" si="1"/>
        <v>1521</v>
      </c>
      <c r="K9" s="9">
        <f t="shared" si="1"/>
        <v>289</v>
      </c>
    </row>
    <row r="10" spans="1:11" x14ac:dyDescent="0.25">
      <c r="A10" s="3">
        <v>9</v>
      </c>
      <c r="B10" s="3">
        <v>44</v>
      </c>
      <c r="C10" s="3">
        <v>35</v>
      </c>
      <c r="I10" s="3">
        <f t="shared" si="0"/>
        <v>1540</v>
      </c>
      <c r="J10" s="6">
        <f t="shared" si="1"/>
        <v>1936</v>
      </c>
      <c r="K10" s="9">
        <f t="shared" si="1"/>
        <v>1225</v>
      </c>
    </row>
    <row r="11" spans="1:11" ht="15.75" thickBot="1" x14ac:dyDescent="0.3">
      <c r="A11" s="4">
        <v>10</v>
      </c>
      <c r="B11" s="4">
        <v>44</v>
      </c>
      <c r="C11" s="4">
        <v>43</v>
      </c>
      <c r="I11" s="4">
        <f t="shared" si="0"/>
        <v>1892</v>
      </c>
      <c r="J11" s="7">
        <f t="shared" si="1"/>
        <v>1936</v>
      </c>
      <c r="K11" s="10">
        <f t="shared" si="1"/>
        <v>1849</v>
      </c>
    </row>
    <row r="12" spans="1:11" x14ac:dyDescent="0.25">
      <c r="B12">
        <f>SUM(B2:B11)</f>
        <v>357</v>
      </c>
      <c r="C12">
        <f>SUM(C2:C11)</f>
        <v>242</v>
      </c>
      <c r="I12" s="11">
        <f>SUM(I2:I11)</f>
        <v>9056</v>
      </c>
      <c r="J12" s="11">
        <f t="shared" ref="J12:K12" si="2">SUM(J2:J11)</f>
        <v>13333</v>
      </c>
      <c r="K12" s="11">
        <f t="shared" si="2"/>
        <v>6864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31" sqref="E31"/>
    </sheetView>
  </sheetViews>
  <sheetFormatPr defaultRowHeight="15" x14ac:dyDescent="0.25"/>
  <sheetData>
    <row r="1" spans="1:8" x14ac:dyDescent="0.25">
      <c r="A1" t="s">
        <v>10</v>
      </c>
      <c r="B1" t="s">
        <v>11</v>
      </c>
      <c r="C1" t="s">
        <v>12</v>
      </c>
      <c r="D1" t="s">
        <v>13</v>
      </c>
      <c r="F1" t="s">
        <v>14</v>
      </c>
      <c r="G1" t="s">
        <v>15</v>
      </c>
      <c r="H1" t="s">
        <v>16</v>
      </c>
    </row>
    <row r="2" spans="1:8" x14ac:dyDescent="0.25">
      <c r="A2">
        <v>3</v>
      </c>
      <c r="B2">
        <v>2</v>
      </c>
      <c r="C2">
        <f>A2-B2</f>
        <v>1</v>
      </c>
      <c r="D2">
        <f>C2^2</f>
        <v>1</v>
      </c>
      <c r="F2">
        <f>1-(6*D12)/(10*(10*10-1))</f>
        <v>0.74545454545454548</v>
      </c>
      <c r="G2">
        <f>F2*SQRT((10-2)/(1-F2^2))</f>
        <v>3.1632186742228838</v>
      </c>
      <c r="H2">
        <v>1.86</v>
      </c>
    </row>
    <row r="3" spans="1:8" x14ac:dyDescent="0.25">
      <c r="A3">
        <v>1</v>
      </c>
      <c r="B3">
        <v>1</v>
      </c>
      <c r="C3">
        <f t="shared" ref="C3:C11" si="0">A3-B3</f>
        <v>0</v>
      </c>
      <c r="D3">
        <f t="shared" ref="D3:D11" si="1">C3^2</f>
        <v>0</v>
      </c>
    </row>
    <row r="4" spans="1:8" x14ac:dyDescent="0.25">
      <c r="A4">
        <v>4</v>
      </c>
      <c r="B4">
        <v>7</v>
      </c>
      <c r="C4">
        <f t="shared" si="0"/>
        <v>-3</v>
      </c>
      <c r="D4">
        <f t="shared" si="1"/>
        <v>9</v>
      </c>
    </row>
    <row r="5" spans="1:8" x14ac:dyDescent="0.25">
      <c r="A5">
        <v>2</v>
      </c>
      <c r="B5">
        <v>4</v>
      </c>
      <c r="C5">
        <f t="shared" si="0"/>
        <v>-2</v>
      </c>
      <c r="D5">
        <f t="shared" si="1"/>
        <v>4</v>
      </c>
    </row>
    <row r="6" spans="1:8" x14ac:dyDescent="0.25">
      <c r="A6">
        <v>8</v>
      </c>
      <c r="B6">
        <v>5</v>
      </c>
      <c r="C6">
        <f t="shared" si="0"/>
        <v>3</v>
      </c>
      <c r="D6">
        <f t="shared" si="1"/>
        <v>9</v>
      </c>
    </row>
    <row r="7" spans="1:8" x14ac:dyDescent="0.25">
      <c r="A7">
        <v>6</v>
      </c>
      <c r="B7">
        <v>3</v>
      </c>
      <c r="C7">
        <f t="shared" si="0"/>
        <v>3</v>
      </c>
      <c r="D7">
        <f t="shared" si="1"/>
        <v>9</v>
      </c>
    </row>
    <row r="8" spans="1:8" x14ac:dyDescent="0.25">
      <c r="A8">
        <v>9</v>
      </c>
      <c r="B8">
        <v>9</v>
      </c>
      <c r="C8">
        <f t="shared" si="0"/>
        <v>0</v>
      </c>
      <c r="D8">
        <f t="shared" si="1"/>
        <v>0</v>
      </c>
    </row>
    <row r="9" spans="1:8" x14ac:dyDescent="0.25">
      <c r="A9">
        <v>5</v>
      </c>
      <c r="B9">
        <v>8</v>
      </c>
      <c r="C9">
        <f t="shared" si="0"/>
        <v>-3</v>
      </c>
      <c r="D9">
        <f t="shared" si="1"/>
        <v>9</v>
      </c>
    </row>
    <row r="10" spans="1:8" x14ac:dyDescent="0.25">
      <c r="A10">
        <v>10</v>
      </c>
      <c r="B10">
        <v>10</v>
      </c>
      <c r="C10">
        <f t="shared" si="0"/>
        <v>0</v>
      </c>
      <c r="D10">
        <f t="shared" si="1"/>
        <v>0</v>
      </c>
    </row>
    <row r="11" spans="1:8" x14ac:dyDescent="0.25">
      <c r="A11">
        <v>7</v>
      </c>
      <c r="B11">
        <v>6</v>
      </c>
      <c r="C11">
        <f t="shared" si="0"/>
        <v>1</v>
      </c>
      <c r="D11">
        <f t="shared" si="1"/>
        <v>1</v>
      </c>
    </row>
    <row r="12" spans="1:8" x14ac:dyDescent="0.25">
      <c r="C12">
        <f>SUM(C2:C11)</f>
        <v>0</v>
      </c>
      <c r="D12">
        <f>SUM(D2:D11)</f>
        <v>42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32" sqref="B32"/>
    </sheetView>
  </sheetViews>
  <sheetFormatPr defaultRowHeight="15" x14ac:dyDescent="0.25"/>
  <sheetData>
    <row r="1" spans="1:7" x14ac:dyDescent="0.25">
      <c r="A1" t="s">
        <v>10</v>
      </c>
      <c r="B1" t="s">
        <v>11</v>
      </c>
      <c r="C1" t="s">
        <v>17</v>
      </c>
      <c r="D1" t="s">
        <v>10</v>
      </c>
      <c r="E1" t="s">
        <v>18</v>
      </c>
      <c r="F1" t="s">
        <v>11</v>
      </c>
      <c r="G1" t="s">
        <v>19</v>
      </c>
    </row>
    <row r="2" spans="1:7" x14ac:dyDescent="0.25">
      <c r="A2">
        <v>32</v>
      </c>
      <c r="B2">
        <v>12</v>
      </c>
      <c r="C2">
        <v>10</v>
      </c>
      <c r="D2">
        <v>15</v>
      </c>
      <c r="E2">
        <v>1</v>
      </c>
      <c r="F2">
        <v>9</v>
      </c>
      <c r="G2">
        <v>1</v>
      </c>
    </row>
    <row r="3" spans="1:7" x14ac:dyDescent="0.25">
      <c r="A3">
        <v>15</v>
      </c>
      <c r="B3">
        <v>24</v>
      </c>
      <c r="D3">
        <v>16</v>
      </c>
      <c r="E3">
        <v>2</v>
      </c>
      <c r="F3">
        <v>10</v>
      </c>
      <c r="G3">
        <v>2</v>
      </c>
    </row>
    <row r="4" spans="1:7" x14ac:dyDescent="0.25">
      <c r="A4">
        <v>16</v>
      </c>
      <c r="B4">
        <v>23</v>
      </c>
      <c r="D4">
        <v>17</v>
      </c>
      <c r="E4">
        <v>3</v>
      </c>
      <c r="F4">
        <v>11</v>
      </c>
      <c r="G4">
        <v>3</v>
      </c>
    </row>
    <row r="5" spans="1:7" x14ac:dyDescent="0.25">
      <c r="A5">
        <v>18</v>
      </c>
      <c r="B5">
        <v>21</v>
      </c>
      <c r="D5">
        <v>18</v>
      </c>
      <c r="E5">
        <v>4</v>
      </c>
      <c r="F5">
        <v>12</v>
      </c>
      <c r="G5">
        <v>4</v>
      </c>
    </row>
    <row r="6" spans="1:7" x14ac:dyDescent="0.25">
      <c r="A6">
        <v>20</v>
      </c>
      <c r="B6">
        <v>20</v>
      </c>
      <c r="D6">
        <v>20</v>
      </c>
      <c r="E6">
        <v>5</v>
      </c>
      <c r="F6">
        <v>15</v>
      </c>
      <c r="G6">
        <v>5</v>
      </c>
    </row>
    <row r="7" spans="1:7" x14ac:dyDescent="0.25">
      <c r="A7">
        <v>28</v>
      </c>
      <c r="B7">
        <v>9</v>
      </c>
      <c r="D7">
        <v>21</v>
      </c>
      <c r="E7">
        <v>6</v>
      </c>
      <c r="F7">
        <v>16</v>
      </c>
      <c r="G7">
        <v>6</v>
      </c>
    </row>
    <row r="8" spans="1:7" x14ac:dyDescent="0.25">
      <c r="A8">
        <v>21</v>
      </c>
      <c r="B8">
        <v>11</v>
      </c>
      <c r="D8">
        <v>23</v>
      </c>
      <c r="E8">
        <v>7</v>
      </c>
      <c r="F8">
        <v>20</v>
      </c>
      <c r="G8">
        <v>7</v>
      </c>
    </row>
    <row r="9" spans="1:7" x14ac:dyDescent="0.25">
      <c r="A9">
        <v>29</v>
      </c>
      <c r="B9">
        <v>10</v>
      </c>
      <c r="D9">
        <v>28</v>
      </c>
      <c r="E9">
        <v>8</v>
      </c>
      <c r="F9">
        <v>21</v>
      </c>
      <c r="G9">
        <v>8</v>
      </c>
    </row>
    <row r="10" spans="1:7" x14ac:dyDescent="0.25">
      <c r="A10">
        <v>23</v>
      </c>
      <c r="B10">
        <v>15</v>
      </c>
      <c r="D10">
        <v>29</v>
      </c>
      <c r="E10">
        <v>9</v>
      </c>
      <c r="F10">
        <v>23</v>
      </c>
      <c r="G10">
        <v>9</v>
      </c>
    </row>
    <row r="11" spans="1:7" x14ac:dyDescent="0.25">
      <c r="A11">
        <v>17</v>
      </c>
      <c r="B11">
        <v>16</v>
      </c>
      <c r="D11">
        <v>32</v>
      </c>
      <c r="E11">
        <v>10</v>
      </c>
      <c r="F11">
        <v>24</v>
      </c>
      <c r="G11">
        <v>10</v>
      </c>
    </row>
    <row r="18" spans="1:8" x14ac:dyDescent="0.25">
      <c r="A18" t="s">
        <v>20</v>
      </c>
      <c r="B18" t="s">
        <v>21</v>
      </c>
      <c r="C18" t="s">
        <v>12</v>
      </c>
      <c r="D18" t="s">
        <v>13</v>
      </c>
      <c r="F18" t="s">
        <v>14</v>
      </c>
      <c r="G18" t="s">
        <v>15</v>
      </c>
      <c r="H18" t="s">
        <v>22</v>
      </c>
    </row>
    <row r="19" spans="1:8" x14ac:dyDescent="0.25">
      <c r="A19">
        <v>1</v>
      </c>
      <c r="B19">
        <v>10</v>
      </c>
      <c r="C19">
        <f>A19-B19</f>
        <v>-9</v>
      </c>
      <c r="D19">
        <f>C19^2</f>
        <v>81</v>
      </c>
      <c r="F19">
        <f>1-((6*D29)/(C2*(C2^2-1)))</f>
        <v>-0.8545454545454545</v>
      </c>
      <c r="G19">
        <f>-F19*SQRT((C2-2)/(1-F19^2))</f>
        <v>4.6536934519903674</v>
      </c>
      <c r="H19">
        <v>2.31</v>
      </c>
    </row>
    <row r="20" spans="1:8" x14ac:dyDescent="0.25">
      <c r="A20">
        <v>2</v>
      </c>
      <c r="B20">
        <v>9</v>
      </c>
      <c r="C20">
        <f t="shared" ref="C20:C28" si="0">A20-B20</f>
        <v>-7</v>
      </c>
      <c r="D20">
        <f t="shared" ref="D20:D28" si="1">C20^2</f>
        <v>49</v>
      </c>
    </row>
    <row r="21" spans="1:8" x14ac:dyDescent="0.25">
      <c r="A21">
        <v>3</v>
      </c>
      <c r="B21">
        <v>6</v>
      </c>
      <c r="C21">
        <f t="shared" si="0"/>
        <v>-3</v>
      </c>
      <c r="D21">
        <f t="shared" si="1"/>
        <v>9</v>
      </c>
    </row>
    <row r="22" spans="1:8" x14ac:dyDescent="0.25">
      <c r="A22">
        <v>4</v>
      </c>
      <c r="B22">
        <v>8</v>
      </c>
      <c r="C22">
        <f t="shared" si="0"/>
        <v>-4</v>
      </c>
      <c r="D22">
        <f t="shared" si="1"/>
        <v>16</v>
      </c>
    </row>
    <row r="23" spans="1:8" x14ac:dyDescent="0.25">
      <c r="A23">
        <v>5</v>
      </c>
      <c r="B23">
        <v>7</v>
      </c>
      <c r="C23">
        <f t="shared" si="0"/>
        <v>-2</v>
      </c>
      <c r="D23">
        <f t="shared" si="1"/>
        <v>4</v>
      </c>
    </row>
    <row r="24" spans="1:8" x14ac:dyDescent="0.25">
      <c r="A24">
        <v>6</v>
      </c>
      <c r="B24">
        <v>3</v>
      </c>
      <c r="C24">
        <f t="shared" si="0"/>
        <v>3</v>
      </c>
      <c r="D24">
        <f t="shared" si="1"/>
        <v>9</v>
      </c>
    </row>
    <row r="25" spans="1:8" x14ac:dyDescent="0.25">
      <c r="A25">
        <v>7</v>
      </c>
      <c r="B25">
        <v>5</v>
      </c>
      <c r="C25">
        <f t="shared" si="0"/>
        <v>2</v>
      </c>
      <c r="D25">
        <f t="shared" si="1"/>
        <v>4</v>
      </c>
    </row>
    <row r="26" spans="1:8" x14ac:dyDescent="0.25">
      <c r="A26">
        <v>8</v>
      </c>
      <c r="B26">
        <v>1</v>
      </c>
      <c r="C26">
        <f t="shared" si="0"/>
        <v>7</v>
      </c>
      <c r="D26">
        <f t="shared" si="1"/>
        <v>49</v>
      </c>
    </row>
    <row r="27" spans="1:8" x14ac:dyDescent="0.25">
      <c r="A27">
        <v>9</v>
      </c>
      <c r="B27">
        <v>2</v>
      </c>
      <c r="C27">
        <f t="shared" si="0"/>
        <v>7</v>
      </c>
      <c r="D27">
        <f t="shared" si="1"/>
        <v>49</v>
      </c>
    </row>
    <row r="28" spans="1:8" x14ac:dyDescent="0.25">
      <c r="A28">
        <v>10</v>
      </c>
      <c r="B28">
        <v>4</v>
      </c>
      <c r="C28">
        <f t="shared" si="0"/>
        <v>6</v>
      </c>
      <c r="D28">
        <f t="shared" si="1"/>
        <v>36</v>
      </c>
    </row>
    <row r="29" spans="1:8" x14ac:dyDescent="0.25">
      <c r="C29">
        <f>SUM(C19:C28)</f>
        <v>0</v>
      </c>
      <c r="D29">
        <f>SUM(D19:D28)</f>
        <v>306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28" sqref="H28"/>
    </sheetView>
  </sheetViews>
  <sheetFormatPr defaultRowHeight="15" x14ac:dyDescent="0.25"/>
  <sheetData>
    <row r="1" spans="1:10" ht="17.25" x14ac:dyDescent="0.25">
      <c r="A1" s="12" t="s">
        <v>10</v>
      </c>
      <c r="B1" s="13" t="s">
        <v>11</v>
      </c>
      <c r="C1" s="20" t="s">
        <v>23</v>
      </c>
      <c r="D1" s="24" t="s">
        <v>24</v>
      </c>
      <c r="E1" s="13" t="s">
        <v>25</v>
      </c>
      <c r="F1" s="28" t="s">
        <v>26</v>
      </c>
      <c r="H1" s="1" t="s">
        <v>27</v>
      </c>
      <c r="I1" s="1" t="s">
        <v>28</v>
      </c>
      <c r="J1" s="1" t="s">
        <v>29</v>
      </c>
    </row>
    <row r="2" spans="1:10" x14ac:dyDescent="0.25">
      <c r="A2" s="15">
        <v>1</v>
      </c>
      <c r="B2" s="1">
        <v>3</v>
      </c>
      <c r="C2" s="21">
        <v>6</v>
      </c>
      <c r="D2" s="25">
        <f>(A2-B2)^2</f>
        <v>4</v>
      </c>
      <c r="E2" s="1">
        <f>(A2-C2)^2</f>
        <v>25</v>
      </c>
      <c r="F2" s="16">
        <f>(B2-C2)^2</f>
        <v>9</v>
      </c>
      <c r="H2" s="1">
        <f>1-(6*D12)/(10^3-10)</f>
        <v>-0.21212121212121215</v>
      </c>
      <c r="I2" s="1">
        <f t="shared" ref="I2:J2" si="0">1-(6*E12)/(10^3-10)</f>
        <v>0.63636363636363635</v>
      </c>
      <c r="J2" s="1">
        <f t="shared" si="0"/>
        <v>-0.29696969696969688</v>
      </c>
    </row>
    <row r="3" spans="1:10" x14ac:dyDescent="0.25">
      <c r="A3" s="15">
        <v>2</v>
      </c>
      <c r="B3" s="1">
        <v>10</v>
      </c>
      <c r="C3" s="21">
        <v>2</v>
      </c>
      <c r="D3" s="25">
        <f t="shared" ref="D3:D11" si="1">(A3-B3)^2</f>
        <v>64</v>
      </c>
      <c r="E3" s="1">
        <f t="shared" ref="E3:E11" si="2">(A3-C3)^2</f>
        <v>0</v>
      </c>
      <c r="F3" s="16">
        <f t="shared" ref="F3:F11" si="3">(B3-C3)^2</f>
        <v>64</v>
      </c>
    </row>
    <row r="4" spans="1:10" x14ac:dyDescent="0.25">
      <c r="A4" s="15">
        <v>3</v>
      </c>
      <c r="B4" s="1">
        <v>7</v>
      </c>
      <c r="C4" s="21">
        <v>1</v>
      </c>
      <c r="D4" s="25">
        <f t="shared" si="1"/>
        <v>16</v>
      </c>
      <c r="E4" s="1">
        <f t="shared" si="2"/>
        <v>4</v>
      </c>
      <c r="F4" s="16">
        <f t="shared" si="3"/>
        <v>36</v>
      </c>
    </row>
    <row r="5" spans="1:10" x14ac:dyDescent="0.25">
      <c r="A5" s="15">
        <v>4</v>
      </c>
      <c r="B5" s="1">
        <v>2</v>
      </c>
      <c r="C5" s="21">
        <v>3</v>
      </c>
      <c r="D5" s="25">
        <f t="shared" si="1"/>
        <v>4</v>
      </c>
      <c r="E5" s="1">
        <f t="shared" si="2"/>
        <v>1</v>
      </c>
      <c r="F5" s="16">
        <f t="shared" si="3"/>
        <v>1</v>
      </c>
    </row>
    <row r="6" spans="1:10" x14ac:dyDescent="0.25">
      <c r="A6" s="15">
        <v>5</v>
      </c>
      <c r="B6" s="1">
        <v>8</v>
      </c>
      <c r="C6" s="21">
        <v>9</v>
      </c>
      <c r="D6" s="25">
        <f t="shared" si="1"/>
        <v>9</v>
      </c>
      <c r="E6" s="1">
        <f t="shared" si="2"/>
        <v>16</v>
      </c>
      <c r="F6" s="16">
        <f t="shared" si="3"/>
        <v>1</v>
      </c>
    </row>
    <row r="7" spans="1:10" x14ac:dyDescent="0.25">
      <c r="A7" s="15">
        <v>6</v>
      </c>
      <c r="B7" s="1">
        <v>5</v>
      </c>
      <c r="C7" s="21">
        <v>4</v>
      </c>
      <c r="D7" s="25">
        <f t="shared" si="1"/>
        <v>1</v>
      </c>
      <c r="E7" s="1">
        <f t="shared" si="2"/>
        <v>4</v>
      </c>
      <c r="F7" s="16">
        <f t="shared" si="3"/>
        <v>1</v>
      </c>
    </row>
    <row r="8" spans="1:10" x14ac:dyDescent="0.25">
      <c r="A8" s="15">
        <v>7</v>
      </c>
      <c r="B8" s="1">
        <v>6</v>
      </c>
      <c r="C8" s="21">
        <v>5</v>
      </c>
      <c r="D8" s="25">
        <f t="shared" si="1"/>
        <v>1</v>
      </c>
      <c r="E8" s="1">
        <f t="shared" si="2"/>
        <v>4</v>
      </c>
      <c r="F8" s="16">
        <f t="shared" si="3"/>
        <v>1</v>
      </c>
    </row>
    <row r="9" spans="1:10" x14ac:dyDescent="0.25">
      <c r="A9" s="15">
        <v>8</v>
      </c>
      <c r="B9" s="1">
        <v>9</v>
      </c>
      <c r="C9" s="21">
        <v>7</v>
      </c>
      <c r="D9" s="25">
        <f t="shared" si="1"/>
        <v>1</v>
      </c>
      <c r="E9" s="1">
        <f t="shared" si="2"/>
        <v>1</v>
      </c>
      <c r="F9" s="16">
        <f t="shared" si="3"/>
        <v>4</v>
      </c>
    </row>
    <row r="10" spans="1:10" x14ac:dyDescent="0.25">
      <c r="A10" s="15">
        <v>9</v>
      </c>
      <c r="B10" s="1">
        <v>1</v>
      </c>
      <c r="C10" s="21">
        <v>10</v>
      </c>
      <c r="D10" s="25">
        <f t="shared" si="1"/>
        <v>64</v>
      </c>
      <c r="E10" s="1">
        <f t="shared" si="2"/>
        <v>1</v>
      </c>
      <c r="F10" s="16">
        <f t="shared" si="3"/>
        <v>81</v>
      </c>
    </row>
    <row r="11" spans="1:10" ht="15.75" thickBot="1" x14ac:dyDescent="0.3">
      <c r="A11" s="17">
        <v>10</v>
      </c>
      <c r="B11" s="18">
        <v>4</v>
      </c>
      <c r="C11" s="22">
        <v>8</v>
      </c>
      <c r="D11" s="26">
        <f t="shared" si="1"/>
        <v>36</v>
      </c>
      <c r="E11" s="18">
        <f t="shared" si="2"/>
        <v>4</v>
      </c>
      <c r="F11" s="19">
        <f t="shared" si="3"/>
        <v>16</v>
      </c>
    </row>
    <row r="12" spans="1:10" ht="15.75" thickBot="1" x14ac:dyDescent="0.3">
      <c r="D12" s="27">
        <f>SUM(D2:D11)</f>
        <v>200</v>
      </c>
      <c r="E12" s="27">
        <f>SUM(E2:E11)</f>
        <v>60</v>
      </c>
      <c r="F12" s="27">
        <f>SUM(F2:F11)</f>
        <v>214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I15" sqref="I15"/>
    </sheetView>
  </sheetViews>
  <sheetFormatPr defaultRowHeight="15" x14ac:dyDescent="0.25"/>
  <sheetData>
    <row r="1" spans="1:7" x14ac:dyDescent="0.25">
      <c r="A1" s="12" t="s">
        <v>10</v>
      </c>
      <c r="B1" s="13" t="s">
        <v>11</v>
      </c>
      <c r="C1" s="13" t="s">
        <v>30</v>
      </c>
      <c r="D1" s="13" t="s">
        <v>31</v>
      </c>
      <c r="E1" s="14" t="s">
        <v>32</v>
      </c>
      <c r="G1" s="29" t="s">
        <v>14</v>
      </c>
    </row>
    <row r="2" spans="1:7" ht="15.75" thickBot="1" x14ac:dyDescent="0.3">
      <c r="A2" s="15">
        <v>24</v>
      </c>
      <c r="B2" s="1">
        <v>100</v>
      </c>
      <c r="C2" s="1">
        <f>A2*B2</f>
        <v>2400</v>
      </c>
      <c r="D2" s="1">
        <f>A2^2</f>
        <v>576</v>
      </c>
      <c r="E2" s="16">
        <f>B2^2</f>
        <v>10000</v>
      </c>
      <c r="G2" s="23">
        <f>(14*C16-A16*B16)/SQRT((14*D16-A16^2)*(14*E16-B16^2))</f>
        <v>-0.42109242545908376</v>
      </c>
    </row>
    <row r="3" spans="1:7" x14ac:dyDescent="0.25">
      <c r="A3" s="15">
        <v>27</v>
      </c>
      <c r="B3" s="1">
        <v>115</v>
      </c>
      <c r="C3" s="1">
        <f t="shared" ref="C3:C15" si="0">A3*B3</f>
        <v>3105</v>
      </c>
      <c r="D3" s="1">
        <f t="shared" ref="D3:E15" si="1">A3^2</f>
        <v>729</v>
      </c>
      <c r="E3" s="16">
        <f t="shared" si="1"/>
        <v>13225</v>
      </c>
    </row>
    <row r="4" spans="1:7" x14ac:dyDescent="0.25">
      <c r="A4" s="15">
        <v>26</v>
      </c>
      <c r="B4" s="1">
        <v>117</v>
      </c>
      <c r="C4" s="1">
        <f t="shared" si="0"/>
        <v>3042</v>
      </c>
      <c r="D4" s="1">
        <f t="shared" si="1"/>
        <v>676</v>
      </c>
      <c r="E4" s="16">
        <f t="shared" si="1"/>
        <v>13689</v>
      </c>
    </row>
    <row r="5" spans="1:7" x14ac:dyDescent="0.25">
      <c r="A5" s="15">
        <v>21</v>
      </c>
      <c r="B5" s="1">
        <v>119</v>
      </c>
      <c r="C5" s="1">
        <f t="shared" si="0"/>
        <v>2499</v>
      </c>
      <c r="D5" s="1">
        <f t="shared" si="1"/>
        <v>441</v>
      </c>
      <c r="E5" s="16">
        <f t="shared" si="1"/>
        <v>14161</v>
      </c>
    </row>
    <row r="6" spans="1:7" x14ac:dyDescent="0.25">
      <c r="A6" s="15">
        <v>20</v>
      </c>
      <c r="B6" s="1">
        <v>134</v>
      </c>
      <c r="C6" s="1">
        <f t="shared" si="0"/>
        <v>2680</v>
      </c>
      <c r="D6" s="1">
        <f t="shared" si="1"/>
        <v>400</v>
      </c>
      <c r="E6" s="16">
        <f t="shared" si="1"/>
        <v>17956</v>
      </c>
    </row>
    <row r="7" spans="1:7" x14ac:dyDescent="0.25">
      <c r="A7" s="15">
        <v>31</v>
      </c>
      <c r="B7" s="1">
        <v>94</v>
      </c>
      <c r="C7" s="1">
        <f t="shared" si="0"/>
        <v>2914</v>
      </c>
      <c r="D7" s="1">
        <f t="shared" si="1"/>
        <v>961</v>
      </c>
      <c r="E7" s="16">
        <f t="shared" si="1"/>
        <v>8836</v>
      </c>
    </row>
    <row r="8" spans="1:7" x14ac:dyDescent="0.25">
      <c r="A8" s="15">
        <v>26</v>
      </c>
      <c r="B8" s="1">
        <v>105</v>
      </c>
      <c r="C8" s="1">
        <f t="shared" si="0"/>
        <v>2730</v>
      </c>
      <c r="D8" s="1">
        <f t="shared" si="1"/>
        <v>676</v>
      </c>
      <c r="E8" s="16">
        <f t="shared" si="1"/>
        <v>11025</v>
      </c>
    </row>
    <row r="9" spans="1:7" x14ac:dyDescent="0.25">
      <c r="A9" s="15">
        <v>22</v>
      </c>
      <c r="B9" s="1">
        <v>103</v>
      </c>
      <c r="C9" s="1">
        <f t="shared" si="0"/>
        <v>2266</v>
      </c>
      <c r="D9" s="1">
        <f t="shared" si="1"/>
        <v>484</v>
      </c>
      <c r="E9" s="16">
        <f t="shared" si="1"/>
        <v>10609</v>
      </c>
    </row>
    <row r="10" spans="1:7" x14ac:dyDescent="0.25">
      <c r="A10" s="15">
        <v>20</v>
      </c>
      <c r="B10" s="1">
        <v>111</v>
      </c>
      <c r="C10" s="1">
        <f t="shared" si="0"/>
        <v>2220</v>
      </c>
      <c r="D10" s="1">
        <f t="shared" si="1"/>
        <v>400</v>
      </c>
      <c r="E10" s="16">
        <f t="shared" si="1"/>
        <v>12321</v>
      </c>
    </row>
    <row r="11" spans="1:7" x14ac:dyDescent="0.25">
      <c r="A11" s="15">
        <v>18</v>
      </c>
      <c r="B11" s="1">
        <v>124</v>
      </c>
      <c r="C11" s="1">
        <f t="shared" si="0"/>
        <v>2232</v>
      </c>
      <c r="D11" s="1">
        <f t="shared" si="1"/>
        <v>324</v>
      </c>
      <c r="E11" s="16">
        <f t="shared" si="1"/>
        <v>15376</v>
      </c>
    </row>
    <row r="12" spans="1:7" x14ac:dyDescent="0.25">
      <c r="A12" s="15">
        <v>30</v>
      </c>
      <c r="B12" s="1">
        <v>122</v>
      </c>
      <c r="C12" s="1">
        <f t="shared" si="0"/>
        <v>3660</v>
      </c>
      <c r="D12" s="1">
        <f t="shared" si="1"/>
        <v>900</v>
      </c>
      <c r="E12" s="16">
        <f t="shared" si="1"/>
        <v>14884</v>
      </c>
    </row>
    <row r="13" spans="1:7" x14ac:dyDescent="0.25">
      <c r="A13" s="15">
        <v>29</v>
      </c>
      <c r="B13" s="1">
        <v>109</v>
      </c>
      <c r="C13" s="1">
        <f t="shared" si="0"/>
        <v>3161</v>
      </c>
      <c r="D13" s="1">
        <f t="shared" si="1"/>
        <v>841</v>
      </c>
      <c r="E13" s="16">
        <f t="shared" si="1"/>
        <v>11881</v>
      </c>
    </row>
    <row r="14" spans="1:7" x14ac:dyDescent="0.25">
      <c r="A14" s="15">
        <v>24</v>
      </c>
      <c r="B14" s="1">
        <v>110</v>
      </c>
      <c r="C14" s="1">
        <f t="shared" si="0"/>
        <v>2640</v>
      </c>
      <c r="D14" s="1">
        <f t="shared" si="1"/>
        <v>576</v>
      </c>
      <c r="E14" s="16">
        <f t="shared" si="1"/>
        <v>12100</v>
      </c>
    </row>
    <row r="15" spans="1:7" ht="15.75" thickBot="1" x14ac:dyDescent="0.3">
      <c r="A15" s="17">
        <v>26</v>
      </c>
      <c r="B15" s="18">
        <v>86</v>
      </c>
      <c r="C15" s="18">
        <f t="shared" si="0"/>
        <v>2236</v>
      </c>
      <c r="D15" s="18">
        <f t="shared" si="1"/>
        <v>676</v>
      </c>
      <c r="E15" s="19">
        <f t="shared" si="1"/>
        <v>7396</v>
      </c>
    </row>
    <row r="16" spans="1:7" ht="15.75" thickBot="1" x14ac:dyDescent="0.3">
      <c r="A16" s="30">
        <f>SUM(A2:A15)</f>
        <v>344</v>
      </c>
      <c r="B16" s="31">
        <f t="shared" ref="B16:E16" si="2">SUM(B2:B15)</f>
        <v>1549</v>
      </c>
      <c r="C16" s="31">
        <f t="shared" si="2"/>
        <v>37785</v>
      </c>
      <c r="D16" s="31">
        <f t="shared" si="2"/>
        <v>8660</v>
      </c>
      <c r="E16" s="32">
        <f t="shared" si="2"/>
        <v>173459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G35" sqref="G35"/>
    </sheetView>
  </sheetViews>
  <sheetFormatPr defaultRowHeight="15" x14ac:dyDescent="0.25"/>
  <cols>
    <col min="9" max="9" width="9.7109375" customWidth="1"/>
  </cols>
  <sheetData>
    <row r="1" spans="1:11" x14ac:dyDescent="0.25">
      <c r="A1" s="1" t="s">
        <v>10</v>
      </c>
      <c r="B1" s="1" t="s">
        <v>11</v>
      </c>
      <c r="C1" s="1" t="s">
        <v>33</v>
      </c>
      <c r="D1" s="2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K1" s="1" t="s">
        <v>14</v>
      </c>
    </row>
    <row r="2" spans="1:11" x14ac:dyDescent="0.25">
      <c r="A2" s="1">
        <v>500</v>
      </c>
      <c r="B2" s="1">
        <v>5.4</v>
      </c>
      <c r="C2" s="1">
        <f>AVERAGE(A2:A10)</f>
        <v>1298.3333333333333</v>
      </c>
      <c r="D2" s="21">
        <f>AVERAGE(B2:B10)</f>
        <v>5.4888888888888889</v>
      </c>
      <c r="E2" s="1">
        <f>A2-$C$2</f>
        <v>-798.33333333333326</v>
      </c>
      <c r="F2" s="1">
        <f>B2-$D$2</f>
        <v>-8.8888888888888573E-2</v>
      </c>
      <c r="G2" s="1">
        <f>E2^2</f>
        <v>637336.11111111101</v>
      </c>
      <c r="H2" s="1">
        <f>F2^2</f>
        <v>7.9012345679011792E-3</v>
      </c>
      <c r="I2" s="1">
        <f>E2*F2</f>
        <v>70.962962962962706</v>
      </c>
      <c r="K2" s="1">
        <f>(I11)/SQRT(G11*H11)</f>
        <v>-0.6551184791652499</v>
      </c>
    </row>
    <row r="3" spans="1:11" x14ac:dyDescent="0.25">
      <c r="A3" s="1">
        <v>790</v>
      </c>
      <c r="B3" s="1">
        <v>4.2</v>
      </c>
      <c r="E3" s="1">
        <f t="shared" ref="E3:E10" si="0">A3-$C$2</f>
        <v>-508.33333333333326</v>
      </c>
      <c r="F3" s="1">
        <f t="shared" ref="F3:F10" si="1">B3-$D$2</f>
        <v>-1.2888888888888888</v>
      </c>
      <c r="G3" s="1">
        <f t="shared" ref="G3:G10" si="2">E3^2</f>
        <v>258402.77777777769</v>
      </c>
      <c r="H3" s="1">
        <f t="shared" ref="H3:H10" si="3">F3^2</f>
        <v>1.6612345679012341</v>
      </c>
      <c r="I3" s="1">
        <f t="shared" ref="I3:I10" si="4">E3*F3</f>
        <v>655.18518518518499</v>
      </c>
    </row>
    <row r="4" spans="1:11" x14ac:dyDescent="0.25">
      <c r="A4" s="1">
        <v>870</v>
      </c>
      <c r="B4" s="1">
        <v>4</v>
      </c>
      <c r="E4" s="1">
        <f t="shared" si="0"/>
        <v>-428.33333333333326</v>
      </c>
      <c r="F4" s="1">
        <f t="shared" si="1"/>
        <v>-1.4888888888888889</v>
      </c>
      <c r="G4" s="1">
        <f t="shared" si="2"/>
        <v>183469.44444444438</v>
      </c>
      <c r="H4" s="1">
        <f t="shared" si="3"/>
        <v>2.2167901234567902</v>
      </c>
      <c r="I4" s="1">
        <f t="shared" si="4"/>
        <v>637.74074074074065</v>
      </c>
    </row>
    <row r="5" spans="1:11" x14ac:dyDescent="0.25">
      <c r="A5" s="1">
        <v>1500</v>
      </c>
      <c r="B5" s="1">
        <v>3.4</v>
      </c>
      <c r="E5" s="1">
        <f t="shared" si="0"/>
        <v>201.66666666666674</v>
      </c>
      <c r="F5" s="1">
        <f t="shared" si="1"/>
        <v>-2.088888888888889</v>
      </c>
      <c r="G5" s="1">
        <f t="shared" si="2"/>
        <v>40669.444444444474</v>
      </c>
      <c r="H5" s="1">
        <f t="shared" si="3"/>
        <v>4.3634567901234576</v>
      </c>
      <c r="I5" s="1">
        <f t="shared" si="4"/>
        <v>-421.25925925925947</v>
      </c>
    </row>
    <row r="6" spans="1:11" x14ac:dyDescent="0.25">
      <c r="A6" s="1">
        <v>2300</v>
      </c>
      <c r="B6" s="1">
        <v>2.5</v>
      </c>
      <c r="E6" s="1">
        <f t="shared" si="0"/>
        <v>1001.6666666666667</v>
      </c>
      <c r="F6" s="1">
        <f t="shared" si="1"/>
        <v>-2.9888888888888889</v>
      </c>
      <c r="G6" s="1">
        <f t="shared" si="2"/>
        <v>1003336.1111111112</v>
      </c>
      <c r="H6" s="1">
        <f t="shared" si="3"/>
        <v>8.9334567901234578</v>
      </c>
      <c r="I6" s="1">
        <f t="shared" si="4"/>
        <v>-2993.8703703703704</v>
      </c>
    </row>
    <row r="7" spans="1:11" x14ac:dyDescent="0.25">
      <c r="A7" s="1">
        <v>5600</v>
      </c>
      <c r="B7" s="1">
        <v>1</v>
      </c>
      <c r="E7" s="1">
        <f t="shared" si="0"/>
        <v>4301.666666666667</v>
      </c>
      <c r="F7" s="1">
        <f t="shared" si="1"/>
        <v>-4.4888888888888889</v>
      </c>
      <c r="G7" s="1">
        <f t="shared" si="2"/>
        <v>18504336.111111112</v>
      </c>
      <c r="H7" s="1">
        <f t="shared" si="3"/>
        <v>20.150123456790123</v>
      </c>
      <c r="I7" s="1">
        <f t="shared" si="4"/>
        <v>-19309.703703703704</v>
      </c>
    </row>
    <row r="8" spans="1:11" x14ac:dyDescent="0.25">
      <c r="A8" s="1">
        <v>100</v>
      </c>
      <c r="B8" s="1">
        <v>6.1</v>
      </c>
      <c r="E8" s="1">
        <f t="shared" si="0"/>
        <v>-1198.3333333333333</v>
      </c>
      <c r="F8" s="1">
        <f t="shared" si="1"/>
        <v>0.61111111111111072</v>
      </c>
      <c r="G8" s="1">
        <f t="shared" si="2"/>
        <v>1436002.7777777775</v>
      </c>
      <c r="H8" s="1">
        <f t="shared" si="3"/>
        <v>0.37345679012345628</v>
      </c>
      <c r="I8" s="1">
        <f t="shared" si="4"/>
        <v>-732.31481481481433</v>
      </c>
    </row>
    <row r="9" spans="1:11" x14ac:dyDescent="0.25">
      <c r="A9" s="1">
        <v>20</v>
      </c>
      <c r="B9" s="1">
        <v>8.1999999999999993</v>
      </c>
      <c r="E9" s="1">
        <f t="shared" si="0"/>
        <v>-1278.3333333333333</v>
      </c>
      <c r="F9" s="1">
        <f t="shared" si="1"/>
        <v>2.7111111111111104</v>
      </c>
      <c r="G9" s="1">
        <f t="shared" si="2"/>
        <v>1634136.111111111</v>
      </c>
      <c r="H9" s="1">
        <f t="shared" si="3"/>
        <v>7.3501234567901195</v>
      </c>
      <c r="I9" s="1">
        <f t="shared" si="4"/>
        <v>-3465.7037037037026</v>
      </c>
    </row>
    <row r="10" spans="1:11" x14ac:dyDescent="0.25">
      <c r="A10" s="1">
        <v>5</v>
      </c>
      <c r="B10" s="1">
        <v>14.6</v>
      </c>
      <c r="E10" s="1">
        <f t="shared" si="0"/>
        <v>-1293.3333333333333</v>
      </c>
      <c r="F10" s="1">
        <f t="shared" si="1"/>
        <v>9.1111111111111107</v>
      </c>
      <c r="G10" s="1">
        <f t="shared" si="2"/>
        <v>1672711.111111111</v>
      </c>
      <c r="H10" s="1">
        <f t="shared" si="3"/>
        <v>83.012345679012341</v>
      </c>
      <c r="I10" s="1">
        <f t="shared" si="4"/>
        <v>-11783.703703703703</v>
      </c>
    </row>
    <row r="11" spans="1:11" x14ac:dyDescent="0.25">
      <c r="E11">
        <f>SUM(E2:E10)</f>
        <v>0</v>
      </c>
      <c r="F11">
        <f t="shared" ref="F11:I11" si="5">SUM(F2:F10)</f>
        <v>0</v>
      </c>
      <c r="G11">
        <f t="shared" si="5"/>
        <v>25370400</v>
      </c>
      <c r="H11">
        <f t="shared" si="5"/>
        <v>128.06888888888889</v>
      </c>
      <c r="I11">
        <f t="shared" si="5"/>
        <v>-37342.666666666664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 2.1</vt:lpstr>
      <vt:lpstr>Задание 2.2</vt:lpstr>
      <vt:lpstr>Задание 3.1</vt:lpstr>
      <vt:lpstr>Задание 3.2</vt:lpstr>
      <vt:lpstr>Задание 4.1</vt:lpstr>
      <vt:lpstr>Задание 4.2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2021-03-07T11:35:01Z</dcterms:modified>
</cp:coreProperties>
</file>