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4"/>
  </bookViews>
  <sheets>
    <sheet name="Задание 1" sheetId="1" r:id="rId1"/>
    <sheet name="Задание 2" sheetId="2" r:id="rId2"/>
    <sheet name="Задание 3" sheetId="3" r:id="rId3"/>
    <sheet name="Задание 4" sheetId="4" r:id="rId4"/>
    <sheet name="Задание 5" sheetId="5" r:id="rId5"/>
  </sheets>
  <calcPr calcId="152511"/>
</workbook>
</file>

<file path=xl/calcChain.xml><?xml version="1.0" encoding="utf-8"?>
<calcChain xmlns="http://schemas.openxmlformats.org/spreadsheetml/2006/main">
  <c r="F2" i="4" l="1"/>
  <c r="F2" i="3"/>
  <c r="G2" i="1"/>
  <c r="F2" i="1"/>
  <c r="H2" i="1" s="1"/>
  <c r="I2" i="1" s="1"/>
  <c r="H2" i="2"/>
  <c r="C47" i="5"/>
  <c r="C46" i="5"/>
  <c r="C45" i="5"/>
  <c r="C36" i="5"/>
  <c r="C34" i="5"/>
  <c r="E35" i="5"/>
  <c r="E36" i="5"/>
  <c r="E34" i="5"/>
  <c r="C33" i="5"/>
  <c r="C38" i="5"/>
  <c r="C37" i="5"/>
  <c r="C27" i="5"/>
  <c r="C25" i="5"/>
  <c r="C24" i="5"/>
  <c r="C22" i="5"/>
  <c r="E23" i="5"/>
  <c r="E24" i="5"/>
  <c r="E22" i="5"/>
  <c r="C21" i="5"/>
  <c r="C26" i="5"/>
  <c r="C15" i="5"/>
  <c r="C14" i="5"/>
  <c r="C13" i="5"/>
  <c r="C12" i="5"/>
  <c r="C10" i="5"/>
  <c r="E12" i="5"/>
  <c r="E11" i="5"/>
  <c r="E10" i="5"/>
  <c r="C9" i="5"/>
  <c r="C39" i="5" l="1"/>
  <c r="D2" i="4"/>
  <c r="C2" i="4"/>
  <c r="D2" i="3"/>
  <c r="E11" i="2"/>
  <c r="F2" i="2"/>
  <c r="C2" i="3"/>
  <c r="E2" i="1"/>
  <c r="C3" i="2"/>
  <c r="E2" i="2"/>
  <c r="D11" i="2"/>
  <c r="D15" i="2"/>
  <c r="D14" i="2"/>
  <c r="D13" i="2"/>
  <c r="D12" i="2"/>
  <c r="C6" i="2"/>
  <c r="C5" i="2"/>
  <c r="C4" i="2"/>
  <c r="D4" i="2" s="1"/>
  <c r="C2" i="2"/>
  <c r="E12" i="1"/>
  <c r="E13" i="1"/>
  <c r="E15" i="1"/>
  <c r="E11" i="1"/>
  <c r="D11" i="1"/>
  <c r="D12" i="1"/>
  <c r="D13" i="1"/>
  <c r="D14" i="1"/>
  <c r="D15" i="1"/>
  <c r="D3" i="1"/>
  <c r="D4" i="1"/>
  <c r="D5" i="1"/>
  <c r="D6" i="1"/>
  <c r="D2" i="1"/>
  <c r="C3" i="1"/>
  <c r="C4" i="1"/>
  <c r="C5" i="1"/>
  <c r="C6" i="1"/>
  <c r="C2" i="1"/>
  <c r="E14" i="1" l="1"/>
  <c r="D3" i="2"/>
  <c r="D6" i="2"/>
  <c r="D5" i="2"/>
  <c r="E15" i="2"/>
  <c r="E14" i="2"/>
  <c r="E12" i="2"/>
  <c r="E13" i="2"/>
  <c r="I2" i="2"/>
  <c r="D2" i="2"/>
  <c r="G2" i="2" l="1"/>
</calcChain>
</file>

<file path=xl/sharedStrings.xml><?xml version="1.0" encoding="utf-8"?>
<sst xmlns="http://schemas.openxmlformats.org/spreadsheetml/2006/main" count="88" uniqueCount="46">
  <si>
    <t>n</t>
  </si>
  <si>
    <t>di-d0</t>
  </si>
  <si>
    <t>(di-d0)^2</t>
  </si>
  <si>
    <t>Среднее d</t>
  </si>
  <si>
    <t>Средне-квадратичная погрешность</t>
  </si>
  <si>
    <t>Станд.отклонение</t>
  </si>
  <si>
    <t>Абсол. погреш.</t>
  </si>
  <si>
    <t>d</t>
  </si>
  <si>
    <t>d0</t>
  </si>
  <si>
    <t>Для среднего</t>
  </si>
  <si>
    <t>Для средне-квадратичного</t>
  </si>
  <si>
    <t>Относит. погреш. %</t>
  </si>
  <si>
    <t>Выбор. Ср</t>
  </si>
  <si>
    <t>S^2</t>
  </si>
  <si>
    <t>t</t>
  </si>
  <si>
    <t>Масса образца</t>
  </si>
  <si>
    <t>Среднее</t>
  </si>
  <si>
    <t>b</t>
  </si>
  <si>
    <t>a, мм</t>
  </si>
  <si>
    <t>b, мм</t>
  </si>
  <si>
    <t>h, мм</t>
  </si>
  <si>
    <t>Для b</t>
  </si>
  <si>
    <t>Среднее арифм.</t>
  </si>
  <si>
    <t>Разности для отклонения</t>
  </si>
  <si>
    <t>Среднекв. отклон.</t>
  </si>
  <si>
    <t>Коэфф. Стьюдента</t>
  </si>
  <si>
    <t>Случ. погрешность многократных изм.</t>
  </si>
  <si>
    <t>Цена деления Нониуса</t>
  </si>
  <si>
    <t>Параметр равномер. распр. для однкр. Изм.</t>
  </si>
  <si>
    <t>Ошибка однократных измерений</t>
  </si>
  <si>
    <t>α</t>
  </si>
  <si>
    <t>Полная погрешность измерений</t>
  </si>
  <si>
    <r>
      <t>12,8</t>
    </r>
    <r>
      <rPr>
        <sz val="11"/>
        <color theme="1"/>
        <rFont val="Calibri"/>
        <family val="2"/>
        <charset val="204"/>
      </rPr>
      <t>±0,265816353</t>
    </r>
  </si>
  <si>
    <t>Для h</t>
  </si>
  <si>
    <r>
      <t>14,8</t>
    </r>
    <r>
      <rPr>
        <sz val="11"/>
        <color theme="1"/>
        <rFont val="Calibri"/>
        <family val="2"/>
        <charset val="204"/>
      </rPr>
      <t>±0,265816353</t>
    </r>
  </si>
  <si>
    <t>Для a</t>
  </si>
  <si>
    <r>
      <t>12,7</t>
    </r>
    <r>
      <rPr>
        <sz val="11"/>
        <color theme="1"/>
        <rFont val="Calibri"/>
        <family val="2"/>
        <charset val="204"/>
      </rPr>
      <t>±0,095</t>
    </r>
  </si>
  <si>
    <t>Для V</t>
  </si>
  <si>
    <r>
      <t>Среднее V(мм</t>
    </r>
    <r>
      <rPr>
        <vertAlign val="superscript"/>
        <sz val="11"/>
        <color theme="1"/>
        <rFont val="Calibri"/>
        <family val="2"/>
        <charset val="204"/>
        <scheme val="minor"/>
      </rPr>
      <t>3</t>
    </r>
    <r>
      <rPr>
        <sz val="11"/>
        <color theme="1"/>
        <rFont val="Calibri"/>
        <family val="2"/>
        <scheme val="minor"/>
      </rPr>
      <t>)</t>
    </r>
  </si>
  <si>
    <r>
      <t>≈</t>
    </r>
    <r>
      <rPr>
        <sz val="11"/>
        <color theme="1"/>
        <rFont val="Calibri"/>
        <family val="2"/>
      </rPr>
      <t>70</t>
    </r>
  </si>
  <si>
    <t>≈2410</t>
  </si>
  <si>
    <r>
      <t xml:space="preserve">Погрешность </t>
    </r>
    <r>
      <rPr>
        <sz val="11"/>
        <color theme="1"/>
        <rFont val="Calibri"/>
        <family val="2"/>
        <charset val="204"/>
      </rPr>
      <t>∆</t>
    </r>
    <r>
      <rPr>
        <sz val="11"/>
        <color theme="1"/>
        <rFont val="Calibri"/>
        <family val="2"/>
        <scheme val="minor"/>
      </rPr>
      <t>V(мм</t>
    </r>
    <r>
      <rPr>
        <vertAlign val="superscript"/>
        <sz val="11"/>
        <color theme="1"/>
        <rFont val="Calibri"/>
        <family val="2"/>
        <charset val="204"/>
        <scheme val="minor"/>
      </rPr>
      <t>3</t>
    </r>
    <r>
      <rPr>
        <sz val="11"/>
        <color theme="1"/>
        <rFont val="Calibri"/>
        <family val="2"/>
        <scheme val="minor"/>
      </rPr>
      <t>)</t>
    </r>
  </si>
  <si>
    <t>Относительная погрешность ∆V/V</t>
  </si>
  <si>
    <r>
      <t>47,11</t>
    </r>
    <r>
      <rPr>
        <sz val="11"/>
        <color theme="1"/>
        <rFont val="Calibri"/>
        <family val="2"/>
        <charset val="204"/>
      </rPr>
      <t>±</t>
    </r>
    <r>
      <rPr>
        <sz val="11"/>
        <color theme="1"/>
        <rFont val="Calibri"/>
        <family val="2"/>
      </rPr>
      <t>0,062313</t>
    </r>
  </si>
  <si>
    <t>∆d</t>
  </si>
  <si>
    <r>
      <t>6,35</t>
    </r>
    <r>
      <rPr>
        <sz val="11"/>
        <color theme="1"/>
        <rFont val="Calibri"/>
        <family val="2"/>
        <charset val="204"/>
      </rPr>
      <t>±</t>
    </r>
    <r>
      <rPr>
        <sz val="11"/>
        <color theme="1"/>
        <rFont val="Calibri"/>
        <family val="2"/>
      </rPr>
      <t>0,111284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</si>
</sst>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sz val="14"/>
      <color rgb="FF000000"/>
      <name val="Times New Roman"/>
      <family val="1"/>
      <charset val="204"/>
    </font>
    <font>
      <sz val="10"/>
      <color rgb="FF333333"/>
      <name val="Trebuchet MS"/>
      <family val="2"/>
      <charset val="204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28">
    <xf numFmtId="0" fontId="0" fillId="0" borderId="0" xfId="0"/>
    <xf numFmtId="2" fontId="2" fillId="0" borderId="0" xfId="0" applyNumberFormat="1" applyFont="1"/>
    <xf numFmtId="0" fontId="2" fillId="0" borderId="0" xfId="0" applyFont="1"/>
    <xf numFmtId="0" fontId="0" fillId="0" borderId="1" xfId="0" applyBorder="1"/>
    <xf numFmtId="0" fontId="0" fillId="0" borderId="2" xfId="0" applyBorder="1"/>
    <xf numFmtId="0" fontId="3" fillId="0" borderId="1" xfId="0" applyFont="1" applyBorder="1"/>
    <xf numFmtId="0" fontId="0" fillId="0" borderId="0" xfId="0" applyBorder="1"/>
    <xf numFmtId="2" fontId="2" fillId="0" borderId="0" xfId="0" applyNumberFormat="1" applyFont="1" applyBorder="1"/>
    <xf numFmtId="0" fontId="0" fillId="0" borderId="1" xfId="0" applyFill="1" applyBorder="1"/>
    <xf numFmtId="0" fontId="1" fillId="0" borderId="1" xfId="0" applyFont="1" applyBorder="1"/>
    <xf numFmtId="0" fontId="0" fillId="0" borderId="3" xfId="0" applyBorder="1"/>
    <xf numFmtId="0" fontId="1" fillId="0" borderId="4" xfId="0" applyFont="1" applyBorder="1"/>
    <xf numFmtId="0" fontId="0" fillId="0" borderId="4" xfId="0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Fill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9" fontId="0" fillId="0" borderId="1" xfId="1" applyFont="1" applyBorder="1"/>
    <xf numFmtId="0" fontId="1" fillId="0" borderId="7" xfId="0" applyFont="1" applyBorder="1"/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276224</xdr:colOff>
      <xdr:row>2</xdr:row>
      <xdr:rowOff>190500</xdr:rowOff>
    </xdr:from>
    <xdr:to>
      <xdr:col>7</xdr:col>
      <xdr:colOff>142874</xdr:colOff>
      <xdr:row>9</xdr:row>
      <xdr:rowOff>76200</xdr:rowOff>
    </xdr:to>
    <xdr:sp macro="" textlink="">
      <xdr:nvSpPr>
        <xdr:cNvPr id="2" name="Прямоугольник 1"/>
        <xdr:cNvSpPr/>
      </xdr:nvSpPr>
      <xdr:spPr>
        <a:xfrm>
          <a:off x="1495424" y="581025"/>
          <a:ext cx="3609975" cy="1257300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/>
            <a:t>При пятикратном измерении одного и того же напряжения с помощью вольтметра были получены следующие результаты: 6,35; 6,4; 6,3; 6,45; 6,25 В.</a:t>
          </a:r>
          <a:r>
            <a:rPr lang="en-US" baseline="0"/>
            <a:t> </a:t>
          </a:r>
          <a:r>
            <a:rPr lang="ru-RU"/>
            <a:t>Оценить истинное</a:t>
          </a:r>
          <a:r>
            <a:rPr lang="ru-RU" baseline="0"/>
            <a:t> напряжение</a:t>
          </a:r>
          <a:r>
            <a:rPr lang="ru-RU"/>
            <a:t> и определить точность этой оценки для доверительной вероятности 0,95.</a:t>
          </a:r>
          <a:r>
            <a:rPr lang="en-US"/>
            <a:t> </a:t>
          </a:r>
          <a:endParaRPr lang="ru-RU" sz="1100"/>
        </a:p>
      </xdr:txBody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topLeftCell="B1" workbookViewId="0">
      <selection activeCell="I2" sqref="I2"/>
    </sheetView>
  </sheetViews>
  <sheetFormatPr defaultRowHeight="15" x14ac:dyDescent="0.25"/>
  <cols>
    <col min="4" max="4" width="18.140625" customWidth="1"/>
    <col min="5" max="5" width="32.85546875" customWidth="1"/>
    <col min="6" max="6" width="36.5703125" customWidth="1"/>
    <col min="7" max="7" width="27.42578125" customWidth="1"/>
    <col min="8" max="8" width="18.28515625" customWidth="1"/>
    <col min="9" max="9" width="20.42578125" customWidth="1"/>
  </cols>
  <sheetData>
    <row r="1" spans="1:9" x14ac:dyDescent="0.25">
      <c r="A1" s="3" t="s">
        <v>0</v>
      </c>
      <c r="B1" s="3" t="s">
        <v>7</v>
      </c>
      <c r="C1" s="3" t="s">
        <v>1</v>
      </c>
      <c r="D1" s="3" t="s">
        <v>2</v>
      </c>
      <c r="E1" s="3" t="s">
        <v>3</v>
      </c>
      <c r="F1" s="3" t="s">
        <v>4</v>
      </c>
      <c r="G1" s="4" t="s">
        <v>5</v>
      </c>
      <c r="H1" s="3" t="s">
        <v>6</v>
      </c>
      <c r="I1" s="3" t="s">
        <v>11</v>
      </c>
    </row>
    <row r="2" spans="1:9" x14ac:dyDescent="0.25">
      <c r="A2" s="3">
        <v>1</v>
      </c>
      <c r="B2" s="3">
        <v>14.85</v>
      </c>
      <c r="C2" s="3">
        <f>B2-$B$11</f>
        <v>4.9999999999998934E-2</v>
      </c>
      <c r="D2" s="3">
        <f>C2^2</f>
        <v>2.4999999999998934E-3</v>
      </c>
      <c r="E2" s="3">
        <f>B11+(1/A6)*SUM($D$11:$D$15)</f>
        <v>14.818</v>
      </c>
      <c r="F2" s="3">
        <f>(1/(A6*(A6-1)))*SUM(E11:E15)</f>
        <v>-1.8999999999995819E-4</v>
      </c>
      <c r="G2" s="4">
        <f>SQRT(ABS(F2))</f>
        <v>1.3784048752088706E-2</v>
      </c>
      <c r="H2" s="3">
        <f>G2*2.57</f>
        <v>3.5425005292867968E-2</v>
      </c>
      <c r="I2" s="26">
        <f>(H2/$E$2)*100</f>
        <v>0.23906738623881746</v>
      </c>
    </row>
    <row r="3" spans="1:9" x14ac:dyDescent="0.25">
      <c r="A3" s="3">
        <v>2</v>
      </c>
      <c r="B3" s="3">
        <v>14.8</v>
      </c>
      <c r="C3" s="3">
        <f t="shared" ref="C3:C6" si="0">B3-$B$11</f>
        <v>0</v>
      </c>
      <c r="D3" s="3">
        <f t="shared" ref="D3:D6" si="1">C3^2</f>
        <v>0</v>
      </c>
      <c r="H3" s="6"/>
      <c r="I3" s="6"/>
    </row>
    <row r="4" spans="1:9" x14ac:dyDescent="0.25">
      <c r="A4" s="3">
        <v>3</v>
      </c>
      <c r="B4" s="3">
        <v>14.79</v>
      </c>
      <c r="C4" s="3">
        <f t="shared" si="0"/>
        <v>-1.0000000000001563E-2</v>
      </c>
      <c r="D4" s="3">
        <f t="shared" si="1"/>
        <v>1.0000000000003127E-4</v>
      </c>
      <c r="H4" s="6"/>
      <c r="I4" s="6"/>
    </row>
    <row r="5" spans="1:9" x14ac:dyDescent="0.25">
      <c r="A5" s="3">
        <v>4</v>
      </c>
      <c r="B5" s="3">
        <v>14.84</v>
      </c>
      <c r="C5" s="3">
        <f t="shared" si="0"/>
        <v>3.9999999999999147E-2</v>
      </c>
      <c r="D5" s="3">
        <f t="shared" si="1"/>
        <v>1.5999999999999318E-3</v>
      </c>
      <c r="H5" s="6"/>
      <c r="I5" s="6"/>
    </row>
    <row r="6" spans="1:9" x14ac:dyDescent="0.25">
      <c r="A6" s="3">
        <v>5</v>
      </c>
      <c r="B6" s="3">
        <v>14.81</v>
      </c>
      <c r="C6" s="3">
        <f t="shared" si="0"/>
        <v>9.9999999999997868E-3</v>
      </c>
      <c r="D6" s="3">
        <f t="shared" si="1"/>
        <v>9.9999999999995736E-5</v>
      </c>
      <c r="H6" s="6"/>
      <c r="I6" s="6"/>
    </row>
    <row r="7" spans="1:9" x14ac:dyDescent="0.25">
      <c r="H7" s="6"/>
      <c r="I7" s="6"/>
    </row>
    <row r="8" spans="1:9" x14ac:dyDescent="0.25">
      <c r="H8" s="6"/>
    </row>
    <row r="10" spans="1:9" x14ac:dyDescent="0.25">
      <c r="B10" s="3" t="s">
        <v>8</v>
      </c>
      <c r="D10" s="3" t="s">
        <v>9</v>
      </c>
      <c r="E10" s="3" t="s">
        <v>10</v>
      </c>
    </row>
    <row r="11" spans="1:9" ht="18.75" x14ac:dyDescent="0.3">
      <c r="B11" s="3">
        <v>14.8</v>
      </c>
      <c r="D11" s="3">
        <f>B2-$B$11</f>
        <v>4.9999999999998934E-2</v>
      </c>
      <c r="E11" s="3">
        <f>(B2-$B$11)^2-$A$6*($E$2-$B$11)^2</f>
        <v>8.8000000000009035E-4</v>
      </c>
      <c r="F11" s="1"/>
    </row>
    <row r="12" spans="1:9" ht="18.75" x14ac:dyDescent="0.3">
      <c r="D12" s="3">
        <f>B3-$B$11</f>
        <v>0</v>
      </c>
      <c r="E12" s="3">
        <f t="shared" ref="E12:E15" si="2">(B3-$B$11)^2-$A$6*($E$2-$B$11)^2</f>
        <v>-1.619999999999803E-3</v>
      </c>
      <c r="F12" s="1"/>
    </row>
    <row r="13" spans="1:9" ht="18.75" x14ac:dyDescent="0.3">
      <c r="D13" s="3">
        <f t="shared" ref="D13:D15" si="3">B4-$B$11</f>
        <v>-1.0000000000001563E-2</v>
      </c>
      <c r="E13" s="3">
        <f t="shared" si="2"/>
        <v>-1.5199999999997718E-3</v>
      </c>
      <c r="F13" s="2"/>
    </row>
    <row r="14" spans="1:9" ht="18.75" x14ac:dyDescent="0.3">
      <c r="D14" s="3">
        <f t="shared" si="3"/>
        <v>3.9999999999999147E-2</v>
      </c>
      <c r="E14" s="3">
        <f t="shared" si="2"/>
        <v>-1.9999999999871249E-5</v>
      </c>
      <c r="F14" s="2"/>
    </row>
    <row r="15" spans="1:9" x14ac:dyDescent="0.25">
      <c r="D15" s="3">
        <f t="shared" si="3"/>
        <v>9.9999999999997868E-3</v>
      </c>
      <c r="E15" s="3">
        <f t="shared" si="2"/>
        <v>-1.5199999999998073E-3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topLeftCell="B1" workbookViewId="0">
      <selection activeCell="I2" sqref="I2"/>
    </sheetView>
  </sheetViews>
  <sheetFormatPr defaultRowHeight="15" x14ac:dyDescent="0.25"/>
  <cols>
    <col min="4" max="4" width="18.140625" customWidth="1"/>
    <col min="5" max="5" width="32.85546875" customWidth="1"/>
    <col min="6" max="6" width="36.5703125" customWidth="1"/>
    <col min="7" max="7" width="27.42578125" customWidth="1"/>
    <col min="8" max="8" width="18.28515625" customWidth="1"/>
    <col min="9" max="9" width="20.42578125" customWidth="1"/>
  </cols>
  <sheetData>
    <row r="1" spans="1:9" x14ac:dyDescent="0.25">
      <c r="A1" s="3" t="s">
        <v>0</v>
      </c>
      <c r="B1" s="3" t="s">
        <v>7</v>
      </c>
      <c r="C1" s="3" t="s">
        <v>1</v>
      </c>
      <c r="D1" s="3" t="s">
        <v>2</v>
      </c>
      <c r="E1" s="3" t="s">
        <v>3</v>
      </c>
      <c r="F1" s="3" t="s">
        <v>4</v>
      </c>
      <c r="G1" s="4" t="s">
        <v>5</v>
      </c>
      <c r="H1" s="3" t="s">
        <v>6</v>
      </c>
      <c r="I1" s="3" t="s">
        <v>11</v>
      </c>
    </row>
    <row r="2" spans="1:9" x14ac:dyDescent="0.25">
      <c r="A2" s="3">
        <v>1</v>
      </c>
      <c r="B2" s="3">
        <v>7.48</v>
      </c>
      <c r="C2" s="3">
        <f>B2-$B$11</f>
        <v>0</v>
      </c>
      <c r="D2" s="3">
        <f>C2^2</f>
        <v>0</v>
      </c>
      <c r="E2" s="3">
        <f>B11+(1/A6)*SUM($D$11:$D$15)</f>
        <v>7.492</v>
      </c>
      <c r="F2" s="3">
        <f>(1/(A6*(A6-1)))*SUM(E11:E15)</f>
        <v>-6.9999999999990805E-5</v>
      </c>
      <c r="G2" s="4">
        <f>SQRT(ABS(F2))</f>
        <v>8.3666002653402065E-3</v>
      </c>
      <c r="H2" s="3">
        <f>G2*2.57</f>
        <v>2.1502162681924328E-2</v>
      </c>
      <c r="I2" s="26">
        <f>(H2/$E$2)*100</f>
        <v>0.28700163750566376</v>
      </c>
    </row>
    <row r="3" spans="1:9" x14ac:dyDescent="0.25">
      <c r="A3" s="3">
        <v>2</v>
      </c>
      <c r="B3" s="3">
        <v>7.49</v>
      </c>
      <c r="C3" s="3">
        <f>B3-$B$11</f>
        <v>9.9999999999997868E-3</v>
      </c>
      <c r="D3" s="3">
        <f t="shared" ref="D3:D6" si="0">C3^2</f>
        <v>9.9999999999995736E-5</v>
      </c>
      <c r="H3" s="6"/>
      <c r="I3" s="6"/>
    </row>
    <row r="4" spans="1:9" x14ac:dyDescent="0.25">
      <c r="A4" s="3">
        <v>3</v>
      </c>
      <c r="B4" s="3">
        <v>7.52</v>
      </c>
      <c r="C4" s="3">
        <f t="shared" ref="C4:C6" si="1">B4-$B$11</f>
        <v>3.9999999999999147E-2</v>
      </c>
      <c r="D4" s="3">
        <f t="shared" si="0"/>
        <v>1.5999999999999318E-3</v>
      </c>
      <c r="H4" s="6"/>
      <c r="I4" s="6"/>
    </row>
    <row r="5" spans="1:9" x14ac:dyDescent="0.25">
      <c r="A5" s="3">
        <v>4</v>
      </c>
      <c r="B5" s="3">
        <v>7.47</v>
      </c>
      <c r="C5" s="3">
        <f t="shared" si="1"/>
        <v>-1.0000000000000675E-2</v>
      </c>
      <c r="D5" s="3">
        <f t="shared" si="0"/>
        <v>1.000000000000135E-4</v>
      </c>
      <c r="H5" s="6"/>
      <c r="I5" s="6"/>
    </row>
    <row r="6" spans="1:9" x14ac:dyDescent="0.25">
      <c r="A6" s="3">
        <v>5</v>
      </c>
      <c r="B6" s="3">
        <v>7.5</v>
      </c>
      <c r="C6" s="3">
        <f t="shared" si="1"/>
        <v>1.9999999999999574E-2</v>
      </c>
      <c r="D6" s="3">
        <f t="shared" si="0"/>
        <v>3.9999999999998294E-4</v>
      </c>
      <c r="H6" s="6"/>
      <c r="I6" s="6"/>
    </row>
    <row r="7" spans="1:9" x14ac:dyDescent="0.25">
      <c r="H7" s="6"/>
      <c r="I7" s="6"/>
    </row>
    <row r="8" spans="1:9" x14ac:dyDescent="0.25">
      <c r="H8" s="6"/>
      <c r="I8" s="6"/>
    </row>
    <row r="10" spans="1:9" x14ac:dyDescent="0.25">
      <c r="B10" s="3" t="s">
        <v>8</v>
      </c>
      <c r="D10" s="3" t="s">
        <v>9</v>
      </c>
      <c r="E10" s="3" t="s">
        <v>10</v>
      </c>
    </row>
    <row r="11" spans="1:9" ht="18.75" x14ac:dyDescent="0.3">
      <c r="B11" s="3">
        <v>7.48</v>
      </c>
      <c r="D11" s="3">
        <f>B2-$B$11</f>
        <v>0</v>
      </c>
      <c r="E11" s="3">
        <f>(B2-$B$11)^2-$A$6*($E$2-$B$11)^2</f>
        <v>-7.19999999999948E-4</v>
      </c>
      <c r="F11" s="1"/>
    </row>
    <row r="12" spans="1:9" ht="18.75" x14ac:dyDescent="0.3">
      <c r="D12" s="3">
        <f>B3-$B$11</f>
        <v>9.9999999999997868E-3</v>
      </c>
      <c r="E12" s="3">
        <f t="shared" ref="E12:E15" si="2">(B3-$B$11)^2-$A$6*($E$2-$B$11)^2</f>
        <v>-6.199999999999523E-4</v>
      </c>
      <c r="F12" s="1"/>
    </row>
    <row r="13" spans="1:9" ht="18.75" x14ac:dyDescent="0.3">
      <c r="D13" s="3">
        <f t="shared" ref="D13:D15" si="3">B4-$B$11</f>
        <v>3.9999999999999147E-2</v>
      </c>
      <c r="E13" s="3">
        <f t="shared" si="2"/>
        <v>8.7999999999998377E-4</v>
      </c>
      <c r="F13" s="2"/>
    </row>
    <row r="14" spans="1:9" ht="18.75" x14ac:dyDescent="0.3">
      <c r="D14" s="3">
        <f t="shared" si="3"/>
        <v>-1.0000000000000675E-2</v>
      </c>
      <c r="E14" s="3">
        <f t="shared" si="2"/>
        <v>-6.1999999999993451E-4</v>
      </c>
      <c r="F14" s="2"/>
    </row>
    <row r="15" spans="1:9" x14ac:dyDescent="0.25">
      <c r="D15" s="3">
        <f t="shared" si="3"/>
        <v>1.9999999999999574E-2</v>
      </c>
      <c r="E15" s="3">
        <f t="shared" si="2"/>
        <v>-3.1999999999996506E-4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activeCell="F1" sqref="F1"/>
    </sheetView>
  </sheetViews>
  <sheetFormatPr defaultRowHeight="15" x14ac:dyDescent="0.25"/>
  <cols>
    <col min="3" max="3" width="10.42578125" customWidth="1"/>
    <col min="7" max="7" width="18.28515625" customWidth="1"/>
  </cols>
  <sheetData>
    <row r="1" spans="1:7" x14ac:dyDescent="0.25">
      <c r="A1" s="3" t="s">
        <v>0</v>
      </c>
      <c r="B1" s="3" t="s">
        <v>7</v>
      </c>
      <c r="C1" s="3" t="s">
        <v>12</v>
      </c>
      <c r="D1" s="3" t="s">
        <v>13</v>
      </c>
      <c r="E1" s="3" t="s">
        <v>14</v>
      </c>
      <c r="F1" s="9" t="s">
        <v>44</v>
      </c>
      <c r="G1" s="3" t="s">
        <v>15</v>
      </c>
    </row>
    <row r="2" spans="1:7" ht="15.75" x14ac:dyDescent="0.3">
      <c r="A2" s="3">
        <v>1</v>
      </c>
      <c r="B2" s="5">
        <v>47.12</v>
      </c>
      <c r="C2" s="3">
        <f>SUM(B2:B4)/3</f>
        <v>47.109999999999992</v>
      </c>
      <c r="D2" s="3">
        <f>VAR(B2:B4)</f>
        <v>7.0000000000007665E-4</v>
      </c>
      <c r="E2" s="3">
        <v>4.3</v>
      </c>
      <c r="F2" s="3">
        <f>E2*SQRT((D2/3)*(1-(A4/(A4*10))))</f>
        <v>6.2312920008617989E-2</v>
      </c>
      <c r="G2" s="3" t="s">
        <v>43</v>
      </c>
    </row>
    <row r="3" spans="1:7" ht="15.75" x14ac:dyDescent="0.3">
      <c r="A3" s="3">
        <v>2</v>
      </c>
      <c r="B3" s="5">
        <v>47.08</v>
      </c>
    </row>
    <row r="4" spans="1:7" ht="15.75" x14ac:dyDescent="0.3">
      <c r="A4" s="3">
        <v>3</v>
      </c>
      <c r="B4" s="5">
        <v>47.13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F14" sqref="F14"/>
    </sheetView>
  </sheetViews>
  <sheetFormatPr defaultRowHeight="15" x14ac:dyDescent="0.25"/>
  <cols>
    <col min="3" max="3" width="10.42578125" customWidth="1"/>
    <col min="7" max="7" width="18.28515625" customWidth="1"/>
  </cols>
  <sheetData>
    <row r="1" spans="1:7" x14ac:dyDescent="0.25">
      <c r="A1" s="3" t="s">
        <v>0</v>
      </c>
      <c r="B1" s="3" t="s">
        <v>7</v>
      </c>
      <c r="C1" s="3" t="s">
        <v>12</v>
      </c>
      <c r="D1" s="3" t="s">
        <v>13</v>
      </c>
      <c r="E1" s="3" t="s">
        <v>14</v>
      </c>
      <c r="F1" s="3" t="s">
        <v>44</v>
      </c>
      <c r="G1" s="3" t="s">
        <v>15</v>
      </c>
    </row>
    <row r="2" spans="1:7" ht="15.75" x14ac:dyDescent="0.3">
      <c r="A2" s="3">
        <v>1</v>
      </c>
      <c r="B2" s="5">
        <v>6.35</v>
      </c>
      <c r="C2" s="3">
        <f>SUM(B2:B6)/5</f>
        <v>6.35</v>
      </c>
      <c r="D2" s="3">
        <f>VAR(B2:B6)</f>
        <v>6.250000000000022E-3</v>
      </c>
      <c r="E2" s="3">
        <v>2.57</v>
      </c>
      <c r="F2" s="3">
        <f>E2*SQRT((D2/3)*(1-(A6/(A6*10))))</f>
        <v>0.11128426438630055</v>
      </c>
      <c r="G2" s="3" t="s">
        <v>45</v>
      </c>
    </row>
    <row r="3" spans="1:7" ht="15.75" x14ac:dyDescent="0.3">
      <c r="A3" s="3">
        <v>2</v>
      </c>
      <c r="B3" s="5">
        <v>6.4</v>
      </c>
    </row>
    <row r="4" spans="1:7" ht="15.75" x14ac:dyDescent="0.3">
      <c r="A4" s="3">
        <v>3</v>
      </c>
      <c r="B4" s="5">
        <v>6.3</v>
      </c>
    </row>
    <row r="5" spans="1:7" ht="15.75" x14ac:dyDescent="0.3">
      <c r="A5" s="3">
        <v>4</v>
      </c>
      <c r="B5" s="5">
        <v>6.45</v>
      </c>
    </row>
    <row r="6" spans="1:7" ht="15.75" x14ac:dyDescent="0.3">
      <c r="A6" s="3">
        <v>5</v>
      </c>
      <c r="B6" s="5">
        <v>6.25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8"/>
  <sheetViews>
    <sheetView tabSelected="1" topLeftCell="A25" workbookViewId="0">
      <selection activeCell="C58" sqref="C58"/>
    </sheetView>
  </sheetViews>
  <sheetFormatPr defaultRowHeight="15" x14ac:dyDescent="0.25"/>
  <cols>
    <col min="2" max="2" width="44.42578125" customWidth="1"/>
    <col min="3" max="4" width="36.7109375" customWidth="1"/>
    <col min="5" max="5" width="24.140625" customWidth="1"/>
    <col min="6" max="6" width="36.5703125" customWidth="1"/>
    <col min="7" max="7" width="27.42578125" customWidth="1"/>
    <col min="8" max="8" width="18.28515625" customWidth="1"/>
    <col min="9" max="9" width="20.42578125" customWidth="1"/>
  </cols>
  <sheetData>
    <row r="1" spans="1:9" x14ac:dyDescent="0.25">
      <c r="A1" s="3" t="s">
        <v>0</v>
      </c>
      <c r="B1" s="3" t="s">
        <v>18</v>
      </c>
      <c r="C1" s="3" t="s">
        <v>19</v>
      </c>
      <c r="D1" s="8" t="s">
        <v>20</v>
      </c>
      <c r="E1" s="8" t="s">
        <v>27</v>
      </c>
      <c r="F1" s="6"/>
      <c r="G1" s="6"/>
      <c r="H1" s="6"/>
      <c r="I1" s="6"/>
    </row>
    <row r="2" spans="1:9" x14ac:dyDescent="0.25">
      <c r="A2" s="3">
        <v>1</v>
      </c>
      <c r="B2" s="3">
        <v>12.7</v>
      </c>
      <c r="C2" s="3">
        <v>12.7</v>
      </c>
      <c r="D2" s="8">
        <v>14.8</v>
      </c>
      <c r="E2" s="8">
        <v>0.1</v>
      </c>
      <c r="F2" s="6"/>
      <c r="G2" s="6"/>
      <c r="H2" s="6"/>
      <c r="I2" s="6"/>
    </row>
    <row r="3" spans="1:9" x14ac:dyDescent="0.25">
      <c r="A3" s="3">
        <v>2</v>
      </c>
      <c r="B3" s="3">
        <v>12.7</v>
      </c>
      <c r="C3" s="3">
        <v>12.8</v>
      </c>
      <c r="D3" s="8">
        <v>14.9</v>
      </c>
      <c r="E3" s="6"/>
      <c r="F3" s="6"/>
      <c r="G3" s="6"/>
      <c r="H3" s="6"/>
      <c r="I3" s="6"/>
    </row>
    <row r="4" spans="1:9" x14ac:dyDescent="0.25">
      <c r="A4" s="3">
        <v>3</v>
      </c>
      <c r="B4" s="3">
        <v>12.7</v>
      </c>
      <c r="C4" s="3">
        <v>12.9</v>
      </c>
      <c r="D4" s="8">
        <v>14.7</v>
      </c>
      <c r="E4" s="6"/>
      <c r="F4" s="6"/>
      <c r="G4" s="6"/>
      <c r="H4" s="6"/>
      <c r="I4" s="6"/>
    </row>
    <row r="5" spans="1:9" x14ac:dyDescent="0.25">
      <c r="A5" s="3" t="s">
        <v>16</v>
      </c>
      <c r="B5" s="8">
        <v>12.7</v>
      </c>
      <c r="C5" s="8">
        <v>12.8</v>
      </c>
      <c r="D5" s="8">
        <v>14.8</v>
      </c>
      <c r="E5" s="6"/>
      <c r="F5" s="6"/>
      <c r="G5" s="6"/>
      <c r="H5" s="6"/>
      <c r="I5" s="6"/>
    </row>
    <row r="6" spans="1:9" x14ac:dyDescent="0.25">
      <c r="A6" s="6"/>
      <c r="B6" s="6"/>
      <c r="C6" s="6"/>
      <c r="D6" s="6"/>
      <c r="E6" s="6"/>
      <c r="F6" s="6"/>
      <c r="G6" s="6"/>
      <c r="H6" s="6"/>
      <c r="I6" s="6"/>
    </row>
    <row r="7" spans="1:9" ht="15.75" thickBot="1" x14ac:dyDescent="0.3">
      <c r="A7" s="6"/>
      <c r="B7" s="6"/>
      <c r="C7" s="6"/>
      <c r="D7" s="6"/>
      <c r="E7" s="6"/>
      <c r="F7" s="6"/>
      <c r="G7" s="6"/>
      <c r="H7" s="6"/>
    </row>
    <row r="8" spans="1:9" ht="15.75" thickBot="1" x14ac:dyDescent="0.3">
      <c r="A8" s="10" t="s">
        <v>21</v>
      </c>
      <c r="B8" s="11" t="s">
        <v>30</v>
      </c>
      <c r="C8" s="12">
        <v>0.95</v>
      </c>
      <c r="D8" s="13"/>
      <c r="E8" s="21"/>
      <c r="F8" s="6"/>
      <c r="G8" s="6"/>
      <c r="H8" s="6"/>
    </row>
    <row r="9" spans="1:9" x14ac:dyDescent="0.25">
      <c r="A9" s="15"/>
      <c r="B9" s="3" t="s">
        <v>22</v>
      </c>
      <c r="C9" s="3">
        <f>C5</f>
        <v>12.8</v>
      </c>
      <c r="D9" s="4"/>
      <c r="E9" s="23" t="s">
        <v>23</v>
      </c>
      <c r="F9" s="6"/>
      <c r="G9" s="6"/>
      <c r="H9" s="6"/>
    </row>
    <row r="10" spans="1:9" x14ac:dyDescent="0.25">
      <c r="A10" s="15"/>
      <c r="B10" s="3" t="s">
        <v>24</v>
      </c>
      <c r="C10" s="3">
        <f>SQRT(SUM(E10:E12)/(A4*(A4-1)))</f>
        <v>5.773502691896288E-2</v>
      </c>
      <c r="D10" s="4"/>
      <c r="E10" s="24">
        <f>($C$9-C2)^2</f>
        <v>1.0000000000000285E-2</v>
      </c>
      <c r="F10" s="6"/>
      <c r="G10" s="6"/>
      <c r="H10" s="6"/>
    </row>
    <row r="11" spans="1:9" ht="18.75" x14ac:dyDescent="0.3">
      <c r="A11" s="15"/>
      <c r="B11" s="3" t="s">
        <v>25</v>
      </c>
      <c r="C11" s="3">
        <v>4.3</v>
      </c>
      <c r="D11" s="4"/>
      <c r="E11" s="24">
        <f t="shared" ref="E11:E12" si="0">($C$9-C3)^2</f>
        <v>0</v>
      </c>
      <c r="F11" s="7"/>
      <c r="G11" s="6"/>
      <c r="H11" s="6"/>
    </row>
    <row r="12" spans="1:9" ht="19.5" thickBot="1" x14ac:dyDescent="0.35">
      <c r="A12" s="15"/>
      <c r="B12" s="8" t="s">
        <v>26</v>
      </c>
      <c r="C12" s="3">
        <f>C11*C10</f>
        <v>0.24826061575154038</v>
      </c>
      <c r="D12" s="4"/>
      <c r="E12" s="25">
        <f t="shared" si="0"/>
        <v>9.9999999999999291E-3</v>
      </c>
      <c r="F12" s="1"/>
    </row>
    <row r="13" spans="1:9" ht="18.75" x14ac:dyDescent="0.3">
      <c r="A13" s="15"/>
      <c r="B13" s="8" t="s">
        <v>28</v>
      </c>
      <c r="C13" s="3">
        <f>E2</f>
        <v>0.1</v>
      </c>
      <c r="D13" s="3"/>
      <c r="E13" s="22"/>
      <c r="F13" s="2"/>
    </row>
    <row r="14" spans="1:9" ht="18.75" x14ac:dyDescent="0.3">
      <c r="A14" s="15"/>
      <c r="B14" s="8" t="s">
        <v>29</v>
      </c>
      <c r="C14" s="3">
        <f>C8*C13</f>
        <v>9.5000000000000001E-2</v>
      </c>
      <c r="D14" s="3"/>
      <c r="E14" s="16"/>
      <c r="F14" s="2"/>
    </row>
    <row r="15" spans="1:9" x14ac:dyDescent="0.25">
      <c r="A15" s="15"/>
      <c r="B15" s="8" t="s">
        <v>31</v>
      </c>
      <c r="C15" s="3">
        <f>SQRT((C12^2)+(C14^2))</f>
        <v>0.26581635264470466</v>
      </c>
      <c r="D15" s="3"/>
      <c r="E15" s="16"/>
      <c r="G15" s="6"/>
    </row>
    <row r="16" spans="1:9" ht="15.75" thickBot="1" x14ac:dyDescent="0.3">
      <c r="A16" s="17"/>
      <c r="B16" s="18" t="s">
        <v>17</v>
      </c>
      <c r="C16" s="19" t="s">
        <v>32</v>
      </c>
      <c r="D16" s="19"/>
      <c r="E16" s="20"/>
    </row>
    <row r="19" spans="1:5" ht="15.75" thickBot="1" x14ac:dyDescent="0.3"/>
    <row r="20" spans="1:5" ht="15.75" thickBot="1" x14ac:dyDescent="0.3">
      <c r="A20" s="10" t="s">
        <v>33</v>
      </c>
      <c r="B20" s="11" t="s">
        <v>30</v>
      </c>
      <c r="C20" s="12">
        <v>0.95</v>
      </c>
      <c r="D20" s="13"/>
      <c r="E20" s="21"/>
    </row>
    <row r="21" spans="1:5" x14ac:dyDescent="0.25">
      <c r="A21" s="15"/>
      <c r="B21" s="3" t="s">
        <v>22</v>
      </c>
      <c r="C21" s="3">
        <f>D5</f>
        <v>14.8</v>
      </c>
      <c r="D21" s="4"/>
      <c r="E21" s="23" t="s">
        <v>23</v>
      </c>
    </row>
    <row r="22" spans="1:5" x14ac:dyDescent="0.25">
      <c r="A22" s="15"/>
      <c r="B22" s="3" t="s">
        <v>24</v>
      </c>
      <c r="C22" s="3">
        <f>SQRT(SUM(E22:E24)/($A$4*($A$4-1)))</f>
        <v>5.773502691896288E-2</v>
      </c>
      <c r="D22" s="4"/>
      <c r="E22" s="24">
        <f>($C$21-D2)^2</f>
        <v>0</v>
      </c>
    </row>
    <row r="23" spans="1:5" x14ac:dyDescent="0.25">
      <c r="A23" s="15"/>
      <c r="B23" s="3" t="s">
        <v>25</v>
      </c>
      <c r="C23" s="3">
        <v>4.3</v>
      </c>
      <c r="D23" s="4"/>
      <c r="E23" s="24">
        <f t="shared" ref="E23:E24" si="1">($C$21-D3)^2</f>
        <v>9.9999999999999291E-3</v>
      </c>
    </row>
    <row r="24" spans="1:5" ht="15.75" thickBot="1" x14ac:dyDescent="0.3">
      <c r="A24" s="15"/>
      <c r="B24" s="8" t="s">
        <v>26</v>
      </c>
      <c r="C24" s="3">
        <f>C23*C22</f>
        <v>0.24826061575154038</v>
      </c>
      <c r="D24" s="4"/>
      <c r="E24" s="25">
        <f t="shared" si="1"/>
        <v>1.0000000000000285E-2</v>
      </c>
    </row>
    <row r="25" spans="1:5" x14ac:dyDescent="0.25">
      <c r="A25" s="15"/>
      <c r="B25" s="8" t="s">
        <v>28</v>
      </c>
      <c r="C25" s="3">
        <f>$E$2</f>
        <v>0.1</v>
      </c>
      <c r="D25" s="3"/>
      <c r="E25" s="22"/>
    </row>
    <row r="26" spans="1:5" x14ac:dyDescent="0.25">
      <c r="A26" s="15"/>
      <c r="B26" s="8" t="s">
        <v>29</v>
      </c>
      <c r="C26" s="3">
        <f>C20*C25</f>
        <v>9.5000000000000001E-2</v>
      </c>
      <c r="D26" s="3"/>
      <c r="E26" s="16"/>
    </row>
    <row r="27" spans="1:5" x14ac:dyDescent="0.25">
      <c r="A27" s="15"/>
      <c r="B27" s="8" t="s">
        <v>31</v>
      </c>
      <c r="C27" s="3">
        <f>SQRT((C24^2)+(C26^2))</f>
        <v>0.26581635264470466</v>
      </c>
      <c r="D27" s="3"/>
      <c r="E27" s="16"/>
    </row>
    <row r="28" spans="1:5" ht="15.75" thickBot="1" x14ac:dyDescent="0.3">
      <c r="A28" s="17"/>
      <c r="B28" s="18" t="s">
        <v>17</v>
      </c>
      <c r="C28" s="19" t="s">
        <v>34</v>
      </c>
      <c r="D28" s="19"/>
      <c r="E28" s="20"/>
    </row>
    <row r="31" spans="1:5" ht="15.75" thickBot="1" x14ac:dyDescent="0.3"/>
    <row r="32" spans="1:5" ht="15.75" thickBot="1" x14ac:dyDescent="0.3">
      <c r="A32" s="10" t="s">
        <v>35</v>
      </c>
      <c r="B32" s="11" t="s">
        <v>30</v>
      </c>
      <c r="C32" s="12">
        <v>0.95</v>
      </c>
      <c r="D32" s="13"/>
      <c r="E32" s="21"/>
    </row>
    <row r="33" spans="1:5" x14ac:dyDescent="0.25">
      <c r="A33" s="15"/>
      <c r="B33" s="3" t="s">
        <v>22</v>
      </c>
      <c r="C33" s="3">
        <f>B5</f>
        <v>12.7</v>
      </c>
      <c r="D33" s="4"/>
      <c r="E33" s="23" t="s">
        <v>23</v>
      </c>
    </row>
    <row r="34" spans="1:5" x14ac:dyDescent="0.25">
      <c r="A34" s="15"/>
      <c r="B34" s="3" t="s">
        <v>24</v>
      </c>
      <c r="C34" s="3">
        <f>SQRT(SUM(E34:E36)/($A$4*($A$4-1)))</f>
        <v>0</v>
      </c>
      <c r="D34" s="4"/>
      <c r="E34" s="24">
        <f>($C$33-B2)^2</f>
        <v>0</v>
      </c>
    </row>
    <row r="35" spans="1:5" x14ac:dyDescent="0.25">
      <c r="A35" s="15"/>
      <c r="B35" s="3" t="s">
        <v>25</v>
      </c>
      <c r="C35" s="3">
        <v>4.3</v>
      </c>
      <c r="D35" s="4"/>
      <c r="E35" s="24">
        <f t="shared" ref="E35:E36" si="2">($C$33-B3)^2</f>
        <v>0</v>
      </c>
    </row>
    <row r="36" spans="1:5" ht="15.75" thickBot="1" x14ac:dyDescent="0.3">
      <c r="A36" s="15"/>
      <c r="B36" s="8" t="s">
        <v>26</v>
      </c>
      <c r="C36" s="3">
        <f>C35*C34</f>
        <v>0</v>
      </c>
      <c r="D36" s="4"/>
      <c r="E36" s="25">
        <f t="shared" si="2"/>
        <v>0</v>
      </c>
    </row>
    <row r="37" spans="1:5" x14ac:dyDescent="0.25">
      <c r="A37" s="15"/>
      <c r="B37" s="8" t="s">
        <v>28</v>
      </c>
      <c r="C37" s="3">
        <f>$E$2</f>
        <v>0.1</v>
      </c>
      <c r="D37" s="3"/>
      <c r="E37" s="22"/>
    </row>
    <row r="38" spans="1:5" x14ac:dyDescent="0.25">
      <c r="A38" s="15"/>
      <c r="B38" s="8" t="s">
        <v>29</v>
      </c>
      <c r="C38" s="3">
        <f>C32*C37</f>
        <v>9.5000000000000001E-2</v>
      </c>
      <c r="D38" s="3"/>
      <c r="E38" s="16"/>
    </row>
    <row r="39" spans="1:5" x14ac:dyDescent="0.25">
      <c r="A39" s="15"/>
      <c r="B39" s="8" t="s">
        <v>31</v>
      </c>
      <c r="C39" s="3">
        <f>SQRT((C36^2)+(C38^2))</f>
        <v>9.5000000000000001E-2</v>
      </c>
      <c r="D39" s="3"/>
      <c r="E39" s="16"/>
    </row>
    <row r="40" spans="1:5" ht="15.75" thickBot="1" x14ac:dyDescent="0.3">
      <c r="A40" s="17"/>
      <c r="B40" s="18" t="s">
        <v>17</v>
      </c>
      <c r="C40" s="19" t="s">
        <v>36</v>
      </c>
      <c r="D40" s="19"/>
      <c r="E40" s="20"/>
    </row>
    <row r="43" spans="1:5" ht="15.75" thickBot="1" x14ac:dyDescent="0.3"/>
    <row r="44" spans="1:5" x14ac:dyDescent="0.25">
      <c r="A44" s="10" t="s">
        <v>37</v>
      </c>
      <c r="B44" s="13"/>
      <c r="C44" s="13"/>
      <c r="D44" s="14"/>
    </row>
    <row r="45" spans="1:5" ht="17.25" x14ac:dyDescent="0.25">
      <c r="A45" s="15"/>
      <c r="B45" s="3" t="s">
        <v>38</v>
      </c>
      <c r="C45" s="3">
        <f>C9*C21*C33</f>
        <v>2405.8880000000004</v>
      </c>
      <c r="D45" s="16" t="s">
        <v>40</v>
      </c>
    </row>
    <row r="46" spans="1:5" ht="17.25" x14ac:dyDescent="0.25">
      <c r="A46" s="15"/>
      <c r="B46" s="3" t="s">
        <v>41</v>
      </c>
      <c r="C46" s="3">
        <f>C45*SQRT(((C39/C33)^2)+((C15/C9)^2)+((C27/C21)^2))</f>
        <v>68.464370746737373</v>
      </c>
      <c r="D46" s="27" t="s">
        <v>39</v>
      </c>
    </row>
    <row r="47" spans="1:5" x14ac:dyDescent="0.25">
      <c r="A47" s="15"/>
      <c r="B47" s="3" t="s">
        <v>42</v>
      </c>
      <c r="C47" s="26">
        <f>70/2410</f>
        <v>2.9045643153526972E-2</v>
      </c>
      <c r="D47" s="16"/>
    </row>
    <row r="48" spans="1:5" ht="15.75" thickBot="1" x14ac:dyDescent="0.3">
      <c r="A48" s="17"/>
      <c r="B48" s="19"/>
      <c r="C48" s="19"/>
      <c r="D48" s="20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Задание 1</vt:lpstr>
      <vt:lpstr>Задание 2</vt:lpstr>
      <vt:lpstr>Задание 3</vt:lpstr>
      <vt:lpstr>Задание 4</vt:lpstr>
      <vt:lpstr>Задание 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2020-12-18T08:39:47Z</dcterms:modified>
</cp:coreProperties>
</file>