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6"/>
  </bookViews>
  <sheets>
    <sheet name="6 месяцев (пример)" sheetId="4" r:id="rId1"/>
    <sheet name="12 месяцев" sheetId="3" state="hidden" r:id="rId2"/>
    <sheet name="Лист1" sheetId="1" state="hidden" r:id="rId3"/>
    <sheet name="Лист2" sheetId="2" state="hidden" r:id="rId4"/>
    <sheet name="Лист1 (2)" sheetId="5" state="hidden" r:id="rId5"/>
    <sheet name="Лист3" sheetId="6" state="hidden" r:id="rId6"/>
    <sheet name="12 месяцев " sheetId="7" r:id="rId7"/>
    <sheet name="48 месяцев" sheetId="8" r:id="rId8"/>
  </sheets>
  <calcPr calcId="145621"/>
</workbook>
</file>

<file path=xl/calcChain.xml><?xml version="1.0" encoding="utf-8"?>
<calcChain xmlns="http://schemas.openxmlformats.org/spreadsheetml/2006/main">
  <c r="I15" i="4" l="1"/>
  <c r="I8" i="4"/>
  <c r="F8" i="4"/>
  <c r="O29" i="7"/>
  <c r="L22" i="7"/>
  <c r="I15" i="7"/>
  <c r="F8" i="7"/>
  <c r="AP10" i="8"/>
  <c r="AV24" i="8"/>
  <c r="AS17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D6" i="8"/>
  <c r="AE6" i="8"/>
  <c r="AE7" i="8" s="1"/>
  <c r="AD7" i="8"/>
  <c r="AP7" i="8"/>
  <c r="AD8" i="8"/>
  <c r="AD10" i="8" s="1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D13" i="8"/>
  <c r="AG14" i="8"/>
  <c r="AH13" i="8" s="1"/>
  <c r="AS14" i="8"/>
  <c r="AD19" i="8"/>
  <c r="AE19" i="8"/>
  <c r="AF19" i="8"/>
  <c r="AG19" i="8"/>
  <c r="AH19" i="8"/>
  <c r="AI19" i="8"/>
  <c r="AJ19" i="8"/>
  <c r="AJ21" i="8" s="1"/>
  <c r="AK19" i="8"/>
  <c r="AL19" i="8"/>
  <c r="AM19" i="8"/>
  <c r="AN19" i="8"/>
  <c r="AO19" i="8"/>
  <c r="AP19" i="8"/>
  <c r="AQ19" i="8"/>
  <c r="AR19" i="8"/>
  <c r="AS19" i="8"/>
  <c r="AT19" i="8"/>
  <c r="AU19" i="8"/>
  <c r="AV19" i="8"/>
  <c r="AD20" i="8"/>
  <c r="AD21" i="8"/>
  <c r="AE20" i="8" s="1"/>
  <c r="AE21" i="8" s="1"/>
  <c r="AV21" i="8"/>
  <c r="AD26" i="8"/>
  <c r="AE26" i="8"/>
  <c r="AF26" i="8"/>
  <c r="AG26" i="8"/>
  <c r="AH26" i="8"/>
  <c r="AI26" i="8"/>
  <c r="AJ26" i="8"/>
  <c r="AK26" i="8"/>
  <c r="AL26" i="8"/>
  <c r="AM26" i="8"/>
  <c r="AM28" i="8" s="1"/>
  <c r="AN26" i="8"/>
  <c r="AO26" i="8"/>
  <c r="AP26" i="8"/>
  <c r="AQ26" i="8"/>
  <c r="AR26" i="8"/>
  <c r="AS26" i="8"/>
  <c r="AT26" i="8"/>
  <c r="AU26" i="8"/>
  <c r="AV26" i="8"/>
  <c r="AW26" i="8"/>
  <c r="AX26" i="8"/>
  <c r="AY26" i="8"/>
  <c r="AD27" i="8"/>
  <c r="AD28" i="8" s="1"/>
  <c r="AY28" i="8"/>
  <c r="AA3" i="8"/>
  <c r="AA29" i="8"/>
  <c r="AA28" i="8"/>
  <c r="AA27" i="8"/>
  <c r="AC26" i="8"/>
  <c r="AB26" i="8"/>
  <c r="AA26" i="8"/>
  <c r="X22" i="8"/>
  <c r="X21" i="8"/>
  <c r="X20" i="8"/>
  <c r="AC19" i="8"/>
  <c r="AB19" i="8"/>
  <c r="AA19" i="8"/>
  <c r="Z19" i="8"/>
  <c r="Y19" i="8"/>
  <c r="X19" i="8"/>
  <c r="U15" i="8"/>
  <c r="U13" i="8"/>
  <c r="AC12" i="8"/>
  <c r="AB12" i="8"/>
  <c r="AA12" i="8"/>
  <c r="Z12" i="8"/>
  <c r="Y12" i="8"/>
  <c r="X12" i="8"/>
  <c r="W12" i="8"/>
  <c r="V12" i="8"/>
  <c r="U12" i="8"/>
  <c r="U14" i="8" s="1"/>
  <c r="R8" i="8"/>
  <c r="R7" i="8"/>
  <c r="S6" i="8" s="1"/>
  <c r="R6" i="8"/>
  <c r="AC5" i="8"/>
  <c r="AB5" i="8"/>
  <c r="AA5" i="8"/>
  <c r="Z5" i="8"/>
  <c r="Y5" i="8"/>
  <c r="X5" i="8"/>
  <c r="W5" i="8"/>
  <c r="V5" i="8"/>
  <c r="U5" i="8"/>
  <c r="T5" i="8"/>
  <c r="S5" i="8"/>
  <c r="R5" i="8"/>
  <c r="O3" i="8"/>
  <c r="F10" i="8"/>
  <c r="O28" i="8"/>
  <c r="P27" i="8" s="1"/>
  <c r="Z26" i="8"/>
  <c r="Y26" i="8"/>
  <c r="X26" i="8"/>
  <c r="W26" i="8"/>
  <c r="V26" i="8"/>
  <c r="U26" i="8"/>
  <c r="T26" i="8"/>
  <c r="S26" i="8"/>
  <c r="R26" i="8"/>
  <c r="Q26" i="8"/>
  <c r="P26" i="8"/>
  <c r="O26" i="8"/>
  <c r="L21" i="8"/>
  <c r="M20" i="8" s="1"/>
  <c r="W19" i="8"/>
  <c r="V19" i="8"/>
  <c r="U19" i="8"/>
  <c r="T19" i="8"/>
  <c r="S19" i="8"/>
  <c r="R19" i="8"/>
  <c r="Q19" i="8"/>
  <c r="P19" i="8"/>
  <c r="O19" i="8"/>
  <c r="N19" i="8"/>
  <c r="M19" i="8"/>
  <c r="L19" i="8"/>
  <c r="I14" i="8"/>
  <c r="J13" i="8" s="1"/>
  <c r="J14" i="8" s="1"/>
  <c r="T12" i="8"/>
  <c r="S12" i="8"/>
  <c r="R12" i="8"/>
  <c r="Q12" i="8"/>
  <c r="P12" i="8"/>
  <c r="O12" i="8"/>
  <c r="N12" i="8"/>
  <c r="M12" i="8"/>
  <c r="L12" i="8"/>
  <c r="K12" i="8"/>
  <c r="J12" i="8"/>
  <c r="I12" i="8"/>
  <c r="F8" i="8"/>
  <c r="F7" i="8"/>
  <c r="F7" i="7"/>
  <c r="G6" i="8"/>
  <c r="G7" i="8" s="1"/>
  <c r="Q5" i="8"/>
  <c r="P5" i="8"/>
  <c r="O5" i="8"/>
  <c r="N5" i="8"/>
  <c r="M5" i="8"/>
  <c r="L5" i="8"/>
  <c r="K5" i="8"/>
  <c r="J5" i="8"/>
  <c r="I5" i="8"/>
  <c r="H5" i="8"/>
  <c r="G5" i="8"/>
  <c r="AV1" i="8"/>
  <c r="AW1" i="8" s="1"/>
  <c r="AX1" i="8" s="1"/>
  <c r="AY1" i="8" s="1"/>
  <c r="AO1" i="8"/>
  <c r="AP1" i="8"/>
  <c r="AQ1" i="8" s="1"/>
  <c r="AR1" i="8" s="1"/>
  <c r="AS1" i="8" s="1"/>
  <c r="AT1" i="8" s="1"/>
  <c r="AU1" i="8" s="1"/>
  <c r="Q1" i="8"/>
  <c r="R1" i="8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P1" i="8"/>
  <c r="N26" i="8"/>
  <c r="M26" i="8"/>
  <c r="L26" i="8"/>
  <c r="K26" i="8"/>
  <c r="J26" i="8"/>
  <c r="I26" i="8"/>
  <c r="H26" i="8"/>
  <c r="G26" i="8"/>
  <c r="F26" i="8"/>
  <c r="E26" i="8"/>
  <c r="D26" i="8"/>
  <c r="C26" i="8"/>
  <c r="C28" i="8" s="1"/>
  <c r="F21" i="8"/>
  <c r="G21" i="8" s="1"/>
  <c r="G20" i="8"/>
  <c r="K19" i="8"/>
  <c r="J19" i="8"/>
  <c r="I19" i="8"/>
  <c r="H19" i="8"/>
  <c r="G19" i="8"/>
  <c r="F19" i="8"/>
  <c r="H12" i="8"/>
  <c r="G12" i="8"/>
  <c r="F12" i="8"/>
  <c r="E12" i="8"/>
  <c r="D12" i="8"/>
  <c r="C12" i="8"/>
  <c r="C14" i="8" s="1"/>
  <c r="C7" i="8"/>
  <c r="D6" i="8" s="1"/>
  <c r="F5" i="8"/>
  <c r="E5" i="8"/>
  <c r="D5" i="8"/>
  <c r="C5" i="8"/>
  <c r="E27" i="7"/>
  <c r="D27" i="7"/>
  <c r="O28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C28" i="7" s="1"/>
  <c r="L21" i="7"/>
  <c r="L19" i="7"/>
  <c r="K19" i="7"/>
  <c r="J19" i="7"/>
  <c r="I19" i="7"/>
  <c r="H19" i="7"/>
  <c r="G19" i="7"/>
  <c r="F19" i="7"/>
  <c r="F21" i="7" s="1"/>
  <c r="G20" i="7" s="1"/>
  <c r="I14" i="7"/>
  <c r="I12" i="7"/>
  <c r="H12" i="7"/>
  <c r="G12" i="7"/>
  <c r="F12" i="7"/>
  <c r="E12" i="7"/>
  <c r="D12" i="7"/>
  <c r="C12" i="7"/>
  <c r="C14" i="7" s="1"/>
  <c r="D13" i="7" s="1"/>
  <c r="F10" i="7"/>
  <c r="F5" i="7"/>
  <c r="E5" i="7"/>
  <c r="D5" i="7"/>
  <c r="C5" i="7"/>
  <c r="C7" i="7" s="1"/>
  <c r="D6" i="7" s="1"/>
  <c r="F11" i="3"/>
  <c r="AF21" i="8" l="1"/>
  <c r="AF20" i="8"/>
  <c r="AF6" i="8"/>
  <c r="AF7" i="8"/>
  <c r="AN27" i="8"/>
  <c r="AN28" i="8"/>
  <c r="AK20" i="8"/>
  <c r="AK21" i="8" s="1"/>
  <c r="AE28" i="8"/>
  <c r="AE27" i="8"/>
  <c r="AD14" i="8"/>
  <c r="AH14" i="8"/>
  <c r="AB27" i="8"/>
  <c r="AB28" i="8" s="1"/>
  <c r="Y20" i="8"/>
  <c r="Y21" i="8" s="1"/>
  <c r="V13" i="8"/>
  <c r="V14" i="8"/>
  <c r="S7" i="8"/>
  <c r="P28" i="8"/>
  <c r="M21" i="8"/>
  <c r="K13" i="8"/>
  <c r="K14" i="8" s="1"/>
  <c r="H6" i="8"/>
  <c r="H7" i="8" s="1"/>
  <c r="I6" i="8" s="1"/>
  <c r="I7" i="8" s="1"/>
  <c r="H20" i="8"/>
  <c r="H21" i="8" s="1"/>
  <c r="D27" i="8"/>
  <c r="D28" i="8"/>
  <c r="D13" i="8"/>
  <c r="D14" i="8"/>
  <c r="D7" i="8"/>
  <c r="D28" i="7"/>
  <c r="G21" i="7"/>
  <c r="H20" i="7" s="1"/>
  <c r="D14" i="7"/>
  <c r="E13" i="7" s="1"/>
  <c r="D7" i="7"/>
  <c r="E6" i="7" s="1"/>
  <c r="F7" i="3"/>
  <c r="F5" i="3"/>
  <c r="E5" i="3"/>
  <c r="D5" i="3"/>
  <c r="C5" i="3"/>
  <c r="C7" i="3" s="1"/>
  <c r="D6" i="3" s="1"/>
  <c r="I14" i="3"/>
  <c r="I12" i="3"/>
  <c r="H12" i="3"/>
  <c r="G12" i="3"/>
  <c r="F12" i="3"/>
  <c r="E12" i="3"/>
  <c r="D12" i="3"/>
  <c r="C12" i="3"/>
  <c r="C14" i="3" s="1"/>
  <c r="D13" i="3" s="1"/>
  <c r="AL20" i="8" l="1"/>
  <c r="AL21" i="8" s="1"/>
  <c r="AF27" i="8"/>
  <c r="AF28" i="8"/>
  <c r="AO27" i="8"/>
  <c r="AO28" i="8"/>
  <c r="AG20" i="8"/>
  <c r="AI13" i="8"/>
  <c r="AI14" i="8" s="1"/>
  <c r="AG6" i="8"/>
  <c r="AG7" i="8"/>
  <c r="AE13" i="8"/>
  <c r="AE14" i="8" s="1"/>
  <c r="AC27" i="8"/>
  <c r="AC28" i="8" s="1"/>
  <c r="Z20" i="8"/>
  <c r="Z21" i="8"/>
  <c r="W13" i="8"/>
  <c r="W14" i="8" s="1"/>
  <c r="T6" i="8"/>
  <c r="T7" i="8"/>
  <c r="Q27" i="8"/>
  <c r="Q28" i="8" s="1"/>
  <c r="N20" i="8"/>
  <c r="N21" i="8"/>
  <c r="L13" i="8"/>
  <c r="L14" i="8" s="1"/>
  <c r="J6" i="8"/>
  <c r="J7" i="8" s="1"/>
  <c r="I20" i="8"/>
  <c r="E6" i="8"/>
  <c r="E7" i="8"/>
  <c r="E13" i="8"/>
  <c r="E14" i="8"/>
  <c r="E27" i="8"/>
  <c r="E28" i="8"/>
  <c r="H21" i="7"/>
  <c r="I20" i="7" s="1"/>
  <c r="E7" i="7"/>
  <c r="E28" i="7"/>
  <c r="F27" i="7" s="1"/>
  <c r="E14" i="7"/>
  <c r="F13" i="7" s="1"/>
  <c r="D7" i="3"/>
  <c r="D14" i="3"/>
  <c r="AF13" i="8" l="1"/>
  <c r="AF14" i="8"/>
  <c r="AJ13" i="8"/>
  <c r="AJ14" i="8"/>
  <c r="AM20" i="8"/>
  <c r="AM21" i="8" s="1"/>
  <c r="AH6" i="8"/>
  <c r="AH7" i="8"/>
  <c r="AP27" i="8"/>
  <c r="AP28" i="8" s="1"/>
  <c r="AG27" i="8"/>
  <c r="AG28" i="8" s="1"/>
  <c r="AA20" i="8"/>
  <c r="AA21" i="8"/>
  <c r="X13" i="8"/>
  <c r="X14" i="8" s="1"/>
  <c r="U6" i="8"/>
  <c r="U7" i="8" s="1"/>
  <c r="R27" i="8"/>
  <c r="R28" i="8" s="1"/>
  <c r="O20" i="8"/>
  <c r="O21" i="8"/>
  <c r="M13" i="8"/>
  <c r="M14" i="8" s="1"/>
  <c r="K6" i="8"/>
  <c r="K7" i="8" s="1"/>
  <c r="F13" i="8"/>
  <c r="F14" i="8" s="1"/>
  <c r="F27" i="8"/>
  <c r="F28" i="8" s="1"/>
  <c r="F6" i="8"/>
  <c r="F6" i="7"/>
  <c r="I21" i="7"/>
  <c r="J20" i="7" s="1"/>
  <c r="F14" i="7"/>
  <c r="G13" i="7" s="1"/>
  <c r="F28" i="7"/>
  <c r="G27" i="7" s="1"/>
  <c r="E6" i="3"/>
  <c r="E7" i="3" s="1"/>
  <c r="E13" i="3"/>
  <c r="E14" i="3" s="1"/>
  <c r="AQ27" i="8" l="1"/>
  <c r="AQ28" i="8"/>
  <c r="AN20" i="8"/>
  <c r="AN21" i="8" s="1"/>
  <c r="AH27" i="8"/>
  <c r="AH28" i="8" s="1"/>
  <c r="AI6" i="8"/>
  <c r="AI7" i="8" s="1"/>
  <c r="AK13" i="8"/>
  <c r="AK14" i="8"/>
  <c r="AG15" i="8"/>
  <c r="AG17" i="8" s="1"/>
  <c r="AG21" i="8" s="1"/>
  <c r="AG13" i="8"/>
  <c r="AB20" i="8"/>
  <c r="AB21" i="8"/>
  <c r="Y13" i="8"/>
  <c r="Y14" i="8" s="1"/>
  <c r="V6" i="8"/>
  <c r="V7" i="8" s="1"/>
  <c r="S27" i="8"/>
  <c r="S28" i="8"/>
  <c r="P20" i="8"/>
  <c r="P21" i="8"/>
  <c r="N13" i="8"/>
  <c r="N14" i="8"/>
  <c r="L6" i="8"/>
  <c r="L7" i="8"/>
  <c r="G27" i="8"/>
  <c r="G28" i="8" s="1"/>
  <c r="G13" i="8"/>
  <c r="G14" i="8" s="1"/>
  <c r="G28" i="7"/>
  <c r="H27" i="7" s="1"/>
  <c r="G14" i="7"/>
  <c r="H13" i="7" s="1"/>
  <c r="J21" i="7"/>
  <c r="K20" i="7" s="1"/>
  <c r="F6" i="3"/>
  <c r="F8" i="3"/>
  <c r="F13" i="3"/>
  <c r="F14" i="3" s="1"/>
  <c r="AJ6" i="8" l="1"/>
  <c r="AJ7" i="8" s="1"/>
  <c r="AI27" i="8"/>
  <c r="AI28" i="8"/>
  <c r="AO20" i="8"/>
  <c r="AO21" i="8" s="1"/>
  <c r="AL13" i="8"/>
  <c r="AL14" i="8"/>
  <c r="AR27" i="8"/>
  <c r="AR28" i="8"/>
  <c r="AH20" i="8"/>
  <c r="AH21" i="8"/>
  <c r="AC20" i="8"/>
  <c r="AC21" i="8" s="1"/>
  <c r="Z13" i="8"/>
  <c r="Z14" i="8"/>
  <c r="W6" i="8"/>
  <c r="W7" i="8" s="1"/>
  <c r="T27" i="8"/>
  <c r="T28" i="8" s="1"/>
  <c r="Q20" i="8"/>
  <c r="Q21" i="8"/>
  <c r="O13" i="8"/>
  <c r="O14" i="8"/>
  <c r="M6" i="8"/>
  <c r="M7" i="8" s="1"/>
  <c r="H13" i="8"/>
  <c r="H14" i="8"/>
  <c r="H27" i="8"/>
  <c r="H28" i="8" s="1"/>
  <c r="H14" i="7"/>
  <c r="K21" i="7"/>
  <c r="H28" i="7"/>
  <c r="I27" i="7" s="1"/>
  <c r="G13" i="3"/>
  <c r="G14" i="3" s="1"/>
  <c r="AP20" i="8" l="1"/>
  <c r="AP21" i="8"/>
  <c r="AK6" i="8"/>
  <c r="AK7" i="8"/>
  <c r="AM13" i="8"/>
  <c r="AM14" i="8" s="1"/>
  <c r="AI20" i="8"/>
  <c r="AI21" i="8"/>
  <c r="AS27" i="8"/>
  <c r="AS28" i="8" s="1"/>
  <c r="AJ27" i="8"/>
  <c r="AA13" i="8"/>
  <c r="AA14" i="8"/>
  <c r="X6" i="8"/>
  <c r="X7" i="8" s="1"/>
  <c r="I15" i="8"/>
  <c r="I17" i="8" s="1"/>
  <c r="I21" i="8" s="1"/>
  <c r="J20" i="8" s="1"/>
  <c r="J21" i="8" s="1"/>
  <c r="K20" i="8" s="1"/>
  <c r="K21" i="8" s="1"/>
  <c r="I13" i="8"/>
  <c r="U27" i="8"/>
  <c r="U28" i="8" s="1"/>
  <c r="R20" i="8"/>
  <c r="R21" i="8" s="1"/>
  <c r="P13" i="8"/>
  <c r="P14" i="8"/>
  <c r="N6" i="8"/>
  <c r="N7" i="8" s="1"/>
  <c r="I27" i="8"/>
  <c r="I28" i="8" s="1"/>
  <c r="L20" i="7"/>
  <c r="I13" i="7"/>
  <c r="I28" i="7"/>
  <c r="J27" i="7" s="1"/>
  <c r="H13" i="3"/>
  <c r="H14" i="3" s="1"/>
  <c r="AT27" i="8" l="1"/>
  <c r="AT28" i="8" s="1"/>
  <c r="AN13" i="8"/>
  <c r="AN14" i="8" s="1"/>
  <c r="AJ20" i="8"/>
  <c r="AJ22" i="8"/>
  <c r="AJ24" i="8" s="1"/>
  <c r="AJ28" i="8" s="1"/>
  <c r="AL6" i="8"/>
  <c r="AL7" i="8" s="1"/>
  <c r="AQ20" i="8"/>
  <c r="AQ21" i="8"/>
  <c r="AB13" i="8"/>
  <c r="AB14" i="8"/>
  <c r="Y6" i="8"/>
  <c r="Y7" i="8" s="1"/>
  <c r="L20" i="8"/>
  <c r="L22" i="8"/>
  <c r="L24" i="8" s="1"/>
  <c r="V27" i="8"/>
  <c r="V28" i="8"/>
  <c r="S20" i="8"/>
  <c r="S21" i="8"/>
  <c r="Q13" i="8"/>
  <c r="Q14" i="8" s="1"/>
  <c r="O6" i="8"/>
  <c r="O7" i="8"/>
  <c r="J27" i="8"/>
  <c r="J28" i="8"/>
  <c r="J28" i="7"/>
  <c r="K27" i="7" s="1"/>
  <c r="I15" i="3"/>
  <c r="I13" i="3"/>
  <c r="AU27" i="8" l="1"/>
  <c r="AU28" i="8" s="1"/>
  <c r="AM6" i="8"/>
  <c r="AK27" i="8"/>
  <c r="AK28" i="8" s="1"/>
  <c r="AO13" i="8"/>
  <c r="AO14" i="8" s="1"/>
  <c r="AR20" i="8"/>
  <c r="AR21" i="8"/>
  <c r="AC13" i="8"/>
  <c r="AC14" i="8"/>
  <c r="Z6" i="8"/>
  <c r="Z7" i="8"/>
  <c r="W27" i="8"/>
  <c r="W28" i="8" s="1"/>
  <c r="T20" i="8"/>
  <c r="T21" i="8" s="1"/>
  <c r="R13" i="8"/>
  <c r="P6" i="8"/>
  <c r="P7" i="8" s="1"/>
  <c r="K27" i="8"/>
  <c r="K28" i="8"/>
  <c r="K28" i="7"/>
  <c r="L27" i="7" s="1"/>
  <c r="O28" i="3"/>
  <c r="L21" i="3"/>
  <c r="G26" i="3"/>
  <c r="H26" i="3"/>
  <c r="I26" i="3"/>
  <c r="J26" i="3"/>
  <c r="K26" i="3"/>
  <c r="L26" i="3"/>
  <c r="M26" i="3"/>
  <c r="N26" i="3"/>
  <c r="O26" i="3"/>
  <c r="L19" i="3"/>
  <c r="K19" i="3"/>
  <c r="J19" i="3"/>
  <c r="I19" i="3"/>
  <c r="H19" i="3"/>
  <c r="G19" i="3"/>
  <c r="F19" i="3"/>
  <c r="F21" i="3" s="1"/>
  <c r="G20" i="3" s="1"/>
  <c r="AP13" i="8" l="1"/>
  <c r="AL27" i="8"/>
  <c r="AL28" i="8" s="1"/>
  <c r="AV27" i="8"/>
  <c r="AS20" i="8"/>
  <c r="AA6" i="8"/>
  <c r="AA7" i="8" s="1"/>
  <c r="X27" i="8"/>
  <c r="U20" i="8"/>
  <c r="Q6" i="8"/>
  <c r="Q7" i="8"/>
  <c r="L27" i="8"/>
  <c r="L28" i="8"/>
  <c r="L28" i="7"/>
  <c r="M27" i="7" s="1"/>
  <c r="G21" i="3"/>
  <c r="F26" i="3"/>
  <c r="E26" i="3"/>
  <c r="D26" i="3"/>
  <c r="C26" i="3"/>
  <c r="C28" i="3" s="1"/>
  <c r="D27" i="3" s="1"/>
  <c r="AM27" i="8" l="1"/>
  <c r="AM29" i="8"/>
  <c r="AM3" i="8" s="1"/>
  <c r="AM7" i="8" s="1"/>
  <c r="AB6" i="8"/>
  <c r="AB7" i="8" s="1"/>
  <c r="R10" i="8"/>
  <c r="R14" i="8" s="1"/>
  <c r="S13" i="8" s="1"/>
  <c r="S14" i="8" s="1"/>
  <c r="T13" i="8" s="1"/>
  <c r="T14" i="8" s="1"/>
  <c r="M27" i="8"/>
  <c r="M28" i="8" s="1"/>
  <c r="M28" i="7"/>
  <c r="N27" i="7" s="1"/>
  <c r="H20" i="3"/>
  <c r="H21" i="3" s="1"/>
  <c r="D28" i="3"/>
  <c r="E27" i="3" s="1"/>
  <c r="E28" i="3" s="1"/>
  <c r="E28" i="5"/>
  <c r="F28" i="5" s="1"/>
  <c r="E27" i="5"/>
  <c r="F27" i="5"/>
  <c r="D27" i="5"/>
  <c r="D28" i="5"/>
  <c r="C28" i="5"/>
  <c r="C26" i="5"/>
  <c r="F12" i="5"/>
  <c r="F14" i="5" s="1"/>
  <c r="G12" i="5"/>
  <c r="H12" i="5"/>
  <c r="I12" i="5"/>
  <c r="I14" i="5" s="1"/>
  <c r="I19" i="5"/>
  <c r="I21" i="5" s="1"/>
  <c r="J19" i="5"/>
  <c r="K19" i="5"/>
  <c r="L19" i="5"/>
  <c r="L21" i="5" s="1"/>
  <c r="F7" i="5"/>
  <c r="F5" i="5"/>
  <c r="E5" i="5"/>
  <c r="D5" i="5"/>
  <c r="C5" i="5"/>
  <c r="C7" i="5" s="1"/>
  <c r="O44" i="1"/>
  <c r="L28" i="1"/>
  <c r="O26" i="1"/>
  <c r="O28" i="1" s="1"/>
  <c r="N26" i="1"/>
  <c r="M26" i="1"/>
  <c r="L26" i="1"/>
  <c r="L19" i="1"/>
  <c r="L21" i="1" s="1"/>
  <c r="K19" i="1"/>
  <c r="J19" i="1"/>
  <c r="I19" i="1"/>
  <c r="I21" i="1" s="1"/>
  <c r="F12" i="1"/>
  <c r="F14" i="1" s="1"/>
  <c r="I12" i="1"/>
  <c r="I14" i="1" s="1"/>
  <c r="H12" i="1"/>
  <c r="G12" i="1"/>
  <c r="I12" i="4"/>
  <c r="I14" i="4" s="1"/>
  <c r="H12" i="4"/>
  <c r="G12" i="4"/>
  <c r="F12" i="4"/>
  <c r="E12" i="4"/>
  <c r="D12" i="4"/>
  <c r="C12" i="4"/>
  <c r="C14" i="4" s="1"/>
  <c r="F7" i="4"/>
  <c r="G6" i="4" s="1"/>
  <c r="G7" i="4" s="1"/>
  <c r="C7" i="4"/>
  <c r="D7" i="4" s="1"/>
  <c r="D6" i="4"/>
  <c r="I5" i="4"/>
  <c r="I7" i="4" s="1"/>
  <c r="H5" i="4"/>
  <c r="G5" i="4"/>
  <c r="F5" i="4"/>
  <c r="E5" i="4"/>
  <c r="D5" i="4"/>
  <c r="C5" i="4"/>
  <c r="D5" i="1"/>
  <c r="E5" i="1"/>
  <c r="F5" i="1"/>
  <c r="F7" i="1" s="1"/>
  <c r="AN6" i="8" l="1"/>
  <c r="AN7" i="8"/>
  <c r="AC6" i="8"/>
  <c r="AC7" i="8"/>
  <c r="U17" i="8"/>
  <c r="U21" i="8" s="1"/>
  <c r="N27" i="8"/>
  <c r="N28" i="8" s="1"/>
  <c r="N28" i="7"/>
  <c r="O27" i="7" s="1"/>
  <c r="I20" i="3"/>
  <c r="I21" i="3" s="1"/>
  <c r="F27" i="3"/>
  <c r="F28" i="3" s="1"/>
  <c r="G27" i="5"/>
  <c r="G28" i="5" s="1"/>
  <c r="J20" i="5"/>
  <c r="J21" i="5" s="1"/>
  <c r="G13" i="5"/>
  <c r="G14" i="5" s="1"/>
  <c r="D6" i="5"/>
  <c r="D7" i="5" s="1"/>
  <c r="M27" i="1"/>
  <c r="M28" i="1" s="1"/>
  <c r="N27" i="1" s="1"/>
  <c r="N28" i="1" s="1"/>
  <c r="J20" i="1"/>
  <c r="J21" i="1" s="1"/>
  <c r="G13" i="1"/>
  <c r="G14" i="1" s="1"/>
  <c r="H13" i="1" s="1"/>
  <c r="H14" i="1" s="1"/>
  <c r="D13" i="4"/>
  <c r="D14" i="4" s="1"/>
  <c r="H6" i="4"/>
  <c r="H7" i="4"/>
  <c r="E6" i="4"/>
  <c r="E7" i="4" s="1"/>
  <c r="AO6" i="8" l="1"/>
  <c r="AO7" i="8"/>
  <c r="V20" i="8"/>
  <c r="V21" i="8" s="1"/>
  <c r="O29" i="8"/>
  <c r="O27" i="8"/>
  <c r="O44" i="7"/>
  <c r="G27" i="3"/>
  <c r="G28" i="3" s="1"/>
  <c r="H27" i="3" s="1"/>
  <c r="H28" i="3" s="1"/>
  <c r="I27" i="3" s="1"/>
  <c r="I28" i="3" s="1"/>
  <c r="J27" i="3" s="1"/>
  <c r="J28" i="3" s="1"/>
  <c r="J20" i="3"/>
  <c r="J21" i="3" s="1"/>
  <c r="H27" i="5"/>
  <c r="H28" i="5"/>
  <c r="H13" i="5"/>
  <c r="H14" i="5" s="1"/>
  <c r="K20" i="5"/>
  <c r="K21" i="5"/>
  <c r="E6" i="5"/>
  <c r="E7" i="5"/>
  <c r="O29" i="1"/>
  <c r="O27" i="1"/>
  <c r="K20" i="1"/>
  <c r="K21" i="1"/>
  <c r="L20" i="1" s="1"/>
  <c r="L22" i="1"/>
  <c r="I15" i="1"/>
  <c r="I13" i="1"/>
  <c r="F6" i="4"/>
  <c r="E13" i="4"/>
  <c r="E14" i="4"/>
  <c r="I16" i="4"/>
  <c r="I6" i="4"/>
  <c r="AP8" i="8" l="1"/>
  <c r="AP14" i="8" s="1"/>
  <c r="AP6" i="8"/>
  <c r="W20" i="8"/>
  <c r="W21" i="8"/>
  <c r="K27" i="3"/>
  <c r="K28" i="3" s="1"/>
  <c r="K20" i="3"/>
  <c r="K21" i="3" s="1"/>
  <c r="L22" i="3" s="1"/>
  <c r="I27" i="5"/>
  <c r="I28" i="5"/>
  <c r="I15" i="5"/>
  <c r="I13" i="5"/>
  <c r="L20" i="5"/>
  <c r="L22" i="5"/>
  <c r="O44" i="5"/>
  <c r="F6" i="5"/>
  <c r="F8" i="5"/>
  <c r="F13" i="4"/>
  <c r="F14" i="4"/>
  <c r="AQ13" i="8" l="1"/>
  <c r="AQ14" i="8"/>
  <c r="X24" i="8"/>
  <c r="X28" i="8" s="1"/>
  <c r="L27" i="3"/>
  <c r="L28" i="3" s="1"/>
  <c r="L20" i="3"/>
  <c r="J27" i="5"/>
  <c r="J28" i="5"/>
  <c r="G13" i="4"/>
  <c r="G14" i="4" s="1"/>
  <c r="AR13" i="8" l="1"/>
  <c r="AR14" i="8"/>
  <c r="Y27" i="8"/>
  <c r="Y28" i="8"/>
  <c r="M27" i="3"/>
  <c r="M28" i="3" s="1"/>
  <c r="K27" i="5"/>
  <c r="K28" i="5" s="1"/>
  <c r="H13" i="4"/>
  <c r="H14" i="4"/>
  <c r="E13" i="2"/>
  <c r="F13" i="2"/>
  <c r="G13" i="2" s="1"/>
  <c r="H13" i="2" s="1"/>
  <c r="I13" i="2" s="1"/>
  <c r="J13" i="2" s="1"/>
  <c r="K13" i="2" s="1"/>
  <c r="L13" i="2" s="1"/>
  <c r="M13" i="2" s="1"/>
  <c r="N13" i="2" s="1"/>
  <c r="O13" i="2" s="1"/>
  <c r="D13" i="2"/>
  <c r="D10" i="2"/>
  <c r="H7" i="2"/>
  <c r="I7" i="2" s="1"/>
  <c r="G7" i="2"/>
  <c r="D4" i="2"/>
  <c r="F7" i="2"/>
  <c r="F10" i="2"/>
  <c r="C13" i="2"/>
  <c r="C10" i="2"/>
  <c r="E10" i="2" s="1"/>
  <c r="C4" i="2"/>
  <c r="AS13" i="8" l="1"/>
  <c r="AS15" i="8"/>
  <c r="AS21" i="8" s="1"/>
  <c r="Z27" i="8"/>
  <c r="Z28" i="8"/>
  <c r="N27" i="3"/>
  <c r="N28" i="3" s="1"/>
  <c r="O29" i="3" s="1"/>
  <c r="O44" i="3" s="1"/>
  <c r="L27" i="5"/>
  <c r="L28" i="5" s="1"/>
  <c r="I13" i="4"/>
  <c r="E4" i="2"/>
  <c r="F4" i="2" s="1"/>
  <c r="F9" i="2" s="1"/>
  <c r="C5" i="1"/>
  <c r="AT20" i="8" l="1"/>
  <c r="AT21" i="8" s="1"/>
  <c r="O27" i="3"/>
  <c r="M27" i="5"/>
  <c r="M28" i="5" s="1"/>
  <c r="C7" i="1"/>
  <c r="G9" i="2"/>
  <c r="G10" i="2"/>
  <c r="AU20" i="8" l="1"/>
  <c r="AU21" i="8" s="1"/>
  <c r="N27" i="5"/>
  <c r="N28" i="5" s="1"/>
  <c r="D6" i="1"/>
  <c r="D7" i="1" s="1"/>
  <c r="H9" i="2"/>
  <c r="I9" i="2" s="1"/>
  <c r="H10" i="2"/>
  <c r="I10" i="2" s="1"/>
  <c r="AV22" i="8" l="1"/>
  <c r="AV28" i="8" s="1"/>
  <c r="AV20" i="8"/>
  <c r="O27" i="5"/>
  <c r="O28" i="5" s="1"/>
  <c r="E6" i="1"/>
  <c r="E7" i="1" s="1"/>
  <c r="AW27" i="8" l="1"/>
  <c r="AW28" i="8" s="1"/>
  <c r="F6" i="1"/>
  <c r="F8" i="1"/>
  <c r="AX27" i="8" l="1"/>
  <c r="AX28" i="8" s="1"/>
  <c r="AY27" i="8" l="1"/>
  <c r="AY29" i="8"/>
</calcChain>
</file>

<file path=xl/sharedStrings.xml><?xml version="1.0" encoding="utf-8"?>
<sst xmlns="http://schemas.openxmlformats.org/spreadsheetml/2006/main" count="285" uniqueCount="15">
  <si>
    <t>Месяцы</t>
  </si>
  <si>
    <t>Вклад 1</t>
  </si>
  <si>
    <t>Вклад 2</t>
  </si>
  <si>
    <t>Вклад 3</t>
  </si>
  <si>
    <t>Вклад 4</t>
  </si>
  <si>
    <t>Вклад 5</t>
  </si>
  <si>
    <t>Вклад 6</t>
  </si>
  <si>
    <t>Сумма</t>
  </si>
  <si>
    <t>Пополнение</t>
  </si>
  <si>
    <t>Проценты</t>
  </si>
  <si>
    <t>Итого</t>
  </si>
  <si>
    <t>Открытие</t>
  </si>
  <si>
    <t>Бонус</t>
  </si>
  <si>
    <t>Ставка</t>
  </si>
  <si>
    <t>Выплата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</si>
</sst>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0" borderId="0" xfId="0" applyNumberFormat="1"/>
    <xf numFmtId="164" fontId="1" fillId="2" borderId="1" xfId="1" applyNumberFormat="1"/>
    <xf numFmtId="0" fontId="1" fillId="2" borderId="1" xfId="1"/>
    <xf numFmtId="164" fontId="2" fillId="3" borderId="1" xfId="2" applyNumberFormat="1" applyBorder="1"/>
    <xf numFmtId="164" fontId="2" fillId="3" borderId="0" xfId="2" applyNumberFormat="1"/>
    <xf numFmtId="164" fontId="3" fillId="4" borderId="0" xfId="3" applyNumberFormat="1"/>
    <xf numFmtId="10" fontId="1" fillId="2" borderId="1" xfId="1" applyNumberFormat="1"/>
  </cellXfs>
  <cellStyles count="4"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115" zoomScaleNormal="115" workbookViewId="0">
      <selection activeCell="I15" sqref="I15"/>
    </sheetView>
  </sheetViews>
  <sheetFormatPr defaultRowHeight="15" x14ac:dyDescent="0.25"/>
  <cols>
    <col min="1" max="9" width="12.7109375" customWidth="1"/>
    <col min="10" max="15" width="10.7109375" customWidth="1"/>
  </cols>
  <sheetData>
    <row r="1" spans="1:15" s="3" customFormat="1" x14ac:dyDescent="0.25">
      <c r="A1" s="3" t="s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s="5" customFormat="1" x14ac:dyDescent="0.25">
      <c r="A2" s="4" t="s">
        <v>1</v>
      </c>
      <c r="B2" s="4" t="s">
        <v>11</v>
      </c>
      <c r="C2" s="4">
        <v>30000</v>
      </c>
      <c r="D2" s="4"/>
      <c r="E2" s="4"/>
      <c r="F2" s="4">
        <v>30000</v>
      </c>
      <c r="G2" s="4"/>
      <c r="H2" s="4"/>
      <c r="I2" s="4"/>
      <c r="J2" s="4"/>
      <c r="K2" s="4"/>
      <c r="L2" s="4"/>
      <c r="M2" s="4"/>
      <c r="N2" s="4"/>
      <c r="O2" s="4"/>
    </row>
    <row r="3" spans="1:15" s="2" customFormat="1" x14ac:dyDescent="0.25">
      <c r="B3" s="2" t="s">
        <v>13</v>
      </c>
      <c r="C3" s="2">
        <v>0.04</v>
      </c>
      <c r="D3" s="2">
        <v>0.04</v>
      </c>
      <c r="E3" s="2">
        <v>0.04</v>
      </c>
      <c r="F3" s="2">
        <v>0.04</v>
      </c>
      <c r="G3" s="2">
        <v>0.04</v>
      </c>
      <c r="H3" s="2">
        <v>0.04</v>
      </c>
      <c r="I3" s="2">
        <v>0</v>
      </c>
    </row>
    <row r="4" spans="1:15" x14ac:dyDescent="0.25">
      <c r="A4" s="1"/>
      <c r="B4" s="1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 t="s">
        <v>12</v>
      </c>
      <c r="C5" s="1">
        <f>0.015*C2</f>
        <v>450</v>
      </c>
      <c r="D5" s="1">
        <f t="shared" ref="D5:I5" si="0">0.015*D2</f>
        <v>0</v>
      </c>
      <c r="E5" s="1">
        <f t="shared" si="0"/>
        <v>0</v>
      </c>
      <c r="F5" s="1">
        <f t="shared" si="0"/>
        <v>450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>(C7)*(C3/12)</f>
        <v>101.5</v>
      </c>
      <c r="E6" s="1">
        <f t="shared" ref="E6:I6" si="1">(D7)*(D3/12)</f>
        <v>101.83833333333334</v>
      </c>
      <c r="F6" s="1">
        <f t="shared" si="1"/>
        <v>102.17779444444444</v>
      </c>
      <c r="G6" s="1">
        <f t="shared" si="1"/>
        <v>101.5</v>
      </c>
      <c r="H6" s="1">
        <f t="shared" si="1"/>
        <v>101.83833333333334</v>
      </c>
      <c r="I6" s="1">
        <f t="shared" si="1"/>
        <v>102.17779444444444</v>
      </c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>C2+C5</f>
        <v>30450</v>
      </c>
      <c r="D7" s="1">
        <f t="shared" ref="D7:H7" si="2">C7+D6+D4*1.015</f>
        <v>30551.5</v>
      </c>
      <c r="E7" s="1">
        <f t="shared" si="2"/>
        <v>30653.338333333333</v>
      </c>
      <c r="F7" s="1">
        <f>F2+F5</f>
        <v>30450</v>
      </c>
      <c r="G7" s="1">
        <f t="shared" si="2"/>
        <v>30551.5</v>
      </c>
      <c r="H7" s="1">
        <f t="shared" si="2"/>
        <v>30653.338333333333</v>
      </c>
      <c r="I7" s="1">
        <f>I2+I5</f>
        <v>0</v>
      </c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1">
        <f>E7*(E3/12+1)</f>
        <v>30755.516127777781</v>
      </c>
      <c r="G8" s="1"/>
      <c r="H8" s="1"/>
      <c r="I8" s="1">
        <f>H7*(H3/12+1)</f>
        <v>30755.516127777781</v>
      </c>
      <c r="J8" s="1"/>
      <c r="K8" s="1"/>
      <c r="L8" s="1"/>
      <c r="M8" s="1"/>
      <c r="N8" s="1"/>
      <c r="O8" s="1"/>
    </row>
    <row r="9" spans="1:15" s="5" customFormat="1" x14ac:dyDescent="0.25">
      <c r="A9" s="4" t="s">
        <v>2</v>
      </c>
      <c r="B9" s="4" t="s">
        <v>11</v>
      </c>
      <c r="C9" s="4">
        <v>70000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1"/>
      <c r="B10" s="2" t="s">
        <v>13</v>
      </c>
      <c r="C10" s="2">
        <v>6.5000000000000002E-2</v>
      </c>
      <c r="D10" s="2">
        <v>6.5000000000000002E-2</v>
      </c>
      <c r="E10" s="2">
        <v>6.5000000000000002E-2</v>
      </c>
      <c r="F10" s="2">
        <v>6.5000000000000002E-2</v>
      </c>
      <c r="G10" s="2">
        <v>6.5000000000000002E-2</v>
      </c>
      <c r="H10" s="2">
        <v>6.5000000000000002E-2</v>
      </c>
      <c r="I10" s="2">
        <v>0</v>
      </c>
      <c r="J10" s="1"/>
      <c r="K10" s="1"/>
      <c r="L10" s="1"/>
      <c r="M10" s="1"/>
      <c r="N10" s="1"/>
      <c r="O10" s="1"/>
    </row>
    <row r="11" spans="1:15" x14ac:dyDescent="0.25">
      <c r="A11" s="1"/>
      <c r="B11" s="1" t="s">
        <v>8</v>
      </c>
      <c r="C11" s="1"/>
      <c r="D11" s="1"/>
      <c r="E11" s="1"/>
      <c r="F11" s="1">
        <v>755.52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 t="s">
        <v>12</v>
      </c>
      <c r="C12" s="1">
        <f>0.015*C9</f>
        <v>1050</v>
      </c>
      <c r="D12" s="1">
        <f t="shared" ref="D12:I12" si="3">0.015*D9</f>
        <v>0</v>
      </c>
      <c r="E12" s="1">
        <f t="shared" si="3"/>
        <v>0</v>
      </c>
      <c r="F12" s="1">
        <f t="shared" si="3"/>
        <v>0</v>
      </c>
      <c r="G12" s="1">
        <f t="shared" si="3"/>
        <v>0</v>
      </c>
      <c r="H12" s="1">
        <f t="shared" si="3"/>
        <v>0</v>
      </c>
      <c r="I12" s="1">
        <f t="shared" si="3"/>
        <v>0</v>
      </c>
      <c r="J12" s="1"/>
      <c r="K12" s="1"/>
      <c r="L12" s="1"/>
      <c r="M12" s="1"/>
      <c r="N12" s="1"/>
      <c r="O12" s="1"/>
    </row>
    <row r="13" spans="1:15" x14ac:dyDescent="0.25">
      <c r="A13" s="1"/>
      <c r="B13" s="1" t="s">
        <v>9</v>
      </c>
      <c r="C13" s="1"/>
      <c r="D13" s="1">
        <f>(C14)*(C10/12)</f>
        <v>384.85416666666669</v>
      </c>
      <c r="E13" s="1">
        <f t="shared" ref="E13:I13" si="4">(D14)*(D10/12)</f>
        <v>386.93879340277783</v>
      </c>
      <c r="F13" s="1">
        <f t="shared" si="4"/>
        <v>389.03471186704286</v>
      </c>
      <c r="G13" s="1">
        <f>(F14)*(F10/12)</f>
        <v>395.29576922298935</v>
      </c>
      <c r="H13" s="1">
        <f t="shared" si="4"/>
        <v>397.43695463961382</v>
      </c>
      <c r="I13" s="1">
        <f t="shared" si="4"/>
        <v>399.58973814391175</v>
      </c>
      <c r="J13" s="1"/>
      <c r="K13" s="1"/>
      <c r="L13" s="1"/>
      <c r="M13" s="1"/>
      <c r="N13" s="1"/>
      <c r="O13" s="1"/>
    </row>
    <row r="14" spans="1:15" x14ac:dyDescent="0.25">
      <c r="A14" s="1"/>
      <c r="B14" s="1" t="s">
        <v>7</v>
      </c>
      <c r="C14" s="1">
        <f>C9+C12</f>
        <v>71050</v>
      </c>
      <c r="D14" s="1">
        <f t="shared" ref="D14:E14" si="5">C14+D13+D11*1.015</f>
        <v>71434.854166666672</v>
      </c>
      <c r="E14" s="1">
        <f t="shared" si="5"/>
        <v>71821.792960069448</v>
      </c>
      <c r="F14" s="1">
        <f>E14+F13+F11*1.015</f>
        <v>72977.680471936488</v>
      </c>
      <c r="G14" s="1">
        <f>F14+G13+G11*1.015</f>
        <v>73372.976241159471</v>
      </c>
      <c r="H14" s="1">
        <f t="shared" ref="H14" si="6">G14+H13+H11*1.015</f>
        <v>73770.41319579909</v>
      </c>
      <c r="I14" s="1">
        <f>I9+I12</f>
        <v>0</v>
      </c>
      <c r="J14" s="1"/>
      <c r="K14" s="1"/>
      <c r="L14" s="1"/>
      <c r="M14" s="1"/>
      <c r="N14" s="1"/>
      <c r="O14" s="1"/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1">
        <f>H14*(H10/12+1)</f>
        <v>74170.002933943004</v>
      </c>
      <c r="J15" s="1"/>
      <c r="K15" s="1"/>
      <c r="L15" s="1"/>
      <c r="M15" s="1"/>
      <c r="N15" s="1"/>
      <c r="O15" s="1"/>
    </row>
    <row r="16" spans="1:15" s="5" customFormat="1" x14ac:dyDescent="0.25">
      <c r="A16" s="4" t="s">
        <v>10</v>
      </c>
      <c r="B16" s="4"/>
      <c r="C16" s="4"/>
      <c r="D16" s="4"/>
      <c r="E16" s="4"/>
      <c r="F16" s="4"/>
      <c r="G16" s="4"/>
      <c r="H16" s="4"/>
      <c r="I16" s="4">
        <f>I8+I15</f>
        <v>104925.51906172078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F8" sqref="F8"/>
    </sheetView>
  </sheetViews>
  <sheetFormatPr defaultRowHeight="15" x14ac:dyDescent="0.25"/>
  <cols>
    <col min="1" max="15" width="13.7109375" customWidth="1"/>
  </cols>
  <sheetData>
    <row r="1" spans="1:15" x14ac:dyDescent="0.25">
      <c r="A1" s="3" t="s">
        <v>0</v>
      </c>
      <c r="B1" s="3"/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s="5" customFormat="1" x14ac:dyDescent="0.25">
      <c r="A2" s="4" t="s">
        <v>1</v>
      </c>
      <c r="B2" s="4" t="s">
        <v>11</v>
      </c>
      <c r="C2" s="4">
        <v>940000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2"/>
      <c r="B3" s="2" t="s">
        <v>13</v>
      </c>
      <c r="C3" s="2">
        <v>0.04</v>
      </c>
      <c r="D3" s="2">
        <v>0.04</v>
      </c>
      <c r="E3" s="2">
        <v>0.04</v>
      </c>
      <c r="F3" s="2">
        <v>0.04</v>
      </c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/>
      <c r="B4" s="1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 t="s">
        <v>12</v>
      </c>
      <c r="C5" s="1">
        <f>0.015*C2</f>
        <v>14100</v>
      </c>
      <c r="D5" s="1">
        <f>0.015*D2</f>
        <v>0</v>
      </c>
      <c r="E5" s="1">
        <f>0.015*E2</f>
        <v>0</v>
      </c>
      <c r="F5" s="1">
        <f>0.015*F2</f>
        <v>0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>(C7)*(C3/12)</f>
        <v>3180.3333333333335</v>
      </c>
      <c r="E6" s="1">
        <f>(D7)*(D3/12)</f>
        <v>3190.9344444444446</v>
      </c>
      <c r="F6" s="1">
        <f>(E7)*(E3/12)</f>
        <v>3201.5708925925933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>C2+C5</f>
        <v>954100</v>
      </c>
      <c r="D7" s="1">
        <f>C7+D6+D4*1.015</f>
        <v>957280.33333333337</v>
      </c>
      <c r="E7" s="1">
        <f>D7+E6+E4*1.015</f>
        <v>960471.26777777786</v>
      </c>
      <c r="F7" s="1">
        <f>F2+F4</f>
        <v>0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1">
        <f>E7*(F3/12+1)</f>
        <v>963672.83867037052</v>
      </c>
      <c r="G8" s="1"/>
      <c r="H8" s="1"/>
      <c r="I8" s="1"/>
      <c r="J8" s="1"/>
      <c r="K8" s="1"/>
      <c r="L8" s="1"/>
      <c r="M8" s="1"/>
      <c r="N8" s="1"/>
      <c r="O8" s="1"/>
    </row>
    <row r="9" spans="1:15" s="5" customFormat="1" x14ac:dyDescent="0.25">
      <c r="A9" s="4" t="s">
        <v>2</v>
      </c>
      <c r="B9" s="4" t="s">
        <v>11</v>
      </c>
      <c r="C9" s="4">
        <v>30000</v>
      </c>
      <c r="D9" s="4"/>
      <c r="E9" s="4"/>
      <c r="F9" s="4"/>
      <c r="G9" s="4"/>
      <c r="H9" s="4"/>
      <c r="I9" s="4"/>
    </row>
    <row r="10" spans="1:15" x14ac:dyDescent="0.25">
      <c r="A10" s="2"/>
      <c r="B10" s="2" t="s">
        <v>13</v>
      </c>
      <c r="C10" s="2">
        <v>6.5000000000000002E-2</v>
      </c>
      <c r="D10" s="2">
        <v>6.5000000000000002E-2</v>
      </c>
      <c r="E10" s="2">
        <v>6.5000000000000002E-2</v>
      </c>
      <c r="F10" s="2">
        <v>6.5000000000000002E-2</v>
      </c>
      <c r="G10" s="2">
        <v>6.5000000000000002E-2</v>
      </c>
      <c r="H10" s="2">
        <v>6.5000000000000002E-2</v>
      </c>
      <c r="I10" s="2">
        <v>6.5000000000000002E-2</v>
      </c>
    </row>
    <row r="11" spans="1:15" x14ac:dyDescent="0.25">
      <c r="A11" s="1"/>
      <c r="B11" s="1" t="s">
        <v>8</v>
      </c>
      <c r="C11" s="1"/>
      <c r="D11" s="1"/>
      <c r="E11" s="1"/>
      <c r="F11" s="1">
        <f>963672.838670371 - 30000</f>
        <v>933672.83867037098</v>
      </c>
      <c r="G11" s="1"/>
      <c r="H11" s="1"/>
      <c r="I11" s="1"/>
    </row>
    <row r="12" spans="1:15" x14ac:dyDescent="0.25">
      <c r="A12" s="1"/>
      <c r="B12" s="1" t="s">
        <v>12</v>
      </c>
      <c r="C12" s="1">
        <f>0.015*C9</f>
        <v>450</v>
      </c>
      <c r="D12" s="1">
        <f>0.015*D9</f>
        <v>0</v>
      </c>
      <c r="E12" s="1">
        <f>0.015*E9</f>
        <v>0</v>
      </c>
      <c r="F12" s="1">
        <f>0.015*F9</f>
        <v>0</v>
      </c>
      <c r="G12" s="1">
        <f>0.015*G9</f>
        <v>0</v>
      </c>
      <c r="H12" s="1">
        <f>0.015*H9</f>
        <v>0</v>
      </c>
      <c r="I12" s="1">
        <f>0.015*I9</f>
        <v>0</v>
      </c>
    </row>
    <row r="13" spans="1:15" x14ac:dyDescent="0.25">
      <c r="A13" s="1"/>
      <c r="B13" s="1" t="s">
        <v>9</v>
      </c>
      <c r="C13" s="1"/>
      <c r="D13" s="1">
        <f>(C14)*(C10/12)</f>
        <v>164.9375</v>
      </c>
      <c r="E13" s="1">
        <f>(D14)*(D10/12)</f>
        <v>165.83091145833333</v>
      </c>
      <c r="F13" s="1">
        <f>(E14)*(E10/12)</f>
        <v>166.72916222873263</v>
      </c>
      <c r="G13" s="1">
        <f>(F14)*(F10/12)</f>
        <v>5300.8877394639485</v>
      </c>
      <c r="H13" s="1">
        <f>(G14)*(G10/12)</f>
        <v>5329.6008813860453</v>
      </c>
      <c r="I13" s="1">
        <f>(H14)*(H10/12)</f>
        <v>5358.4695528268867</v>
      </c>
    </row>
    <row r="14" spans="1:15" x14ac:dyDescent="0.25">
      <c r="A14" s="1"/>
      <c r="B14" s="1" t="s">
        <v>7</v>
      </c>
      <c r="C14" s="1">
        <f>C9+C12</f>
        <v>30450</v>
      </c>
      <c r="D14" s="1">
        <f>C14+D13+D11*1.015</f>
        <v>30614.9375</v>
      </c>
      <c r="E14" s="1">
        <f>D14+E13+E11*1.015</f>
        <v>30780.768411458332</v>
      </c>
      <c r="F14" s="1">
        <f>E14+F13+F11*1.015</f>
        <v>978625.42882411357</v>
      </c>
      <c r="G14" s="1">
        <f>F14+G13+G11*1.015</f>
        <v>983926.31656357751</v>
      </c>
      <c r="H14" s="1">
        <f>G14+H13+H11*1.015</f>
        <v>989255.91744496359</v>
      </c>
      <c r="I14" s="1">
        <f>I9+I11</f>
        <v>0</v>
      </c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1">
        <f>H14*(I10/12+1)</f>
        <v>994614.38699779043</v>
      </c>
    </row>
    <row r="16" spans="1:15" s="5" customFormat="1" x14ac:dyDescent="0.25">
      <c r="A16" s="4" t="s">
        <v>3</v>
      </c>
      <c r="B16" s="4" t="s">
        <v>11</v>
      </c>
      <c r="F16" s="4">
        <v>30000</v>
      </c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2"/>
      <c r="B17" s="2" t="s">
        <v>13</v>
      </c>
      <c r="F17" s="2">
        <v>6.5000000000000002E-2</v>
      </c>
      <c r="G17" s="2">
        <v>6.5000000000000002E-2</v>
      </c>
      <c r="H17" s="2">
        <v>6.5000000000000002E-2</v>
      </c>
      <c r="I17" s="2">
        <v>6.5000000000000002E-2</v>
      </c>
      <c r="J17" s="2">
        <v>6.5000000000000002E-2</v>
      </c>
      <c r="K17" s="2">
        <v>6.5000000000000002E-2</v>
      </c>
      <c r="L17" s="2">
        <v>6.5000000000000002E-2</v>
      </c>
      <c r="M17" s="2"/>
      <c r="N17" s="2"/>
      <c r="O17" s="2"/>
    </row>
    <row r="18" spans="1:15" x14ac:dyDescent="0.25">
      <c r="A18" s="1"/>
      <c r="B18" s="1" t="s">
        <v>8</v>
      </c>
      <c r="F18" s="1"/>
      <c r="G18" s="1"/>
      <c r="H18" s="1"/>
      <c r="I18" s="1">
        <v>994614.38699779043</v>
      </c>
      <c r="J18" s="1"/>
      <c r="K18" s="1"/>
      <c r="L18" s="1"/>
      <c r="M18" s="1"/>
      <c r="N18" s="1"/>
      <c r="O18" s="1"/>
    </row>
    <row r="19" spans="1:15" x14ac:dyDescent="0.25">
      <c r="A19" s="1"/>
      <c r="B19" s="1" t="s">
        <v>12</v>
      </c>
      <c r="F19" s="1">
        <f>0.015*F16</f>
        <v>450</v>
      </c>
      <c r="G19" s="1">
        <f t="shared" ref="G19:L19" si="0">0.015*G16</f>
        <v>0</v>
      </c>
      <c r="H19" s="1">
        <f t="shared" si="0"/>
        <v>0</v>
      </c>
      <c r="I19" s="1">
        <f t="shared" si="0"/>
        <v>0</v>
      </c>
      <c r="J19" s="1">
        <f t="shared" si="0"/>
        <v>0</v>
      </c>
      <c r="K19" s="1">
        <f t="shared" si="0"/>
        <v>0</v>
      </c>
      <c r="L19" s="1">
        <f t="shared" si="0"/>
        <v>0</v>
      </c>
      <c r="M19" s="1"/>
      <c r="N19" s="1"/>
      <c r="O19" s="1"/>
    </row>
    <row r="20" spans="1:15" x14ac:dyDescent="0.25">
      <c r="A20" s="1"/>
      <c r="B20" s="1" t="s">
        <v>9</v>
      </c>
      <c r="F20" s="1"/>
      <c r="G20" s="1">
        <f>(F21)*(F17/12)</f>
        <v>164.9375</v>
      </c>
      <c r="H20" s="1">
        <f t="shared" ref="H20" si="1">(G21)*(G17/12)</f>
        <v>165.83091145833333</v>
      </c>
      <c r="I20" s="1">
        <f t="shared" ref="I20" si="2">(H21)*(H17/12)</f>
        <v>166.72916222873263</v>
      </c>
      <c r="J20" s="1">
        <f t="shared" ref="J20" si="3">(I21)*(I17/12)</f>
        <v>5635.9392937057401</v>
      </c>
      <c r="K20" s="1">
        <f t="shared" ref="K20" si="4">(J21)*(J17/12)</f>
        <v>5666.4672982133125</v>
      </c>
      <c r="L20" s="1">
        <f t="shared" ref="L20" si="5">(K21)*(K17/12)</f>
        <v>5697.160662745302</v>
      </c>
      <c r="M20" s="1"/>
      <c r="N20" s="1"/>
      <c r="O20" s="1"/>
    </row>
    <row r="21" spans="1:15" x14ac:dyDescent="0.25">
      <c r="A21" s="1"/>
      <c r="B21" s="1" t="s">
        <v>7</v>
      </c>
      <c r="F21" s="1">
        <f>F16+F19</f>
        <v>30450</v>
      </c>
      <c r="G21" s="1">
        <f t="shared" ref="G21" si="6">F21+G20+G18*1.015</f>
        <v>30614.9375</v>
      </c>
      <c r="H21" s="1">
        <f t="shared" ref="H21" si="7">G21+H20+H18*1.015</f>
        <v>30780.768411458332</v>
      </c>
      <c r="I21" s="1">
        <f t="shared" ref="I21" si="8">H21+I20+I18*1.015</f>
        <v>1040481.1003764443</v>
      </c>
      <c r="J21" s="1">
        <f t="shared" ref="J21" si="9">I21+J20+J18*1.015</f>
        <v>1046117.03967015</v>
      </c>
      <c r="K21" s="1">
        <f t="shared" ref="K21" si="10">J21+K20+K18*1.015</f>
        <v>1051783.5069683634</v>
      </c>
      <c r="L21" s="1">
        <f>L16+L18</f>
        <v>0</v>
      </c>
      <c r="M21" s="1"/>
      <c r="N21" s="1"/>
      <c r="O21" s="1"/>
    </row>
    <row r="22" spans="1:15" x14ac:dyDescent="0.25">
      <c r="A22" s="1"/>
      <c r="B22" s="1" t="s">
        <v>14</v>
      </c>
      <c r="F22" s="1"/>
      <c r="G22" s="1"/>
      <c r="H22" s="1"/>
      <c r="I22" s="1"/>
      <c r="J22" s="1"/>
      <c r="K22" s="1"/>
      <c r="L22" s="1">
        <f>K21*(L17/12+1)</f>
        <v>1057480.6676311088</v>
      </c>
      <c r="M22" s="1"/>
      <c r="N22" s="1"/>
      <c r="O22" s="1"/>
    </row>
    <row r="23" spans="1:15" s="5" customFormat="1" x14ac:dyDescent="0.25">
      <c r="A23" s="4" t="s">
        <v>4</v>
      </c>
      <c r="B23" s="4" t="s">
        <v>11</v>
      </c>
      <c r="C23" s="4">
        <v>30000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2"/>
      <c r="B24" s="2" t="s">
        <v>13</v>
      </c>
      <c r="C24" s="2">
        <v>9.5000000000000001E-2</v>
      </c>
      <c r="D24" s="2">
        <v>9.5000000000000001E-2</v>
      </c>
      <c r="E24" s="2">
        <v>9.5000000000000001E-2</v>
      </c>
      <c r="F24" s="2">
        <v>9.5000000000000001E-2</v>
      </c>
      <c r="G24" s="2">
        <v>9.5000000000000001E-2</v>
      </c>
      <c r="H24" s="2">
        <v>9.5000000000000001E-2</v>
      </c>
      <c r="I24" s="2">
        <v>9.5000000000000001E-2</v>
      </c>
      <c r="J24" s="2">
        <v>9.5000000000000001E-2</v>
      </c>
      <c r="K24" s="2">
        <v>9.5000000000000001E-2</v>
      </c>
      <c r="L24" s="2">
        <v>9.5000000000000001E-2</v>
      </c>
      <c r="M24" s="2">
        <v>9.5000000000000001E-2</v>
      </c>
      <c r="N24" s="2">
        <v>9.5000000000000001E-2</v>
      </c>
      <c r="O24" s="2">
        <v>9.5000000000000001E-2</v>
      </c>
    </row>
    <row r="25" spans="1:15" x14ac:dyDescent="0.25">
      <c r="A25" s="1"/>
      <c r="B25" s="1" t="s">
        <v>8</v>
      </c>
      <c r="C25" s="1"/>
      <c r="D25" s="1"/>
      <c r="E25" s="1"/>
      <c r="F25" s="1"/>
      <c r="G25" s="1"/>
      <c r="H25" s="1"/>
      <c r="I25" s="1"/>
      <c r="J25" s="1"/>
      <c r="K25" s="1"/>
      <c r="L25" s="1">
        <v>1057480.6676311088</v>
      </c>
      <c r="M25" s="1"/>
      <c r="N25" s="1"/>
      <c r="O25" s="1"/>
    </row>
    <row r="26" spans="1:15" x14ac:dyDescent="0.25">
      <c r="A26" s="1"/>
      <c r="B26" s="1" t="s">
        <v>12</v>
      </c>
      <c r="C26" s="1">
        <f>0.015*C23</f>
        <v>450</v>
      </c>
      <c r="D26" s="1">
        <f t="shared" ref="D26:O26" si="11">0.015*D23</f>
        <v>0</v>
      </c>
      <c r="E26" s="1">
        <f t="shared" si="11"/>
        <v>0</v>
      </c>
      <c r="F26" s="1">
        <f t="shared" si="11"/>
        <v>0</v>
      </c>
      <c r="G26" s="1">
        <f t="shared" si="11"/>
        <v>0</v>
      </c>
      <c r="H26" s="1">
        <f t="shared" si="11"/>
        <v>0</v>
      </c>
      <c r="I26" s="1">
        <f t="shared" si="11"/>
        <v>0</v>
      </c>
      <c r="J26" s="1">
        <f t="shared" si="11"/>
        <v>0</v>
      </c>
      <c r="K26" s="1">
        <f t="shared" si="11"/>
        <v>0</v>
      </c>
      <c r="L26" s="1">
        <f t="shared" si="11"/>
        <v>0</v>
      </c>
      <c r="M26" s="1">
        <f t="shared" si="11"/>
        <v>0</v>
      </c>
      <c r="N26" s="1">
        <f t="shared" si="11"/>
        <v>0</v>
      </c>
      <c r="O26" s="1">
        <f t="shared" si="11"/>
        <v>0</v>
      </c>
    </row>
    <row r="27" spans="1:15" x14ac:dyDescent="0.25">
      <c r="A27" s="1"/>
      <c r="B27" s="1" t="s">
        <v>9</v>
      </c>
      <c r="C27" s="1"/>
      <c r="D27" s="1">
        <f>(C28)*(C24/12)</f>
        <v>241.06250000000003</v>
      </c>
      <c r="E27" s="1">
        <f t="shared" ref="E27" si="12">(D28)*(D24/12)</f>
        <v>242.97091145833335</v>
      </c>
      <c r="F27" s="1">
        <f t="shared" ref="F27" si="13">(E28)*(E24/12)</f>
        <v>244.89443117404517</v>
      </c>
      <c r="G27" s="1">
        <f t="shared" ref="G27" si="14">(F28)*(F24/12)</f>
        <v>246.83317875417302</v>
      </c>
      <c r="H27" s="1">
        <f t="shared" ref="H27" si="15">(G28)*(G24/12)</f>
        <v>248.78727475264355</v>
      </c>
      <c r="I27" s="1">
        <f t="shared" ref="I27" si="16">(H28)*(H24/12)</f>
        <v>250.75684067776868</v>
      </c>
      <c r="J27" s="1">
        <f t="shared" ref="J27" si="17">(I28)*(I24/12)</f>
        <v>252.74199899980098</v>
      </c>
      <c r="K27" s="1">
        <f t="shared" ref="K27" si="18">(J28)*(J24/12)</f>
        <v>254.74287315854943</v>
      </c>
      <c r="L27" s="1">
        <f t="shared" ref="L27" si="19">(K28)*(K24/12)</f>
        <v>256.75958757105462</v>
      </c>
      <c r="M27" s="1">
        <f t="shared" ref="M27" si="20">(L28)*(L24/12)</f>
        <v>8756.0900490001313</v>
      </c>
      <c r="N27" s="1">
        <f t="shared" ref="N27" si="21">(M28)*(M24/12)</f>
        <v>8825.4090952213828</v>
      </c>
      <c r="O27" s="1">
        <f t="shared" ref="O27" si="22">(N28)*(N24/12)</f>
        <v>8895.2769172252192</v>
      </c>
    </row>
    <row r="28" spans="1:15" x14ac:dyDescent="0.25">
      <c r="A28" s="1"/>
      <c r="B28" s="1" t="s">
        <v>7</v>
      </c>
      <c r="C28" s="1">
        <f>C23+C26</f>
        <v>30450</v>
      </c>
      <c r="D28" s="1">
        <f t="shared" ref="D28" si="23">C28+D27+D25*1.015</f>
        <v>30691.0625</v>
      </c>
      <c r="E28" s="1">
        <f t="shared" ref="E28" si="24">D28+E27+E25*1.015</f>
        <v>30934.033411458335</v>
      </c>
      <c r="F28" s="1">
        <f t="shared" ref="F28" si="25">E28+F27+F25*1.015</f>
        <v>31178.92784263238</v>
      </c>
      <c r="G28" s="1">
        <f t="shared" ref="G28" si="26">F28+G27+G25*1.015</f>
        <v>31425.761021386552</v>
      </c>
      <c r="H28" s="1">
        <f t="shared" ref="H28" si="27">G28+H27+H25*1.015</f>
        <v>31674.548296139197</v>
      </c>
      <c r="I28" s="1">
        <f t="shared" ref="I28" si="28">H28+I27+I25*1.015</f>
        <v>31925.305136816965</v>
      </c>
      <c r="J28" s="1">
        <f t="shared" ref="J28" si="29">I28+J27+J25*1.015</f>
        <v>32178.047135816767</v>
      </c>
      <c r="K28" s="1">
        <f t="shared" ref="K28" si="30">J28+K27+K25*1.015</f>
        <v>32432.790008975317</v>
      </c>
      <c r="L28" s="1">
        <f t="shared" ref="L28" si="31">K28+L27+L25*1.015</f>
        <v>1106032.4272421217</v>
      </c>
      <c r="M28" s="1">
        <f t="shared" ref="M28" si="32">L28+M27+M25*1.015</f>
        <v>1114788.5172911219</v>
      </c>
      <c r="N28" s="1">
        <f t="shared" ref="N28" si="33">M28+N27+N25*1.015</f>
        <v>1123613.9263863433</v>
      </c>
      <c r="O28" s="1">
        <f>O23+O25</f>
        <v>0</v>
      </c>
    </row>
    <row r="29" spans="1:15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f>N28*(O24/12+1)</f>
        <v>1132509.2033035685</v>
      </c>
    </row>
    <row r="30" spans="1:15" s="5" customFormat="1" x14ac:dyDescent="0.25">
      <c r="A30" s="4" t="s">
        <v>5</v>
      </c>
      <c r="B30" s="4" t="s">
        <v>11</v>
      </c>
    </row>
    <row r="31" spans="1:15" x14ac:dyDescent="0.25">
      <c r="A31" s="2"/>
      <c r="B31" s="2" t="s">
        <v>13</v>
      </c>
    </row>
    <row r="32" spans="1:15" x14ac:dyDescent="0.25">
      <c r="A32" s="1"/>
      <c r="B32" s="1" t="s">
        <v>8</v>
      </c>
    </row>
    <row r="33" spans="1:15" x14ac:dyDescent="0.25">
      <c r="A33" s="1"/>
      <c r="B33" s="1" t="s">
        <v>12</v>
      </c>
    </row>
    <row r="34" spans="1:15" x14ac:dyDescent="0.25">
      <c r="A34" s="1"/>
      <c r="B34" s="1" t="s">
        <v>9</v>
      </c>
    </row>
    <row r="35" spans="1:15" x14ac:dyDescent="0.25">
      <c r="A35" s="1"/>
      <c r="B35" s="1" t="s">
        <v>7</v>
      </c>
    </row>
    <row r="36" spans="1:15" x14ac:dyDescent="0.25">
      <c r="A36" s="1"/>
      <c r="B36" s="1" t="s">
        <v>14</v>
      </c>
    </row>
    <row r="37" spans="1:15" s="5" customFormat="1" x14ac:dyDescent="0.25">
      <c r="A37" s="4" t="s">
        <v>6</v>
      </c>
      <c r="B37" s="4" t="s">
        <v>11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5">
      <c r="A38" s="2"/>
      <c r="B38" s="2" t="s">
        <v>13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1"/>
      <c r="B39" s="1" t="s">
        <v>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s="5" customFormat="1" x14ac:dyDescent="0.25">
      <c r="A44" s="5" t="s">
        <v>10</v>
      </c>
      <c r="O44" s="4">
        <f>O29</f>
        <v>1132509.2033035685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="85" zoomScaleNormal="85" workbookViewId="0">
      <selection activeCell="D48" sqref="D48"/>
    </sheetView>
  </sheetViews>
  <sheetFormatPr defaultRowHeight="15" x14ac:dyDescent="0.25"/>
  <cols>
    <col min="1" max="15" width="15.7109375" customWidth="1"/>
  </cols>
  <sheetData>
    <row r="1" spans="1:15" s="3" customFormat="1" x14ac:dyDescent="0.25">
      <c r="A1" s="3" t="s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x14ac:dyDescent="0.25">
      <c r="A2" s="1" t="s">
        <v>1</v>
      </c>
      <c r="B2" s="1" t="s">
        <v>11</v>
      </c>
      <c r="C2" s="1">
        <v>1000000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s="2" customFormat="1" x14ac:dyDescent="0.25">
      <c r="B3" s="2" t="s">
        <v>13</v>
      </c>
      <c r="C3" s="2">
        <v>0.04</v>
      </c>
      <c r="D3" s="2">
        <v>0.04</v>
      </c>
      <c r="E3" s="2">
        <v>0.04</v>
      </c>
      <c r="F3" s="2">
        <v>0.04</v>
      </c>
    </row>
    <row r="4" spans="1:15" x14ac:dyDescent="0.25">
      <c r="A4" s="1"/>
      <c r="B4" s="1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 t="s">
        <v>12</v>
      </c>
      <c r="C5" s="1">
        <f>0.015*C2</f>
        <v>15000</v>
      </c>
      <c r="D5" s="1">
        <f t="shared" ref="D5:F5" si="0">0.015*D2</f>
        <v>0</v>
      </c>
      <c r="E5" s="1">
        <f t="shared" si="0"/>
        <v>0</v>
      </c>
      <c r="F5" s="1">
        <f t="shared" si="0"/>
        <v>0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>(C7)*(C3/12)</f>
        <v>3383.3333333333335</v>
      </c>
      <c r="E6" s="1">
        <f t="shared" ref="E6:F6" si="1">(D7)*(D3/12)</f>
        <v>3394.6111111111113</v>
      </c>
      <c r="F6" s="1">
        <f t="shared" si="1"/>
        <v>3405.9264814814819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>C2+C5</f>
        <v>1015000</v>
      </c>
      <c r="D7" s="1">
        <f t="shared" ref="D7:E7" si="2">C7+D6+D4*1.015</f>
        <v>1018383.3333333334</v>
      </c>
      <c r="E7" s="1">
        <f t="shared" si="2"/>
        <v>1021777.9444444445</v>
      </c>
      <c r="F7" s="1">
        <f>F2+F5</f>
        <v>0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1">
        <f>E7*(F3/12+1)</f>
        <v>1025183.870925926</v>
      </c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 t="s">
        <v>2</v>
      </c>
      <c r="B9" s="1" t="s">
        <v>11</v>
      </c>
      <c r="C9" s="1"/>
      <c r="D9" s="1"/>
      <c r="E9" s="1"/>
      <c r="F9" s="1">
        <v>1025183.870925926</v>
      </c>
      <c r="G9" s="1"/>
      <c r="H9" s="1"/>
      <c r="I9" s="1"/>
      <c r="J9" s="1"/>
      <c r="K9" s="1"/>
      <c r="L9" s="1"/>
      <c r="M9" s="1"/>
      <c r="N9" s="1"/>
      <c r="O9" s="1"/>
    </row>
    <row r="10" spans="1:15" s="2" customFormat="1" x14ac:dyDescent="0.25">
      <c r="B10" s="2" t="s">
        <v>13</v>
      </c>
      <c r="F10" s="2">
        <v>0.04</v>
      </c>
      <c r="G10" s="2">
        <v>0.04</v>
      </c>
      <c r="H10" s="2">
        <v>0.04</v>
      </c>
      <c r="I10" s="2">
        <v>0.04</v>
      </c>
    </row>
    <row r="11" spans="1:15" x14ac:dyDescent="0.25">
      <c r="A11" s="1"/>
      <c r="B11" s="1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 t="s">
        <v>12</v>
      </c>
      <c r="C12" s="1"/>
      <c r="D12" s="1"/>
      <c r="E12" s="1"/>
      <c r="F12" s="1">
        <f>0.015*F9</f>
        <v>15377.75806388889</v>
      </c>
      <c r="G12" s="1">
        <f t="shared" ref="G12:I12" si="3">0.015*G9</f>
        <v>0</v>
      </c>
      <c r="H12" s="1">
        <f t="shared" si="3"/>
        <v>0</v>
      </c>
      <c r="I12" s="1">
        <f t="shared" si="3"/>
        <v>0</v>
      </c>
      <c r="J12" s="1"/>
      <c r="K12" s="1"/>
      <c r="L12" s="1"/>
      <c r="M12" s="1"/>
      <c r="N12" s="1"/>
      <c r="O12" s="1"/>
    </row>
    <row r="13" spans="1:15" x14ac:dyDescent="0.25">
      <c r="A13" s="1"/>
      <c r="B13" s="1" t="s">
        <v>9</v>
      </c>
      <c r="C13" s="1"/>
      <c r="D13" s="1"/>
      <c r="E13" s="1"/>
      <c r="F13" s="1"/>
      <c r="G13" s="1">
        <f>(F14)*(F10/12)</f>
        <v>3468.5387632993834</v>
      </c>
      <c r="H13" s="1">
        <f t="shared" ref="H13:I13" si="4">(G14)*(G10/12)</f>
        <v>3480.1005591770477</v>
      </c>
      <c r="I13" s="1">
        <f t="shared" si="4"/>
        <v>3491.7008943743044</v>
      </c>
      <c r="J13" s="1"/>
      <c r="K13" s="1"/>
      <c r="L13" s="1"/>
      <c r="M13" s="1"/>
      <c r="N13" s="1"/>
      <c r="O13" s="1"/>
    </row>
    <row r="14" spans="1:15" x14ac:dyDescent="0.25">
      <c r="A14" s="1"/>
      <c r="B14" s="1" t="s">
        <v>7</v>
      </c>
      <c r="C14" s="1"/>
      <c r="D14" s="1"/>
      <c r="E14" s="1"/>
      <c r="F14" s="1">
        <f>F9+F12</f>
        <v>1040561.6289898149</v>
      </c>
      <c r="G14" s="1">
        <f t="shared" ref="G14" si="5">F14+G13+G11*1.015</f>
        <v>1044030.1677531142</v>
      </c>
      <c r="H14" s="1">
        <f t="shared" ref="H14" si="6">G14+H13+H11*1.015</f>
        <v>1047510.2683122912</v>
      </c>
      <c r="I14" s="1">
        <f>I9+I12</f>
        <v>0</v>
      </c>
      <c r="J14" s="1"/>
      <c r="K14" s="1"/>
      <c r="L14" s="1"/>
      <c r="M14" s="1"/>
      <c r="N14" s="1"/>
      <c r="O14" s="1"/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1">
        <f>H14*(I10/12+1)</f>
        <v>1051001.9692066656</v>
      </c>
      <c r="J15" s="1"/>
      <c r="K15" s="1"/>
      <c r="L15" s="1"/>
      <c r="M15" s="1"/>
      <c r="N15" s="1"/>
      <c r="O15" s="1"/>
    </row>
    <row r="16" spans="1:15" x14ac:dyDescent="0.25">
      <c r="A16" s="1" t="s">
        <v>3</v>
      </c>
      <c r="B16" s="1" t="s">
        <v>11</v>
      </c>
      <c r="C16" s="1"/>
      <c r="D16" s="1"/>
      <c r="E16" s="1"/>
      <c r="F16" s="1"/>
      <c r="G16" s="1"/>
      <c r="H16" s="1"/>
      <c r="I16" s="1">
        <v>1051001.9692066656</v>
      </c>
      <c r="J16" s="1"/>
      <c r="K16" s="1"/>
      <c r="L16" s="1"/>
      <c r="M16" s="1"/>
      <c r="N16" s="1"/>
      <c r="O16" s="1"/>
    </row>
    <row r="17" spans="1:15" s="2" customFormat="1" x14ac:dyDescent="0.25">
      <c r="B17" s="2" t="s">
        <v>13</v>
      </c>
      <c r="I17" s="2">
        <v>0.04</v>
      </c>
      <c r="J17" s="2">
        <v>0.04</v>
      </c>
      <c r="K17" s="2">
        <v>0.04</v>
      </c>
      <c r="L17" s="2">
        <v>0.04</v>
      </c>
    </row>
    <row r="18" spans="1:15" x14ac:dyDescent="0.25">
      <c r="A18" s="1"/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 t="s">
        <v>12</v>
      </c>
      <c r="C19" s="1"/>
      <c r="D19" s="1"/>
      <c r="E19" s="1"/>
      <c r="F19" s="1"/>
      <c r="G19" s="1"/>
      <c r="H19" s="1"/>
      <c r="I19" s="1">
        <f>0.015*I16</f>
        <v>15765.029538099983</v>
      </c>
      <c r="J19" s="1">
        <f t="shared" ref="J19:L19" si="7">0.015*J16</f>
        <v>0</v>
      </c>
      <c r="K19" s="1">
        <f t="shared" si="7"/>
        <v>0</v>
      </c>
      <c r="L19" s="1">
        <f t="shared" si="7"/>
        <v>0</v>
      </c>
      <c r="M19" s="1"/>
      <c r="N19" s="1"/>
      <c r="O19" s="1"/>
    </row>
    <row r="20" spans="1:15" x14ac:dyDescent="0.25">
      <c r="A20" s="1"/>
      <c r="B20" s="1" t="s">
        <v>9</v>
      </c>
      <c r="C20" s="1"/>
      <c r="D20" s="1"/>
      <c r="E20" s="1"/>
      <c r="F20" s="1"/>
      <c r="G20" s="1"/>
      <c r="H20" s="1"/>
      <c r="I20" s="1"/>
      <c r="J20" s="1">
        <f>(I21)*(I17/12)</f>
        <v>3555.8899958158854</v>
      </c>
      <c r="K20" s="1">
        <f t="shared" ref="K20:L20" si="8">(J21)*(J17/12)</f>
        <v>3567.7429624686051</v>
      </c>
      <c r="L20" s="1">
        <f t="shared" si="8"/>
        <v>3579.6354390101674</v>
      </c>
      <c r="M20" s="1"/>
      <c r="N20" s="1"/>
      <c r="O20" s="1"/>
    </row>
    <row r="21" spans="1:15" x14ac:dyDescent="0.25">
      <c r="A21" s="1"/>
      <c r="B21" s="1" t="s">
        <v>7</v>
      </c>
      <c r="C21" s="1"/>
      <c r="D21" s="1"/>
      <c r="E21" s="1"/>
      <c r="F21" s="1"/>
      <c r="G21" s="1"/>
      <c r="H21" s="1"/>
      <c r="I21" s="1">
        <f>I16+I19</f>
        <v>1066766.9987447655</v>
      </c>
      <c r="J21" s="1">
        <f t="shared" ref="J21" si="9">I21+J20+J18*1.015</f>
        <v>1070322.8887405815</v>
      </c>
      <c r="K21" s="1">
        <f t="shared" ref="K21" si="10">J21+K20+K18*1.015</f>
        <v>1073890.6317030501</v>
      </c>
      <c r="L21" s="1">
        <f>L16+L19</f>
        <v>0</v>
      </c>
      <c r="M21" s="1"/>
      <c r="N21" s="1"/>
      <c r="O21" s="1"/>
    </row>
    <row r="22" spans="1:15" x14ac:dyDescent="0.25">
      <c r="A22" s="1"/>
      <c r="B22" s="1" t="s">
        <v>14</v>
      </c>
      <c r="C22" s="1"/>
      <c r="D22" s="1"/>
      <c r="E22" s="1"/>
      <c r="F22" s="1"/>
      <c r="G22" s="1"/>
      <c r="H22" s="1"/>
      <c r="I22" s="1"/>
      <c r="J22" s="1"/>
      <c r="K22" s="1"/>
      <c r="L22" s="1">
        <f>K21*(L17/12+1)</f>
        <v>1077470.2671420604</v>
      </c>
      <c r="M22" s="1"/>
      <c r="N22" s="1"/>
      <c r="O22" s="1"/>
    </row>
    <row r="23" spans="1:15" x14ac:dyDescent="0.25">
      <c r="A23" s="1" t="s">
        <v>4</v>
      </c>
      <c r="B23" s="1" t="s">
        <v>11</v>
      </c>
      <c r="C23" s="1"/>
      <c r="D23" s="1"/>
      <c r="E23" s="1"/>
      <c r="F23" s="1"/>
      <c r="G23" s="1"/>
      <c r="H23" s="1"/>
      <c r="I23" s="1"/>
      <c r="J23" s="1"/>
      <c r="K23" s="1"/>
      <c r="L23" s="1">
        <v>1077470.2671420604</v>
      </c>
      <c r="M23" s="1"/>
      <c r="N23" s="1"/>
      <c r="O23" s="1"/>
    </row>
    <row r="24" spans="1:15" s="2" customFormat="1" x14ac:dyDescent="0.25">
      <c r="B24" s="2" t="s">
        <v>13</v>
      </c>
      <c r="L24" s="2">
        <v>0.04</v>
      </c>
      <c r="M24" s="2">
        <v>0.04</v>
      </c>
      <c r="N24" s="2">
        <v>0.04</v>
      </c>
      <c r="O24" s="2">
        <v>0.04</v>
      </c>
    </row>
    <row r="25" spans="1:15" x14ac:dyDescent="0.25">
      <c r="A25" s="1"/>
      <c r="B25" s="1" t="s">
        <v>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1" t="s">
        <v>12</v>
      </c>
      <c r="C26" s="1"/>
      <c r="D26" s="1"/>
      <c r="E26" s="1"/>
      <c r="F26" s="1"/>
      <c r="G26" s="1"/>
      <c r="H26" s="1"/>
      <c r="I26" s="1"/>
      <c r="J26" s="1"/>
      <c r="K26" s="1"/>
      <c r="L26" s="1">
        <f>0.015*L23</f>
        <v>16162.054007130906</v>
      </c>
      <c r="M26" s="1">
        <f t="shared" ref="M26:O26" si="11">0.015*M23</f>
        <v>0</v>
      </c>
      <c r="N26" s="1">
        <f t="shared" si="11"/>
        <v>0</v>
      </c>
      <c r="O26" s="1">
        <f t="shared" si="11"/>
        <v>0</v>
      </c>
    </row>
    <row r="27" spans="1:15" x14ac:dyDescent="0.25">
      <c r="A27" s="1"/>
      <c r="B27" s="1" t="s">
        <v>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f>(L28)*(L24/12)</f>
        <v>3645.4410704973047</v>
      </c>
      <c r="N27" s="1">
        <f t="shared" ref="N27:O27" si="12">(M28)*(M24/12)</f>
        <v>3657.5925407322957</v>
      </c>
      <c r="O27" s="1">
        <f t="shared" si="12"/>
        <v>3669.7845158680702</v>
      </c>
    </row>
    <row r="28" spans="1:15" x14ac:dyDescent="0.25">
      <c r="A28" s="1"/>
      <c r="B28" s="1" t="s">
        <v>7</v>
      </c>
      <c r="C28" s="1"/>
      <c r="D28" s="1"/>
      <c r="E28" s="1"/>
      <c r="F28" s="1"/>
      <c r="G28" s="1"/>
      <c r="H28" s="1"/>
      <c r="I28" s="1"/>
      <c r="J28" s="1"/>
      <c r="K28" s="1"/>
      <c r="L28" s="1">
        <f>L23+L26</f>
        <v>1093632.3211491914</v>
      </c>
      <c r="M28" s="1">
        <f t="shared" ref="M28" si="13">L28+M27+M25*1.015</f>
        <v>1097277.7622196886</v>
      </c>
      <c r="N28" s="1">
        <f t="shared" ref="N28" si="14">M28+N27+N25*1.015</f>
        <v>1100935.354760421</v>
      </c>
      <c r="O28" s="1">
        <f>O23+O26</f>
        <v>0</v>
      </c>
    </row>
    <row r="29" spans="1:15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f>N28*(O24/12+1)</f>
        <v>1104605.1392762891</v>
      </c>
    </row>
    <row r="30" spans="1:15" x14ac:dyDescent="0.25">
      <c r="A30" s="1" t="s">
        <v>5</v>
      </c>
      <c r="B30" s="1" t="s">
        <v>11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s="2" customFormat="1" x14ac:dyDescent="0.25">
      <c r="B31" s="2" t="s">
        <v>13</v>
      </c>
    </row>
    <row r="32" spans="1:15" x14ac:dyDescent="0.25">
      <c r="A32" s="1"/>
      <c r="B32" s="1" t="s">
        <v>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1" t="s">
        <v>12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1" t="s">
        <v>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1" t="s">
        <v>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1" t="s">
        <v>14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 t="s">
        <v>6</v>
      </c>
      <c r="B37" s="1" t="s">
        <v>11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s="2" customFormat="1" x14ac:dyDescent="0.25">
      <c r="B38" s="2" t="s">
        <v>13</v>
      </c>
    </row>
    <row r="39" spans="1:15" x14ac:dyDescent="0.25">
      <c r="A39" s="1"/>
      <c r="B39" s="1" t="s">
        <v>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t="s">
        <v>10</v>
      </c>
      <c r="O44" s="1">
        <f>O29</f>
        <v>1104605.1392762891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F9" sqref="F9"/>
    </sheetView>
  </sheetViews>
  <sheetFormatPr defaultRowHeight="15" x14ac:dyDescent="0.25"/>
  <cols>
    <col min="2" max="2" width="12.85546875" customWidth="1"/>
    <col min="3" max="3" width="13" customWidth="1"/>
    <col min="4" max="4" width="12.85546875" customWidth="1"/>
    <col min="5" max="5" width="12.140625" customWidth="1"/>
    <col min="6" max="6" width="12.85546875" customWidth="1"/>
    <col min="7" max="7" width="12.5703125" customWidth="1"/>
    <col min="8" max="10" width="13.28515625" customWidth="1"/>
    <col min="11" max="11" width="14.85546875" customWidth="1"/>
    <col min="12" max="12" width="14.140625" customWidth="1"/>
    <col min="13" max="13" width="13.140625" customWidth="1"/>
    <col min="14" max="14" width="14" customWidth="1"/>
    <col min="15" max="15" width="14.140625" customWidth="1"/>
  </cols>
  <sheetData>
    <row r="1" spans="1:15" x14ac:dyDescent="0.25">
      <c r="A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2" spans="1:15" x14ac:dyDescent="0.25">
      <c r="A2" t="s">
        <v>1</v>
      </c>
      <c r="B2" t="s">
        <v>7</v>
      </c>
      <c r="C2" s="1">
        <v>940000</v>
      </c>
      <c r="D2" s="1">
        <v>940000</v>
      </c>
      <c r="E2" s="1">
        <v>940000</v>
      </c>
      <c r="F2" s="1">
        <v>940000</v>
      </c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B3" t="s">
        <v>8</v>
      </c>
      <c r="C3" s="1"/>
      <c r="D3" s="1"/>
      <c r="E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B4" t="s">
        <v>9</v>
      </c>
      <c r="C4" s="1">
        <f>0.015*C2</f>
        <v>14100</v>
      </c>
      <c r="D4" s="1">
        <f>(C2+C3+C4)*4/1200+C4</f>
        <v>17280.333333333332</v>
      </c>
      <c r="E4" s="1">
        <f t="shared" ref="E4:F4" si="0">(D2+D3+D4)*4/1200+D4</f>
        <v>20471.267777777775</v>
      </c>
      <c r="F4" s="1">
        <f t="shared" si="0"/>
        <v>23672.838670370369</v>
      </c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C5" s="1"/>
      <c r="D5" s="1"/>
      <c r="E5" s="1"/>
      <c r="F5" s="1">
        <v>30000</v>
      </c>
      <c r="G5" s="1">
        <v>30000</v>
      </c>
      <c r="H5" s="1">
        <v>30000</v>
      </c>
      <c r="I5" s="1">
        <v>30000</v>
      </c>
      <c r="J5" s="1"/>
      <c r="K5" s="1"/>
      <c r="L5" s="1"/>
      <c r="M5" s="1"/>
      <c r="N5" s="1"/>
      <c r="O5" s="1"/>
    </row>
    <row r="6" spans="1:15" x14ac:dyDescent="0.25">
      <c r="C6" s="1"/>
      <c r="D6" s="1"/>
      <c r="E6" s="1"/>
      <c r="F6" s="1"/>
      <c r="G6" s="1"/>
      <c r="H6" s="1"/>
      <c r="J6" s="1"/>
      <c r="K6" s="1"/>
      <c r="L6" s="1"/>
      <c r="M6" s="1"/>
      <c r="N6" s="1"/>
      <c r="O6" s="1"/>
    </row>
    <row r="7" spans="1:15" x14ac:dyDescent="0.25">
      <c r="C7" s="1"/>
      <c r="D7" s="1"/>
      <c r="E7" s="1"/>
      <c r="F7" s="1">
        <f>0.015 * F5</f>
        <v>450</v>
      </c>
      <c r="G7" s="1">
        <f>(F5+F6+F7)*4/1200+F7</f>
        <v>551.5</v>
      </c>
      <c r="H7" s="1">
        <f t="shared" ref="H7:I7" si="1">(G5+G6+G7)*4/1200+G7</f>
        <v>653.33833333333337</v>
      </c>
      <c r="I7" s="1">
        <f t="shared" si="1"/>
        <v>755.5161277777778</v>
      </c>
      <c r="J7" s="1"/>
      <c r="K7" s="1"/>
      <c r="L7" s="1"/>
      <c r="M7" s="1"/>
      <c r="N7" s="1"/>
      <c r="O7" s="1"/>
    </row>
    <row r="8" spans="1:15" x14ac:dyDescent="0.25">
      <c r="A8" t="s">
        <v>2</v>
      </c>
      <c r="B8" t="s">
        <v>7</v>
      </c>
      <c r="C8" s="1">
        <v>30000</v>
      </c>
      <c r="D8" s="1">
        <v>30000</v>
      </c>
      <c r="E8" s="1">
        <v>30000</v>
      </c>
      <c r="F8" s="1">
        <v>30000</v>
      </c>
      <c r="G8" s="1">
        <v>30000</v>
      </c>
      <c r="H8" s="1">
        <v>30000</v>
      </c>
      <c r="I8" s="1">
        <v>30000</v>
      </c>
      <c r="J8" s="1"/>
      <c r="K8" s="1"/>
      <c r="L8" s="1"/>
      <c r="M8" s="1"/>
      <c r="N8" s="1"/>
      <c r="O8" s="1"/>
    </row>
    <row r="9" spans="1:15" x14ac:dyDescent="0.25">
      <c r="B9" t="s">
        <v>8</v>
      </c>
      <c r="C9" s="1"/>
      <c r="D9" s="1"/>
      <c r="E9" s="1"/>
      <c r="F9" s="1">
        <f>(F2+F4-30000)*1.015</f>
        <v>947677.93125042587</v>
      </c>
      <c r="G9" s="1">
        <f>F9</f>
        <v>947677.93125042587</v>
      </c>
      <c r="H9" s="1">
        <f t="shared" ref="H9:I9" si="2">G9</f>
        <v>947677.93125042587</v>
      </c>
      <c r="I9" s="1">
        <f t="shared" si="2"/>
        <v>947677.93125042587</v>
      </c>
      <c r="J9" s="1"/>
      <c r="K9" s="1"/>
      <c r="L9" s="1"/>
      <c r="M9" s="1"/>
      <c r="N9" s="1"/>
      <c r="O9" s="1"/>
    </row>
    <row r="10" spans="1:15" x14ac:dyDescent="0.25">
      <c r="B10" t="s">
        <v>9</v>
      </c>
      <c r="C10" s="1">
        <f>0.015*C8</f>
        <v>450</v>
      </c>
      <c r="D10" s="1">
        <f>(C8+C9+C10)*65/12000+C10</f>
        <v>614.9375</v>
      </c>
      <c r="E10" s="1">
        <f t="shared" ref="E10" si="3">(D8+D9+D10)*65/12000+D10</f>
        <v>780.76841145833328</v>
      </c>
      <c r="F10" s="1">
        <f>(E8+E9+E10)*65/12000+E10</f>
        <v>947.49757368706594</v>
      </c>
      <c r="G10" s="1">
        <f t="shared" ref="G10:I10" si="4">(F8+F9+F10)*65/12000+F10</f>
        <v>6248.3853131510105</v>
      </c>
      <c r="H10" s="1">
        <f t="shared" si="4"/>
        <v>11577.986194537052</v>
      </c>
      <c r="I10" s="1">
        <f t="shared" si="4"/>
        <v>16936.455747363936</v>
      </c>
      <c r="J10" s="1"/>
      <c r="K10" s="1"/>
      <c r="L10" s="1"/>
      <c r="M10" s="1"/>
      <c r="N10" s="1"/>
      <c r="O10" s="1"/>
    </row>
    <row r="11" spans="1:15" x14ac:dyDescent="0.25">
      <c r="A11" t="s">
        <v>3</v>
      </c>
      <c r="B11" t="s">
        <v>7</v>
      </c>
      <c r="C11" s="1">
        <v>30000</v>
      </c>
      <c r="D11" s="1">
        <v>30000</v>
      </c>
      <c r="E11" s="1">
        <v>30000</v>
      </c>
      <c r="F11" s="1">
        <v>30000</v>
      </c>
      <c r="G11" s="1">
        <v>30000</v>
      </c>
      <c r="H11" s="1">
        <v>30000</v>
      </c>
      <c r="I11" s="1">
        <v>30000</v>
      </c>
      <c r="J11" s="1">
        <v>30000</v>
      </c>
      <c r="K11" s="1">
        <v>30000</v>
      </c>
      <c r="L11" s="1">
        <v>30000</v>
      </c>
      <c r="M11" s="1">
        <v>30000</v>
      </c>
      <c r="N11" s="1">
        <v>30000</v>
      </c>
      <c r="O11" s="1">
        <v>30000</v>
      </c>
    </row>
    <row r="12" spans="1:15" x14ac:dyDescent="0.25">
      <c r="B12" t="s">
        <v>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B13" t="s">
        <v>9</v>
      </c>
      <c r="C13" s="1">
        <f>0.015*C11</f>
        <v>450</v>
      </c>
      <c r="D13" s="1">
        <f>(C11+C12+C13)*95/12000+C13</f>
        <v>691.0625</v>
      </c>
      <c r="E13" s="1">
        <f t="shared" ref="E13:O13" si="5">(D11+D12+D13)*95/12000+D13</f>
        <v>934.03341145833338</v>
      </c>
      <c r="F13" s="1">
        <f t="shared" si="5"/>
        <v>1178.9278426323785</v>
      </c>
      <c r="G13" s="1">
        <f t="shared" si="5"/>
        <v>1425.7610213865516</v>
      </c>
      <c r="H13" s="1">
        <f t="shared" si="5"/>
        <v>1674.5482961391951</v>
      </c>
      <c r="I13" s="1">
        <f t="shared" si="5"/>
        <v>1925.3051368169638</v>
      </c>
      <c r="J13" s="1">
        <f t="shared" si="5"/>
        <v>2178.0471358167647</v>
      </c>
      <c r="K13" s="1">
        <f t="shared" si="5"/>
        <v>2432.7900089753139</v>
      </c>
      <c r="L13" s="1">
        <f t="shared" si="5"/>
        <v>2689.5495965463683</v>
      </c>
      <c r="M13" s="1">
        <f t="shared" si="5"/>
        <v>2948.3418641856938</v>
      </c>
      <c r="N13" s="1">
        <f t="shared" si="5"/>
        <v>3209.1829039438308</v>
      </c>
      <c r="O13" s="1">
        <f t="shared" si="5"/>
        <v>3472.0889352667195</v>
      </c>
    </row>
    <row r="14" spans="1:15" x14ac:dyDescent="0.25">
      <c r="A14" t="s">
        <v>4</v>
      </c>
      <c r="C14" s="1"/>
      <c r="D14" s="1"/>
      <c r="E14" s="1"/>
      <c r="F14" s="1"/>
      <c r="G14" s="1"/>
      <c r="H14" s="1"/>
      <c r="J14" s="1"/>
      <c r="K14" s="1"/>
      <c r="L14" s="1"/>
      <c r="M14" s="1"/>
      <c r="N14" s="1"/>
      <c r="O14" s="1"/>
    </row>
    <row r="15" spans="1:15" x14ac:dyDescent="0.25">
      <c r="A15" t="s">
        <v>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t="s">
        <v>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" x14ac:dyDescent="0.25">
      <c r="A17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="85" zoomScaleNormal="85" workbookViewId="0">
      <selection activeCell="L25" sqref="L25"/>
    </sheetView>
  </sheetViews>
  <sheetFormatPr defaultRowHeight="15" x14ac:dyDescent="0.25"/>
  <cols>
    <col min="1" max="15" width="15.7109375" customWidth="1"/>
  </cols>
  <sheetData>
    <row r="1" spans="1:15" s="3" customFormat="1" x14ac:dyDescent="0.25">
      <c r="A1" s="3" t="s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x14ac:dyDescent="0.25">
      <c r="A2" s="1" t="s">
        <v>1</v>
      </c>
      <c r="B2" s="1" t="s">
        <v>11</v>
      </c>
      <c r="C2" s="1">
        <v>970000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s="2" customFormat="1" x14ac:dyDescent="0.25">
      <c r="B3" s="2" t="s">
        <v>13</v>
      </c>
      <c r="C3" s="2">
        <v>0.04</v>
      </c>
      <c r="D3" s="2">
        <v>0.04</v>
      </c>
      <c r="E3" s="2">
        <v>0.04</v>
      </c>
      <c r="F3" s="2">
        <v>0.04</v>
      </c>
    </row>
    <row r="4" spans="1:15" x14ac:dyDescent="0.25">
      <c r="A4" s="1"/>
      <c r="B4" s="1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 t="s">
        <v>12</v>
      </c>
      <c r="C5" s="1">
        <f>0.015*C2</f>
        <v>14550</v>
      </c>
      <c r="D5" s="1">
        <f t="shared" ref="D5:F5" si="0">0.015*D2</f>
        <v>0</v>
      </c>
      <c r="E5" s="1">
        <f t="shared" si="0"/>
        <v>0</v>
      </c>
      <c r="F5" s="1">
        <f t="shared" si="0"/>
        <v>0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>(C7)*(C3/12)</f>
        <v>3281.8333333333335</v>
      </c>
      <c r="E6" s="1">
        <f t="shared" ref="E6:F6" si="1">(D7)*(D3/12)</f>
        <v>3292.7727777777782</v>
      </c>
      <c r="F6" s="1">
        <f t="shared" si="1"/>
        <v>3303.7486870370371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>C2+C5</f>
        <v>984550</v>
      </c>
      <c r="D7" s="1">
        <f t="shared" ref="D7:E7" si="2">C7+D6+D4*1.015</f>
        <v>987831.83333333337</v>
      </c>
      <c r="E7" s="1">
        <f t="shared" si="2"/>
        <v>991124.60611111112</v>
      </c>
      <c r="F7" s="1">
        <f>F2+F5</f>
        <v>0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1">
        <f>E7*(F3/12+1)</f>
        <v>994428.35479814827</v>
      </c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 t="s">
        <v>2</v>
      </c>
      <c r="B9" s="1" t="s">
        <v>11</v>
      </c>
      <c r="C9" s="1"/>
      <c r="D9" s="1"/>
      <c r="E9" s="1"/>
      <c r="F9" s="1">
        <v>994428.35479814827</v>
      </c>
      <c r="G9" s="1"/>
      <c r="H9" s="1"/>
      <c r="I9" s="1"/>
      <c r="J9" s="1"/>
      <c r="K9" s="1"/>
      <c r="L9" s="1"/>
      <c r="M9" s="1"/>
      <c r="N9" s="1"/>
      <c r="O9" s="1"/>
    </row>
    <row r="10" spans="1:15" s="2" customFormat="1" x14ac:dyDescent="0.25">
      <c r="B10" s="2" t="s">
        <v>13</v>
      </c>
      <c r="F10" s="2">
        <v>0.04</v>
      </c>
      <c r="G10" s="2">
        <v>0.04</v>
      </c>
      <c r="H10" s="2">
        <v>0.04</v>
      </c>
      <c r="I10" s="2">
        <v>0.04</v>
      </c>
    </row>
    <row r="11" spans="1:15" x14ac:dyDescent="0.25">
      <c r="A11" s="1"/>
      <c r="B11" s="1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 t="s">
        <v>12</v>
      </c>
      <c r="C12" s="1"/>
      <c r="D12" s="1"/>
      <c r="E12" s="1"/>
      <c r="F12" s="1">
        <f>0.015*F9</f>
        <v>14916.425321972223</v>
      </c>
      <c r="G12" s="1">
        <f t="shared" ref="G12:I12" si="3">0.015*G9</f>
        <v>0</v>
      </c>
      <c r="H12" s="1">
        <f t="shared" si="3"/>
        <v>0</v>
      </c>
      <c r="I12" s="1">
        <f t="shared" si="3"/>
        <v>0</v>
      </c>
      <c r="J12" s="1"/>
      <c r="K12" s="1"/>
      <c r="L12" s="1"/>
      <c r="M12" s="1"/>
      <c r="N12" s="1"/>
      <c r="O12" s="1"/>
    </row>
    <row r="13" spans="1:15" x14ac:dyDescent="0.25">
      <c r="A13" s="1"/>
      <c r="B13" s="1" t="s">
        <v>9</v>
      </c>
      <c r="C13" s="1"/>
      <c r="D13" s="1"/>
      <c r="E13" s="1"/>
      <c r="F13" s="1"/>
      <c r="G13" s="1">
        <f>(F14)*(F10/12)</f>
        <v>3364.4826004004017</v>
      </c>
      <c r="H13" s="1">
        <f t="shared" ref="H13:I13" si="4">(G14)*(G10/12)</f>
        <v>3375.6975424017369</v>
      </c>
      <c r="I13" s="1">
        <f t="shared" si="4"/>
        <v>3386.9498675430759</v>
      </c>
      <c r="J13" s="1"/>
      <c r="K13" s="1"/>
      <c r="L13" s="1"/>
      <c r="M13" s="1"/>
      <c r="N13" s="1"/>
      <c r="O13" s="1"/>
    </row>
    <row r="14" spans="1:15" x14ac:dyDescent="0.25">
      <c r="A14" s="1"/>
      <c r="B14" s="1" t="s">
        <v>7</v>
      </c>
      <c r="C14" s="1"/>
      <c r="D14" s="1"/>
      <c r="E14" s="1"/>
      <c r="F14" s="1">
        <f>F9+F12</f>
        <v>1009344.7801201205</v>
      </c>
      <c r="G14" s="1">
        <f t="shared" ref="G14:H14" si="5">F14+G13+G11*1.015</f>
        <v>1012709.262720521</v>
      </c>
      <c r="H14" s="1">
        <f t="shared" si="5"/>
        <v>1016084.9602629227</v>
      </c>
      <c r="I14" s="1">
        <f>I9+I12</f>
        <v>0</v>
      </c>
      <c r="J14" s="1"/>
      <c r="K14" s="1"/>
      <c r="L14" s="1"/>
      <c r="M14" s="1"/>
      <c r="N14" s="1"/>
      <c r="O14" s="1"/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1">
        <f>H14*(I10/12+1)</f>
        <v>1019471.9101304659</v>
      </c>
      <c r="J15" s="1"/>
      <c r="K15" s="1"/>
      <c r="L15" s="1"/>
      <c r="M15" s="1"/>
      <c r="N15" s="1"/>
      <c r="O15" s="1"/>
    </row>
    <row r="16" spans="1:15" x14ac:dyDescent="0.25">
      <c r="A16" s="1" t="s">
        <v>3</v>
      </c>
      <c r="B16" s="1" t="s">
        <v>11</v>
      </c>
      <c r="C16" s="1"/>
      <c r="D16" s="1"/>
      <c r="E16" s="1"/>
      <c r="F16" s="1"/>
      <c r="G16" s="1"/>
      <c r="H16" s="1"/>
      <c r="I16" s="1">
        <v>1019471.9101304659</v>
      </c>
      <c r="J16" s="1"/>
      <c r="K16" s="1"/>
      <c r="L16" s="1"/>
      <c r="M16" s="1"/>
      <c r="N16" s="1"/>
      <c r="O16" s="1"/>
    </row>
    <row r="17" spans="1:15" s="2" customFormat="1" x14ac:dyDescent="0.25">
      <c r="B17" s="2" t="s">
        <v>13</v>
      </c>
      <c r="I17" s="2">
        <v>0.04</v>
      </c>
      <c r="J17" s="2">
        <v>0.04</v>
      </c>
      <c r="K17" s="2">
        <v>0.04</v>
      </c>
      <c r="L17" s="2">
        <v>0.04</v>
      </c>
    </row>
    <row r="18" spans="1:15" x14ac:dyDescent="0.25">
      <c r="A18" s="1"/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 t="s">
        <v>12</v>
      </c>
      <c r="C19" s="1"/>
      <c r="D19" s="1"/>
      <c r="E19" s="1"/>
      <c r="F19" s="1"/>
      <c r="G19" s="1"/>
      <c r="H19" s="1"/>
      <c r="I19" s="1">
        <f>0.015*I16</f>
        <v>15292.078651956988</v>
      </c>
      <c r="J19" s="1">
        <f t="shared" ref="J19:L19" si="6">0.015*J16</f>
        <v>0</v>
      </c>
      <c r="K19" s="1">
        <f t="shared" si="6"/>
        <v>0</v>
      </c>
      <c r="L19" s="1">
        <f t="shared" si="6"/>
        <v>0</v>
      </c>
      <c r="M19" s="1"/>
      <c r="N19" s="1"/>
      <c r="O19" s="1"/>
    </row>
    <row r="20" spans="1:15" x14ac:dyDescent="0.25">
      <c r="A20" s="1"/>
      <c r="B20" s="1" t="s">
        <v>9</v>
      </c>
      <c r="C20" s="1"/>
      <c r="D20" s="1"/>
      <c r="E20" s="1"/>
      <c r="F20" s="1"/>
      <c r="G20" s="1"/>
      <c r="H20" s="1"/>
      <c r="I20" s="1"/>
      <c r="J20" s="1">
        <f>(I21)*(I17/12)</f>
        <v>3449.2132959414098</v>
      </c>
      <c r="K20" s="1">
        <f t="shared" ref="K20:L20" si="7">(J21)*(J17/12)</f>
        <v>3460.7106735945476</v>
      </c>
      <c r="L20" s="1">
        <f t="shared" si="7"/>
        <v>3472.2463758398626</v>
      </c>
      <c r="M20" s="1"/>
      <c r="N20" s="1"/>
      <c r="O20" s="1"/>
    </row>
    <row r="21" spans="1:15" x14ac:dyDescent="0.25">
      <c r="A21" s="1"/>
      <c r="B21" s="1" t="s">
        <v>7</v>
      </c>
      <c r="C21" s="1"/>
      <c r="D21" s="1"/>
      <c r="E21" s="1"/>
      <c r="F21" s="1"/>
      <c r="G21" s="1"/>
      <c r="H21" s="1"/>
      <c r="I21" s="1">
        <f>I16+I19</f>
        <v>1034763.9887824228</v>
      </c>
      <c r="J21" s="1">
        <f t="shared" ref="J21:K21" si="8">I21+J20+J18*1.015</f>
        <v>1038213.2020783642</v>
      </c>
      <c r="K21" s="1">
        <f t="shared" si="8"/>
        <v>1041673.9127519587</v>
      </c>
      <c r="L21" s="1">
        <f>L16+L19</f>
        <v>0</v>
      </c>
      <c r="M21" s="1"/>
      <c r="N21" s="1"/>
      <c r="O21" s="1"/>
    </row>
    <row r="22" spans="1:15" x14ac:dyDescent="0.25">
      <c r="A22" s="1"/>
      <c r="B22" s="1" t="s">
        <v>14</v>
      </c>
      <c r="C22" s="1"/>
      <c r="D22" s="1"/>
      <c r="E22" s="1"/>
      <c r="F22" s="1"/>
      <c r="G22" s="1"/>
      <c r="H22" s="1"/>
      <c r="I22" s="1"/>
      <c r="J22" s="1"/>
      <c r="K22" s="1"/>
      <c r="L22" s="1">
        <f>K21*(L17/12+1)</f>
        <v>1045146.1591277986</v>
      </c>
      <c r="M22" s="1"/>
      <c r="N22" s="1"/>
      <c r="O22" s="1"/>
    </row>
    <row r="23" spans="1:15" x14ac:dyDescent="0.25">
      <c r="A23" s="1" t="s">
        <v>4</v>
      </c>
      <c r="B23" s="1" t="s">
        <v>11</v>
      </c>
      <c r="C23" s="1">
        <v>30000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s="2" customFormat="1" x14ac:dyDescent="0.25">
      <c r="B24" s="2" t="s">
        <v>13</v>
      </c>
      <c r="C24" s="2">
        <v>9.5000000000000001E-2</v>
      </c>
      <c r="D24" s="2">
        <v>9.5000000000000001E-2</v>
      </c>
      <c r="E24" s="2">
        <v>9.5000000000000001E-2</v>
      </c>
      <c r="F24" s="2">
        <v>9.5000000000000001E-2</v>
      </c>
      <c r="G24" s="2">
        <v>9.5000000000000001E-2</v>
      </c>
      <c r="H24" s="2">
        <v>9.5000000000000001E-2</v>
      </c>
      <c r="I24" s="2">
        <v>9.5000000000000001E-2</v>
      </c>
      <c r="J24" s="2">
        <v>9.5000000000000001E-2</v>
      </c>
      <c r="K24" s="2">
        <v>9.5000000000000001E-2</v>
      </c>
      <c r="L24" s="2">
        <v>9.5000000000000001E-2</v>
      </c>
      <c r="M24" s="2">
        <v>9.5000000000000001E-2</v>
      </c>
      <c r="N24" s="2">
        <v>9.5000000000000001E-2</v>
      </c>
      <c r="O24" s="2">
        <v>9.5000000000000001E-2</v>
      </c>
    </row>
    <row r="25" spans="1:15" x14ac:dyDescent="0.25">
      <c r="A25" s="1"/>
      <c r="B25" s="1" t="s">
        <v>8</v>
      </c>
      <c r="C25" s="1"/>
      <c r="D25" s="1"/>
      <c r="E25" s="1"/>
      <c r="F25" s="1"/>
      <c r="G25" s="1"/>
      <c r="H25" s="1"/>
      <c r="I25" s="1"/>
      <c r="J25" s="1"/>
      <c r="K25" s="1"/>
      <c r="L25" s="1">
        <v>1045146.1591277986</v>
      </c>
      <c r="M25" s="1"/>
      <c r="N25" s="1"/>
      <c r="O25" s="1"/>
    </row>
    <row r="26" spans="1:15" x14ac:dyDescent="0.25">
      <c r="A26" s="1"/>
      <c r="B26" s="1" t="s">
        <v>12</v>
      </c>
      <c r="C26" s="1">
        <f>0.015*C23</f>
        <v>450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1" t="s">
        <v>9</v>
      </c>
      <c r="C27" s="1"/>
      <c r="D27" s="1">
        <f>(C28)*(C24/12)</f>
        <v>241.06250000000003</v>
      </c>
      <c r="E27" s="1">
        <f t="shared" ref="E27:O27" si="9">(D28)*(D24/12)</f>
        <v>242.97091145833335</v>
      </c>
      <c r="F27" s="1">
        <f t="shared" si="9"/>
        <v>244.89443117404517</v>
      </c>
      <c r="G27" s="1">
        <f t="shared" si="9"/>
        <v>246.83317875417302</v>
      </c>
      <c r="H27" s="1">
        <f t="shared" si="9"/>
        <v>248.78727475264355</v>
      </c>
      <c r="I27" s="1">
        <f t="shared" si="9"/>
        <v>250.75684067776868</v>
      </c>
      <c r="J27" s="1">
        <f t="shared" si="9"/>
        <v>252.74199899980098</v>
      </c>
      <c r="K27" s="1">
        <f t="shared" si="9"/>
        <v>254.74287315854943</v>
      </c>
      <c r="L27" s="1">
        <f t="shared" si="9"/>
        <v>256.75958757105462</v>
      </c>
      <c r="M27" s="1">
        <f t="shared" si="9"/>
        <v>8656.9771337974908</v>
      </c>
      <c r="N27" s="1">
        <f t="shared" si="9"/>
        <v>8725.5115361067219</v>
      </c>
      <c r="O27" s="1">
        <f t="shared" si="9"/>
        <v>8794.5885024342315</v>
      </c>
    </row>
    <row r="28" spans="1:15" x14ac:dyDescent="0.25">
      <c r="A28" s="1"/>
      <c r="B28" s="1" t="s">
        <v>7</v>
      </c>
      <c r="C28" s="1">
        <f>C23+C26</f>
        <v>30450</v>
      </c>
      <c r="D28" s="1">
        <f t="shared" ref="D28" si="10">C28+D27+D25*1.015</f>
        <v>30691.0625</v>
      </c>
      <c r="E28" s="1">
        <f t="shared" ref="E28" si="11">D28+E27+E25*1.015</f>
        <v>30934.033411458335</v>
      </c>
      <c r="F28" s="1">
        <f t="shared" ref="F28" si="12">E28+F27+F25*1.015</f>
        <v>31178.92784263238</v>
      </c>
      <c r="G28" s="1">
        <f t="shared" ref="G28" si="13">F28+G27+G25*1.015</f>
        <v>31425.761021386552</v>
      </c>
      <c r="H28" s="1">
        <f t="shared" ref="H28" si="14">G28+H27+H25*1.015</f>
        <v>31674.548296139197</v>
      </c>
      <c r="I28" s="1">
        <f t="shared" ref="I28" si="15">H28+I27+I25*1.015</f>
        <v>31925.305136816965</v>
      </c>
      <c r="J28" s="1">
        <f t="shared" ref="J28" si="16">I28+J27+J25*1.015</f>
        <v>32178.047135816767</v>
      </c>
      <c r="K28" s="1">
        <f t="shared" ref="K28" si="17">J28+K27+K25*1.015</f>
        <v>32432.790008975317</v>
      </c>
      <c r="L28" s="1">
        <f t="shared" ref="L28" si="18">K28+L27+L25*1.015</f>
        <v>1093512.9011112619</v>
      </c>
      <c r="M28" s="1">
        <f t="shared" ref="M28" si="19">L28+M27+M25*1.015</f>
        <v>1102169.8782450594</v>
      </c>
      <c r="N28" s="1">
        <f t="shared" ref="N28" si="20">M28+N27+N25*1.015</f>
        <v>1110895.3897811661</v>
      </c>
      <c r="O28" s="1">
        <f t="shared" ref="O28" si="21">N28+O27+O25*1.015</f>
        <v>1119689.9782836004</v>
      </c>
    </row>
    <row r="29" spans="1:15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 t="s">
        <v>5</v>
      </c>
      <c r="B30" s="1" t="s">
        <v>11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s="2" customFormat="1" x14ac:dyDescent="0.25">
      <c r="B31" s="2" t="s">
        <v>13</v>
      </c>
    </row>
    <row r="32" spans="1:15" x14ac:dyDescent="0.25">
      <c r="A32" s="1"/>
      <c r="B32" s="1" t="s">
        <v>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1" t="s">
        <v>12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1" t="s">
        <v>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1" t="s">
        <v>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1" t="s">
        <v>14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 t="s">
        <v>6</v>
      </c>
      <c r="B37" s="1" t="s">
        <v>11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s="2" customFormat="1" x14ac:dyDescent="0.25">
      <c r="B38" s="2" t="s">
        <v>13</v>
      </c>
    </row>
    <row r="39" spans="1:15" x14ac:dyDescent="0.25">
      <c r="A39" s="1"/>
      <c r="B39" s="1" t="s">
        <v>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t="s">
        <v>10</v>
      </c>
      <c r="O44" s="1">
        <f>O29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activeCell="O29" sqref="O29"/>
    </sheetView>
  </sheetViews>
  <sheetFormatPr defaultRowHeight="15" x14ac:dyDescent="0.25"/>
  <cols>
    <col min="1" max="15" width="13.7109375" customWidth="1"/>
  </cols>
  <sheetData>
    <row r="1" spans="1:15" x14ac:dyDescent="0.25">
      <c r="A1" s="3" t="s">
        <v>0</v>
      </c>
      <c r="B1" s="3"/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s="5" customFormat="1" x14ac:dyDescent="0.25">
      <c r="A2" s="4" t="s">
        <v>1</v>
      </c>
      <c r="B2" s="4" t="s">
        <v>11</v>
      </c>
      <c r="C2" s="6">
        <v>940000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"/>
      <c r="B3" s="1" t="s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2"/>
      <c r="B4" s="2" t="s">
        <v>13</v>
      </c>
      <c r="C4" s="2">
        <v>0.04</v>
      </c>
      <c r="D4" s="2">
        <v>0.04</v>
      </c>
      <c r="E4" s="2">
        <v>0.04</v>
      </c>
      <c r="F4" s="2">
        <v>0</v>
      </c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1"/>
      <c r="B5" s="1" t="s">
        <v>12</v>
      </c>
      <c r="C5" s="1">
        <f>0.015*C2</f>
        <v>14100</v>
      </c>
      <c r="D5" s="1">
        <f>0.015*D2</f>
        <v>0</v>
      </c>
      <c r="E5" s="1">
        <f>0.015*E2</f>
        <v>0</v>
      </c>
      <c r="F5" s="1">
        <f>0.015*F2</f>
        <v>0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>(C7)*(C4/12)</f>
        <v>3180.3333333333335</v>
      </c>
      <c r="E6" s="1">
        <f t="shared" ref="E6:F6" si="0">(D7)*(D4/12)</f>
        <v>3190.9344444444446</v>
      </c>
      <c r="F6" s="1">
        <f t="shared" si="0"/>
        <v>3201.5708925925933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>C2+C5</f>
        <v>954100</v>
      </c>
      <c r="D7" s="1">
        <f>C7+D6+D3*1.015</f>
        <v>957280.33333333337</v>
      </c>
      <c r="E7" s="1">
        <f>D7+E6+E3*1.015</f>
        <v>960471.26777777786</v>
      </c>
      <c r="F7" s="1">
        <f>F2+F3</f>
        <v>0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7">
        <f>E7*(E4/12+1)</f>
        <v>963672.83867037052</v>
      </c>
      <c r="G8" s="1"/>
      <c r="H8" s="1"/>
      <c r="I8" s="1"/>
      <c r="J8" s="1"/>
      <c r="K8" s="1"/>
      <c r="L8" s="1"/>
      <c r="M8" s="1"/>
      <c r="N8" s="1"/>
      <c r="O8" s="1"/>
    </row>
    <row r="9" spans="1:15" s="5" customFormat="1" x14ac:dyDescent="0.25">
      <c r="A9" s="4" t="s">
        <v>2</v>
      </c>
      <c r="B9" s="4" t="s">
        <v>11</v>
      </c>
      <c r="C9" s="4">
        <v>30000</v>
      </c>
      <c r="D9" s="4"/>
      <c r="E9" s="4"/>
      <c r="F9" s="4"/>
      <c r="G9" s="4"/>
      <c r="H9" s="4"/>
      <c r="I9" s="4"/>
    </row>
    <row r="10" spans="1:15" x14ac:dyDescent="0.25">
      <c r="A10" s="1"/>
      <c r="B10" s="1" t="s">
        <v>8</v>
      </c>
      <c r="C10" s="1"/>
      <c r="D10" s="1"/>
      <c r="E10" s="1"/>
      <c r="F10" s="7">
        <f>963672.838670371 - 30000</f>
        <v>933672.83867037098</v>
      </c>
      <c r="G10" s="1"/>
      <c r="H10" s="1"/>
      <c r="I10" s="1"/>
    </row>
    <row r="11" spans="1:15" x14ac:dyDescent="0.25">
      <c r="A11" s="2"/>
      <c r="B11" s="2" t="s">
        <v>13</v>
      </c>
      <c r="C11" s="2">
        <v>6.5000000000000002E-2</v>
      </c>
      <c r="D11" s="2">
        <v>6.5000000000000002E-2</v>
      </c>
      <c r="E11" s="2">
        <v>6.5000000000000002E-2</v>
      </c>
      <c r="F11" s="2">
        <v>6.5000000000000002E-2</v>
      </c>
      <c r="G11" s="2">
        <v>6.5000000000000002E-2</v>
      </c>
      <c r="H11" s="2">
        <v>6.5000000000000002E-2</v>
      </c>
      <c r="I11" s="2">
        <v>0</v>
      </c>
    </row>
    <row r="12" spans="1:15" x14ac:dyDescent="0.25">
      <c r="A12" s="1"/>
      <c r="B12" s="1" t="s">
        <v>12</v>
      </c>
      <c r="C12" s="1">
        <f>0.015*C9</f>
        <v>450</v>
      </c>
      <c r="D12" s="1">
        <f>0.015*D9</f>
        <v>0</v>
      </c>
      <c r="E12" s="1">
        <f>0.015*E9</f>
        <v>0</v>
      </c>
      <c r="F12" s="1">
        <f>0.015*F9</f>
        <v>0</v>
      </c>
      <c r="G12" s="1">
        <f>0.015*G9</f>
        <v>0</v>
      </c>
      <c r="H12" s="1">
        <f>0.015*H9</f>
        <v>0</v>
      </c>
      <c r="I12" s="1">
        <f>0.015*I9</f>
        <v>0</v>
      </c>
    </row>
    <row r="13" spans="1:15" x14ac:dyDescent="0.25">
      <c r="A13" s="1"/>
      <c r="B13" s="1" t="s">
        <v>9</v>
      </c>
      <c r="C13" s="1"/>
      <c r="D13" s="1">
        <f>(C14)*(C11/12)</f>
        <v>164.9375</v>
      </c>
      <c r="E13" s="1">
        <f t="shared" ref="E13:I13" si="1">(D14)*(D11/12)</f>
        <v>165.83091145833333</v>
      </c>
      <c r="F13" s="1">
        <f t="shared" si="1"/>
        <v>166.72916222873263</v>
      </c>
      <c r="G13" s="1">
        <f t="shared" si="1"/>
        <v>5300.8877394639485</v>
      </c>
      <c r="H13" s="1">
        <f t="shared" si="1"/>
        <v>5329.6008813860453</v>
      </c>
      <c r="I13" s="1">
        <f t="shared" si="1"/>
        <v>5358.4695528268867</v>
      </c>
    </row>
    <row r="14" spans="1:15" x14ac:dyDescent="0.25">
      <c r="A14" s="1"/>
      <c r="B14" s="1" t="s">
        <v>7</v>
      </c>
      <c r="C14" s="1">
        <f>C9+C12</f>
        <v>30450</v>
      </c>
      <c r="D14" s="1">
        <f>C14+D13+D10*1.015</f>
        <v>30614.9375</v>
      </c>
      <c r="E14" s="1">
        <f>D14+E13+E10*1.015</f>
        <v>30780.768411458332</v>
      </c>
      <c r="F14" s="1">
        <f>E14+F13+F10*1.015</f>
        <v>978625.42882411357</v>
      </c>
      <c r="G14" s="1">
        <f>F14+G13+G10*1.015</f>
        <v>983926.31656357751</v>
      </c>
      <c r="H14" s="1">
        <f>G14+H13+H10*1.015</f>
        <v>989255.91744496359</v>
      </c>
      <c r="I14" s="1">
        <f>I9+I10</f>
        <v>0</v>
      </c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7">
        <f>H14*(H11/12+1)</f>
        <v>994614.38699779043</v>
      </c>
    </row>
    <row r="16" spans="1:15" s="5" customFormat="1" x14ac:dyDescent="0.25">
      <c r="A16" s="4" t="s">
        <v>3</v>
      </c>
      <c r="B16" s="4" t="s">
        <v>11</v>
      </c>
      <c r="F16" s="4">
        <v>30000</v>
      </c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1"/>
      <c r="B17" s="1" t="s">
        <v>8</v>
      </c>
      <c r="F17" s="1"/>
      <c r="G17" s="1"/>
      <c r="H17" s="1"/>
      <c r="I17" s="7">
        <v>994614.38699779043</v>
      </c>
      <c r="J17" s="1"/>
      <c r="K17" s="1"/>
      <c r="L17" s="1"/>
      <c r="M17" s="1"/>
      <c r="N17" s="1"/>
      <c r="O17" s="1"/>
    </row>
    <row r="18" spans="1:15" x14ac:dyDescent="0.25">
      <c r="A18" s="2"/>
      <c r="B18" s="2" t="s">
        <v>13</v>
      </c>
      <c r="F18" s="2">
        <v>6.5000000000000002E-2</v>
      </c>
      <c r="G18" s="2">
        <v>6.5000000000000002E-2</v>
      </c>
      <c r="H18" s="2">
        <v>6.5000000000000002E-2</v>
      </c>
      <c r="I18" s="2">
        <v>6.5000000000000002E-2</v>
      </c>
      <c r="J18" s="2">
        <v>6.5000000000000002E-2</v>
      </c>
      <c r="K18" s="2">
        <v>6.5000000000000002E-2</v>
      </c>
      <c r="L18" s="2">
        <v>0</v>
      </c>
      <c r="M18" s="2"/>
      <c r="N18" s="2"/>
      <c r="O18" s="2"/>
    </row>
    <row r="19" spans="1:15" x14ac:dyDescent="0.25">
      <c r="A19" s="1"/>
      <c r="B19" s="1" t="s">
        <v>12</v>
      </c>
      <c r="F19" s="1">
        <f>0.015*F16</f>
        <v>450</v>
      </c>
      <c r="G19" s="1">
        <f>0.015*G16</f>
        <v>0</v>
      </c>
      <c r="H19" s="1">
        <f>0.015*H16</f>
        <v>0</v>
      </c>
      <c r="I19" s="1">
        <f>0.015*I16</f>
        <v>0</v>
      </c>
      <c r="J19" s="1">
        <f>0.015*J16</f>
        <v>0</v>
      </c>
      <c r="K19" s="1">
        <f>0.015*K16</f>
        <v>0</v>
      </c>
      <c r="L19" s="1">
        <f>0.015*L16</f>
        <v>0</v>
      </c>
      <c r="M19" s="1"/>
      <c r="N19" s="1"/>
      <c r="O19" s="1"/>
    </row>
    <row r="20" spans="1:15" x14ac:dyDescent="0.25">
      <c r="A20" s="1"/>
      <c r="B20" s="1" t="s">
        <v>9</v>
      </c>
      <c r="F20" s="1"/>
      <c r="G20" s="1">
        <f>(F21)*(F18/12)</f>
        <v>164.9375</v>
      </c>
      <c r="H20" s="1">
        <f t="shared" ref="H20:L20" si="2">(G21)*(G18/12)</f>
        <v>165.83091145833333</v>
      </c>
      <c r="I20" s="1">
        <f t="shared" si="2"/>
        <v>166.72916222873263</v>
      </c>
      <c r="J20" s="1">
        <f t="shared" si="2"/>
        <v>5635.9392937057401</v>
      </c>
      <c r="K20" s="1">
        <f t="shared" si="2"/>
        <v>5666.4672982133125</v>
      </c>
      <c r="L20" s="1">
        <f t="shared" si="2"/>
        <v>5697.160662745302</v>
      </c>
      <c r="M20" s="1"/>
      <c r="N20" s="1"/>
      <c r="O20" s="1"/>
    </row>
    <row r="21" spans="1:15" x14ac:dyDescent="0.25">
      <c r="A21" s="1"/>
      <c r="B21" s="1" t="s">
        <v>7</v>
      </c>
      <c r="F21" s="1">
        <f>F16+F19</f>
        <v>30450</v>
      </c>
      <c r="G21" s="1">
        <f>F21+G20+G17*1.015</f>
        <v>30614.9375</v>
      </c>
      <c r="H21" s="1">
        <f>G21+H20+H17*1.015</f>
        <v>30780.768411458332</v>
      </c>
      <c r="I21" s="1">
        <f>H21+I20+I17*1.015</f>
        <v>1040481.1003764443</v>
      </c>
      <c r="J21" s="1">
        <f>I21+J20+J17*1.015</f>
        <v>1046117.03967015</v>
      </c>
      <c r="K21" s="1">
        <f>J21+K20+K17*1.015</f>
        <v>1051783.5069683634</v>
      </c>
      <c r="L21" s="1">
        <f>L16+L17</f>
        <v>0</v>
      </c>
      <c r="M21" s="1"/>
      <c r="N21" s="1"/>
      <c r="O21" s="1"/>
    </row>
    <row r="22" spans="1:15" x14ac:dyDescent="0.25">
      <c r="A22" s="1"/>
      <c r="B22" s="1" t="s">
        <v>14</v>
      </c>
      <c r="F22" s="1"/>
      <c r="G22" s="1"/>
      <c r="H22" s="1"/>
      <c r="I22" s="1"/>
      <c r="J22" s="1"/>
      <c r="K22" s="1"/>
      <c r="L22" s="7">
        <f>K21*(K18/12+1)</f>
        <v>1057480.6676311088</v>
      </c>
      <c r="M22" s="1"/>
      <c r="N22" s="1"/>
      <c r="O22" s="1"/>
    </row>
    <row r="23" spans="1:15" s="5" customFormat="1" x14ac:dyDescent="0.25">
      <c r="A23" s="4" t="s">
        <v>4</v>
      </c>
      <c r="B23" s="4" t="s">
        <v>11</v>
      </c>
      <c r="C23" s="4">
        <v>30000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1"/>
      <c r="B24" s="1" t="s">
        <v>8</v>
      </c>
      <c r="C24" s="1"/>
      <c r="D24" s="1"/>
      <c r="E24" s="1"/>
      <c r="F24" s="1"/>
      <c r="G24" s="1"/>
      <c r="H24" s="1"/>
      <c r="I24" s="1"/>
      <c r="J24" s="1"/>
      <c r="K24" s="1"/>
      <c r="L24" s="7">
        <v>1057480.6676311088</v>
      </c>
      <c r="M24" s="1"/>
      <c r="N24" s="1"/>
      <c r="O24" s="1"/>
    </row>
    <row r="25" spans="1:15" x14ac:dyDescent="0.25">
      <c r="A25" s="2"/>
      <c r="B25" s="2" t="s">
        <v>13</v>
      </c>
      <c r="C25" s="2">
        <v>9.5000000000000001E-2</v>
      </c>
      <c r="D25" s="2">
        <v>9.5000000000000001E-2</v>
      </c>
      <c r="E25" s="2">
        <v>9.5000000000000001E-2</v>
      </c>
      <c r="F25" s="2">
        <v>9.5000000000000001E-2</v>
      </c>
      <c r="G25" s="2">
        <v>9.5000000000000001E-2</v>
      </c>
      <c r="H25" s="2">
        <v>9.5000000000000001E-2</v>
      </c>
      <c r="I25" s="2">
        <v>9.5000000000000001E-2</v>
      </c>
      <c r="J25" s="2">
        <v>9.5000000000000001E-2</v>
      </c>
      <c r="K25" s="2">
        <v>9.5000000000000001E-2</v>
      </c>
      <c r="L25" s="2">
        <v>9.5000000000000001E-2</v>
      </c>
      <c r="M25" s="2">
        <v>9.5000000000000001E-2</v>
      </c>
      <c r="N25" s="2">
        <v>9.5000000000000001E-2</v>
      </c>
      <c r="O25" s="2">
        <v>0</v>
      </c>
    </row>
    <row r="26" spans="1:15" x14ac:dyDescent="0.25">
      <c r="A26" s="1"/>
      <c r="B26" s="1" t="s">
        <v>12</v>
      </c>
      <c r="C26" s="1">
        <f>0.015*C23</f>
        <v>450</v>
      </c>
      <c r="D26" s="1">
        <f t="shared" ref="D26:O26" si="3">0.015*D23</f>
        <v>0</v>
      </c>
      <c r="E26" s="1">
        <f t="shared" si="3"/>
        <v>0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  <c r="L26" s="1">
        <f t="shared" si="3"/>
        <v>0</v>
      </c>
      <c r="M26" s="1">
        <f t="shared" si="3"/>
        <v>0</v>
      </c>
      <c r="N26" s="1">
        <f t="shared" si="3"/>
        <v>0</v>
      </c>
      <c r="O26" s="1">
        <f t="shared" si="3"/>
        <v>0</v>
      </c>
    </row>
    <row r="27" spans="1:15" x14ac:dyDescent="0.25">
      <c r="A27" s="1"/>
      <c r="B27" s="1" t="s">
        <v>9</v>
      </c>
      <c r="C27" s="1"/>
      <c r="D27" s="1">
        <f>(C28)*(C25/12)</f>
        <v>241.06250000000003</v>
      </c>
      <c r="E27" s="1">
        <f t="shared" ref="E27:O27" si="4">(D28)*(D25/12)</f>
        <v>242.97091145833335</v>
      </c>
      <c r="F27" s="1">
        <f t="shared" si="4"/>
        <v>244.89443117404517</v>
      </c>
      <c r="G27" s="1">
        <f t="shared" si="4"/>
        <v>246.83317875417302</v>
      </c>
      <c r="H27" s="1">
        <f t="shared" si="4"/>
        <v>248.78727475264355</v>
      </c>
      <c r="I27" s="1">
        <f t="shared" si="4"/>
        <v>250.75684067776868</v>
      </c>
      <c r="J27" s="1">
        <f t="shared" si="4"/>
        <v>252.74199899980098</v>
      </c>
      <c r="K27" s="1">
        <f t="shared" si="4"/>
        <v>254.74287315854943</v>
      </c>
      <c r="L27" s="1">
        <f t="shared" si="4"/>
        <v>256.75958757105462</v>
      </c>
      <c r="M27" s="1">
        <f t="shared" si="4"/>
        <v>8756.0900490001313</v>
      </c>
      <c r="N27" s="1">
        <f t="shared" si="4"/>
        <v>8825.4090952213828</v>
      </c>
      <c r="O27" s="1">
        <f t="shared" si="4"/>
        <v>8895.2769172252192</v>
      </c>
    </row>
    <row r="28" spans="1:15" x14ac:dyDescent="0.25">
      <c r="A28" s="1"/>
      <c r="B28" s="1" t="s">
        <v>7</v>
      </c>
      <c r="C28" s="1">
        <f>C23+C26</f>
        <v>30450</v>
      </c>
      <c r="D28" s="1">
        <f>C28+D27+D24*1.015</f>
        <v>30691.0625</v>
      </c>
      <c r="E28" s="1">
        <f>D28+E27+E24*1.015</f>
        <v>30934.033411458335</v>
      </c>
      <c r="F28" s="1">
        <f>E28+F27+F24*1.015</f>
        <v>31178.92784263238</v>
      </c>
      <c r="G28" s="1">
        <f>F28+G27+G24*1.015</f>
        <v>31425.761021386552</v>
      </c>
      <c r="H28" s="1">
        <f>G28+H27+H24*1.015</f>
        <v>31674.548296139197</v>
      </c>
      <c r="I28" s="1">
        <f>H28+I27+I24*1.015</f>
        <v>31925.305136816965</v>
      </c>
      <c r="J28" s="1">
        <f>I28+J27+J24*1.015</f>
        <v>32178.047135816767</v>
      </c>
      <c r="K28" s="1">
        <f>J28+K27+K24*1.015</f>
        <v>32432.790008975317</v>
      </c>
      <c r="L28" s="1">
        <f>K28+L27+L24*1.015</f>
        <v>1106032.4272421217</v>
      </c>
      <c r="M28" s="1">
        <f>L28+M27+M24*1.015</f>
        <v>1114788.5172911219</v>
      </c>
      <c r="N28" s="1">
        <f>M28+N27+N24*1.015</f>
        <v>1123613.9263863433</v>
      </c>
      <c r="O28" s="1">
        <f>O23+O24</f>
        <v>0</v>
      </c>
    </row>
    <row r="29" spans="1:15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7">
        <f>N28*(N25/12+1)</f>
        <v>1132509.2033035685</v>
      </c>
    </row>
    <row r="30" spans="1:15" s="5" customFormat="1" x14ac:dyDescent="0.25">
      <c r="A30" s="4" t="s">
        <v>5</v>
      </c>
      <c r="B30" s="4" t="s">
        <v>11</v>
      </c>
    </row>
    <row r="31" spans="1:15" x14ac:dyDescent="0.25">
      <c r="A31" s="2"/>
      <c r="B31" s="2" t="s">
        <v>8</v>
      </c>
    </row>
    <row r="32" spans="1:15" x14ac:dyDescent="0.25">
      <c r="A32" s="1"/>
      <c r="B32" s="1" t="s">
        <v>13</v>
      </c>
    </row>
    <row r="33" spans="1:15" x14ac:dyDescent="0.25">
      <c r="A33" s="1"/>
      <c r="B33" s="1" t="s">
        <v>12</v>
      </c>
    </row>
    <row r="34" spans="1:15" x14ac:dyDescent="0.25">
      <c r="A34" s="1"/>
      <c r="B34" s="1" t="s">
        <v>9</v>
      </c>
    </row>
    <row r="35" spans="1:15" x14ac:dyDescent="0.25">
      <c r="A35" s="1"/>
      <c r="B35" s="1" t="s">
        <v>7</v>
      </c>
    </row>
    <row r="36" spans="1:15" x14ac:dyDescent="0.25">
      <c r="A36" s="1"/>
      <c r="B36" s="1" t="s">
        <v>14</v>
      </c>
    </row>
    <row r="37" spans="1:15" s="5" customFormat="1" x14ac:dyDescent="0.25">
      <c r="A37" s="4" t="s">
        <v>6</v>
      </c>
      <c r="B37" s="4" t="s">
        <v>11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5">
      <c r="A38" s="2"/>
      <c r="B38" s="2" t="s">
        <v>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1"/>
      <c r="B39" s="1" t="s">
        <v>13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s="5" customFormat="1" x14ac:dyDescent="0.25">
      <c r="A44" s="5" t="s">
        <v>10</v>
      </c>
      <c r="O44" s="6">
        <f>O29</f>
        <v>1132509.2033035685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4"/>
  <sheetViews>
    <sheetView zoomScale="85" zoomScaleNormal="85" workbookViewId="0">
      <selection activeCell="F4" sqref="F4"/>
    </sheetView>
  </sheetViews>
  <sheetFormatPr defaultRowHeight="15" x14ac:dyDescent="0.25"/>
  <cols>
    <col min="1" max="51" width="13.7109375" customWidth="1"/>
  </cols>
  <sheetData>
    <row r="1" spans="1:51" x14ac:dyDescent="0.25">
      <c r="A1" s="3" t="s">
        <v>0</v>
      </c>
      <c r="B1" s="3"/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>
        <f>O1+1</f>
        <v>13</v>
      </c>
      <c r="Q1">
        <f t="shared" ref="Q1:AY1" si="0">P1+1</f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>AN1+1</f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>AU1+1</f>
        <v>45</v>
      </c>
      <c r="AW1">
        <f t="shared" si="0"/>
        <v>46</v>
      </c>
      <c r="AX1">
        <f t="shared" si="0"/>
        <v>47</v>
      </c>
      <c r="AY1">
        <f t="shared" si="0"/>
        <v>48</v>
      </c>
    </row>
    <row r="2" spans="1:51" s="5" customFormat="1" x14ac:dyDescent="0.25">
      <c r="A2" s="4" t="s">
        <v>1</v>
      </c>
      <c r="B2" s="4" t="s">
        <v>11</v>
      </c>
      <c r="C2" s="6">
        <v>940000</v>
      </c>
      <c r="D2" s="4"/>
      <c r="E2" s="4"/>
      <c r="F2" s="4">
        <v>30000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>
        <v>30000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>
        <v>30000</v>
      </c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51" s="5" customFormat="1" x14ac:dyDescent="0.25">
      <c r="A3" s="4"/>
      <c r="B3" s="4" t="s">
        <v>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6">
        <f>O29 - 30000</f>
        <v>1005987.1228898064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6">
        <f>AA29 - 30000</f>
        <v>1188415.1857452681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6">
        <f>AM29 - 30000</f>
        <v>1401254.2472751117</v>
      </c>
      <c r="AN3" s="4"/>
      <c r="AO3" s="4"/>
      <c r="AP3" s="4"/>
    </row>
    <row r="4" spans="1:51" x14ac:dyDescent="0.25">
      <c r="A4" s="2"/>
      <c r="B4" s="2" t="s">
        <v>13</v>
      </c>
      <c r="C4" s="2">
        <v>0.04</v>
      </c>
      <c r="D4" s="2">
        <v>0.04</v>
      </c>
      <c r="E4" s="2">
        <v>0.04</v>
      </c>
      <c r="F4" s="2">
        <v>9.5000000000000001E-2</v>
      </c>
      <c r="G4" s="2">
        <v>9.5000000000000001E-2</v>
      </c>
      <c r="H4" s="2">
        <v>9.5000000000000001E-2</v>
      </c>
      <c r="I4" s="2">
        <v>9.5000000000000001E-2</v>
      </c>
      <c r="J4" s="2">
        <v>9.5000000000000001E-2</v>
      </c>
      <c r="K4" s="2">
        <v>9.5000000000000001E-2</v>
      </c>
      <c r="L4" s="2">
        <v>9.5000000000000001E-2</v>
      </c>
      <c r="M4" s="2">
        <v>9.5000000000000001E-2</v>
      </c>
      <c r="N4" s="2">
        <v>9.5000000000000001E-2</v>
      </c>
      <c r="O4" s="2">
        <v>9.5000000000000001E-2</v>
      </c>
      <c r="P4" s="2">
        <v>9.5000000000000001E-2</v>
      </c>
      <c r="Q4" s="2">
        <v>9.5000000000000001E-2</v>
      </c>
      <c r="R4" s="2">
        <v>9.5000000000000001E-2</v>
      </c>
      <c r="S4" s="2">
        <v>9.5000000000000001E-2</v>
      </c>
      <c r="T4" s="2">
        <v>9.5000000000000001E-2</v>
      </c>
      <c r="U4" s="2">
        <v>9.5000000000000001E-2</v>
      </c>
      <c r="V4" s="2">
        <v>9.5000000000000001E-2</v>
      </c>
      <c r="W4" s="2">
        <v>9.5000000000000001E-2</v>
      </c>
      <c r="X4" s="2">
        <v>9.5000000000000001E-2</v>
      </c>
      <c r="Y4" s="2">
        <v>9.5000000000000001E-2</v>
      </c>
      <c r="Z4" s="2">
        <v>9.5000000000000001E-2</v>
      </c>
      <c r="AA4" s="2">
        <v>9.5000000000000001E-2</v>
      </c>
      <c r="AB4" s="2">
        <v>9.5000000000000001E-2</v>
      </c>
      <c r="AC4" s="2">
        <v>9.5000000000000001E-2</v>
      </c>
      <c r="AD4" s="2">
        <v>9.5000000000000001E-2</v>
      </c>
      <c r="AE4" s="2">
        <v>9.5000000000000001E-2</v>
      </c>
      <c r="AF4" s="2">
        <v>9.5000000000000001E-2</v>
      </c>
      <c r="AG4" s="2">
        <v>9.5000000000000001E-2</v>
      </c>
      <c r="AH4" s="2">
        <v>9.5000000000000001E-2</v>
      </c>
      <c r="AI4" s="2">
        <v>9.5000000000000001E-2</v>
      </c>
      <c r="AJ4" s="2">
        <v>9.5000000000000001E-2</v>
      </c>
      <c r="AK4" s="2">
        <v>9.5000000000000001E-2</v>
      </c>
      <c r="AL4" s="2">
        <v>9.5000000000000001E-2</v>
      </c>
      <c r="AM4" s="2">
        <v>9.5000000000000001E-2</v>
      </c>
      <c r="AN4" s="2">
        <v>9.5000000000000001E-2</v>
      </c>
      <c r="AO4" s="2">
        <v>9.5000000000000001E-2</v>
      </c>
      <c r="AP4" s="2"/>
    </row>
    <row r="5" spans="1:51" x14ac:dyDescent="0.25">
      <c r="A5" s="1"/>
      <c r="B5" s="1" t="s">
        <v>12</v>
      </c>
      <c r="C5" s="1">
        <f>0.015*C2</f>
        <v>14100</v>
      </c>
      <c r="D5" s="1">
        <f>0.015*D2</f>
        <v>0</v>
      </c>
      <c r="E5" s="1">
        <f>0.015*E2</f>
        <v>0</v>
      </c>
      <c r="F5" s="1">
        <f>0.015*F2</f>
        <v>450</v>
      </c>
      <c r="G5" s="1">
        <f t="shared" ref="G5:R5" si="1">0.015*G2</f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>0.015*R2</f>
        <v>450</v>
      </c>
      <c r="S5" s="1">
        <f t="shared" ref="S5:AD5" si="2">0.015*S2</f>
        <v>0</v>
      </c>
      <c r="T5" s="1">
        <f t="shared" si="2"/>
        <v>0</v>
      </c>
      <c r="U5" s="1">
        <f t="shared" si="2"/>
        <v>0</v>
      </c>
      <c r="V5" s="1">
        <f t="shared" si="2"/>
        <v>0</v>
      </c>
      <c r="W5" s="1">
        <f t="shared" si="2"/>
        <v>0</v>
      </c>
      <c r="X5" s="1">
        <f t="shared" si="2"/>
        <v>0</v>
      </c>
      <c r="Y5" s="1">
        <f t="shared" si="2"/>
        <v>0</v>
      </c>
      <c r="Z5" s="1">
        <f t="shared" si="2"/>
        <v>0</v>
      </c>
      <c r="AA5" s="1">
        <f t="shared" si="2"/>
        <v>0</v>
      </c>
      <c r="AB5" s="1">
        <f t="shared" si="2"/>
        <v>0</v>
      </c>
      <c r="AC5" s="1">
        <f t="shared" si="2"/>
        <v>0</v>
      </c>
      <c r="AD5" s="1">
        <f>0.015*AD2</f>
        <v>450</v>
      </c>
      <c r="AE5" s="1">
        <f t="shared" ref="AE5:AY5" si="3">0.015*AE2</f>
        <v>0</v>
      </c>
      <c r="AF5" s="1">
        <f t="shared" si="3"/>
        <v>0</v>
      </c>
      <c r="AG5" s="1">
        <f t="shared" si="3"/>
        <v>0</v>
      </c>
      <c r="AH5" s="1">
        <f t="shared" si="3"/>
        <v>0</v>
      </c>
      <c r="AI5" s="1">
        <f t="shared" si="3"/>
        <v>0</v>
      </c>
      <c r="AJ5" s="1">
        <f t="shared" si="3"/>
        <v>0</v>
      </c>
      <c r="AK5" s="1">
        <f t="shared" si="3"/>
        <v>0</v>
      </c>
      <c r="AL5" s="1">
        <f t="shared" si="3"/>
        <v>0</v>
      </c>
      <c r="AM5" s="1">
        <f t="shared" si="3"/>
        <v>0</v>
      </c>
      <c r="AN5" s="1">
        <f t="shared" si="3"/>
        <v>0</v>
      </c>
      <c r="AO5" s="1">
        <f t="shared" si="3"/>
        <v>0</v>
      </c>
      <c r="AP5" s="1">
        <f t="shared" si="3"/>
        <v>0</v>
      </c>
    </row>
    <row r="6" spans="1:51" x14ac:dyDescent="0.25">
      <c r="A6" s="1"/>
      <c r="B6" s="1" t="s">
        <v>9</v>
      </c>
      <c r="C6" s="1"/>
      <c r="D6" s="1">
        <f>(C7)*(C4/12)</f>
        <v>3180.3333333333335</v>
      </c>
      <c r="E6" s="1">
        <f t="shared" ref="E6:F6" si="4">(D7)*(D4/12)</f>
        <v>3190.9344444444446</v>
      </c>
      <c r="F6" s="1">
        <f t="shared" si="4"/>
        <v>3201.5708925925933</v>
      </c>
      <c r="G6" s="1">
        <f>(F7)*(F4/12)</f>
        <v>241.06250000000003</v>
      </c>
      <c r="H6" s="1">
        <f t="shared" ref="H6:R6" si="5">(G7)*(G4/12)</f>
        <v>242.97091145833335</v>
      </c>
      <c r="I6" s="1">
        <f t="shared" si="5"/>
        <v>244.89443117404517</v>
      </c>
      <c r="J6" s="1">
        <f t="shared" si="5"/>
        <v>246.83317875417302</v>
      </c>
      <c r="K6" s="1">
        <f t="shared" si="5"/>
        <v>248.78727475264355</v>
      </c>
      <c r="L6" s="1">
        <f t="shared" si="5"/>
        <v>250.75684067776868</v>
      </c>
      <c r="M6" s="1">
        <f t="shared" si="5"/>
        <v>252.74199899980098</v>
      </c>
      <c r="N6" s="1">
        <f t="shared" si="5"/>
        <v>254.74287315854943</v>
      </c>
      <c r="O6" s="1">
        <f t="shared" si="5"/>
        <v>256.75958757105462</v>
      </c>
      <c r="P6" s="1">
        <f t="shared" si="5"/>
        <v>8342.3179613601242</v>
      </c>
      <c r="Q6" s="1">
        <f t="shared" si="5"/>
        <v>8408.3613118875583</v>
      </c>
      <c r="R6" s="1">
        <f t="shared" si="5"/>
        <v>8474.927505606669</v>
      </c>
      <c r="S6" s="1">
        <f>(R7)*(R4/12)</f>
        <v>241.06250000000003</v>
      </c>
      <c r="T6" s="1">
        <f t="shared" ref="T6:AD6" si="6">(S7)*(S4/12)</f>
        <v>242.97091145833335</v>
      </c>
      <c r="U6" s="1">
        <f t="shared" si="6"/>
        <v>244.89443117404517</v>
      </c>
      <c r="V6" s="1">
        <f t="shared" si="6"/>
        <v>246.83317875417302</v>
      </c>
      <c r="W6" s="1">
        <f t="shared" si="6"/>
        <v>248.78727475264355</v>
      </c>
      <c r="X6" s="1">
        <f t="shared" si="6"/>
        <v>250.75684067776868</v>
      </c>
      <c r="Y6" s="1">
        <f t="shared" si="6"/>
        <v>252.74199899980098</v>
      </c>
      <c r="Z6" s="1">
        <f t="shared" si="6"/>
        <v>254.74287315854943</v>
      </c>
      <c r="AA6" s="1">
        <f t="shared" si="6"/>
        <v>256.75958757105462</v>
      </c>
      <c r="AB6" s="1">
        <f t="shared" si="6"/>
        <v>9808.2034580966156</v>
      </c>
      <c r="AC6" s="1">
        <f t="shared" si="6"/>
        <v>9885.8517354732139</v>
      </c>
      <c r="AD6" s="1">
        <f t="shared" ref="AD6:AN6" si="7">(AC7)*(AC4/12)</f>
        <v>9964.1147283790433</v>
      </c>
      <c r="AE6" s="1">
        <f>(AD7)*(AD4/12)</f>
        <v>241.06250000000003</v>
      </c>
      <c r="AF6" s="1">
        <f t="shared" ref="AF6:AY6" si="8">(AE7)*(AE4/12)</f>
        <v>242.97091145833335</v>
      </c>
      <c r="AG6" s="1">
        <f t="shared" si="8"/>
        <v>244.89443117404517</v>
      </c>
      <c r="AH6" s="1">
        <f t="shared" si="8"/>
        <v>246.83317875417302</v>
      </c>
      <c r="AI6" s="1">
        <f t="shared" si="8"/>
        <v>248.78727475264355</v>
      </c>
      <c r="AJ6" s="1">
        <f t="shared" si="8"/>
        <v>250.75684067776868</v>
      </c>
      <c r="AK6" s="1">
        <f t="shared" si="8"/>
        <v>252.74199899980098</v>
      </c>
      <c r="AL6" s="1">
        <f t="shared" si="8"/>
        <v>254.74287315854943</v>
      </c>
      <c r="AM6" s="1">
        <f t="shared" si="8"/>
        <v>256.75958757105462</v>
      </c>
      <c r="AN6" s="1">
        <f t="shared" si="8"/>
        <v>11518.454000431213</v>
      </c>
      <c r="AO6" s="1">
        <f t="shared" si="8"/>
        <v>11609.64176126796</v>
      </c>
      <c r="AP6" s="1">
        <f t="shared" si="8"/>
        <v>11701.551425211332</v>
      </c>
    </row>
    <row r="7" spans="1:51" x14ac:dyDescent="0.25">
      <c r="A7" s="1"/>
      <c r="B7" s="1" t="s">
        <v>7</v>
      </c>
      <c r="C7" s="1">
        <f>C2+C5</f>
        <v>954100</v>
      </c>
      <c r="D7" s="1">
        <f>C7+D6+D3*1.015</f>
        <v>957280.33333333337</v>
      </c>
      <c r="E7" s="1">
        <f>D7+E6+E3*1.015</f>
        <v>960471.26777777786</v>
      </c>
      <c r="F7" s="1">
        <f>F2+F5</f>
        <v>30450</v>
      </c>
      <c r="G7" s="1">
        <f>F7+G6+G3*1.015</f>
        <v>30691.0625</v>
      </c>
      <c r="H7" s="1">
        <f>G7+H6+H3*1.015</f>
        <v>30934.033411458335</v>
      </c>
      <c r="I7" s="1">
        <f>H7+I6+I3*1.015</f>
        <v>31178.92784263238</v>
      </c>
      <c r="J7" s="1">
        <f>I7+J6+J3*1.015</f>
        <v>31425.761021386552</v>
      </c>
      <c r="K7" s="1">
        <f>J7+K6+K3*1.015</f>
        <v>31674.548296139197</v>
      </c>
      <c r="L7" s="1">
        <f>K7+L6+L3*1.015</f>
        <v>31925.305136816965</v>
      </c>
      <c r="M7" s="1">
        <f>L7+M6+M3*1.015</f>
        <v>32178.047135816767</v>
      </c>
      <c r="N7" s="1">
        <f>M7+N6+N3*1.015</f>
        <v>32432.790008975317</v>
      </c>
      <c r="O7" s="1">
        <f>N7+O6+O3*1.015</f>
        <v>1053766.4793296999</v>
      </c>
      <c r="P7" s="1">
        <f>O7+P6+P3*1.015</f>
        <v>1062108.79729106</v>
      </c>
      <c r="Q7" s="1">
        <f>P7+Q6+Q3*1.015</f>
        <v>1070517.1586029476</v>
      </c>
      <c r="R7" s="1">
        <f>R2+R5</f>
        <v>30450</v>
      </c>
      <c r="S7" s="1">
        <f>R7+S6+S3*1.015</f>
        <v>30691.0625</v>
      </c>
      <c r="T7" s="1">
        <f>S7+T6+T3*1.015</f>
        <v>30934.033411458335</v>
      </c>
      <c r="U7" s="1">
        <f>T7+U6+U3*1.015</f>
        <v>31178.92784263238</v>
      </c>
      <c r="V7" s="1">
        <f>U7+V6+V3*1.015</f>
        <v>31425.761021386552</v>
      </c>
      <c r="W7" s="1">
        <f>V7+W6+W3*1.015</f>
        <v>31674.548296139197</v>
      </c>
      <c r="X7" s="1">
        <f>W7+X6+X3*1.015</f>
        <v>31925.305136816965</v>
      </c>
      <c r="Y7" s="1">
        <f>X7+Y6+Y3*1.015</f>
        <v>32178.047135816767</v>
      </c>
      <c r="Z7" s="1">
        <f>Y7+Z6+Z3*1.015</f>
        <v>32432.790008975317</v>
      </c>
      <c r="AA7" s="1">
        <f>Z7+AA6+AA3*1.015</f>
        <v>1238930.9631279935</v>
      </c>
      <c r="AB7" s="1">
        <f>AA7+AB6+AB3*1.015</f>
        <v>1248739.1665860901</v>
      </c>
      <c r="AC7" s="1">
        <f>AB7+AC6+AC3*1.015</f>
        <v>1258625.0183215633</v>
      </c>
      <c r="AD7" s="1">
        <f>AD2+AD5</f>
        <v>30450</v>
      </c>
      <c r="AE7" s="1">
        <f>AD7+AE6+AE3*1.015</f>
        <v>30691.0625</v>
      </c>
      <c r="AF7" s="1">
        <f>AE7+AF6+AF3*1.015</f>
        <v>30934.033411458335</v>
      </c>
      <c r="AG7" s="1">
        <f>AF7+AG6+AG3*1.015</f>
        <v>31178.92784263238</v>
      </c>
      <c r="AH7" s="1">
        <f>AG7+AH6+AH3*1.015</f>
        <v>31425.761021386552</v>
      </c>
      <c r="AI7" s="1">
        <f>AH7+AI6+AI3*1.015</f>
        <v>31674.548296139197</v>
      </c>
      <c r="AJ7" s="1">
        <f>AI7+AJ6+AJ3*1.015</f>
        <v>31925.305136816965</v>
      </c>
      <c r="AK7" s="1">
        <f>AJ7+AK6+AK3*1.015</f>
        <v>32178.047135816767</v>
      </c>
      <c r="AL7" s="1">
        <f>AK7+AL6+AL3*1.015</f>
        <v>32432.790008975317</v>
      </c>
      <c r="AM7" s="1">
        <f>AL7+AM6+AM3*1.015</f>
        <v>1454962.6105807847</v>
      </c>
      <c r="AN7" s="1">
        <f>AM7+AN6+AN3*1.015</f>
        <v>1466481.0645812158</v>
      </c>
      <c r="AO7" s="1">
        <f>AN7+AO6+AO3*1.015</f>
        <v>1478090.7063424839</v>
      </c>
      <c r="AP7" s="1">
        <f>AP2+AP3</f>
        <v>0</v>
      </c>
    </row>
    <row r="8" spans="1:51" x14ac:dyDescent="0.25">
      <c r="A8" s="1"/>
      <c r="B8" s="1" t="s">
        <v>14</v>
      </c>
      <c r="C8" s="1"/>
      <c r="D8" s="1"/>
      <c r="E8" s="1"/>
      <c r="F8" s="8">
        <f>E7*(E4/12+1)</f>
        <v>963672.83867037052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8">
        <f>Q7*(Q4/12+1)</f>
        <v>1078992.0861085542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8">
        <f>AC7*(AC4/12+1)</f>
        <v>1268589.1330499421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8">
        <f>AO7*(AO4/12+1)</f>
        <v>1489792.257767695</v>
      </c>
    </row>
    <row r="9" spans="1:51" s="5" customFormat="1" x14ac:dyDescent="0.25">
      <c r="A9" s="4" t="s">
        <v>2</v>
      </c>
      <c r="B9" s="4" t="s">
        <v>11</v>
      </c>
      <c r="C9" s="4">
        <v>30000</v>
      </c>
      <c r="D9" s="4"/>
      <c r="E9" s="4"/>
      <c r="F9" s="4"/>
      <c r="G9" s="4"/>
      <c r="H9" s="4"/>
      <c r="I9" s="4">
        <v>30000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>
        <v>30000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>
        <v>30000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51" s="5" customFormat="1" x14ac:dyDescent="0.25">
      <c r="A10" s="4"/>
      <c r="B10" s="4" t="s">
        <v>8</v>
      </c>
      <c r="C10" s="4"/>
      <c r="D10" s="4"/>
      <c r="E10" s="4"/>
      <c r="F10" s="6">
        <f>963672.838670371 - 30000 - 30000</f>
        <v>903672.83867037098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6">
        <f>R8 - 30000</f>
        <v>1048992.0861085542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6">
        <f>AD8 - 30000</f>
        <v>1238589.1330499421</v>
      </c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6">
        <f>AP8</f>
        <v>1489792.257767695</v>
      </c>
      <c r="AQ10" s="4"/>
      <c r="AR10" s="4"/>
      <c r="AS10" s="4"/>
    </row>
    <row r="11" spans="1:51" x14ac:dyDescent="0.25">
      <c r="A11" s="2"/>
      <c r="B11" s="2" t="s">
        <v>13</v>
      </c>
      <c r="C11" s="2">
        <v>6.5000000000000002E-2</v>
      </c>
      <c r="D11" s="2">
        <v>6.5000000000000002E-2</v>
      </c>
      <c r="E11" s="2">
        <v>6.5000000000000002E-2</v>
      </c>
      <c r="F11" s="2">
        <v>6.5000000000000002E-2</v>
      </c>
      <c r="G11" s="2">
        <v>6.5000000000000002E-2</v>
      </c>
      <c r="H11" s="2">
        <v>6.5000000000000002E-2</v>
      </c>
      <c r="I11" s="2">
        <v>9.5000000000000001E-2</v>
      </c>
      <c r="J11" s="2">
        <v>9.5000000000000001E-2</v>
      </c>
      <c r="K11" s="2">
        <v>9.5000000000000001E-2</v>
      </c>
      <c r="L11" s="2">
        <v>9.5000000000000001E-2</v>
      </c>
      <c r="M11" s="2">
        <v>9.5000000000000001E-2</v>
      </c>
      <c r="N11" s="2">
        <v>9.5000000000000001E-2</v>
      </c>
      <c r="O11" s="2">
        <v>9.5000000000000001E-2</v>
      </c>
      <c r="P11" s="2">
        <v>9.5000000000000001E-2</v>
      </c>
      <c r="Q11" s="2">
        <v>9.5000000000000001E-2</v>
      </c>
      <c r="R11" s="2">
        <v>9.5000000000000001E-2</v>
      </c>
      <c r="S11" s="2">
        <v>9.5000000000000001E-2</v>
      </c>
      <c r="T11" s="2">
        <v>9.5000000000000001E-2</v>
      </c>
      <c r="U11" s="2">
        <v>9.5000000000000001E-2</v>
      </c>
      <c r="V11" s="2">
        <v>9.5000000000000001E-2</v>
      </c>
      <c r="W11" s="2">
        <v>9.5000000000000001E-2</v>
      </c>
      <c r="X11" s="2">
        <v>9.5000000000000001E-2</v>
      </c>
      <c r="Y11" s="2">
        <v>9.5000000000000001E-2</v>
      </c>
      <c r="Z11" s="2">
        <v>9.5000000000000001E-2</v>
      </c>
      <c r="AA11" s="2">
        <v>9.5000000000000001E-2</v>
      </c>
      <c r="AB11" s="2">
        <v>9.5000000000000001E-2</v>
      </c>
      <c r="AC11" s="2">
        <v>9.5000000000000001E-2</v>
      </c>
      <c r="AD11" s="2">
        <v>9.5000000000000001E-2</v>
      </c>
      <c r="AE11" s="2">
        <v>9.5000000000000001E-2</v>
      </c>
      <c r="AF11" s="2">
        <v>9.5000000000000001E-2</v>
      </c>
      <c r="AG11" s="2">
        <v>9.5000000000000001E-2</v>
      </c>
      <c r="AH11" s="2">
        <v>9.5000000000000001E-2</v>
      </c>
      <c r="AI11" s="2">
        <v>9.5000000000000001E-2</v>
      </c>
      <c r="AJ11" s="2">
        <v>9.5000000000000001E-2</v>
      </c>
      <c r="AK11" s="2">
        <v>9.5000000000000001E-2</v>
      </c>
      <c r="AL11" s="2">
        <v>9.5000000000000001E-2</v>
      </c>
      <c r="AM11" s="2">
        <v>9.5000000000000001E-2</v>
      </c>
      <c r="AN11" s="2">
        <v>9.5000000000000001E-2</v>
      </c>
      <c r="AO11" s="2">
        <v>9.5000000000000001E-2</v>
      </c>
      <c r="AP11" s="2">
        <v>9.5000000000000001E-2</v>
      </c>
      <c r="AQ11" s="2">
        <v>9.5000000000000001E-2</v>
      </c>
      <c r="AR11" s="2">
        <v>9.5000000000000001E-2</v>
      </c>
      <c r="AS11" s="2"/>
    </row>
    <row r="12" spans="1:51" x14ac:dyDescent="0.25">
      <c r="A12" s="1"/>
      <c r="B12" s="1" t="s">
        <v>12</v>
      </c>
      <c r="C12" s="1">
        <f>0.015*C9</f>
        <v>450</v>
      </c>
      <c r="D12" s="1">
        <f>0.015*D9</f>
        <v>0</v>
      </c>
      <c r="E12" s="1">
        <f>0.015*E9</f>
        <v>0</v>
      </c>
      <c r="F12" s="1">
        <f>0.015*F9</f>
        <v>0</v>
      </c>
      <c r="G12" s="1">
        <f>0.015*G9</f>
        <v>0</v>
      </c>
      <c r="H12" s="1">
        <f>0.015*H9</f>
        <v>0</v>
      </c>
      <c r="I12" s="1">
        <f>0.015*I9</f>
        <v>450</v>
      </c>
      <c r="J12" s="1">
        <f t="shared" ref="J12:U12" si="9">0.015*J9</f>
        <v>0</v>
      </c>
      <c r="K12" s="1">
        <f t="shared" si="9"/>
        <v>0</v>
      </c>
      <c r="L12" s="1">
        <f t="shared" si="9"/>
        <v>0</v>
      </c>
      <c r="M12" s="1">
        <f t="shared" si="9"/>
        <v>0</v>
      </c>
      <c r="N12" s="1">
        <f t="shared" si="9"/>
        <v>0</v>
      </c>
      <c r="O12" s="1">
        <f t="shared" si="9"/>
        <v>0</v>
      </c>
      <c r="P12" s="1">
        <f t="shared" si="9"/>
        <v>0</v>
      </c>
      <c r="Q12" s="1">
        <f t="shared" si="9"/>
        <v>0</v>
      </c>
      <c r="R12" s="1">
        <f t="shared" si="9"/>
        <v>0</v>
      </c>
      <c r="S12" s="1">
        <f t="shared" si="9"/>
        <v>0</v>
      </c>
      <c r="T12" s="1">
        <f t="shared" si="9"/>
        <v>0</v>
      </c>
      <c r="U12" s="1">
        <f>0.015*U9</f>
        <v>450</v>
      </c>
      <c r="V12" s="1">
        <f t="shared" ref="V12:AG12" si="10">0.015*V9</f>
        <v>0</v>
      </c>
      <c r="W12" s="1">
        <f t="shared" si="10"/>
        <v>0</v>
      </c>
      <c r="X12" s="1">
        <f t="shared" si="10"/>
        <v>0</v>
      </c>
      <c r="Y12" s="1">
        <f t="shared" si="10"/>
        <v>0</v>
      </c>
      <c r="Z12" s="1">
        <f t="shared" si="10"/>
        <v>0</v>
      </c>
      <c r="AA12" s="1">
        <f t="shared" si="10"/>
        <v>0</v>
      </c>
      <c r="AB12" s="1">
        <f t="shared" si="10"/>
        <v>0</v>
      </c>
      <c r="AC12" s="1">
        <f t="shared" si="10"/>
        <v>0</v>
      </c>
      <c r="AD12" s="1">
        <f t="shared" ref="AD12:AQ12" si="11">0.015*AD9</f>
        <v>0</v>
      </c>
      <c r="AE12" s="1">
        <f t="shared" si="11"/>
        <v>0</v>
      </c>
      <c r="AF12" s="1">
        <f t="shared" si="11"/>
        <v>0</v>
      </c>
      <c r="AG12" s="1">
        <f>0.015*AG9</f>
        <v>450</v>
      </c>
      <c r="AH12" s="1">
        <f t="shared" ref="AH12:AY12" si="12">0.015*AH9</f>
        <v>0</v>
      </c>
      <c r="AI12" s="1">
        <f t="shared" si="12"/>
        <v>0</v>
      </c>
      <c r="AJ12" s="1">
        <f t="shared" si="12"/>
        <v>0</v>
      </c>
      <c r="AK12" s="1">
        <f t="shared" si="12"/>
        <v>0</v>
      </c>
      <c r="AL12" s="1">
        <f t="shared" si="12"/>
        <v>0</v>
      </c>
      <c r="AM12" s="1">
        <f t="shared" si="12"/>
        <v>0</v>
      </c>
      <c r="AN12" s="1">
        <f t="shared" si="12"/>
        <v>0</v>
      </c>
      <c r="AO12" s="1">
        <f t="shared" si="12"/>
        <v>0</v>
      </c>
      <c r="AP12" s="1">
        <f t="shared" si="12"/>
        <v>0</v>
      </c>
      <c r="AQ12" s="1">
        <f t="shared" si="12"/>
        <v>0</v>
      </c>
      <c r="AR12" s="1">
        <f t="shared" si="12"/>
        <v>0</v>
      </c>
      <c r="AS12" s="1">
        <f t="shared" si="12"/>
        <v>0</v>
      </c>
    </row>
    <row r="13" spans="1:51" x14ac:dyDescent="0.25">
      <c r="A13" s="1"/>
      <c r="B13" s="1" t="s">
        <v>9</v>
      </c>
      <c r="C13" s="1"/>
      <c r="D13" s="1">
        <f>(C14)*(C11/12)</f>
        <v>164.9375</v>
      </c>
      <c r="E13" s="1">
        <f t="shared" ref="E13:I13" si="13">(D14)*(D11/12)</f>
        <v>165.83091145833333</v>
      </c>
      <c r="F13" s="1">
        <f t="shared" si="13"/>
        <v>166.72916222873263</v>
      </c>
      <c r="G13" s="1">
        <f t="shared" si="13"/>
        <v>5135.9502394639485</v>
      </c>
      <c r="H13" s="1">
        <f t="shared" si="13"/>
        <v>5163.7699699277118</v>
      </c>
      <c r="I13" s="1">
        <f t="shared" si="13"/>
        <v>5191.7403905981537</v>
      </c>
      <c r="J13" s="1">
        <f>(I14)*(I11/12)</f>
        <v>241.06250000000003</v>
      </c>
      <c r="K13" s="1">
        <f t="shared" ref="K13:U13" si="14">(J14)*(J11/12)</f>
        <v>242.97091145833335</v>
      </c>
      <c r="L13" s="1">
        <f t="shared" si="14"/>
        <v>244.89443117404517</v>
      </c>
      <c r="M13" s="1">
        <f t="shared" si="14"/>
        <v>246.83317875417302</v>
      </c>
      <c r="N13" s="1">
        <f t="shared" si="14"/>
        <v>248.78727475264355</v>
      </c>
      <c r="O13" s="1">
        <f t="shared" si="14"/>
        <v>250.75684067776868</v>
      </c>
      <c r="P13" s="1">
        <f t="shared" si="14"/>
        <v>252.74199899980098</v>
      </c>
      <c r="Q13" s="1">
        <f t="shared" si="14"/>
        <v>254.74287315854943</v>
      </c>
      <c r="R13" s="1">
        <f t="shared" si="14"/>
        <v>256.75958757105462</v>
      </c>
      <c r="S13" s="1">
        <f t="shared" si="14"/>
        <v>8687.8807595574362</v>
      </c>
      <c r="T13" s="1">
        <f t="shared" si="14"/>
        <v>8756.6598155705997</v>
      </c>
      <c r="U13" s="1">
        <f t="shared" si="14"/>
        <v>8825.9833724438668</v>
      </c>
      <c r="V13" s="1">
        <f>(U14)*(U11/12)</f>
        <v>241.06250000000003</v>
      </c>
      <c r="W13" s="1">
        <f t="shared" ref="W13:AG13" si="15">(V14)*(V11/12)</f>
        <v>242.97091145833335</v>
      </c>
      <c r="X13" s="1">
        <f t="shared" si="15"/>
        <v>244.89443117404517</v>
      </c>
      <c r="Y13" s="1">
        <f t="shared" si="15"/>
        <v>246.83317875417302</v>
      </c>
      <c r="Z13" s="1">
        <f t="shared" si="15"/>
        <v>248.78727475264355</v>
      </c>
      <c r="AA13" s="1">
        <f t="shared" si="15"/>
        <v>250.75684067776868</v>
      </c>
      <c r="AB13" s="1">
        <f t="shared" si="15"/>
        <v>252.74199899980098</v>
      </c>
      <c r="AC13" s="1">
        <f t="shared" si="15"/>
        <v>254.74287315854943</v>
      </c>
      <c r="AD13" s="1">
        <f t="shared" ref="AD13:AQ13" si="16">(AC14)*(AC11/12)</f>
        <v>256.75958757105462</v>
      </c>
      <c r="AE13" s="1">
        <f t="shared" si="16"/>
        <v>10211.372030501048</v>
      </c>
      <c r="AF13" s="1">
        <f t="shared" si="16"/>
        <v>10292.212059075848</v>
      </c>
      <c r="AG13" s="1">
        <f t="shared" si="16"/>
        <v>10373.6920712102</v>
      </c>
      <c r="AH13" s="1">
        <f>(AG14)*(AG11/12)</f>
        <v>241.06250000000003</v>
      </c>
      <c r="AI13" s="1">
        <f t="shared" ref="AI13:AY13" si="17">(AH14)*(AH11/12)</f>
        <v>242.97091145833335</v>
      </c>
      <c r="AJ13" s="1">
        <f t="shared" si="17"/>
        <v>244.89443117404517</v>
      </c>
      <c r="AK13" s="1">
        <f t="shared" si="17"/>
        <v>246.83317875417302</v>
      </c>
      <c r="AL13" s="1">
        <f t="shared" si="17"/>
        <v>248.78727475264355</v>
      </c>
      <c r="AM13" s="1">
        <f t="shared" si="17"/>
        <v>250.75684067776868</v>
      </c>
      <c r="AN13" s="1">
        <f t="shared" si="17"/>
        <v>252.74199899980098</v>
      </c>
      <c r="AO13" s="1">
        <f t="shared" si="17"/>
        <v>254.74287315854943</v>
      </c>
      <c r="AP13" s="1">
        <f t="shared" si="17"/>
        <v>256.75958757105462</v>
      </c>
      <c r="AQ13" s="1">
        <f t="shared" si="17"/>
        <v>12229.893805576825</v>
      </c>
      <c r="AR13" s="1">
        <f t="shared" si="17"/>
        <v>12326.713798204308</v>
      </c>
      <c r="AS13" s="1">
        <f t="shared" si="17"/>
        <v>12424.30028244009</v>
      </c>
    </row>
    <row r="14" spans="1:51" x14ac:dyDescent="0.25">
      <c r="A14" s="1"/>
      <c r="B14" s="1" t="s">
        <v>7</v>
      </c>
      <c r="C14" s="1">
        <f>C9+C12</f>
        <v>30450</v>
      </c>
      <c r="D14" s="1">
        <f>C14+D13+D10*1.015</f>
        <v>30614.9375</v>
      </c>
      <c r="E14" s="1">
        <f>D14+E13+E10*1.015</f>
        <v>30780.768411458332</v>
      </c>
      <c r="F14" s="1">
        <f>E14+F13+F10*1.015</f>
        <v>948175.42882411357</v>
      </c>
      <c r="G14" s="1">
        <f>F14+G13+G10*1.015</f>
        <v>953311.37906357751</v>
      </c>
      <c r="H14" s="1">
        <f>G14+H13+H10*1.015</f>
        <v>958475.14903350524</v>
      </c>
      <c r="I14" s="1">
        <f>I9+I12</f>
        <v>30450</v>
      </c>
      <c r="J14" s="1">
        <f>I14+J13+J10*1.015</f>
        <v>30691.0625</v>
      </c>
      <c r="K14" s="1">
        <f>J14+K13+K10*1.015</f>
        <v>30934.033411458335</v>
      </c>
      <c r="L14" s="1">
        <f>K14+L13+L10*1.015</f>
        <v>31178.92784263238</v>
      </c>
      <c r="M14" s="1">
        <f>L14+M13+M10*1.015</f>
        <v>31425.761021386552</v>
      </c>
      <c r="N14" s="1">
        <f>M14+N13+N10*1.015</f>
        <v>31674.548296139197</v>
      </c>
      <c r="O14" s="1">
        <f>N14+O13+O10*1.015</f>
        <v>31925.305136816965</v>
      </c>
      <c r="P14" s="1">
        <f>O14+P13+P10*1.015</f>
        <v>32178.047135816767</v>
      </c>
      <c r="Q14" s="1">
        <f>P14+Q13+Q10*1.015</f>
        <v>32432.790008975317</v>
      </c>
      <c r="R14" s="1">
        <f>Q14+R13+R10*1.015</f>
        <v>1097416.5169967287</v>
      </c>
      <c r="S14" s="1">
        <f>R14+S13+S10*1.015</f>
        <v>1106104.3977562862</v>
      </c>
      <c r="T14" s="1">
        <f>S14+T13+T10*1.015</f>
        <v>1114861.0575718568</v>
      </c>
      <c r="U14" s="1">
        <f>U9+U12</f>
        <v>30450</v>
      </c>
      <c r="V14" s="1">
        <f>U14+V13+V10*1.015</f>
        <v>30691.0625</v>
      </c>
      <c r="W14" s="1">
        <f>V14+W13+W10*1.015</f>
        <v>30934.033411458335</v>
      </c>
      <c r="X14" s="1">
        <f>W14+X13+X10*1.015</f>
        <v>31178.92784263238</v>
      </c>
      <c r="Y14" s="1">
        <f>X14+Y13+Y10*1.015</f>
        <v>31425.761021386552</v>
      </c>
      <c r="Z14" s="1">
        <f>Y14+Z13+Z10*1.015</f>
        <v>31674.548296139197</v>
      </c>
      <c r="AA14" s="1">
        <f>Z14+AA13+AA10*1.015</f>
        <v>31925.305136816965</v>
      </c>
      <c r="AB14" s="1">
        <f>AA14+AB13+AB10*1.015</f>
        <v>32178.047135816767</v>
      </c>
      <c r="AC14" s="1">
        <f>AB14+AC13+AC10*1.015</f>
        <v>32432.790008975317</v>
      </c>
      <c r="AD14" s="1">
        <f>AC14+AD13+AD10*1.015</f>
        <v>1289857.5196422376</v>
      </c>
      <c r="AE14" s="1">
        <f>AD14+AE13+AE10*1.015</f>
        <v>1300068.8916727386</v>
      </c>
      <c r="AF14" s="1">
        <f>AE14+AF13+AF10*1.015</f>
        <v>1310361.1037318145</v>
      </c>
      <c r="AG14" s="1">
        <f>AG9+AG12</f>
        <v>30450</v>
      </c>
      <c r="AH14" s="1">
        <f>AG14+AH13+AH10*1.015</f>
        <v>30691.0625</v>
      </c>
      <c r="AI14" s="1">
        <f>AH14+AI13+AI10*1.015</f>
        <v>30934.033411458335</v>
      </c>
      <c r="AJ14" s="1">
        <f>AI14+AJ13+AJ10*1.015</f>
        <v>31178.92784263238</v>
      </c>
      <c r="AK14" s="1">
        <f>AJ14+AK13+AK10*1.015</f>
        <v>31425.761021386552</v>
      </c>
      <c r="AL14" s="1">
        <f>AK14+AL13+AL10*1.015</f>
        <v>31674.548296139197</v>
      </c>
      <c r="AM14" s="1">
        <f>AL14+AM13+AM10*1.015</f>
        <v>31925.305136816965</v>
      </c>
      <c r="AN14" s="1">
        <f>AM14+AN13+AN10*1.015</f>
        <v>32178.047135816767</v>
      </c>
      <c r="AO14" s="1">
        <f>AN14+AO13+AO10*1.015</f>
        <v>32432.790008975317</v>
      </c>
      <c r="AP14" s="1">
        <f>AO14+AP13+AP10*1.015</f>
        <v>1544828.6912307567</v>
      </c>
      <c r="AQ14" s="1">
        <f>AP14+AQ13+AQ10*1.015</f>
        <v>1557058.5850363334</v>
      </c>
      <c r="AR14" s="1">
        <f>AQ14+AR13+AR10*1.015</f>
        <v>1569385.2988345376</v>
      </c>
      <c r="AS14" s="1">
        <f>AS9+AS10</f>
        <v>0</v>
      </c>
    </row>
    <row r="15" spans="1:51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8">
        <f>H14*(H11/12+1)</f>
        <v>963666.88942410331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8">
        <f>T14*(T11/12+1)</f>
        <v>1123687.0409443006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8">
        <f>AF14*(AF11/12+1)</f>
        <v>1320734.7958030247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8">
        <f>AR14*(AR11/12+1)</f>
        <v>1581809.5991169775</v>
      </c>
    </row>
    <row r="16" spans="1:51" s="5" customFormat="1" x14ac:dyDescent="0.25">
      <c r="A16" s="4" t="s">
        <v>3</v>
      </c>
      <c r="B16" s="4" t="s">
        <v>11</v>
      </c>
      <c r="F16" s="4">
        <v>30000</v>
      </c>
      <c r="G16" s="4"/>
      <c r="H16" s="4"/>
      <c r="I16" s="4"/>
      <c r="J16" s="4"/>
      <c r="K16" s="4"/>
      <c r="L16" s="4">
        <v>30000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>
        <v>30000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>
        <v>30000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51" s="5" customFormat="1" x14ac:dyDescent="0.25">
      <c r="A17" s="4"/>
      <c r="B17" s="4" t="s">
        <v>8</v>
      </c>
      <c r="F17" s="4"/>
      <c r="G17" s="4"/>
      <c r="H17" s="4"/>
      <c r="I17" s="6">
        <f>I15 - 30000</f>
        <v>933666.88942410331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>
        <f>U15 - 30000</f>
        <v>1093687.0409443006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6">
        <f>AG15 - 30000</f>
        <v>1290734.7958030247</v>
      </c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6">
        <f>AS15</f>
        <v>1581809.5991169775</v>
      </c>
      <c r="AT17" s="4"/>
      <c r="AU17" s="4"/>
      <c r="AV17" s="4"/>
    </row>
    <row r="18" spans="1:51" x14ac:dyDescent="0.25">
      <c r="A18" s="2"/>
      <c r="B18" s="2" t="s">
        <v>13</v>
      </c>
      <c r="F18" s="2">
        <v>6.5000000000000002E-2</v>
      </c>
      <c r="G18" s="2">
        <v>6.5000000000000002E-2</v>
      </c>
      <c r="H18" s="2">
        <v>6.5000000000000002E-2</v>
      </c>
      <c r="I18" s="2">
        <v>6.5000000000000002E-2</v>
      </c>
      <c r="J18" s="2">
        <v>6.5000000000000002E-2</v>
      </c>
      <c r="K18" s="2">
        <v>6.5000000000000002E-2</v>
      </c>
      <c r="L18" s="2">
        <v>9.5000000000000001E-2</v>
      </c>
      <c r="M18" s="2">
        <v>9.5000000000000001E-2</v>
      </c>
      <c r="N18" s="2">
        <v>9.5000000000000001E-2</v>
      </c>
      <c r="O18" s="2">
        <v>9.5000000000000001E-2</v>
      </c>
      <c r="P18" s="2">
        <v>9.5000000000000001E-2</v>
      </c>
      <c r="Q18" s="2">
        <v>9.5000000000000001E-2</v>
      </c>
      <c r="R18" s="2">
        <v>9.5000000000000001E-2</v>
      </c>
      <c r="S18" s="2">
        <v>9.5000000000000001E-2</v>
      </c>
      <c r="T18" s="2">
        <v>9.5000000000000001E-2</v>
      </c>
      <c r="U18" s="2">
        <v>9.5000000000000001E-2</v>
      </c>
      <c r="V18" s="2">
        <v>9.5000000000000001E-2</v>
      </c>
      <c r="W18" s="2">
        <v>9.5000000000000001E-2</v>
      </c>
      <c r="X18" s="2">
        <v>9.5000000000000001E-2</v>
      </c>
      <c r="Y18" s="2">
        <v>9.5000000000000001E-2</v>
      </c>
      <c r="Z18" s="2">
        <v>9.5000000000000001E-2</v>
      </c>
      <c r="AA18" s="2">
        <v>9.5000000000000001E-2</v>
      </c>
      <c r="AB18" s="2">
        <v>9.5000000000000001E-2</v>
      </c>
      <c r="AC18" s="2">
        <v>9.5000000000000001E-2</v>
      </c>
      <c r="AD18" s="2">
        <v>9.5000000000000001E-2</v>
      </c>
      <c r="AE18" s="2">
        <v>9.5000000000000001E-2</v>
      </c>
      <c r="AF18" s="2">
        <v>9.5000000000000001E-2</v>
      </c>
      <c r="AG18" s="2">
        <v>9.5000000000000001E-2</v>
      </c>
      <c r="AH18" s="2">
        <v>9.5000000000000001E-2</v>
      </c>
      <c r="AI18" s="2">
        <v>9.5000000000000001E-2</v>
      </c>
      <c r="AJ18" s="2">
        <v>9.5000000000000001E-2</v>
      </c>
      <c r="AK18" s="2">
        <v>9.5000000000000001E-2</v>
      </c>
      <c r="AL18" s="2">
        <v>9.5000000000000001E-2</v>
      </c>
      <c r="AM18" s="2">
        <v>9.5000000000000001E-2</v>
      </c>
      <c r="AN18" s="2">
        <v>9.5000000000000001E-2</v>
      </c>
      <c r="AO18" s="2">
        <v>9.5000000000000001E-2</v>
      </c>
      <c r="AP18" s="2">
        <v>9.5000000000000001E-2</v>
      </c>
      <c r="AQ18" s="2">
        <v>9.5000000000000001E-2</v>
      </c>
      <c r="AR18" s="2">
        <v>9.5000000000000001E-2</v>
      </c>
      <c r="AS18" s="2">
        <v>9.5000000000000001E-2</v>
      </c>
      <c r="AT18" s="2">
        <v>9.5000000000000001E-2</v>
      </c>
      <c r="AU18" s="2">
        <v>9.5000000000000001E-2</v>
      </c>
      <c r="AV18" s="2"/>
    </row>
    <row r="19" spans="1:51" x14ac:dyDescent="0.25">
      <c r="A19" s="1"/>
      <c r="B19" s="1" t="s">
        <v>12</v>
      </c>
      <c r="F19" s="1">
        <f>0.015*F16</f>
        <v>450</v>
      </c>
      <c r="G19" s="1">
        <f>0.015*G16</f>
        <v>0</v>
      </c>
      <c r="H19" s="1">
        <f>0.015*H16</f>
        <v>0</v>
      </c>
      <c r="I19" s="1">
        <f>0.015*I16</f>
        <v>0</v>
      </c>
      <c r="J19" s="1">
        <f>0.015*J16</f>
        <v>0</v>
      </c>
      <c r="K19" s="1">
        <f>0.015*K16</f>
        <v>0</v>
      </c>
      <c r="L19" s="1">
        <f>0.015*L16</f>
        <v>450</v>
      </c>
      <c r="M19" s="1">
        <f t="shared" ref="M19:X19" si="18">0.015*M16</f>
        <v>0</v>
      </c>
      <c r="N19" s="1">
        <f t="shared" si="18"/>
        <v>0</v>
      </c>
      <c r="O19" s="1">
        <f t="shared" si="18"/>
        <v>0</v>
      </c>
      <c r="P19" s="1">
        <f t="shared" si="18"/>
        <v>0</v>
      </c>
      <c r="Q19" s="1">
        <f t="shared" si="18"/>
        <v>0</v>
      </c>
      <c r="R19" s="1">
        <f t="shared" si="18"/>
        <v>0</v>
      </c>
      <c r="S19" s="1">
        <f t="shared" si="18"/>
        <v>0</v>
      </c>
      <c r="T19" s="1">
        <f t="shared" si="18"/>
        <v>0</v>
      </c>
      <c r="U19" s="1">
        <f t="shared" si="18"/>
        <v>0</v>
      </c>
      <c r="V19" s="1">
        <f t="shared" si="18"/>
        <v>0</v>
      </c>
      <c r="W19" s="1">
        <f t="shared" si="18"/>
        <v>0</v>
      </c>
      <c r="X19" s="1">
        <f>0.015*X16</f>
        <v>450</v>
      </c>
      <c r="Y19" s="1">
        <f t="shared" ref="Y19:AJ19" si="19">0.015*Y16</f>
        <v>0</v>
      </c>
      <c r="Z19" s="1">
        <f t="shared" si="19"/>
        <v>0</v>
      </c>
      <c r="AA19" s="1">
        <f t="shared" si="19"/>
        <v>0</v>
      </c>
      <c r="AB19" s="1">
        <f t="shared" si="19"/>
        <v>0</v>
      </c>
      <c r="AC19" s="1">
        <f t="shared" si="19"/>
        <v>0</v>
      </c>
      <c r="AD19" s="1">
        <f t="shared" ref="AD19:AT19" si="20">0.015*AD16</f>
        <v>0</v>
      </c>
      <c r="AE19" s="1">
        <f t="shared" si="20"/>
        <v>0</v>
      </c>
      <c r="AF19" s="1">
        <f t="shared" si="20"/>
        <v>0</v>
      </c>
      <c r="AG19" s="1">
        <f t="shared" si="20"/>
        <v>0</v>
      </c>
      <c r="AH19" s="1">
        <f t="shared" si="20"/>
        <v>0</v>
      </c>
      <c r="AI19" s="1">
        <f t="shared" si="20"/>
        <v>0</v>
      </c>
      <c r="AJ19" s="1">
        <f>0.015*AJ16</f>
        <v>450</v>
      </c>
      <c r="AK19" s="1">
        <f t="shared" ref="AK19:AY19" si="21">0.015*AK16</f>
        <v>0</v>
      </c>
      <c r="AL19" s="1">
        <f t="shared" si="21"/>
        <v>0</v>
      </c>
      <c r="AM19" s="1">
        <f t="shared" si="21"/>
        <v>0</v>
      </c>
      <c r="AN19" s="1">
        <f t="shared" si="21"/>
        <v>0</v>
      </c>
      <c r="AO19" s="1">
        <f t="shared" si="21"/>
        <v>0</v>
      </c>
      <c r="AP19" s="1">
        <f t="shared" si="21"/>
        <v>0</v>
      </c>
      <c r="AQ19" s="1">
        <f t="shared" si="21"/>
        <v>0</v>
      </c>
      <c r="AR19" s="1">
        <f t="shared" si="21"/>
        <v>0</v>
      </c>
      <c r="AS19" s="1">
        <f t="shared" si="21"/>
        <v>0</v>
      </c>
      <c r="AT19" s="1">
        <f t="shared" si="21"/>
        <v>0</v>
      </c>
      <c r="AU19" s="1">
        <f t="shared" si="21"/>
        <v>0</v>
      </c>
      <c r="AV19" s="1">
        <f t="shared" si="21"/>
        <v>0</v>
      </c>
    </row>
    <row r="20" spans="1:51" x14ac:dyDescent="0.25">
      <c r="A20" s="1"/>
      <c r="B20" s="1" t="s">
        <v>9</v>
      </c>
      <c r="F20" s="1"/>
      <c r="G20" s="1">
        <f>(F21)*(F18/12)</f>
        <v>164.9375</v>
      </c>
      <c r="H20" s="1">
        <f t="shared" ref="H20:L20" si="22">(G21)*(G18/12)</f>
        <v>165.83091145833333</v>
      </c>
      <c r="I20" s="1">
        <f t="shared" si="22"/>
        <v>166.72916222873263</v>
      </c>
      <c r="J20" s="1">
        <f t="shared" si="22"/>
        <v>5300.855031003739</v>
      </c>
      <c r="K20" s="1">
        <f t="shared" si="22"/>
        <v>5329.5679957550092</v>
      </c>
      <c r="L20" s="1">
        <f t="shared" si="22"/>
        <v>5358.4364890653487</v>
      </c>
      <c r="M20" s="1">
        <f>(L21)*(L18/12)</f>
        <v>241.06250000000003</v>
      </c>
      <c r="N20" s="1">
        <f t="shared" ref="N20:X20" si="23">(M21)*(M18/12)</f>
        <v>242.97091145833335</v>
      </c>
      <c r="O20" s="1">
        <f t="shared" si="23"/>
        <v>244.89443117404517</v>
      </c>
      <c r="P20" s="1">
        <f t="shared" si="23"/>
        <v>246.83317875417302</v>
      </c>
      <c r="Q20" s="1">
        <f t="shared" si="23"/>
        <v>248.78727475264355</v>
      </c>
      <c r="R20" s="1">
        <f t="shared" si="23"/>
        <v>250.75684067776868</v>
      </c>
      <c r="S20" s="1">
        <f t="shared" si="23"/>
        <v>252.74199899980098</v>
      </c>
      <c r="T20" s="1">
        <f t="shared" si="23"/>
        <v>254.74287315854943</v>
      </c>
      <c r="U20" s="1">
        <f t="shared" si="23"/>
        <v>256.75958757105462</v>
      </c>
      <c r="V20" s="1">
        <f t="shared" si="23"/>
        <v>9047.0233445605081</v>
      </c>
      <c r="W20" s="1">
        <f t="shared" si="23"/>
        <v>9118.6456127049441</v>
      </c>
      <c r="X20" s="1">
        <f t="shared" si="23"/>
        <v>9190.8348904721934</v>
      </c>
      <c r="Y20" s="1">
        <f>(X21)*(X18/12)</f>
        <v>241.06250000000003</v>
      </c>
      <c r="Z20" s="1">
        <f t="shared" ref="Z20:AJ20" si="24">(Y21)*(Y18/12)</f>
        <v>242.97091145833335</v>
      </c>
      <c r="AA20" s="1">
        <f t="shared" si="24"/>
        <v>244.89443117404517</v>
      </c>
      <c r="AB20" s="1">
        <f t="shared" si="24"/>
        <v>246.83317875417302</v>
      </c>
      <c r="AC20" s="1">
        <f t="shared" si="24"/>
        <v>248.78727475264355</v>
      </c>
      <c r="AD20" s="1">
        <f t="shared" ref="AD20:AT20" si="25">(AC21)*(AC18/12)</f>
        <v>250.75684067776868</v>
      </c>
      <c r="AE20" s="1">
        <f t="shared" si="25"/>
        <v>252.74199899980098</v>
      </c>
      <c r="AF20" s="1">
        <f t="shared" si="25"/>
        <v>254.74287315854943</v>
      </c>
      <c r="AG20" s="1">
        <f t="shared" si="25"/>
        <v>256.75958757105462</v>
      </c>
      <c r="AH20" s="1">
        <f t="shared" si="25"/>
        <v>10630.384158081548</v>
      </c>
      <c r="AI20" s="1">
        <f t="shared" si="25"/>
        <v>10714.541365999694</v>
      </c>
      <c r="AJ20" s="1">
        <f t="shared" si="25"/>
        <v>10799.364818480524</v>
      </c>
      <c r="AK20" s="1">
        <f>(AJ21)*(AJ18/12)</f>
        <v>241.06250000000003</v>
      </c>
      <c r="AL20" s="1">
        <f t="shared" ref="AL20:AY20" si="26">(AK21)*(AK18/12)</f>
        <v>242.97091145833335</v>
      </c>
      <c r="AM20" s="1">
        <f t="shared" si="26"/>
        <v>244.89443117404517</v>
      </c>
      <c r="AN20" s="1">
        <f t="shared" si="26"/>
        <v>246.83317875417302</v>
      </c>
      <c r="AO20" s="1">
        <f t="shared" si="26"/>
        <v>248.78727475264355</v>
      </c>
      <c r="AP20" s="1">
        <f t="shared" si="26"/>
        <v>250.75684067776868</v>
      </c>
      <c r="AQ20" s="1">
        <f t="shared" si="26"/>
        <v>252.74199899980098</v>
      </c>
      <c r="AR20" s="1">
        <f t="shared" si="26"/>
        <v>254.74287315854943</v>
      </c>
      <c r="AS20" s="1">
        <f t="shared" si="26"/>
        <v>256.75958757105462</v>
      </c>
      <c r="AT20" s="1">
        <f t="shared" si="26"/>
        <v>12969.291483877207</v>
      </c>
      <c r="AU20" s="1">
        <f t="shared" si="26"/>
        <v>13071.965041457901</v>
      </c>
      <c r="AV20" s="1">
        <f t="shared" si="26"/>
        <v>13175.451431369444</v>
      </c>
    </row>
    <row r="21" spans="1:51" x14ac:dyDescent="0.25">
      <c r="A21" s="1"/>
      <c r="B21" s="1" t="s">
        <v>7</v>
      </c>
      <c r="F21" s="1">
        <f>F16+F19</f>
        <v>30450</v>
      </c>
      <c r="G21" s="1">
        <f>F21+G20+G17*1.015</f>
        <v>30614.9375</v>
      </c>
      <c r="H21" s="1">
        <f>G21+H20+H17*1.015</f>
        <v>30780.768411458332</v>
      </c>
      <c r="I21" s="1">
        <f>H21+I20+I17*1.015</f>
        <v>978619.39033915184</v>
      </c>
      <c r="J21" s="1">
        <f>I21+J20+J17*1.015</f>
        <v>983920.24537015555</v>
      </c>
      <c r="K21" s="1">
        <f>J21+K20+K17*1.015</f>
        <v>989249.81336591055</v>
      </c>
      <c r="L21" s="1">
        <f>L16+L19</f>
        <v>30450</v>
      </c>
      <c r="M21" s="1">
        <f>L21+M20+M17*1.015</f>
        <v>30691.0625</v>
      </c>
      <c r="N21" s="1">
        <f>M21+N20+N17*1.015</f>
        <v>30934.033411458335</v>
      </c>
      <c r="O21" s="1">
        <f>N21+O20+O17*1.015</f>
        <v>31178.92784263238</v>
      </c>
      <c r="P21" s="1">
        <f>O21+P20+P17*1.015</f>
        <v>31425.761021386552</v>
      </c>
      <c r="Q21" s="1">
        <f>P21+Q20+Q17*1.015</f>
        <v>31674.548296139197</v>
      </c>
      <c r="R21" s="1">
        <f>Q21+R20+R17*1.015</f>
        <v>31925.305136816965</v>
      </c>
      <c r="S21" s="1">
        <f>R21+S20+S17*1.015</f>
        <v>32178.047135816767</v>
      </c>
      <c r="T21" s="1">
        <f>S21+T20+T17*1.015</f>
        <v>32432.790008975317</v>
      </c>
      <c r="U21" s="1">
        <f>T21+U20+U17*1.015</f>
        <v>1142781.8961550114</v>
      </c>
      <c r="V21" s="1">
        <f>U21+V20+V17*1.015</f>
        <v>1151828.9194995719</v>
      </c>
      <c r="W21" s="1">
        <f>V21+W20+W17*1.015</f>
        <v>1160947.5651122769</v>
      </c>
      <c r="X21" s="1">
        <f>X16+X19</f>
        <v>30450</v>
      </c>
      <c r="Y21" s="1">
        <f>X21+Y20+Y17*1.015</f>
        <v>30691.0625</v>
      </c>
      <c r="Z21" s="1">
        <f>Y21+Z20+Z17*1.015</f>
        <v>30934.033411458335</v>
      </c>
      <c r="AA21" s="1">
        <f>Z21+AA20+AA17*1.015</f>
        <v>31178.92784263238</v>
      </c>
      <c r="AB21" s="1">
        <f>AA21+AB20+AB17*1.015</f>
        <v>31425.761021386552</v>
      </c>
      <c r="AC21" s="1">
        <f>AB21+AC20+AC17*1.015</f>
        <v>31674.548296139197</v>
      </c>
      <c r="AD21" s="1">
        <f>AC21+AD20+AD17*1.015</f>
        <v>31925.305136816965</v>
      </c>
      <c r="AE21" s="1">
        <f>AD21+AE20+AE17*1.015</f>
        <v>32178.047135816767</v>
      </c>
      <c r="AF21" s="1">
        <f>AE21+AF20+AF17*1.015</f>
        <v>32432.790008975317</v>
      </c>
      <c r="AG21" s="1">
        <f>AF21+AG20+AG17*1.015</f>
        <v>1342785.3673366164</v>
      </c>
      <c r="AH21" s="1">
        <f>AG21+AH20+AH17*1.015</f>
        <v>1353415.751494698</v>
      </c>
      <c r="AI21" s="1">
        <f>AH21+AI20+AI17*1.015</f>
        <v>1364130.2928606977</v>
      </c>
      <c r="AJ21" s="1">
        <f>AJ16+AJ19</f>
        <v>30450</v>
      </c>
      <c r="AK21" s="1">
        <f>AJ21+AK20+AK17*1.015</f>
        <v>30691.0625</v>
      </c>
      <c r="AL21" s="1">
        <f>AK21+AL20+AL17*1.015</f>
        <v>30934.033411458335</v>
      </c>
      <c r="AM21" s="1">
        <f>AL21+AM20+AM17*1.015</f>
        <v>31178.92784263238</v>
      </c>
      <c r="AN21" s="1">
        <f>AM21+AN20+AN17*1.015</f>
        <v>31425.761021386552</v>
      </c>
      <c r="AO21" s="1">
        <f>AN21+AO20+AO17*1.015</f>
        <v>31674.548296139197</v>
      </c>
      <c r="AP21" s="1">
        <f>AO21+AP20+AP17*1.015</f>
        <v>31925.305136816965</v>
      </c>
      <c r="AQ21" s="1">
        <f>AP21+AQ20+AQ17*1.015</f>
        <v>32178.047135816767</v>
      </c>
      <c r="AR21" s="1">
        <f>AQ21+AR20+AR17*1.015</f>
        <v>32432.790008975317</v>
      </c>
      <c r="AS21" s="1">
        <f>AR21+AS20+AS17*1.015</f>
        <v>1638226.2927002786</v>
      </c>
      <c r="AT21" s="1">
        <f>AS21+AT20+AT17*1.015</f>
        <v>1651195.5841841558</v>
      </c>
      <c r="AU21" s="1">
        <f>AT21+AU20+AU17*1.015</f>
        <v>1664267.5492256137</v>
      </c>
      <c r="AV21" s="1">
        <f>AV16+AV17</f>
        <v>0</v>
      </c>
    </row>
    <row r="22" spans="1:51" x14ac:dyDescent="0.25">
      <c r="A22" s="1"/>
      <c r="B22" s="1" t="s">
        <v>14</v>
      </c>
      <c r="F22" s="1"/>
      <c r="G22" s="1"/>
      <c r="H22" s="1"/>
      <c r="I22" s="1"/>
      <c r="J22" s="1"/>
      <c r="K22" s="1"/>
      <c r="L22" s="8">
        <f>K21*(K18/12+1)</f>
        <v>994608.24985497585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8">
        <f>W21*(W18/12+1)</f>
        <v>1170138.4000027489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8">
        <f>AI21*(AI18/12+1)</f>
        <v>1374929.6576791781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8">
        <f>AU21*(AU18/12+1)</f>
        <v>1677443.0006569829</v>
      </c>
    </row>
    <row r="23" spans="1:51" s="5" customFormat="1" x14ac:dyDescent="0.25">
      <c r="A23" s="4" t="s">
        <v>4</v>
      </c>
      <c r="B23" s="4" t="s">
        <v>11</v>
      </c>
      <c r="C23" s="4">
        <v>30000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v>30000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>
        <v>30000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>
        <v>30000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 s="5" customFormat="1" x14ac:dyDescent="0.25">
      <c r="A24" s="4"/>
      <c r="B24" s="4" t="s">
        <v>8</v>
      </c>
      <c r="C24" s="4"/>
      <c r="D24" s="4"/>
      <c r="E24" s="4"/>
      <c r="F24" s="4"/>
      <c r="G24" s="4"/>
      <c r="H24" s="4"/>
      <c r="I24" s="4"/>
      <c r="J24" s="4"/>
      <c r="K24" s="4"/>
      <c r="L24" s="6">
        <f>L22 - 30000</f>
        <v>964608.24985497585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6">
        <f>X22 - 30000</f>
        <v>1140138.4000027489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6">
        <f>AJ22 - 30000</f>
        <v>1344929.6576791781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6">
        <f>AV22</f>
        <v>1677443.0006569829</v>
      </c>
      <c r="AW24" s="4"/>
      <c r="AX24" s="4"/>
      <c r="AY24" s="4"/>
    </row>
    <row r="25" spans="1:51" x14ac:dyDescent="0.25">
      <c r="A25" s="2"/>
      <c r="B25" s="2" t="s">
        <v>13</v>
      </c>
      <c r="C25" s="2">
        <v>9.5000000000000001E-2</v>
      </c>
      <c r="D25" s="2">
        <v>9.5000000000000001E-2</v>
      </c>
      <c r="E25" s="2">
        <v>9.5000000000000001E-2</v>
      </c>
      <c r="F25" s="2">
        <v>9.5000000000000001E-2</v>
      </c>
      <c r="G25" s="2">
        <v>9.5000000000000001E-2</v>
      </c>
      <c r="H25" s="2">
        <v>9.5000000000000001E-2</v>
      </c>
      <c r="I25" s="2">
        <v>9.5000000000000001E-2</v>
      </c>
      <c r="J25" s="2">
        <v>9.5000000000000001E-2</v>
      </c>
      <c r="K25" s="2">
        <v>9.5000000000000001E-2</v>
      </c>
      <c r="L25" s="2">
        <v>9.5000000000000001E-2</v>
      </c>
      <c r="M25" s="2">
        <v>9.5000000000000001E-2</v>
      </c>
      <c r="N25" s="2">
        <v>9.5000000000000001E-2</v>
      </c>
      <c r="O25" s="2">
        <v>9.5000000000000001E-2</v>
      </c>
      <c r="P25" s="2">
        <v>9.5000000000000001E-2</v>
      </c>
      <c r="Q25" s="2">
        <v>9.5000000000000001E-2</v>
      </c>
      <c r="R25" s="2">
        <v>9.5000000000000001E-2</v>
      </c>
      <c r="S25" s="2">
        <v>9.5000000000000001E-2</v>
      </c>
      <c r="T25" s="2">
        <v>9.5000000000000001E-2</v>
      </c>
      <c r="U25" s="2">
        <v>9.5000000000000001E-2</v>
      </c>
      <c r="V25" s="2">
        <v>9.5000000000000001E-2</v>
      </c>
      <c r="W25" s="2">
        <v>9.5000000000000001E-2</v>
      </c>
      <c r="X25" s="2">
        <v>9.5000000000000001E-2</v>
      </c>
      <c r="Y25" s="2">
        <v>9.5000000000000001E-2</v>
      </c>
      <c r="Z25" s="2">
        <v>9.5000000000000001E-2</v>
      </c>
      <c r="AA25" s="2">
        <v>9.5000000000000001E-2</v>
      </c>
      <c r="AB25" s="2">
        <v>9.5000000000000001E-2</v>
      </c>
      <c r="AC25" s="2">
        <v>9.5000000000000001E-2</v>
      </c>
      <c r="AD25" s="2">
        <v>9.5000000000000001E-2</v>
      </c>
      <c r="AE25" s="2">
        <v>9.5000000000000001E-2</v>
      </c>
      <c r="AF25" s="2">
        <v>9.5000000000000001E-2</v>
      </c>
      <c r="AG25" s="2">
        <v>9.5000000000000001E-2</v>
      </c>
      <c r="AH25" s="2">
        <v>9.5000000000000001E-2</v>
      </c>
      <c r="AI25" s="2">
        <v>9.5000000000000001E-2</v>
      </c>
      <c r="AJ25" s="2">
        <v>9.5000000000000001E-2</v>
      </c>
      <c r="AK25" s="2">
        <v>9.5000000000000001E-2</v>
      </c>
      <c r="AL25" s="2">
        <v>9.5000000000000001E-2</v>
      </c>
      <c r="AM25" s="2">
        <v>9.5000000000000001E-2</v>
      </c>
      <c r="AN25" s="2">
        <v>9.5000000000000001E-2</v>
      </c>
      <c r="AO25" s="2">
        <v>9.5000000000000001E-2</v>
      </c>
      <c r="AP25" s="2">
        <v>9.5000000000000001E-2</v>
      </c>
      <c r="AQ25" s="2">
        <v>9.5000000000000001E-2</v>
      </c>
      <c r="AR25" s="2">
        <v>9.5000000000000001E-2</v>
      </c>
      <c r="AS25" s="2">
        <v>9.5000000000000001E-2</v>
      </c>
      <c r="AT25" s="2">
        <v>9.5000000000000001E-2</v>
      </c>
      <c r="AU25" s="2">
        <v>9.5000000000000001E-2</v>
      </c>
      <c r="AV25" s="2">
        <v>9.5000000000000001E-2</v>
      </c>
      <c r="AW25" s="2">
        <v>9.5000000000000001E-2</v>
      </c>
      <c r="AX25" s="2">
        <v>9.5000000000000001E-2</v>
      </c>
      <c r="AY25" s="2"/>
    </row>
    <row r="26" spans="1:51" x14ac:dyDescent="0.25">
      <c r="A26" s="1"/>
      <c r="B26" s="1" t="s">
        <v>12</v>
      </c>
      <c r="C26" s="1">
        <f>0.015*C23</f>
        <v>450</v>
      </c>
      <c r="D26" s="1">
        <f t="shared" ref="D26:O26" si="27">0.015*D23</f>
        <v>0</v>
      </c>
      <c r="E26" s="1">
        <f t="shared" si="27"/>
        <v>0</v>
      </c>
      <c r="F26" s="1">
        <f t="shared" si="27"/>
        <v>0</v>
      </c>
      <c r="G26" s="1">
        <f t="shared" si="27"/>
        <v>0</v>
      </c>
      <c r="H26" s="1">
        <f t="shared" si="27"/>
        <v>0</v>
      </c>
      <c r="I26" s="1">
        <f t="shared" si="27"/>
        <v>0</v>
      </c>
      <c r="J26" s="1">
        <f t="shared" si="27"/>
        <v>0</v>
      </c>
      <c r="K26" s="1">
        <f t="shared" si="27"/>
        <v>0</v>
      </c>
      <c r="L26" s="1">
        <f t="shared" si="27"/>
        <v>0</v>
      </c>
      <c r="M26" s="1">
        <f t="shared" si="27"/>
        <v>0</v>
      </c>
      <c r="N26" s="1">
        <f t="shared" si="27"/>
        <v>0</v>
      </c>
      <c r="O26" s="1">
        <f>0.015*O23</f>
        <v>450</v>
      </c>
      <c r="P26" s="1">
        <f t="shared" ref="P26:AA26" si="28">0.015*P23</f>
        <v>0</v>
      </c>
      <c r="Q26" s="1">
        <f t="shared" si="28"/>
        <v>0</v>
      </c>
      <c r="R26" s="1">
        <f t="shared" si="28"/>
        <v>0</v>
      </c>
      <c r="S26" s="1">
        <f t="shared" si="28"/>
        <v>0</v>
      </c>
      <c r="T26" s="1">
        <f t="shared" si="28"/>
        <v>0</v>
      </c>
      <c r="U26" s="1">
        <f t="shared" si="28"/>
        <v>0</v>
      </c>
      <c r="V26" s="1">
        <f t="shared" si="28"/>
        <v>0</v>
      </c>
      <c r="W26" s="1">
        <f t="shared" si="28"/>
        <v>0</v>
      </c>
      <c r="X26" s="1">
        <f t="shared" si="28"/>
        <v>0</v>
      </c>
      <c r="Y26" s="1">
        <f t="shared" si="28"/>
        <v>0</v>
      </c>
      <c r="Z26" s="1">
        <f t="shared" si="28"/>
        <v>0</v>
      </c>
      <c r="AA26" s="1">
        <f>0.015*AA23</f>
        <v>450</v>
      </c>
      <c r="AB26" s="1">
        <f t="shared" ref="AB26:AM26" si="29">0.015*AB23</f>
        <v>0</v>
      </c>
      <c r="AC26" s="1">
        <f t="shared" si="29"/>
        <v>0</v>
      </c>
      <c r="AD26" s="1">
        <f t="shared" ref="AD26:AW26" si="30">0.015*AD23</f>
        <v>0</v>
      </c>
      <c r="AE26" s="1">
        <f t="shared" si="30"/>
        <v>0</v>
      </c>
      <c r="AF26" s="1">
        <f t="shared" si="30"/>
        <v>0</v>
      </c>
      <c r="AG26" s="1">
        <f t="shared" si="30"/>
        <v>0</v>
      </c>
      <c r="AH26" s="1">
        <f t="shared" si="30"/>
        <v>0</v>
      </c>
      <c r="AI26" s="1">
        <f t="shared" si="30"/>
        <v>0</v>
      </c>
      <c r="AJ26" s="1">
        <f t="shared" si="30"/>
        <v>0</v>
      </c>
      <c r="AK26" s="1">
        <f t="shared" si="30"/>
        <v>0</v>
      </c>
      <c r="AL26" s="1">
        <f t="shared" si="30"/>
        <v>0</v>
      </c>
      <c r="AM26" s="1">
        <f>0.015*AM23</f>
        <v>450</v>
      </c>
      <c r="AN26" s="1">
        <f t="shared" ref="AN26:AY26" si="31">0.015*AN23</f>
        <v>0</v>
      </c>
      <c r="AO26" s="1">
        <f t="shared" si="31"/>
        <v>0</v>
      </c>
      <c r="AP26" s="1">
        <f t="shared" si="31"/>
        <v>0</v>
      </c>
      <c r="AQ26" s="1">
        <f t="shared" si="31"/>
        <v>0</v>
      </c>
      <c r="AR26" s="1">
        <f t="shared" si="31"/>
        <v>0</v>
      </c>
      <c r="AS26" s="1">
        <f t="shared" si="31"/>
        <v>0</v>
      </c>
      <c r="AT26" s="1">
        <f t="shared" si="31"/>
        <v>0</v>
      </c>
      <c r="AU26" s="1">
        <f t="shared" si="31"/>
        <v>0</v>
      </c>
      <c r="AV26" s="1">
        <f t="shared" si="31"/>
        <v>0</v>
      </c>
      <c r="AW26" s="1">
        <f t="shared" si="31"/>
        <v>0</v>
      </c>
      <c r="AX26" s="1">
        <f t="shared" si="31"/>
        <v>0</v>
      </c>
      <c r="AY26" s="1">
        <f t="shared" si="31"/>
        <v>0</v>
      </c>
    </row>
    <row r="27" spans="1:51" x14ac:dyDescent="0.25">
      <c r="A27" s="1"/>
      <c r="B27" s="1" t="s">
        <v>9</v>
      </c>
      <c r="C27" s="1"/>
      <c r="D27" s="1">
        <f>(C28)*(C25/12)</f>
        <v>241.06250000000003</v>
      </c>
      <c r="E27" s="1">
        <f t="shared" ref="E27:O27" si="32">(D28)*(D25/12)</f>
        <v>242.97091145833335</v>
      </c>
      <c r="F27" s="1">
        <f t="shared" si="32"/>
        <v>244.89443117404517</v>
      </c>
      <c r="G27" s="1">
        <f t="shared" si="32"/>
        <v>246.83317875417302</v>
      </c>
      <c r="H27" s="1">
        <f t="shared" si="32"/>
        <v>248.78727475264355</v>
      </c>
      <c r="I27" s="1">
        <f t="shared" si="32"/>
        <v>250.75684067776868</v>
      </c>
      <c r="J27" s="1">
        <f t="shared" si="32"/>
        <v>252.74199899980098</v>
      </c>
      <c r="K27" s="1">
        <f t="shared" si="32"/>
        <v>254.74287315854943</v>
      </c>
      <c r="L27" s="1">
        <f t="shared" si="32"/>
        <v>256.75958757105462</v>
      </c>
      <c r="M27" s="1">
        <f t="shared" si="32"/>
        <v>8009.8214753281627</v>
      </c>
      <c r="N27" s="1">
        <f t="shared" si="32"/>
        <v>8073.2325620078436</v>
      </c>
      <c r="O27" s="1">
        <f t="shared" si="32"/>
        <v>8137.1456531237391</v>
      </c>
      <c r="P27" s="1">
        <f>(O28)*(O25/12)</f>
        <v>241.06250000000003</v>
      </c>
      <c r="Q27" s="1">
        <f t="shared" ref="Q27:AA27" si="33">(P28)*(P25/12)</f>
        <v>242.97091145833335</v>
      </c>
      <c r="R27" s="1">
        <f t="shared" si="33"/>
        <v>244.89443117404517</v>
      </c>
      <c r="S27" s="1">
        <f t="shared" si="33"/>
        <v>246.83317875417302</v>
      </c>
      <c r="T27" s="1">
        <f t="shared" si="33"/>
        <v>248.78727475264355</v>
      </c>
      <c r="U27" s="1">
        <f t="shared" si="33"/>
        <v>250.75684067776868</v>
      </c>
      <c r="V27" s="1">
        <f t="shared" si="33"/>
        <v>252.74199899980098</v>
      </c>
      <c r="W27" s="1">
        <f t="shared" si="33"/>
        <v>254.74287315854943</v>
      </c>
      <c r="X27" s="1">
        <f t="shared" si="33"/>
        <v>256.75958757105462</v>
      </c>
      <c r="Y27" s="1">
        <f t="shared" si="33"/>
        <v>9420.2793693280819</v>
      </c>
      <c r="Z27" s="1">
        <f t="shared" si="33"/>
        <v>9494.85658100193</v>
      </c>
      <c r="AA27" s="1">
        <f t="shared" si="33"/>
        <v>9570.0241956015288</v>
      </c>
      <c r="AB27" s="1">
        <f>(AA28)*(AA25/12)</f>
        <v>241.06250000000003</v>
      </c>
      <c r="AC27" s="1">
        <f t="shared" ref="AC27:AM27" si="34">(AB28)*(AB25/12)</f>
        <v>242.97091145833335</v>
      </c>
      <c r="AD27" s="1">
        <f t="shared" ref="AD27:AW27" si="35">(AC28)*(AC25/12)</f>
        <v>244.89443117404517</v>
      </c>
      <c r="AE27" s="1">
        <f t="shared" si="35"/>
        <v>246.83317875417302</v>
      </c>
      <c r="AF27" s="1">
        <f t="shared" si="35"/>
        <v>248.78727475264355</v>
      </c>
      <c r="AG27" s="1">
        <f t="shared" si="35"/>
        <v>250.75684067776868</v>
      </c>
      <c r="AH27" s="1">
        <f t="shared" si="35"/>
        <v>252.74199899980098</v>
      </c>
      <c r="AI27" s="1">
        <f t="shared" si="35"/>
        <v>254.74287315854943</v>
      </c>
      <c r="AJ27" s="1">
        <f t="shared" si="35"/>
        <v>256.75958757105462</v>
      </c>
      <c r="AK27" s="1">
        <f t="shared" si="35"/>
        <v>11065.862454448888</v>
      </c>
      <c r="AL27" s="1">
        <f t="shared" si="35"/>
        <v>11153.467198879942</v>
      </c>
      <c r="AM27" s="1">
        <f t="shared" si="35"/>
        <v>11241.765480871074</v>
      </c>
      <c r="AN27" s="1">
        <f>(AM28)*(AM25/12)</f>
        <v>241.06250000000003</v>
      </c>
      <c r="AO27" s="1">
        <f t="shared" ref="AO27:AY27" si="36">(AN28)*(AN25/12)</f>
        <v>242.97091145833335</v>
      </c>
      <c r="AP27" s="1">
        <f t="shared" si="36"/>
        <v>244.89443117404517</v>
      </c>
      <c r="AQ27" s="1">
        <f t="shared" si="36"/>
        <v>246.83317875417302</v>
      </c>
      <c r="AR27" s="1">
        <f t="shared" si="36"/>
        <v>248.78727475264355</v>
      </c>
      <c r="AS27" s="1">
        <f t="shared" si="36"/>
        <v>250.75684067776868</v>
      </c>
      <c r="AT27" s="1">
        <f t="shared" si="36"/>
        <v>252.74199899980098</v>
      </c>
      <c r="AU27" s="1">
        <f t="shared" si="36"/>
        <v>254.74287315854943</v>
      </c>
      <c r="AV27" s="1">
        <f t="shared" si="36"/>
        <v>256.75958757105462</v>
      </c>
      <c r="AW27" s="1">
        <f t="shared" si="36"/>
        <v>13737.74571250179</v>
      </c>
      <c r="AX27" s="1">
        <f t="shared" si="36"/>
        <v>13846.502866059096</v>
      </c>
      <c r="AY27" s="1">
        <f t="shared" si="36"/>
        <v>13956.121013748731</v>
      </c>
    </row>
    <row r="28" spans="1:51" x14ac:dyDescent="0.25">
      <c r="A28" s="1"/>
      <c r="B28" s="1" t="s">
        <v>7</v>
      </c>
      <c r="C28" s="1">
        <f>C23+C26</f>
        <v>30450</v>
      </c>
      <c r="D28" s="1">
        <f>C28+D27+D24*1.015</f>
        <v>30691.0625</v>
      </c>
      <c r="E28" s="1">
        <f>D28+E27+E24*1.015</f>
        <v>30934.033411458335</v>
      </c>
      <c r="F28" s="1">
        <f>E28+F27+F24*1.015</f>
        <v>31178.92784263238</v>
      </c>
      <c r="G28" s="1">
        <f>F28+G27+G24*1.015</f>
        <v>31425.761021386552</v>
      </c>
      <c r="H28" s="1">
        <f>G28+H27+H24*1.015</f>
        <v>31674.548296139197</v>
      </c>
      <c r="I28" s="1">
        <f>H28+I27+I24*1.015</f>
        <v>31925.305136816965</v>
      </c>
      <c r="J28" s="1">
        <f>I28+J27+J24*1.015</f>
        <v>32178.047135816767</v>
      </c>
      <c r="K28" s="1">
        <f>J28+K27+K24*1.015</f>
        <v>32432.790008975317</v>
      </c>
      <c r="L28" s="1">
        <f>K28+L27+L24*1.015</f>
        <v>1011766.9231993468</v>
      </c>
      <c r="M28" s="1">
        <f>L28+M27+M24*1.015</f>
        <v>1019776.7446746749</v>
      </c>
      <c r="N28" s="1">
        <f>M28+N27+N24*1.015</f>
        <v>1027849.9772366828</v>
      </c>
      <c r="O28" s="1">
        <f>O23+O26</f>
        <v>30450</v>
      </c>
      <c r="P28" s="1">
        <f>O28+P27+P24*1.015</f>
        <v>30691.0625</v>
      </c>
      <c r="Q28" s="1">
        <f>P28+Q27+Q24*1.015</f>
        <v>30934.033411458335</v>
      </c>
      <c r="R28" s="1">
        <f>Q28+R27+R24*1.015</f>
        <v>31178.92784263238</v>
      </c>
      <c r="S28" s="1">
        <f>R28+S27+S24*1.015</f>
        <v>31425.761021386552</v>
      </c>
      <c r="T28" s="1">
        <f>S28+T27+T24*1.015</f>
        <v>31674.548296139197</v>
      </c>
      <c r="U28" s="1">
        <f>T28+U27+U24*1.015</f>
        <v>31925.305136816965</v>
      </c>
      <c r="V28" s="1">
        <f>U28+V27+V24*1.015</f>
        <v>32178.047135816767</v>
      </c>
      <c r="W28" s="1">
        <f>V28+W27+W24*1.015</f>
        <v>32432.790008975317</v>
      </c>
      <c r="X28" s="1">
        <f>W28+X27+X24*1.015</f>
        <v>1189930.0255993365</v>
      </c>
      <c r="Y28" s="1">
        <f>X28+Y27+Y24*1.015</f>
        <v>1199350.3049686647</v>
      </c>
      <c r="Z28" s="1">
        <f>Y28+Z27+Z24*1.015</f>
        <v>1208845.1615496667</v>
      </c>
      <c r="AA28" s="1">
        <f>AA23+AA26</f>
        <v>30450</v>
      </c>
      <c r="AB28" s="1">
        <f>AA28+AB27+AB24*1.015</f>
        <v>30691.0625</v>
      </c>
      <c r="AC28" s="1">
        <f>AB28+AC27+AC24*1.015</f>
        <v>30934.033411458335</v>
      </c>
      <c r="AD28" s="1">
        <f>AC28+AD27+AD24*1.015</f>
        <v>31178.92784263238</v>
      </c>
      <c r="AE28" s="1">
        <f>AD28+AE27+AE24*1.015</f>
        <v>31425.761021386552</v>
      </c>
      <c r="AF28" s="1">
        <f>AE28+AF27+AF24*1.015</f>
        <v>31674.548296139197</v>
      </c>
      <c r="AG28" s="1">
        <f>AF28+AG27+AG24*1.015</f>
        <v>31925.305136816965</v>
      </c>
      <c r="AH28" s="1">
        <f>AG28+AH27+AH24*1.015</f>
        <v>32178.047135816767</v>
      </c>
      <c r="AI28" s="1">
        <f>AH28+AI27+AI24*1.015</f>
        <v>32432.790008975317</v>
      </c>
      <c r="AJ28" s="1">
        <f>AI28+AJ27+AJ24*1.015</f>
        <v>1397793.1521409121</v>
      </c>
      <c r="AK28" s="1">
        <f>AJ28+AK27+AK24*1.015</f>
        <v>1408859.014595361</v>
      </c>
      <c r="AL28" s="1">
        <f>AK28+AL27+AL24*1.015</f>
        <v>1420012.4817942409</v>
      </c>
      <c r="AM28" s="1">
        <f>AM23+AM26</f>
        <v>30450</v>
      </c>
      <c r="AN28" s="1">
        <f>AM28+AN27+AN24*1.015</f>
        <v>30691.0625</v>
      </c>
      <c r="AO28" s="1">
        <f>AN28+AO27+AO24*1.015</f>
        <v>30934.033411458335</v>
      </c>
      <c r="AP28" s="1">
        <f>AO28+AP27+AP24*1.015</f>
        <v>31178.92784263238</v>
      </c>
      <c r="AQ28" s="1">
        <f>AP28+AQ27+AQ24*1.015</f>
        <v>31425.761021386552</v>
      </c>
      <c r="AR28" s="1">
        <f>AQ28+AR27+AR24*1.015</f>
        <v>31674.548296139197</v>
      </c>
      <c r="AS28" s="1">
        <f>AR28+AS27+AS24*1.015</f>
        <v>31925.305136816965</v>
      </c>
      <c r="AT28" s="1">
        <f>AS28+AT27+AT24*1.015</f>
        <v>32178.047135816767</v>
      </c>
      <c r="AU28" s="1">
        <f>AT28+AU27+AU24*1.015</f>
        <v>32432.790008975317</v>
      </c>
      <c r="AV28" s="1">
        <f>AU28+AV27+AV24*1.015</f>
        <v>1735294.1952633839</v>
      </c>
      <c r="AW28" s="1">
        <f>AV28+AW27+AW24*1.015</f>
        <v>1749031.9409758856</v>
      </c>
      <c r="AX28" s="1">
        <f>AW28+AX27+AX24*1.015</f>
        <v>1762878.4438419447</v>
      </c>
      <c r="AY28" s="1">
        <f>AY23+AY24</f>
        <v>0</v>
      </c>
    </row>
    <row r="29" spans="1:51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8">
        <f>N28*(N25/12+1)</f>
        <v>1035987.1228898064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8">
        <f>Z28*(Z25/12+1)</f>
        <v>1218415.1857452681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>
        <f>AL28*(AL25/12+1)</f>
        <v>1431254.2472751117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8">
        <f>AX28*(AX25/12+1)</f>
        <v>1776834.5648556931</v>
      </c>
    </row>
    <row r="30" spans="1:51" s="5" customFormat="1" x14ac:dyDescent="0.25">
      <c r="A30" s="4" t="s">
        <v>5</v>
      </c>
      <c r="B30" s="4" t="s">
        <v>11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51" s="5" customFormat="1" x14ac:dyDescent="0.25">
      <c r="A31" s="9"/>
      <c r="B31" s="9" t="s">
        <v>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51" x14ac:dyDescent="0.25">
      <c r="A32" s="1"/>
      <c r="B32" s="1" t="s">
        <v>13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51" x14ac:dyDescent="0.25">
      <c r="A33" s="1"/>
      <c r="B33" s="1" t="s">
        <v>12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51" x14ac:dyDescent="0.25">
      <c r="A34" s="1"/>
      <c r="B34" s="1" t="s">
        <v>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51" x14ac:dyDescent="0.25">
      <c r="A35" s="1"/>
      <c r="B35" s="1" t="s">
        <v>7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51" x14ac:dyDescent="0.25">
      <c r="A36" s="1"/>
      <c r="B36" s="1" t="s">
        <v>14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51" s="5" customFormat="1" x14ac:dyDescent="0.25">
      <c r="A37" s="4" t="s">
        <v>6</v>
      </c>
      <c r="B37" s="4" t="s">
        <v>11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51" s="5" customFormat="1" x14ac:dyDescent="0.25">
      <c r="A38" s="9"/>
      <c r="B38" s="9" t="s">
        <v>8</v>
      </c>
      <c r="C38" s="9"/>
      <c r="D38" s="9"/>
      <c r="E38" s="9"/>
      <c r="F38" s="9"/>
      <c r="G38" s="9"/>
      <c r="H38" s="9"/>
      <c r="I38" s="4"/>
      <c r="J38" s="4"/>
      <c r="K38" s="4"/>
      <c r="L38" s="4"/>
      <c r="M38" s="4"/>
      <c r="N38" s="4"/>
      <c r="O38" s="4"/>
      <c r="P38" s="4"/>
      <c r="Q38" s="4"/>
      <c r="S38" s="4"/>
      <c r="T38" s="4"/>
      <c r="U38" s="4"/>
    </row>
    <row r="39" spans="1:51" x14ac:dyDescent="0.25">
      <c r="A39" s="1"/>
      <c r="B39" s="1" t="s">
        <v>13</v>
      </c>
      <c r="C39" s="1"/>
      <c r="D39" s="1"/>
      <c r="E39" s="1"/>
      <c r="F39" s="1"/>
      <c r="G39" s="1"/>
      <c r="H39" s="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51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51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51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51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51" s="5" customFormat="1" x14ac:dyDescent="0.25">
      <c r="A44" s="5" t="s">
        <v>10</v>
      </c>
      <c r="O44" s="4"/>
      <c r="AY44" s="6">
        <v>1776834.5648556931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6 месяцев (пример)</vt:lpstr>
      <vt:lpstr>12 месяцев</vt:lpstr>
      <vt:lpstr>Лист1</vt:lpstr>
      <vt:lpstr>Лист2</vt:lpstr>
      <vt:lpstr>Лист1 (2)</vt:lpstr>
      <vt:lpstr>Лист3</vt:lpstr>
      <vt:lpstr>12 месяцев </vt:lpstr>
      <vt:lpstr>48 месяцев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2017-11-14T18:27:51Z</dcterms:created>
  <dcterms:modified xsi:type="dcterms:W3CDTF">2017-11-19T19:41:20Z</dcterms:modified>
</cp:coreProperties>
</file>