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170fcb0db259d8c/Учеба/8 сем/Диплом/Asmodeus_app/"/>
    </mc:Choice>
  </mc:AlternateContent>
  <xr:revisionPtr revIDLastSave="1" documentId="8_{AB9F124D-7DF1-4A0A-A345-B3126B3AB9C1}" xr6:coauthVersionLast="45" xr6:coauthVersionMax="45" xr10:uidLastSave="{3B17629E-5725-4134-9ECD-11B032CB7CC4}"/>
  <bookViews>
    <workbookView xWindow="-120" yWindow="-120" windowWidth="29040" windowHeight="17790" xr2:uid="{9081C0D5-F263-4436-A1EC-F2864DB23757}"/>
  </bookViews>
  <sheets>
    <sheet name="ЭКО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" l="1"/>
  <c r="C25" i="1"/>
  <c r="C24" i="1"/>
  <c r="C23" i="1"/>
  <c r="C22" i="1"/>
  <c r="C21" i="1"/>
  <c r="C20" i="1"/>
  <c r="C17" i="1"/>
  <c r="C16" i="1"/>
  <c r="C14" i="1"/>
  <c r="C15" i="1"/>
  <c r="C13" i="1"/>
  <c r="C12" i="1"/>
  <c r="C11" i="1"/>
  <c r="E9" i="1"/>
  <c r="E8" i="1"/>
  <c r="E7" i="1"/>
  <c r="E4" i="1"/>
  <c r="E5" i="1"/>
  <c r="E6" i="1"/>
  <c r="E3" i="1"/>
</calcChain>
</file>

<file path=xl/sharedStrings.xml><?xml version="1.0" encoding="utf-8"?>
<sst xmlns="http://schemas.openxmlformats.org/spreadsheetml/2006/main" count="44" uniqueCount="36">
  <si>
    <t>Расчет основной заработной платы</t>
  </si>
  <si>
    <t>Должность</t>
  </si>
  <si>
    <t>Месячная тарифная ставка, руб.</t>
  </si>
  <si>
    <t>Дневная тарифная ставка, руб.</t>
  </si>
  <si>
    <t>Плановый фонд рабочего времени, дн.</t>
  </si>
  <si>
    <t>Сумма осн. Заработной платы исполнителей, руб.</t>
  </si>
  <si>
    <t>Руководитель проекта</t>
  </si>
  <si>
    <t>Дизайнер</t>
  </si>
  <si>
    <t>Инженер программист</t>
  </si>
  <si>
    <t>Тестировшик</t>
  </si>
  <si>
    <t>Основная заработная плата</t>
  </si>
  <si>
    <t>Премия(20%)</t>
  </si>
  <si>
    <t>Итого с учетом премии(Зо)</t>
  </si>
  <si>
    <t>Дополнительная заработная плата =</t>
  </si>
  <si>
    <t>%</t>
  </si>
  <si>
    <t>=</t>
  </si>
  <si>
    <t>Отчисления в фонд социальной защиты населения и на обязательное страхование =</t>
  </si>
  <si>
    <t xml:space="preserve"> </t>
  </si>
  <si>
    <t>Накладные расходы =</t>
  </si>
  <si>
    <t xml:space="preserve">Общая сумма расходов по всем статьям сметы (С_р) на ПО </t>
  </si>
  <si>
    <t>Машинное время</t>
  </si>
  <si>
    <t>Стоимость машино-часа</t>
  </si>
  <si>
    <t>дня</t>
  </si>
  <si>
    <t>руб</t>
  </si>
  <si>
    <t>количество часов работы в день</t>
  </si>
  <si>
    <t>ч</t>
  </si>
  <si>
    <t>Затраты на сопровождение и адаптацию</t>
  </si>
  <si>
    <t xml:space="preserve">Общая сумма на разработку </t>
  </si>
  <si>
    <t>Наименование затрат</t>
  </si>
  <si>
    <t>Условное обозначение</t>
  </si>
  <si>
    <t>Сумма, руб</t>
  </si>
  <si>
    <t>Основная заработная плата команды разработчиков</t>
  </si>
  <si>
    <t>Дополнительная заработная плата команды разработчиков</t>
  </si>
  <si>
    <t>Отчисления на социальные нужды</t>
  </si>
  <si>
    <t>Накладные расходы</t>
  </si>
  <si>
    <t>Полная себестоимость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</si>
</sst>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₽&quot;"/>
  </numFmts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1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/>
    </xf>
    <xf numFmtId="0" fontId="1" fillId="0" borderId="3" xfId="0" applyFont="1" applyBorder="1" applyAlignment="1">
      <alignment horizontal="left"/>
    </xf>
    <xf numFmtId="2" fontId="1" fillId="0" borderId="3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left" vertical="center"/>
    </xf>
    <xf numFmtId="168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8" fontId="1" fillId="0" borderId="0" xfId="0" applyNumberFormat="1" applyFont="1"/>
    <xf numFmtId="0" fontId="1" fillId="0" borderId="6" xfId="0" applyFont="1" applyBorder="1" applyAlignment="1">
      <alignment horizontal="justify" vertical="center" wrapText="1"/>
    </xf>
    <xf numFmtId="0" fontId="1" fillId="0" borderId="7" xfId="0" applyFont="1" applyBorder="1" applyAlignment="1">
      <alignment vertical="top" wrapText="1"/>
    </xf>
    <xf numFmtId="0" fontId="2" fillId="0" borderId="7" xfId="0" applyNumberFormat="1" applyFont="1" applyBorder="1" applyAlignment="1">
      <alignment horizontal="center" vertical="center" wrapText="1"/>
    </xf>
    <xf numFmtId="0" fontId="1" fillId="0" borderId="7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228600</xdr:colOff>
      <xdr:row>1</xdr:row>
      <xdr:rowOff>1162050</xdr:rowOff>
    </xdr:from>
    <xdr:to>
      <xdr:col>6</xdr:col>
      <xdr:colOff>466725</xdr:colOff>
      <xdr:row>3</xdr:row>
      <xdr:rowOff>19050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1C596DB-23D5-4064-9B87-E15A55AA7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91425" y="1400175"/>
          <a:ext cx="238125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219075</xdr:colOff>
      <xdr:row>2</xdr:row>
      <xdr:rowOff>161925</xdr:rowOff>
    </xdr:from>
    <xdr:to>
      <xdr:col>6</xdr:col>
      <xdr:colOff>466725</xdr:colOff>
      <xdr:row>4</xdr:row>
      <xdr:rowOff>9525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A4CB013C-25FE-4158-99E1-5DCCE59C1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81900" y="1590675"/>
          <a:ext cx="2476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76200</xdr:colOff>
      <xdr:row>3</xdr:row>
      <xdr:rowOff>228600</xdr:rowOff>
    </xdr:from>
    <xdr:to>
      <xdr:col>6</xdr:col>
      <xdr:colOff>352425</xdr:colOff>
      <xdr:row>5</xdr:row>
      <xdr:rowOff>47625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D1603CFE-D664-4BC2-98E0-57F48168E7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39025" y="1847850"/>
          <a:ext cx="27622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0</xdr:colOff>
      <xdr:row>8</xdr:row>
      <xdr:rowOff>0</xdr:rowOff>
    </xdr:from>
    <xdr:to>
      <xdr:col>6</xdr:col>
      <xdr:colOff>485775</xdr:colOff>
      <xdr:row>9</xdr:row>
      <xdr:rowOff>9525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471A75E3-DF55-465A-9D71-BC29C256A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62825" y="3571875"/>
          <a:ext cx="485775" cy="2476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171450</xdr:colOff>
      <xdr:row>19</xdr:row>
      <xdr:rowOff>228600</xdr:rowOff>
    </xdr:to>
    <xdr:pic>
      <xdr:nvPicPr>
        <xdr:cNvPr id="7" name="Рисунок 6">
          <a:extLst>
            <a:ext uri="{FF2B5EF4-FFF2-40B4-BE49-F238E27FC236}">
              <a16:creationId xmlns:a16="http://schemas.microsoft.com/office/drawing/2014/main" id="{BEA1BC95-0291-44DD-A0FA-3853CF5F66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7400925"/>
          <a:ext cx="17145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171450</xdr:colOff>
      <xdr:row>20</xdr:row>
      <xdr:rowOff>238125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8BD16E25-0E43-4B68-AD16-06A94B2D39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8124825"/>
          <a:ext cx="171450" cy="238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219075</xdr:colOff>
      <xdr:row>21</xdr:row>
      <xdr:rowOff>228600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D0ACC6AF-7F30-4D46-86F9-4FC8A2DA82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9086850"/>
          <a:ext cx="2190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190500</xdr:colOff>
      <xdr:row>22</xdr:row>
      <xdr:rowOff>228600</xdr:rowOff>
    </xdr:to>
    <xdr:pic>
      <xdr:nvPicPr>
        <xdr:cNvPr id="10" name="Рисунок 9">
          <a:extLst>
            <a:ext uri="{FF2B5EF4-FFF2-40B4-BE49-F238E27FC236}">
              <a16:creationId xmlns:a16="http://schemas.microsoft.com/office/drawing/2014/main" id="{368B3397-6AF1-4A3D-9C65-0330C27C3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9572625"/>
          <a:ext cx="1905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180975</xdr:colOff>
      <xdr:row>23</xdr:row>
      <xdr:rowOff>228600</xdr:rowOff>
    </xdr:to>
    <xdr:pic>
      <xdr:nvPicPr>
        <xdr:cNvPr id="11" name="Рисунок 10">
          <a:extLst>
            <a:ext uri="{FF2B5EF4-FFF2-40B4-BE49-F238E27FC236}">
              <a16:creationId xmlns:a16="http://schemas.microsoft.com/office/drawing/2014/main" id="{828A83E4-B573-4F32-803A-CD6E51ABC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982027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228600</xdr:colOff>
      <xdr:row>24</xdr:row>
      <xdr:rowOff>228600</xdr:rowOff>
    </xdr:to>
    <xdr:pic>
      <xdr:nvPicPr>
        <xdr:cNvPr id="12" name="Рисунок 11">
          <a:extLst>
            <a:ext uri="{FF2B5EF4-FFF2-40B4-BE49-F238E27FC236}">
              <a16:creationId xmlns:a16="http://schemas.microsoft.com/office/drawing/2014/main" id="{FDA4C314-F13E-4454-B7C9-3342C05F89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0067925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180975</xdr:colOff>
      <xdr:row>25</xdr:row>
      <xdr:rowOff>228600</xdr:rowOff>
    </xdr:to>
    <xdr:pic>
      <xdr:nvPicPr>
        <xdr:cNvPr id="13" name="Рисунок 12">
          <a:extLst>
            <a:ext uri="{FF2B5EF4-FFF2-40B4-BE49-F238E27FC236}">
              <a16:creationId xmlns:a16="http://schemas.microsoft.com/office/drawing/2014/main" id="{899D36DC-D58D-4ED8-B7F5-5CEFF84C25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10791825"/>
          <a:ext cx="180975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D137A-388B-4C9E-83AA-83DEF5FF5946}">
  <dimension ref="A1:I26"/>
  <sheetViews>
    <sheetView tabSelected="1" topLeftCell="A9" workbookViewId="0">
      <selection activeCell="C26" sqref="C26"/>
    </sheetView>
  </sheetViews>
  <sheetFormatPr defaultRowHeight="18.75" x14ac:dyDescent="0.3"/>
  <cols>
    <col min="1" max="1" width="28.5703125" style="7" customWidth="1"/>
    <col min="2" max="2" width="18.28515625" style="7" customWidth="1"/>
    <col min="3" max="4" width="18" style="7" customWidth="1"/>
    <col min="5" max="5" width="18.42578125" style="7" customWidth="1"/>
    <col min="6" max="6" width="9.140625" style="7"/>
    <col min="7" max="7" width="27.5703125" style="7" customWidth="1"/>
    <col min="8" max="16384" width="9.140625" style="7"/>
  </cols>
  <sheetData>
    <row r="1" spans="1:9" x14ac:dyDescent="0.3">
      <c r="A1" s="6" t="s">
        <v>0</v>
      </c>
      <c r="B1" s="6"/>
      <c r="C1" s="6"/>
      <c r="D1" s="6"/>
      <c r="E1" s="6"/>
    </row>
    <row r="2" spans="1:9" ht="93.75" x14ac:dyDescent="0.3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</row>
    <row r="3" spans="1:9" x14ac:dyDescent="0.3">
      <c r="A3" s="12" t="s">
        <v>6</v>
      </c>
      <c r="B3" s="13">
        <v>3200</v>
      </c>
      <c r="C3" s="13">
        <v>160</v>
      </c>
      <c r="D3" s="13">
        <v>10</v>
      </c>
      <c r="E3" s="14">
        <f>D3*C3</f>
        <v>1600</v>
      </c>
      <c r="G3" s="11" t="s">
        <v>15</v>
      </c>
      <c r="H3" s="7">
        <v>20</v>
      </c>
      <c r="I3" s="7" t="s">
        <v>14</v>
      </c>
    </row>
    <row r="4" spans="1:9" x14ac:dyDescent="0.3">
      <c r="A4" s="12" t="s">
        <v>7</v>
      </c>
      <c r="B4" s="13">
        <v>2200</v>
      </c>
      <c r="C4" s="13">
        <v>100</v>
      </c>
      <c r="D4" s="13">
        <v>12</v>
      </c>
      <c r="E4" s="14">
        <f t="shared" ref="E4:E6" si="0">D4*C4</f>
        <v>1200</v>
      </c>
      <c r="G4" s="11" t="s">
        <v>15</v>
      </c>
      <c r="H4" s="7">
        <v>34.6</v>
      </c>
      <c r="I4" s="7" t="s">
        <v>14</v>
      </c>
    </row>
    <row r="5" spans="1:9" x14ac:dyDescent="0.3">
      <c r="A5" s="12" t="s">
        <v>8</v>
      </c>
      <c r="B5" s="13">
        <v>1200</v>
      </c>
      <c r="C5" s="13">
        <v>60</v>
      </c>
      <c r="D5" s="13">
        <v>46</v>
      </c>
      <c r="E5" s="14">
        <f t="shared" si="0"/>
        <v>2760</v>
      </c>
      <c r="G5" s="11" t="s">
        <v>15</v>
      </c>
      <c r="H5" s="7">
        <v>100</v>
      </c>
      <c r="I5" s="7" t="s">
        <v>14</v>
      </c>
    </row>
    <row r="6" spans="1:9" ht="37.5" x14ac:dyDescent="0.3">
      <c r="A6" s="12" t="s">
        <v>9</v>
      </c>
      <c r="B6" s="13">
        <v>1000</v>
      </c>
      <c r="C6" s="13">
        <v>50</v>
      </c>
      <c r="D6" s="13">
        <v>5</v>
      </c>
      <c r="E6" s="14">
        <f t="shared" si="0"/>
        <v>250</v>
      </c>
      <c r="G6" s="10" t="s">
        <v>21</v>
      </c>
      <c r="H6" s="7">
        <v>1</v>
      </c>
      <c r="I6" s="7" t="s">
        <v>23</v>
      </c>
    </row>
    <row r="7" spans="1:9" ht="37.5" x14ac:dyDescent="0.3">
      <c r="A7" s="15" t="s">
        <v>10</v>
      </c>
      <c r="B7" s="15"/>
      <c r="C7" s="15"/>
      <c r="D7" s="15"/>
      <c r="E7" s="14">
        <f>SUM(E3:E6)</f>
        <v>5810</v>
      </c>
      <c r="G7" s="10" t="s">
        <v>21</v>
      </c>
      <c r="H7" s="7">
        <v>73</v>
      </c>
      <c r="I7" s="7" t="s">
        <v>22</v>
      </c>
    </row>
    <row r="8" spans="1:9" ht="37.5" x14ac:dyDescent="0.3">
      <c r="A8" s="15" t="s">
        <v>11</v>
      </c>
      <c r="B8" s="15"/>
      <c r="C8" s="15"/>
      <c r="D8" s="15"/>
      <c r="E8" s="14">
        <f>E7*0.2</f>
        <v>1162</v>
      </c>
      <c r="G8" s="10" t="s">
        <v>24</v>
      </c>
      <c r="H8" s="7">
        <v>8</v>
      </c>
      <c r="I8" s="7" t="s">
        <v>25</v>
      </c>
    </row>
    <row r="9" spans="1:9" x14ac:dyDescent="0.3">
      <c r="A9" s="15" t="s">
        <v>12</v>
      </c>
      <c r="B9" s="15"/>
      <c r="C9" s="15"/>
      <c r="D9" s="15"/>
      <c r="E9" s="14">
        <f>E7+E8</f>
        <v>6972</v>
      </c>
      <c r="G9" s="7" t="s">
        <v>17</v>
      </c>
      <c r="H9" s="7">
        <v>20</v>
      </c>
      <c r="I9" s="7" t="s">
        <v>14</v>
      </c>
    </row>
    <row r="11" spans="1:9" x14ac:dyDescent="0.3">
      <c r="A11" s="8" t="s">
        <v>13</v>
      </c>
      <c r="B11" s="8"/>
      <c r="C11" s="16">
        <f>(E9*H3)/100</f>
        <v>1394.4</v>
      </c>
    </row>
    <row r="12" spans="1:9" ht="63.75" customHeight="1" x14ac:dyDescent="0.3">
      <c r="A12" s="9" t="s">
        <v>16</v>
      </c>
      <c r="B12" s="9"/>
      <c r="C12" s="16">
        <f>( ( E9+C11 ) * H4 )/100</f>
        <v>2894.7744000000002</v>
      </c>
    </row>
    <row r="13" spans="1:9" x14ac:dyDescent="0.3">
      <c r="A13" s="8" t="s">
        <v>18</v>
      </c>
      <c r="B13" s="8"/>
      <c r="C13" s="16">
        <f>E9 *H5/100</f>
        <v>6972</v>
      </c>
    </row>
    <row r="14" spans="1:9" ht="30" customHeight="1" x14ac:dyDescent="0.3">
      <c r="A14" s="17" t="s">
        <v>19</v>
      </c>
      <c r="B14" s="17"/>
      <c r="C14" s="16">
        <f>E9+C11+C12+C13+C15</f>
        <v>18817.1744</v>
      </c>
    </row>
    <row r="15" spans="1:9" x14ac:dyDescent="0.3">
      <c r="A15" s="8" t="s">
        <v>20</v>
      </c>
      <c r="B15" s="8"/>
      <c r="C15" s="3">
        <f>H6*H7*H8</f>
        <v>584</v>
      </c>
    </row>
    <row r="16" spans="1:9" ht="37.5" customHeight="1" x14ac:dyDescent="0.3">
      <c r="A16" s="9" t="s">
        <v>26</v>
      </c>
      <c r="B16" s="9"/>
      <c r="C16" s="18">
        <f>C14*H9/100</f>
        <v>3763.4348800000002</v>
      </c>
    </row>
    <row r="17" spans="1:3" x14ac:dyDescent="0.3">
      <c r="A17" s="8" t="s">
        <v>27</v>
      </c>
      <c r="B17" s="8"/>
      <c r="C17" s="18">
        <f>C14+C16</f>
        <v>22580.609280000001</v>
      </c>
    </row>
    <row r="18" spans="1:3" ht="19.5" thickBot="1" x14ac:dyDescent="0.35"/>
    <row r="19" spans="1:3" ht="38.25" thickBot="1" x14ac:dyDescent="0.35">
      <c r="A19" s="1" t="s">
        <v>28</v>
      </c>
      <c r="B19" s="2" t="s">
        <v>29</v>
      </c>
      <c r="C19" s="2" t="s">
        <v>30</v>
      </c>
    </row>
    <row r="20" spans="1:3" ht="57" thickBot="1" x14ac:dyDescent="0.35">
      <c r="A20" s="19" t="s">
        <v>31</v>
      </c>
      <c r="B20" s="20"/>
      <c r="C20" s="21">
        <f>E9</f>
        <v>6972</v>
      </c>
    </row>
    <row r="21" spans="1:3" ht="75.75" thickBot="1" x14ac:dyDescent="0.35">
      <c r="A21" s="19" t="s">
        <v>32</v>
      </c>
      <c r="B21" s="20"/>
      <c r="C21" s="22">
        <f>C11</f>
        <v>1394.4</v>
      </c>
    </row>
    <row r="22" spans="1:3" ht="38.25" thickBot="1" x14ac:dyDescent="0.35">
      <c r="A22" s="19" t="s">
        <v>33</v>
      </c>
      <c r="B22" s="20"/>
      <c r="C22" s="22">
        <f>C12</f>
        <v>2894.7744000000002</v>
      </c>
    </row>
    <row r="23" spans="1:3" ht="19.5" thickBot="1" x14ac:dyDescent="0.35">
      <c r="A23" s="19" t="s">
        <v>20</v>
      </c>
      <c r="B23" s="20"/>
      <c r="C23" s="22">
        <f>C15</f>
        <v>584</v>
      </c>
    </row>
    <row r="24" spans="1:3" ht="19.5" thickBot="1" x14ac:dyDescent="0.35">
      <c r="A24" s="19" t="s">
        <v>34</v>
      </c>
      <c r="B24" s="20"/>
      <c r="C24" s="22">
        <f>C13</f>
        <v>6972</v>
      </c>
    </row>
    <row r="25" spans="1:3" ht="57" thickBot="1" x14ac:dyDescent="0.35">
      <c r="A25" s="19" t="s">
        <v>26</v>
      </c>
      <c r="B25" s="20"/>
      <c r="C25" s="22">
        <f>C16</f>
        <v>3763.4348800000002</v>
      </c>
    </row>
    <row r="26" spans="1:3" ht="19.5" thickBot="1" x14ac:dyDescent="0.35">
      <c r="A26" s="19" t="s">
        <v>35</v>
      </c>
      <c r="B26" s="20"/>
      <c r="C26" s="22">
        <f>C17</f>
        <v>22580.609280000001</v>
      </c>
    </row>
  </sheetData>
  <mergeCells count="11">
    <mergeCell ref="A13:B13"/>
    <mergeCell ref="A14:B14"/>
    <mergeCell ref="A15:B15"/>
    <mergeCell ref="A16:B16"/>
    <mergeCell ref="A17:B17"/>
    <mergeCell ref="A1:E1"/>
    <mergeCell ref="A7:D7"/>
    <mergeCell ref="A8:D8"/>
    <mergeCell ref="A9:D9"/>
    <mergeCell ref="A11:B11"/>
    <mergeCell ref="A12:B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ЭКО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Егор Красовский</dc:creator>
  <cp:lastModifiedBy>Егор Красовский</cp:lastModifiedBy>
  <dcterms:created xsi:type="dcterms:W3CDTF">2021-05-11T11:52:02Z</dcterms:created>
  <dcterms:modified xsi:type="dcterms:W3CDTF">2021-05-11T13:43:52Z</dcterms:modified>
</cp:coreProperties>
</file>