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13_ncr:1_{7C57830E-CAE9-4EF6-AF86-A7306C347FE9}" xr6:coauthVersionLast="47" xr6:coauthVersionMax="47" xr10:uidLastSave="{68C1DD86-8175-41AC-8AD2-A86A25FF384A}"/>
  <bookViews>
    <workbookView xWindow="4300" yWindow="260" windowWidth="20910" windowHeight="1354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C1" i="3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E8" i="1"/>
  <c r="F13" i="1" l="1"/>
  <c r="C12" i="1" s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F92" i="1" s="1"/>
  <c r="BL9" i="2"/>
  <c r="BM9" i="2" s="1"/>
  <c r="F251" i="1" s="1"/>
  <c r="B16" i="1"/>
  <c r="A16" i="1" s="1"/>
  <c r="B15" i="1"/>
  <c r="A15" i="1" s="1"/>
  <c r="B19" i="1"/>
  <c r="A19" i="1" s="1"/>
  <c r="BL7" i="2"/>
  <c r="BM7" i="2" s="1"/>
  <c r="F167" i="1" s="1"/>
  <c r="BL10" i="2"/>
  <c r="BM10" i="2" s="1"/>
  <c r="F293" i="1" s="1"/>
  <c r="BL4" i="2"/>
  <c r="BM4" i="2" s="1"/>
  <c r="F54" i="1" s="1"/>
  <c r="BL6" i="2"/>
  <c r="BM6" i="2" s="1"/>
  <c r="F129" i="1" s="1"/>
  <c r="F78" i="1" l="1"/>
  <c r="F89" i="1"/>
  <c r="F172" i="1"/>
  <c r="F175" i="1"/>
  <c r="F181" i="1"/>
  <c r="F183" i="1"/>
  <c r="F142" i="1"/>
  <c r="F151" i="1"/>
  <c r="F176" i="1"/>
  <c r="F160" i="1"/>
  <c r="F166" i="1"/>
  <c r="F154" i="1"/>
  <c r="F145" i="1"/>
  <c r="F165" i="1"/>
  <c r="F147" i="1"/>
  <c r="F163" i="1"/>
  <c r="E117" i="1"/>
  <c r="F146" i="1"/>
  <c r="F159" i="1"/>
  <c r="F157" i="1"/>
  <c r="F144" i="1"/>
  <c r="F205" i="1"/>
  <c r="G99" i="1"/>
  <c r="F132" i="1"/>
  <c r="F119" i="1"/>
  <c r="F79" i="1"/>
  <c r="E129" i="1"/>
  <c r="F66" i="1"/>
  <c r="F83" i="1"/>
  <c r="F174" i="1"/>
  <c r="F84" i="1"/>
  <c r="F72" i="1"/>
  <c r="E221" i="1"/>
  <c r="E267" i="1"/>
  <c r="F179" i="1"/>
  <c r="F81" i="1"/>
  <c r="F93" i="1"/>
  <c r="E261" i="1"/>
  <c r="F285" i="1"/>
  <c r="F288" i="1"/>
  <c r="F277" i="1"/>
  <c r="F210" i="1"/>
  <c r="F193" i="1"/>
  <c r="G78" i="1"/>
  <c r="F141" i="1"/>
  <c r="L12" i="1"/>
  <c r="F295" i="1"/>
  <c r="F281" i="1"/>
  <c r="F161" i="1"/>
  <c r="F143" i="1"/>
  <c r="F148" i="1"/>
  <c r="F100" i="1"/>
  <c r="F65" i="1"/>
  <c r="F191" i="1"/>
  <c r="F198" i="1"/>
  <c r="F200" i="1"/>
  <c r="F187" i="1"/>
  <c r="F276" i="1"/>
  <c r="E140" i="1"/>
  <c r="F265" i="1"/>
  <c r="F286" i="1"/>
  <c r="F192" i="1"/>
  <c r="F182" i="1"/>
  <c r="F263" i="1"/>
  <c r="F283" i="1"/>
  <c r="F291" i="1"/>
  <c r="F261" i="1"/>
  <c r="F270" i="1"/>
  <c r="E63" i="1"/>
  <c r="F278" i="1"/>
  <c r="F284" i="1"/>
  <c r="F168" i="1"/>
  <c r="F180" i="1"/>
  <c r="F101" i="1"/>
  <c r="F221" i="1"/>
  <c r="F209" i="1"/>
  <c r="F199" i="1"/>
  <c r="E249" i="1"/>
  <c r="G244" i="1"/>
  <c r="F274" i="1"/>
  <c r="F290" i="1"/>
  <c r="F292" i="1"/>
  <c r="F149" i="1"/>
  <c r="F158" i="1"/>
  <c r="F170" i="1"/>
  <c r="F152" i="1"/>
  <c r="F94" i="1"/>
  <c r="F73" i="1"/>
  <c r="F253" i="1"/>
  <c r="F216" i="1"/>
  <c r="F259" i="1"/>
  <c r="F272" i="1"/>
  <c r="F268" i="1"/>
  <c r="F271" i="1"/>
  <c r="F134" i="1"/>
  <c r="F139" i="1"/>
  <c r="F136" i="1"/>
  <c r="F39" i="1"/>
  <c r="F122" i="1"/>
  <c r="F123" i="1"/>
  <c r="F56" i="1"/>
  <c r="E173" i="1"/>
  <c r="F111" i="1"/>
  <c r="F124" i="1"/>
  <c r="F138" i="1"/>
  <c r="F58" i="1"/>
  <c r="F50" i="1"/>
  <c r="F262" i="1"/>
  <c r="F264" i="1"/>
  <c r="F294" i="1"/>
  <c r="F289" i="1"/>
  <c r="I12" i="1"/>
  <c r="F155" i="1"/>
  <c r="F173" i="1"/>
  <c r="F162" i="1"/>
  <c r="F178" i="1"/>
  <c r="F68" i="1"/>
  <c r="F69" i="1"/>
  <c r="F77" i="1"/>
  <c r="J12" i="1"/>
  <c r="F189" i="1"/>
  <c r="F127" i="1"/>
  <c r="F131" i="1"/>
  <c r="F104" i="1"/>
  <c r="F60" i="1"/>
  <c r="F53" i="1"/>
  <c r="E40" i="1"/>
  <c r="F52" i="1"/>
  <c r="F113" i="1"/>
  <c r="F38" i="1"/>
  <c r="G125" i="1"/>
  <c r="F137" i="1"/>
  <c r="F125" i="1"/>
  <c r="F26" i="1"/>
  <c r="F43" i="1"/>
  <c r="F282" i="1"/>
  <c r="F267" i="1"/>
  <c r="F260" i="1"/>
  <c r="F153" i="1"/>
  <c r="F169" i="1"/>
  <c r="F150" i="1"/>
  <c r="F164" i="1"/>
  <c r="F156" i="1"/>
  <c r="F75" i="1"/>
  <c r="F87" i="1"/>
  <c r="F202" i="1"/>
  <c r="F196" i="1"/>
  <c r="F204" i="1"/>
  <c r="F112" i="1"/>
  <c r="F130" i="1"/>
  <c r="F28" i="1"/>
  <c r="F35" i="1"/>
  <c r="F177" i="1"/>
  <c r="F117" i="1"/>
  <c r="F55" i="1"/>
  <c r="F121" i="1"/>
  <c r="F243" i="1"/>
  <c r="F238" i="1"/>
  <c r="F220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F33" i="1"/>
  <c r="F12" i="1"/>
  <c r="F31" i="1"/>
  <c r="F257" i="1"/>
  <c r="E222" i="1"/>
  <c r="E214" i="1"/>
  <c r="H12" i="1"/>
  <c r="F105" i="1"/>
  <c r="F135" i="1"/>
  <c r="F140" i="1"/>
  <c r="F32" i="1"/>
  <c r="F27" i="1"/>
  <c r="F47" i="1"/>
  <c r="F57" i="1"/>
  <c r="F269" i="1"/>
  <c r="F297" i="1"/>
  <c r="F275" i="1"/>
  <c r="F279" i="1"/>
  <c r="F258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171" i="1"/>
  <c r="F67" i="1"/>
  <c r="F85" i="1"/>
  <c r="F80" i="1"/>
  <c r="F71" i="1"/>
  <c r="F98" i="1"/>
  <c r="F246" i="1"/>
  <c r="F255" i="1"/>
  <c r="F244" i="1"/>
  <c r="F226" i="1"/>
  <c r="F219" i="1"/>
  <c r="F203" i="1"/>
  <c r="F186" i="1"/>
  <c r="F217" i="1"/>
  <c r="F185" i="1"/>
  <c r="F37" i="1"/>
  <c r="F59" i="1"/>
  <c r="F96" i="1"/>
  <c r="F76" i="1"/>
  <c r="F235" i="1"/>
  <c r="F222" i="1"/>
  <c r="F234" i="1"/>
  <c r="F252" i="1"/>
  <c r="F232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F118" i="1"/>
  <c r="F115" i="1"/>
  <c r="F106" i="1"/>
  <c r="F103" i="1"/>
  <c r="F109" i="1"/>
  <c r="F29" i="1"/>
  <c r="F36" i="1"/>
  <c r="G284" i="1"/>
  <c r="F116" i="1"/>
  <c r="F114" i="1"/>
  <c r="F107" i="1"/>
  <c r="F126" i="1"/>
  <c r="F40" i="1"/>
  <c r="F42" i="1"/>
  <c r="F34" i="1"/>
  <c r="F63" i="1"/>
  <c r="F4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273" i="1"/>
  <c r="F296" i="1"/>
  <c r="F280" i="1"/>
  <c r="F287" i="1"/>
  <c r="F266" i="1"/>
  <c r="F88" i="1"/>
  <c r="F91" i="1"/>
  <c r="F102" i="1"/>
  <c r="F82" i="1"/>
  <c r="F240" i="1"/>
  <c r="F225" i="1"/>
  <c r="F237" i="1"/>
  <c r="F227" i="1"/>
  <c r="F245" i="1"/>
  <c r="F194" i="1"/>
  <c r="F212" i="1"/>
  <c r="F201" i="1"/>
  <c r="F195" i="1"/>
  <c r="F213" i="1"/>
  <c r="F120" i="1"/>
  <c r="F128" i="1"/>
  <c r="F110" i="1"/>
  <c r="F133" i="1"/>
  <c r="F45" i="1"/>
  <c r="F49" i="1"/>
  <c r="F46" i="1"/>
  <c r="F25" i="1"/>
  <c r="F48" i="1"/>
  <c r="F97" i="1"/>
  <c r="F95" i="1"/>
  <c r="F70" i="1"/>
  <c r="F236" i="1"/>
  <c r="F228" i="1"/>
  <c r="F224" i="1"/>
  <c r="F230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K12" i="1"/>
  <c r="F229" i="1"/>
  <c r="F250" i="1"/>
  <c r="F239" i="1"/>
  <c r="F231" i="1"/>
  <c r="F233" i="1"/>
  <c r="F254" i="1"/>
  <c r="F214" i="1"/>
  <c r="F188" i="1"/>
  <c r="F241" i="1"/>
  <c r="F247" i="1"/>
  <c r="F249" i="1"/>
  <c r="F108" i="1"/>
  <c r="F51" i="1"/>
  <c r="F61" i="1"/>
  <c r="F30" i="1"/>
  <c r="F41" i="1"/>
  <c r="F62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90" i="1"/>
  <c r="F74" i="1"/>
  <c r="F99" i="1"/>
  <c r="F64" i="1"/>
  <c r="G12" i="1"/>
  <c r="F86" i="1"/>
  <c r="F242" i="1"/>
  <c r="F223" i="1"/>
  <c r="F248" i="1"/>
  <c r="F256" i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G298" i="1" l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<sst xmlns="http://schemas.openxmlformats.org/spreadsheetml/2006/main" count="813" uniqueCount="259">
  <si>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</si>
  <si>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</si>
  <si>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</si>
  <si>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</si>
  <si>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</si>
  <si>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</si>
  <si>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</si>
  <si>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</si>
  <si>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</si>
  <si>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</si>
  <si>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</si>
  <si>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</si>
  <si>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</si>
  <si>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</si>
  <si>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</si>
  <si>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</si>
  <si>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</si>
  <si>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</si>
  <si>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</si>
  <si>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</si>
  <si>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</si>
  <si>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</si>
  <si>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</si>
  <si>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</si>
  <si>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</si>
  <si>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</si>
  <si>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</si>
  <si>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</si>
  <si>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</si>
  <si>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</si>
  <si>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</si>
  <si>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</si>
  <si>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</si>
  <si>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</si>
  <si>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</si>
  <si>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</si>
  <si>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</si>
  <si>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</si>
  <si>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</si>
  <si>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</si>
  <si>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</si>
  <si>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</si>
  <si>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</si>
  <si>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</si>
  <si>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</si>
  <si>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</si>
  <si>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</si>
  <si>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</si>
  <si>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</si>
  <si>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</si>
  <si>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</si>
  <si>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</si>
  <si>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</si>
  <si>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</si>
  <si>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</si>
  <si>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</si>
  <si>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</si>
  <si>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</si>
  <si>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</si>
  <si>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</si>
  <si>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</si>
  <si>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</si>
  <si>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</si>
  <si>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</si>
  <si>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</si>
  <si>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</si>
  <si>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</si>
  <si>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</si>
  <si>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</si>
  <si>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</si>
  <si>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</si>
  <si>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</si>
  <si>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</si>
  <si>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</si>
  <si>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</si>
  <si>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</si>
  <si>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</si>
  <si>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</si>
  <si>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</si>
  <si>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</si>
  <si>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</si>
  <si>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</si>
  <si>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</si>
  <si>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</si>
  <si>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</si>
  <si>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</si>
  <si>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</si>
  <si>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</si>
  <si>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</si>
  <si>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</si>
  <si>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</si>
  <si>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</si>
  <si>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</si>
  <si>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</si>
  <si>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</si>
  <si>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</si>
  <si>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</si>
  <si>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</si>
  <si>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</si>
  <si>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</si>
  <si>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</si>
  <si>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</si>
  <si>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</si>
  <si>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</si>
  <si>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</si>
  <si>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</si>
  <si>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</si>
  <si>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</si>
  <si>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</si>
  <si>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</si>
  <si>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</si>
  <si>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</si>
  <si>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</si>
  <si>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</si>
  <si>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</si>
  <si>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</si>
  <si>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</si>
  <si>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</si>
  <si>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</si>
  <si>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</si>
  <si>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</si>
  <si>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</si>
  <si>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</si>
  <si>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</si>
  <si>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</si>
  <si>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</si>
  <si>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</si>
  <si>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</si>
  <si>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</si>
  <si>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</si>
  <si>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</si>
  <si>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</si>
  <si>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</si>
  <si>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</si>
  <si>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</si>
  <si>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</si>
  <si>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</si>
  <si>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</si>
  <si>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</si>
  <si>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</si>
  <si>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</si>
  <si>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</si>
  <si>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SSAAPO CNSCOS Adam Pollacchi</t>
  </si>
  <si>
    <t>SSAAPO</t>
  </si>
  <si>
    <t>CNSCOS</t>
  </si>
  <si>
    <t>Adam Pollacchi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</si>
  <si>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</si>
  <si>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</si>
  <si>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</si>
  <si>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</si>
  <si>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</si>
  <si>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</si>
  <si>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</si>
  <si>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</si>
  <si>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</si>
  <si>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SNLANW EXTCO Anno Wierenga</t>
  </si>
  <si>
    <t>SNLANW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</si>
  <si>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</si>
  <si>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</si>
  <si>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</si>
  <si>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</si>
  <si>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</si>
  <si>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</si>
  <si>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</si>
  <si>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</si>
  <si>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</si>
  <si>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</si>
  <si>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</si>
  <si>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</si>
  <si>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</si>
  <si>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</si>
  <si>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</si>
  <si>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</si>
  <si>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</si>
  <si>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</si>
  <si>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</si>
  <si>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</si>
  <si>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</si>
  <si>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</si>
  <si>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</si>
  <si>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</si>
  <si>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SNL018 ICICO Frank Eckhausen</t>
  </si>
  <si>
    <t>SNL018</t>
  </si>
  <si>
    <t>Frank Eckhausen</t>
  </si>
  <si>
    <t>Henrik Hjollund</t>
  </si>
  <si>
    <t>Orchestration</t>
  </si>
  <si>
    <t>SNLHUL CNSCOS Hubert Lanting</t>
  </si>
  <si>
    <t>SNLHUL</t>
  </si>
  <si>
    <t>Hubert Lanting</t>
  </si>
  <si>
    <t>João Alves</t>
  </si>
  <si>
    <t>JODUPI</t>
  </si>
  <si>
    <t>Johan du Pisanie</t>
  </si>
  <si>
    <t>Madhava Reddy</t>
  </si>
  <si>
    <t>Marek Kardach</t>
  </si>
  <si>
    <t>SUKMMA EXTCO Matteo Maguolo</t>
  </si>
  <si>
    <t>SUKMMA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</si>
  <si>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</si>
  <si>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</si>
  <si>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</si>
  <si>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</si>
  <si>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</si>
  <si>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</si>
  <si>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</si>
  <si>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</si>
  <si>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SNL345 ICICO Pedro Redondo</t>
  </si>
  <si>
    <t>SNL345</t>
  </si>
  <si>
    <t>Pedro Redondo</t>
  </si>
  <si>
    <t>Pedro Rodrigues</t>
  </si>
  <si>
    <t>SNLPES CNSCOP Peter Schram</t>
  </si>
  <si>
    <t>SNLPES</t>
  </si>
  <si>
    <t>CNSCOP</t>
  </si>
  <si>
    <t>Peter Schram</t>
  </si>
  <si>
    <t>pradev EXTCO Praveen Devalapalli</t>
  </si>
  <si>
    <t>pradev</t>
  </si>
  <si>
    <t>Praveen Devalapalli</t>
  </si>
  <si>
    <t>snlrdp EXTCO Rheta du Preez</t>
  </si>
  <si>
    <t>snlrdp</t>
  </si>
  <si>
    <t>Rheta du Preez</t>
  </si>
  <si>
    <t xml:space="preserve">Nuno Zuarte </t>
  </si>
  <si>
    <t>Seda Secilmis</t>
  </si>
  <si>
    <t>Smain Abdelmoumeni</t>
  </si>
  <si>
    <t>SNLSTC EXTCO Steven Cox</t>
  </si>
  <si>
    <t>SNLSTC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</si>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</sst>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2190289</xdr:colOff>
      <xdr:row>4</xdr:row>
      <xdr:rowOff>95067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22" totalsRowShown="0">
  <autoFilter ref="AP1:AS22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C1" zoomScaleNormal="100" workbookViewId="0">
      <selection activeCell="J14" sqref="J14"/>
    </sheetView>
  </sheetViews>
  <sheetFormatPr defaultColWidth="5.453125" defaultRowHeight="14.5" outlineLevelRow="1" x14ac:dyDescent="0.35"/>
  <cols>
    <col min="1" max="1" width="89.1796875" hidden="1" customWidth="1"/>
    <col min="2" max="2" width="3.81640625" customWidth="1"/>
    <col min="3" max="3" width="47.1796875" customWidth="1"/>
    <col min="4" max="4" width="27.453125" customWidth="1"/>
    <col min="5" max="5" width="53.1796875" bestFit="1" customWidth="1"/>
    <col min="6" max="13" width="17.54296875" customWidth="1"/>
  </cols>
  <sheetData>
    <row r="1" spans="1:23" ht="14.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75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5" customHeight="1" x14ac:dyDescent="0.35">
      <c r="B8" s="7"/>
      <c r="C8" s="31" t="s">
        <v>1</v>
      </c>
      <c r="D8" s="47" t="s">
        <v>173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5" customHeight="1" thickBot="1" x14ac:dyDescent="0.4">
      <c r="B10" s="7"/>
      <c r="C10" s="33" t="s">
        <v>4</v>
      </c>
      <c r="D10" s="48">
        <v>25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44732</v>
      </c>
      <c r="G12" s="42">
        <f>IFERROR(HLOOKUP($D$10,ReferenceTables!$AU$3:$CU$10,3,FALSE),"")</f>
        <v>44733</v>
      </c>
      <c r="H12" s="42">
        <f>IFERROR(HLOOKUP($D$10,ReferenceTables!$AU$3:$CU$10,4,FALSE),"")</f>
        <v>44734</v>
      </c>
      <c r="I12" s="42">
        <f>IFERROR(HLOOKUP($D$10,ReferenceTables!$AU$3:$CU$10,5,FALSE),"")</f>
        <v>44735</v>
      </c>
      <c r="J12" s="42">
        <f>IFERROR(HLOOKUP($D$10,ReferenceTables!$AU$3:$CU$10,6,FALSE),"")</f>
        <v>44736</v>
      </c>
      <c r="K12" s="42">
        <f>IFERROR(HLOOKUP($D$10,ReferenceTables!$AU$3:$CU$10,7,FALSE),"")</f>
        <v>44737</v>
      </c>
      <c r="L12" s="58">
        <f>IFERROR(HLOOKUP($D$10,ReferenceTables!$AU$3:$CU$10,8,FALSE),"")</f>
        <v>44738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257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44732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44732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44732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44732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44732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44732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44732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44732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44732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44732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44732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44732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44732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44732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44732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44732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44732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44732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44732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44732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44732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44732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44732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44732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44732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44732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44732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44732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44732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44732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44732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44732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44732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44732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44732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44732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44732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44732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44732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1ABNAMRO-0026-16 FRAAI 2.0FRAAI 2.0</v>
      </c>
      <c r="B64" s="30">
        <v>1</v>
      </c>
      <c r="C64" s="98" t="s">
        <v>257</v>
      </c>
      <c r="D64" s="99" t="str">
        <f>VLOOKUP(C64,Project_Replicon[[#All],[Replicon Line w/code]:[Project2]],2,FALSE)</f>
        <v>FRAAI 2.0</v>
      </c>
      <c r="E64" s="99" t="str">
        <f t="shared" si="3"/>
        <v/>
      </c>
      <c r="F64" s="71">
        <f>HLOOKUP($D$10,ReferenceTables!$AU$3:$CU$10,3,FALSE)</f>
        <v>44733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44733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44733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44733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44733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44733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44733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44733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44733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44733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44733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44733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44733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44733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44733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44733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44733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44733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44733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44733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44733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44733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44733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44733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44733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44733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44733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44733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44733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44733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44733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44733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44733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44733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44733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44733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44733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44733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44733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1ABNAMRO-0026-16 FRAAI 2.0FRAAI 2.0</v>
      </c>
      <c r="B103" s="30">
        <v>1</v>
      </c>
      <c r="C103" s="98" t="s">
        <v>257</v>
      </c>
      <c r="D103" s="99" t="str">
        <f>VLOOKUP(C103,Project_Replicon[[#All],[Replicon Line w/code]:[Project2]],2,FALSE)</f>
        <v>FRAAI 2.0</v>
      </c>
      <c r="E103" s="99" t="str">
        <f t="shared" si="8"/>
        <v/>
      </c>
      <c r="F103" s="71">
        <f>HLOOKUP($D$10,ReferenceTables!$AU$3:$CU$10,4,FALSE)</f>
        <v>44734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44734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44734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44734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44734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44734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44734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44734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44734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44734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44734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44734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44734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44734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44734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44734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44734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44734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44734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44734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44734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44734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44734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44734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44734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44734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44734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44734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44734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44734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44734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44734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44734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44734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44734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44734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44734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44734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44734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1ABNAMRO-0026-16 FRAAI 2.0FRAAI 2.0</v>
      </c>
      <c r="B142" s="30">
        <v>1</v>
      </c>
      <c r="C142" s="98" t="s">
        <v>257</v>
      </c>
      <c r="D142" s="99" t="str">
        <f>VLOOKUP(C142,Project_Replicon[[#All],[Replicon Line w/code]:[Project2]],2,FALSE)</f>
        <v>FRAAI 2.0</v>
      </c>
      <c r="E142" s="99" t="str">
        <f t="shared" si="13"/>
        <v/>
      </c>
      <c r="F142" s="71">
        <f>HLOOKUP($D$10,ReferenceTables!$AU$3:$CU$10,5,FALSE)</f>
        <v>44735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44735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44735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44735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44735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44735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44735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44735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44735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44735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44735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44735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44735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44735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44735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44735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44735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44735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44735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44735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44735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44735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44735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44735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44735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44735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44735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44735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44735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44735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44735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44735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44735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44735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44735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44735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44735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44735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44735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1ABNAMRO-0026-16 FRAAI 2.0FRAAI 2.0</v>
      </c>
      <c r="B181" s="30">
        <v>1</v>
      </c>
      <c r="C181" s="98" t="s">
        <v>257</v>
      </c>
      <c r="D181" s="99" t="str">
        <f>VLOOKUP(C181,Project_Replicon[[#All],[Replicon Line w/code]:[Project2]],2,FALSE)</f>
        <v>FRAAI 2.0</v>
      </c>
      <c r="E181" s="99" t="str">
        <f t="shared" ref="E181:E227" si="19">_xlfn.IFNA(VLOOKUP(A181,$A$14:$C$21,3,FALSE),"")</f>
        <v/>
      </c>
      <c r="F181" s="71">
        <f>HLOOKUP($D$10,ReferenceTables!$AU$3:$CU$10,6,FALSE)</f>
        <v>44736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44736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44736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44736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44736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44736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44736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44736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44736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44736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44736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44736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44736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44736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44736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44736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44736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44736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44736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44736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44736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44736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44736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44736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44736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44736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44736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44736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44736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44736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44736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44736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44736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44736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44736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44736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44736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44736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44736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1ABNAMRO-0026-16 FRAAI 2.0FRAAI 2.0</v>
      </c>
      <c r="B220" s="30">
        <v>1</v>
      </c>
      <c r="C220" s="90" t="s">
        <v>257</v>
      </c>
      <c r="D220" s="82" t="str">
        <f>VLOOKUP(C220,Project_Replicon[[#All],[Replicon Line w/code]:[Project2]],2,FALSE)</f>
        <v>FRAAI 2.0</v>
      </c>
      <c r="E220" s="82" t="str">
        <f t="shared" si="19"/>
        <v/>
      </c>
      <c r="F220" s="77">
        <f>HLOOKUP($D$10,ReferenceTables!$AU$3:$CU$10,7,FALSE)</f>
        <v>44737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44737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44737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44737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44737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44737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44737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44737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44737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44737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44737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44737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44737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44737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44737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44737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44737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44737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44737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44737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44737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44737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44737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44737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44737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44737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44737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44737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44737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44737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44737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44737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44737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44737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44737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44737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44737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44737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44737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1ABNAMRO-0026-16 FRAAI 2.0FRAAI 2.0</v>
      </c>
      <c r="B259" s="30">
        <v>1</v>
      </c>
      <c r="C259" s="90" t="s">
        <v>257</v>
      </c>
      <c r="D259" s="82" t="str">
        <f>VLOOKUP(C259,Project_Replicon[[#All],[Replicon Line w/code]:[Project2]],2,FALSE)</f>
        <v>FRAAI 2.0</v>
      </c>
      <c r="E259" s="82" t="str">
        <f t="shared" si="30"/>
        <v/>
      </c>
      <c r="F259" s="77">
        <f>HLOOKUP($D$10,ReferenceTables!$AU$3:$CU$10,8,FALSE)</f>
        <v>44738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44738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44738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44738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44738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44738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44738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44738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44738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44738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44738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44738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44738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44738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44738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44738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44738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44738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44738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44738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44738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44738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44738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44738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44738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44738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44738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44738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44738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44738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44738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44738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44738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44738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44738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44738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44738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44738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44738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jjLdcPTocj8TW5UEAgwHNxY7nToI57YjakuXu/F95CI1mlZufi0K4gWdf+PPlPDyHI4vcFVjN1A0qdaHVDJSFA==" saltValue="IuI0o6XNifoVPRUW2e6APQ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716999F5-AC7F-4C2C-BA22-9ED60AF7877F}">
          <x14:formula1>
            <xm:f>ReferenceTables!$AP$2:$AP$25</xm:f>
          </x14:formula1>
          <xm:sqref>D8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F1" zoomScale="112" zoomScaleNormal="112" workbookViewId="0">
      <selection activeCell="AK4" sqref="AK4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1796875" hidden="1" customWidth="1" outlineLevel="1"/>
    <col min="8" max="8" width="15.1796875" hidden="1" customWidth="1" outlineLevel="1"/>
    <col min="9" max="9" width="11.81640625" hidden="1" customWidth="1" outlineLevel="1"/>
    <col min="10" max="10" width="13.453125" hidden="1" customWidth="1" outlineLevel="1"/>
    <col min="11" max="11" width="9.1796875" hidden="1" customWidth="1" outlineLevel="1"/>
    <col min="12" max="12" width="18.81640625" hidden="1" customWidth="1" outlineLevel="1"/>
    <col min="13" max="13" width="20" hidden="1" customWidth="1" outlineLevel="1"/>
    <col min="14" max="14" width="12.81640625" hidden="1" customWidth="1" outlineLevel="1"/>
    <col min="15" max="15" width="13.81640625" hidden="1" customWidth="1" outlineLevel="1"/>
    <col min="16" max="16" width="26.54296875" hidden="1" customWidth="1" outlineLevel="1"/>
    <col min="17" max="17" width="35.54296875" hidden="1" customWidth="1" outlineLevel="1"/>
    <col min="18" max="18" width="23.81640625" hidden="1" customWidth="1" outlineLevel="1"/>
    <col min="19" max="19" width="38.81640625" hidden="1" customWidth="1" outlineLevel="1"/>
    <col min="20" max="20" width="17.81640625" hidden="1" customWidth="1" outlineLevel="1"/>
    <col min="21" max="21" width="9.1796875" hidden="1" customWidth="1" outlineLevel="1"/>
    <col min="22" max="22" width="25.1796875" hidden="1" customWidth="1" outlineLevel="1"/>
    <col min="23" max="23" width="8.81640625" hidden="1" customWidth="1" outlineLevel="1"/>
    <col min="24" max="27" width="9.54296875" hidden="1" customWidth="1" outlineLevel="1"/>
    <col min="28" max="28" width="23.81640625" hidden="1" customWidth="1" outlineLevel="1"/>
    <col min="29" max="31" width="9.54296875" hidden="1" customWidth="1" outlineLevel="1"/>
    <col min="32" max="32" width="9.179687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179687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81640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81640625" bestFit="1" customWidth="1" outlineLevel="1"/>
    <col min="56" max="56" width="14.81640625" bestFit="1" customWidth="1" outlineLevel="1"/>
    <col min="57" max="57" width="14.453125" bestFit="1" customWidth="1" outlineLevel="1"/>
    <col min="58" max="65" width="14.81640625" bestFit="1" customWidth="1" outlineLevel="1"/>
    <col min="66" max="66" width="15.1796875" bestFit="1" customWidth="1" outlineLevel="1"/>
    <col min="67" max="67" width="14.81640625" bestFit="1" customWidth="1" outlineLevel="1"/>
    <col min="68" max="76" width="15.1796875" bestFit="1" customWidth="1" outlineLevel="1"/>
    <col min="77" max="77" width="14.81640625" bestFit="1" customWidth="1" outlineLevel="1"/>
    <col min="78" max="86" width="15.1796875" bestFit="1" customWidth="1" outlineLevel="1"/>
    <col min="87" max="87" width="14.81640625" bestFit="1" customWidth="1" outlineLevel="1"/>
    <col min="88" max="96" width="15.1796875" bestFit="1" customWidth="1" outlineLevel="1"/>
    <col min="97" max="97" width="14.81640625" bestFit="1" customWidth="1" outlineLevel="1"/>
    <col min="98" max="99" width="15.1796875" bestFit="1" customWidth="1" outlineLevel="1"/>
    <col min="101" max="101" width="17.81640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142</v>
      </c>
      <c r="AQ3" t="s">
        <v>143</v>
      </c>
      <c r="AR3" t="s">
        <v>144</v>
      </c>
      <c r="AS3" t="s">
        <v>145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146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147</v>
      </c>
      <c r="AH4" s="3"/>
      <c r="AI4" t="s">
        <v>258</v>
      </c>
      <c r="AJ4" t="s">
        <v>258</v>
      </c>
      <c r="AK4" t="s">
        <v>257</v>
      </c>
      <c r="AL4" t="s">
        <v>258</v>
      </c>
      <c r="AN4">
        <v>3</v>
      </c>
      <c r="AP4" t="s">
        <v>150</v>
      </c>
      <c r="AQ4" t="s">
        <v>151</v>
      </c>
      <c r="AR4" t="s">
        <v>152</v>
      </c>
      <c r="AS4" t="s">
        <v>153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148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149</v>
      </c>
      <c r="AH5" s="3"/>
      <c r="AN5">
        <v>4</v>
      </c>
      <c r="AP5" t="s">
        <v>155</v>
      </c>
      <c r="AQ5" t="s">
        <v>156</v>
      </c>
      <c r="AR5" t="s">
        <v>138</v>
      </c>
      <c r="AS5" t="s">
        <v>157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148</v>
      </c>
      <c r="B6" t="s">
        <v>154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162</v>
      </c>
      <c r="AQ6" t="s">
        <v>163</v>
      </c>
      <c r="AR6" t="s">
        <v>138</v>
      </c>
      <c r="AS6" t="s">
        <v>164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158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159</v>
      </c>
      <c r="AH7" s="3"/>
      <c r="AN7">
        <v>6</v>
      </c>
      <c r="AP7" t="s">
        <v>249</v>
      </c>
      <c r="AQ7" t="s">
        <v>170</v>
      </c>
      <c r="AR7" t="s">
        <v>166</v>
      </c>
      <c r="AS7" t="s">
        <v>171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157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161</v>
      </c>
      <c r="AH8" s="3"/>
      <c r="AN8">
        <v>7</v>
      </c>
      <c r="AP8" t="s">
        <v>173</v>
      </c>
      <c r="AQ8" t="s">
        <v>174</v>
      </c>
      <c r="AR8" t="s">
        <v>152</v>
      </c>
      <c r="AS8" t="s">
        <v>175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160</v>
      </c>
      <c r="B9" t="s">
        <v>149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154</v>
      </c>
      <c r="AH9" s="3"/>
      <c r="AN9">
        <v>8</v>
      </c>
      <c r="AP9" t="s">
        <v>177</v>
      </c>
      <c r="AQ9" t="s">
        <v>178</v>
      </c>
      <c r="AR9" t="s">
        <v>138</v>
      </c>
      <c r="AS9" t="s">
        <v>179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164</v>
      </c>
      <c r="B10" t="s">
        <v>154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181</v>
      </c>
      <c r="AQ10" t="s">
        <v>182</v>
      </c>
      <c r="AR10" t="s">
        <v>166</v>
      </c>
      <c r="AS10" t="s">
        <v>183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165</v>
      </c>
      <c r="B11" t="s">
        <v>168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169</v>
      </c>
      <c r="AH11" s="3"/>
      <c r="AN11">
        <v>10</v>
      </c>
      <c r="AP11" t="s">
        <v>186</v>
      </c>
      <c r="AQ11" t="s">
        <v>187</v>
      </c>
      <c r="AR11" t="s">
        <v>144</v>
      </c>
      <c r="AS11" t="s">
        <v>188</v>
      </c>
    </row>
    <row r="12" spans="1:101" x14ac:dyDescent="0.35">
      <c r="A12" t="s">
        <v>167</v>
      </c>
      <c r="B12" t="s">
        <v>147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172</v>
      </c>
      <c r="AH12" s="3"/>
      <c r="AN12">
        <v>11</v>
      </c>
      <c r="AP12" t="s">
        <v>2</v>
      </c>
      <c r="AQ12" t="s">
        <v>190</v>
      </c>
      <c r="AR12" t="s">
        <v>152</v>
      </c>
      <c r="AS12" t="s">
        <v>191</v>
      </c>
    </row>
    <row r="13" spans="1:101" x14ac:dyDescent="0.35">
      <c r="A13" t="s">
        <v>171</v>
      </c>
      <c r="B13" t="s">
        <v>161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176</v>
      </c>
      <c r="AH13" s="3"/>
      <c r="AN13">
        <v>12</v>
      </c>
      <c r="AP13" t="s">
        <v>250</v>
      </c>
      <c r="AQ13" t="s">
        <v>251</v>
      </c>
      <c r="AR13" t="s">
        <v>152</v>
      </c>
      <c r="AS13" t="s">
        <v>193</v>
      </c>
    </row>
    <row r="14" spans="1:101" x14ac:dyDescent="0.35">
      <c r="A14" t="s">
        <v>171</v>
      </c>
      <c r="B14" t="s">
        <v>146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180</v>
      </c>
      <c r="AH14" s="3"/>
      <c r="AN14">
        <v>13</v>
      </c>
      <c r="AP14" t="s">
        <v>194</v>
      </c>
      <c r="AQ14" t="s">
        <v>195</v>
      </c>
      <c r="AR14" t="s">
        <v>138</v>
      </c>
      <c r="AS14" t="s">
        <v>196</v>
      </c>
    </row>
    <row r="15" spans="1:101" x14ac:dyDescent="0.35">
      <c r="A15" t="s">
        <v>175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  <c r="AP15" t="s">
        <v>248</v>
      </c>
      <c r="AQ15" t="s">
        <v>201</v>
      </c>
      <c r="AR15" t="s">
        <v>138</v>
      </c>
      <c r="AS15" t="s">
        <v>202</v>
      </c>
    </row>
    <row r="16" spans="1:101" x14ac:dyDescent="0.35">
      <c r="A16" t="s">
        <v>179</v>
      </c>
      <c r="B16" t="s">
        <v>172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185</v>
      </c>
      <c r="AH16" s="3"/>
      <c r="AN16">
        <v>15</v>
      </c>
      <c r="AP16" t="s">
        <v>204</v>
      </c>
      <c r="AQ16" t="s">
        <v>205</v>
      </c>
      <c r="AR16" t="s">
        <v>166</v>
      </c>
      <c r="AS16" t="s">
        <v>206</v>
      </c>
    </row>
    <row r="17" spans="1:45" x14ac:dyDescent="0.35">
      <c r="A17" t="s">
        <v>183</v>
      </c>
      <c r="B17" t="s">
        <v>149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P17" t="s">
        <v>253</v>
      </c>
      <c r="AQ17" t="s">
        <v>252</v>
      </c>
      <c r="AR17" t="s">
        <v>138</v>
      </c>
      <c r="AS17" t="s">
        <v>207</v>
      </c>
    </row>
    <row r="18" spans="1:45" x14ac:dyDescent="0.35">
      <c r="A18" t="s">
        <v>184</v>
      </c>
      <c r="B18" t="s">
        <v>149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146</v>
      </c>
      <c r="AH18" s="3"/>
      <c r="AN18">
        <v>17</v>
      </c>
      <c r="AP18" t="s">
        <v>208</v>
      </c>
      <c r="AQ18" t="s">
        <v>209</v>
      </c>
      <c r="AR18" t="s">
        <v>210</v>
      </c>
      <c r="AS18" t="s">
        <v>211</v>
      </c>
    </row>
    <row r="19" spans="1:45" x14ac:dyDescent="0.35">
      <c r="A19" t="s">
        <v>188</v>
      </c>
      <c r="B19" t="s">
        <v>147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  <c r="AP19" t="s">
        <v>212</v>
      </c>
      <c r="AQ19" t="s">
        <v>213</v>
      </c>
      <c r="AR19" t="s">
        <v>138</v>
      </c>
      <c r="AS19" t="s">
        <v>214</v>
      </c>
    </row>
    <row r="20" spans="1:45" x14ac:dyDescent="0.35">
      <c r="A20" t="s">
        <v>189</v>
      </c>
      <c r="B20" t="s">
        <v>185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  <c r="AP20" t="s">
        <v>215</v>
      </c>
      <c r="AQ20" t="s">
        <v>216</v>
      </c>
      <c r="AR20" t="s">
        <v>152</v>
      </c>
      <c r="AS20" t="s">
        <v>217</v>
      </c>
    </row>
    <row r="21" spans="1:45" x14ac:dyDescent="0.35">
      <c r="A21" t="s">
        <v>191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168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  <c r="AP21" t="s">
        <v>254</v>
      </c>
      <c r="AQ21" t="s">
        <v>255</v>
      </c>
      <c r="AR21" t="s">
        <v>152</v>
      </c>
      <c r="AS21" t="s">
        <v>256</v>
      </c>
    </row>
    <row r="22" spans="1:45" x14ac:dyDescent="0.35">
      <c r="A22" t="s">
        <v>191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  <c r="AP22" t="s">
        <v>221</v>
      </c>
      <c r="AQ22" t="s">
        <v>222</v>
      </c>
      <c r="AR22" t="s">
        <v>152</v>
      </c>
      <c r="AS22" t="s">
        <v>223</v>
      </c>
    </row>
    <row r="23" spans="1:45" x14ac:dyDescent="0.35">
      <c r="A23" t="s">
        <v>191</v>
      </c>
      <c r="B23" t="s">
        <v>168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5" x14ac:dyDescent="0.35">
      <c r="A24" t="s">
        <v>192</v>
      </c>
      <c r="B24" t="s">
        <v>159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5" x14ac:dyDescent="0.35">
      <c r="A25" t="s">
        <v>200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5" ht="16.5" x14ac:dyDescent="0.35">
      <c r="A26" t="s">
        <v>196</v>
      </c>
      <c r="B26" t="s">
        <v>147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  <c r="AQ26" s="59"/>
    </row>
    <row r="27" spans="1:45" x14ac:dyDescent="0.35">
      <c r="A27" t="s">
        <v>197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5" x14ac:dyDescent="0.35">
      <c r="A28" t="s">
        <v>197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5" x14ac:dyDescent="0.35">
      <c r="A29" t="s">
        <v>198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5" x14ac:dyDescent="0.35">
      <c r="A30" t="s">
        <v>198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5" x14ac:dyDescent="0.35">
      <c r="A31" t="s">
        <v>199</v>
      </c>
      <c r="B31" t="s">
        <v>159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5" x14ac:dyDescent="0.35">
      <c r="A32" t="s">
        <v>218</v>
      </c>
      <c r="B32" t="s">
        <v>159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218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203</v>
      </c>
      <c r="B34" t="s">
        <v>180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207</v>
      </c>
      <c r="B35" t="s">
        <v>159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224</v>
      </c>
      <c r="B36" t="s">
        <v>185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211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211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214</v>
      </c>
      <c r="B39" t="s">
        <v>159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217</v>
      </c>
      <c r="B40" t="s">
        <v>168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225</v>
      </c>
      <c r="B41" t="s">
        <v>159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220</v>
      </c>
      <c r="B42" t="s">
        <v>149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219</v>
      </c>
      <c r="B43" t="s">
        <v>168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223</v>
      </c>
      <c r="B44" t="s">
        <v>176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226</v>
      </c>
      <c r="B45" t="s">
        <v>168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81640625" customWidth="1"/>
  </cols>
  <sheetData>
    <row r="1" spans="1:3" ht="26.25" customHeight="1" x14ac:dyDescent="0.35">
      <c r="A1" s="60" t="s">
        <v>23</v>
      </c>
      <c r="B1" s="60" t="s">
        <v>227</v>
      </c>
    </row>
    <row r="2" spans="1:3" ht="15.5" x14ac:dyDescent="0.35">
      <c r="A2" s="61" t="s">
        <v>42</v>
      </c>
      <c r="B2" s="62" t="s">
        <v>228</v>
      </c>
    </row>
    <row r="3" spans="1:3" ht="29" x14ac:dyDescent="0.35">
      <c r="A3" s="61" t="s">
        <v>56</v>
      </c>
      <c r="B3" s="62" t="s">
        <v>229</v>
      </c>
    </row>
    <row r="4" spans="1:3" ht="29" x14ac:dyDescent="0.35">
      <c r="A4" s="61" t="s">
        <v>19</v>
      </c>
      <c r="B4" s="62" t="s">
        <v>230</v>
      </c>
    </row>
    <row r="5" spans="1:3" ht="15.5" x14ac:dyDescent="0.35">
      <c r="A5" s="61" t="s">
        <v>45</v>
      </c>
      <c r="B5" s="62" t="s">
        <v>231</v>
      </c>
    </row>
    <row r="6" spans="1:3" ht="29" x14ac:dyDescent="0.35">
      <c r="A6" s="61" t="s">
        <v>43</v>
      </c>
      <c r="B6" s="62" t="s">
        <v>232</v>
      </c>
    </row>
    <row r="7" spans="1:3" ht="15.5" x14ac:dyDescent="0.35">
      <c r="A7" s="61" t="s">
        <v>20</v>
      </c>
      <c r="B7" s="62" t="s">
        <v>233</v>
      </c>
    </row>
    <row r="9" spans="1:3" ht="29" x14ac:dyDescent="0.35">
      <c r="A9" s="61" t="s">
        <v>55</v>
      </c>
      <c r="B9" s="62" t="s">
        <v>234</v>
      </c>
    </row>
    <row r="10" spans="1:3" ht="15.5" x14ac:dyDescent="0.35">
      <c r="A10" s="61" t="s">
        <v>235</v>
      </c>
      <c r="B10" s="62" t="s">
        <v>236</v>
      </c>
    </row>
    <row r="11" spans="1:3" ht="29" x14ac:dyDescent="0.35">
      <c r="A11" s="61" t="s">
        <v>49</v>
      </c>
      <c r="B11" s="62" t="s">
        <v>237</v>
      </c>
    </row>
    <row r="12" spans="1:3" ht="15.5" x14ac:dyDescent="0.35">
      <c r="A12" s="61" t="s">
        <v>48</v>
      </c>
      <c r="B12" s="62" t="s">
        <v>238</v>
      </c>
    </row>
    <row r="13" spans="1:3" ht="15.5" x14ac:dyDescent="0.35">
      <c r="A13" s="61" t="s">
        <v>46</v>
      </c>
      <c r="B13" s="62" t="s">
        <v>239</v>
      </c>
    </row>
    <row r="14" spans="1:3" ht="15.5" x14ac:dyDescent="0.35">
      <c r="A14" s="61" t="s">
        <v>47</v>
      </c>
      <c r="B14" s="62" t="s">
        <v>240</v>
      </c>
    </row>
    <row r="15" spans="1:3" ht="15.5" x14ac:dyDescent="0.35">
      <c r="A15" s="63" t="s">
        <v>44</v>
      </c>
      <c r="B15" s="64" t="s">
        <v>241</v>
      </c>
      <c r="C15" t="s">
        <v>242</v>
      </c>
    </row>
    <row r="16" spans="1:3" ht="29" x14ac:dyDescent="0.35">
      <c r="A16" s="63" t="s">
        <v>243</v>
      </c>
      <c r="B16" s="64" t="s">
        <v>244</v>
      </c>
      <c r="C16" t="s">
        <v>245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1796875" customWidth="1"/>
  </cols>
  <sheetData>
    <row r="1" spans="1:3" x14ac:dyDescent="0.35">
      <c r="A1" t="s">
        <v>246</v>
      </c>
      <c r="B1" t="s">
        <v>247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2022-06-24T08:40:56Z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