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EE8F8B7B-F181-4D60-AE52-F4B6596131D3}" xr6:coauthVersionLast="47" xr6:coauthVersionMax="47" xr10:uidLastSave="{9F1ACF78-CE39-4F7F-AF4A-8064000CDA94}"/>
  <bookViews>
    <workbookView xWindow="2290" yWindow="360" windowWidth="26130" windowHeight="13290" xr2:uid="{E2DC0A95-2F39-4905-A287-22F3706F52EC}"/>
  </bookViews>
  <sheets>
    <sheet name="Timesheet" sheetId="1" r:id="rId1"/>
    <sheet name="Sheet2" sheetId="5" state="hidden" r:id="rId2"/>
    <sheet name="ReferenceTables" sheetId="2" state="hidden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3" l="1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U10" i="2"/>
  <c r="CT10" i="2"/>
  <c r="CS10" i="2"/>
  <c r="CR10" i="2"/>
  <c r="CQ10" i="2"/>
  <c r="CP10" i="2"/>
  <c r="CO10" i="2"/>
  <c r="CN10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C10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C9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C8" i="2"/>
  <c r="CU7" i="2"/>
  <c r="CT7" i="2"/>
  <c r="CS7" i="2"/>
  <c r="CR7" i="2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C7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C6" i="2"/>
  <c r="CU5" i="2"/>
  <c r="CT5" i="2"/>
  <c r="CS5" i="2"/>
  <c r="CR5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C5" i="2"/>
  <c r="CU4" i="2"/>
  <c r="CT4" i="2"/>
  <c r="CS4" i="2"/>
  <c r="CR4" i="2"/>
  <c r="CQ4" i="2"/>
  <c r="CP4" i="2"/>
  <c r="CO4" i="2"/>
  <c r="CN4" i="2"/>
  <c r="CM4" i="2"/>
  <c r="CL4" i="2"/>
  <c r="CK4" i="2"/>
  <c r="CJ4" i="2"/>
  <c r="CI4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C4" i="2"/>
  <c r="C3" i="2"/>
  <c r="C2" i="2"/>
  <c r="A305" i="1"/>
  <c r="A304" i="1"/>
  <c r="A303" i="1"/>
  <c r="A302" i="1"/>
  <c r="A301" i="1"/>
  <c r="A300" i="1"/>
  <c r="A299" i="1"/>
  <c r="F297" i="1"/>
  <c r="D297" i="1"/>
  <c r="A297" i="1"/>
  <c r="F296" i="1"/>
  <c r="D296" i="1"/>
  <c r="A296" i="1"/>
  <c r="F295" i="1"/>
  <c r="D295" i="1"/>
  <c r="A295" i="1" s="1"/>
  <c r="F294" i="1"/>
  <c r="D294" i="1"/>
  <c r="A294" i="1"/>
  <c r="F293" i="1"/>
  <c r="D293" i="1"/>
  <c r="A293" i="1"/>
  <c r="F292" i="1"/>
  <c r="D292" i="1"/>
  <c r="A292" i="1"/>
  <c r="F291" i="1"/>
  <c r="D291" i="1"/>
  <c r="A291" i="1"/>
  <c r="F290" i="1"/>
  <c r="D290" i="1"/>
  <c r="A290" i="1" s="1"/>
  <c r="F289" i="1"/>
  <c r="D289" i="1"/>
  <c r="A289" i="1"/>
  <c r="F288" i="1"/>
  <c r="D288" i="1"/>
  <c r="A288" i="1" s="1"/>
  <c r="F287" i="1"/>
  <c r="D287" i="1"/>
  <c r="A287" i="1" s="1"/>
  <c r="F286" i="1"/>
  <c r="D286" i="1"/>
  <c r="A286" i="1" s="1"/>
  <c r="F285" i="1"/>
  <c r="D285" i="1"/>
  <c r="A285" i="1"/>
  <c r="F284" i="1"/>
  <c r="D284" i="1"/>
  <c r="A284" i="1"/>
  <c r="F283" i="1"/>
  <c r="D283" i="1"/>
  <c r="A283" i="1"/>
  <c r="F282" i="1"/>
  <c r="D282" i="1"/>
  <c r="A282" i="1" s="1"/>
  <c r="F281" i="1"/>
  <c r="D281" i="1"/>
  <c r="A281" i="1"/>
  <c r="F280" i="1"/>
  <c r="D280" i="1"/>
  <c r="A280" i="1" s="1"/>
  <c r="F279" i="1"/>
  <c r="D279" i="1"/>
  <c r="A279" i="1" s="1"/>
  <c r="F278" i="1"/>
  <c r="D278" i="1"/>
  <c r="A278" i="1" s="1"/>
  <c r="F277" i="1"/>
  <c r="D277" i="1"/>
  <c r="A277" i="1"/>
  <c r="F276" i="1"/>
  <c r="D276" i="1"/>
  <c r="A276" i="1"/>
  <c r="F275" i="1"/>
  <c r="D275" i="1"/>
  <c r="A275" i="1"/>
  <c r="F274" i="1"/>
  <c r="D274" i="1"/>
  <c r="A274" i="1" s="1"/>
  <c r="F273" i="1"/>
  <c r="D273" i="1"/>
  <c r="A273" i="1"/>
  <c r="F272" i="1"/>
  <c r="D272" i="1"/>
  <c r="A272" i="1" s="1"/>
  <c r="F271" i="1"/>
  <c r="D271" i="1"/>
  <c r="A271" i="1" s="1"/>
  <c r="F270" i="1"/>
  <c r="D270" i="1"/>
  <c r="A270" i="1" s="1"/>
  <c r="F269" i="1"/>
  <c r="D269" i="1"/>
  <c r="A269" i="1"/>
  <c r="F268" i="1"/>
  <c r="D268" i="1"/>
  <c r="A268" i="1"/>
  <c r="F267" i="1"/>
  <c r="D267" i="1"/>
  <c r="A267" i="1"/>
  <c r="F266" i="1"/>
  <c r="D266" i="1"/>
  <c r="A266" i="1" s="1"/>
  <c r="F265" i="1"/>
  <c r="D265" i="1"/>
  <c r="A265" i="1"/>
  <c r="F264" i="1"/>
  <c r="D264" i="1"/>
  <c r="A264" i="1" s="1"/>
  <c r="F263" i="1"/>
  <c r="D263" i="1"/>
  <c r="A263" i="1" s="1"/>
  <c r="F262" i="1"/>
  <c r="D262" i="1"/>
  <c r="A262" i="1" s="1"/>
  <c r="F261" i="1"/>
  <c r="D261" i="1"/>
  <c r="A261" i="1"/>
  <c r="F260" i="1"/>
  <c r="D260" i="1"/>
  <c r="A260" i="1"/>
  <c r="F259" i="1"/>
  <c r="D259" i="1"/>
  <c r="A259" i="1"/>
  <c r="F258" i="1"/>
  <c r="D258" i="1"/>
  <c r="A258" i="1" s="1"/>
  <c r="F257" i="1"/>
  <c r="D257" i="1"/>
  <c r="A257" i="1"/>
  <c r="F256" i="1"/>
  <c r="D256" i="1"/>
  <c r="A256" i="1" s="1"/>
  <c r="F255" i="1"/>
  <c r="D255" i="1"/>
  <c r="A255" i="1" s="1"/>
  <c r="F254" i="1"/>
  <c r="D254" i="1"/>
  <c r="A254" i="1" s="1"/>
  <c r="F253" i="1"/>
  <c r="D253" i="1"/>
  <c r="A253" i="1"/>
  <c r="F252" i="1"/>
  <c r="D252" i="1"/>
  <c r="A252" i="1"/>
  <c r="F251" i="1"/>
  <c r="D251" i="1"/>
  <c r="A251" i="1"/>
  <c r="F250" i="1"/>
  <c r="D250" i="1"/>
  <c r="A250" i="1" s="1"/>
  <c r="F249" i="1"/>
  <c r="D249" i="1"/>
  <c r="A249" i="1"/>
  <c r="F248" i="1"/>
  <c r="D248" i="1"/>
  <c r="A248" i="1" s="1"/>
  <c r="F247" i="1"/>
  <c r="D247" i="1"/>
  <c r="A247" i="1" s="1"/>
  <c r="F246" i="1"/>
  <c r="D246" i="1"/>
  <c r="A246" i="1" s="1"/>
  <c r="F245" i="1"/>
  <c r="D245" i="1"/>
  <c r="A245" i="1"/>
  <c r="F244" i="1"/>
  <c r="D244" i="1"/>
  <c r="A244" i="1"/>
  <c r="F243" i="1"/>
  <c r="D243" i="1"/>
  <c r="A243" i="1"/>
  <c r="F242" i="1"/>
  <c r="D242" i="1"/>
  <c r="A242" i="1" s="1"/>
  <c r="F241" i="1"/>
  <c r="D241" i="1"/>
  <c r="A241" i="1"/>
  <c r="F240" i="1"/>
  <c r="D240" i="1"/>
  <c r="A240" i="1" s="1"/>
  <c r="F239" i="1"/>
  <c r="D239" i="1"/>
  <c r="A239" i="1" s="1"/>
  <c r="F238" i="1"/>
  <c r="D238" i="1"/>
  <c r="A238" i="1" s="1"/>
  <c r="F237" i="1"/>
  <c r="D237" i="1"/>
  <c r="A237" i="1"/>
  <c r="F236" i="1"/>
  <c r="D236" i="1"/>
  <c r="A236" i="1"/>
  <c r="F235" i="1"/>
  <c r="D235" i="1"/>
  <c r="A235" i="1"/>
  <c r="F234" i="1"/>
  <c r="D234" i="1"/>
  <c r="A234" i="1" s="1"/>
  <c r="F233" i="1"/>
  <c r="D233" i="1"/>
  <c r="A233" i="1"/>
  <c r="F232" i="1"/>
  <c r="D232" i="1"/>
  <c r="A232" i="1" s="1"/>
  <c r="F231" i="1"/>
  <c r="D231" i="1"/>
  <c r="A231" i="1" s="1"/>
  <c r="F230" i="1"/>
  <c r="D230" i="1"/>
  <c r="A230" i="1" s="1"/>
  <c r="F229" i="1"/>
  <c r="D229" i="1"/>
  <c r="A229" i="1"/>
  <c r="F228" i="1"/>
  <c r="D228" i="1"/>
  <c r="A228" i="1"/>
  <c r="F227" i="1"/>
  <c r="D227" i="1"/>
  <c r="A227" i="1"/>
  <c r="F226" i="1"/>
  <c r="D226" i="1"/>
  <c r="A226" i="1" s="1"/>
  <c r="F225" i="1"/>
  <c r="D225" i="1"/>
  <c r="A225" i="1"/>
  <c r="F224" i="1"/>
  <c r="D224" i="1"/>
  <c r="A224" i="1" s="1"/>
  <c r="F223" i="1"/>
  <c r="D223" i="1"/>
  <c r="A223" i="1" s="1"/>
  <c r="F222" i="1"/>
  <c r="D222" i="1"/>
  <c r="A222" i="1" s="1"/>
  <c r="F221" i="1"/>
  <c r="D221" i="1"/>
  <c r="A221" i="1"/>
  <c r="F220" i="1"/>
  <c r="D220" i="1"/>
  <c r="A220" i="1"/>
  <c r="F219" i="1"/>
  <c r="D219" i="1"/>
  <c r="A219" i="1"/>
  <c r="F218" i="1"/>
  <c r="D218" i="1"/>
  <c r="A218" i="1" s="1"/>
  <c r="F217" i="1"/>
  <c r="D217" i="1"/>
  <c r="A217" i="1"/>
  <c r="F216" i="1"/>
  <c r="D216" i="1"/>
  <c r="A216" i="1" s="1"/>
  <c r="F215" i="1"/>
  <c r="D215" i="1"/>
  <c r="A215" i="1" s="1"/>
  <c r="F214" i="1"/>
  <c r="D214" i="1"/>
  <c r="A214" i="1" s="1"/>
  <c r="F213" i="1"/>
  <c r="D213" i="1"/>
  <c r="A213" i="1"/>
  <c r="F212" i="1"/>
  <c r="D212" i="1"/>
  <c r="A212" i="1"/>
  <c r="F211" i="1"/>
  <c r="D211" i="1"/>
  <c r="A211" i="1"/>
  <c r="F210" i="1"/>
  <c r="D210" i="1"/>
  <c r="A210" i="1" s="1"/>
  <c r="F209" i="1"/>
  <c r="D209" i="1"/>
  <c r="A209" i="1"/>
  <c r="F208" i="1"/>
  <c r="D208" i="1"/>
  <c r="A208" i="1" s="1"/>
  <c r="F207" i="1"/>
  <c r="D207" i="1"/>
  <c r="A207" i="1" s="1"/>
  <c r="F206" i="1"/>
  <c r="D206" i="1"/>
  <c r="A206" i="1" s="1"/>
  <c r="F205" i="1"/>
  <c r="D205" i="1"/>
  <c r="A205" i="1"/>
  <c r="F204" i="1"/>
  <c r="D204" i="1"/>
  <c r="A204" i="1"/>
  <c r="F203" i="1"/>
  <c r="D203" i="1"/>
  <c r="A203" i="1"/>
  <c r="F202" i="1"/>
  <c r="D202" i="1"/>
  <c r="A202" i="1"/>
  <c r="F201" i="1"/>
  <c r="D201" i="1"/>
  <c r="A201" i="1"/>
  <c r="F200" i="1"/>
  <c r="D200" i="1"/>
  <c r="A200" i="1" s="1"/>
  <c r="F199" i="1"/>
  <c r="D199" i="1"/>
  <c r="A199" i="1" s="1"/>
  <c r="F198" i="1"/>
  <c r="D198" i="1"/>
  <c r="A198" i="1" s="1"/>
  <c r="F197" i="1"/>
  <c r="D197" i="1"/>
  <c r="A197" i="1"/>
  <c r="F196" i="1"/>
  <c r="D196" i="1"/>
  <c r="A196" i="1"/>
  <c r="F195" i="1"/>
  <c r="D195" i="1"/>
  <c r="A195" i="1"/>
  <c r="F194" i="1"/>
  <c r="D194" i="1"/>
  <c r="A194" i="1"/>
  <c r="F193" i="1"/>
  <c r="D193" i="1"/>
  <c r="A193" i="1"/>
  <c r="F192" i="1"/>
  <c r="D192" i="1"/>
  <c r="A192" i="1" s="1"/>
  <c r="F191" i="1"/>
  <c r="D191" i="1"/>
  <c r="A191" i="1" s="1"/>
  <c r="F190" i="1"/>
  <c r="D190" i="1"/>
  <c r="A190" i="1" s="1"/>
  <c r="F189" i="1"/>
  <c r="D189" i="1"/>
  <c r="A189" i="1"/>
  <c r="F188" i="1"/>
  <c r="D188" i="1"/>
  <c r="A188" i="1"/>
  <c r="F187" i="1"/>
  <c r="D187" i="1"/>
  <c r="A187" i="1"/>
  <c r="F186" i="1"/>
  <c r="D186" i="1"/>
  <c r="A186" i="1"/>
  <c r="F185" i="1"/>
  <c r="D185" i="1"/>
  <c r="A185" i="1"/>
  <c r="F184" i="1"/>
  <c r="D184" i="1"/>
  <c r="A184" i="1" s="1"/>
  <c r="F183" i="1"/>
  <c r="D183" i="1"/>
  <c r="A183" i="1" s="1"/>
  <c r="F182" i="1"/>
  <c r="D182" i="1"/>
  <c r="A182" i="1" s="1"/>
  <c r="F181" i="1"/>
  <c r="D181" i="1"/>
  <c r="A181" i="1"/>
  <c r="F180" i="1"/>
  <c r="D180" i="1"/>
  <c r="A180" i="1"/>
  <c r="F179" i="1"/>
  <c r="D179" i="1"/>
  <c r="A179" i="1"/>
  <c r="F178" i="1"/>
  <c r="D178" i="1"/>
  <c r="A178" i="1"/>
  <c r="F177" i="1"/>
  <c r="D177" i="1"/>
  <c r="A177" i="1"/>
  <c r="F176" i="1"/>
  <c r="D176" i="1"/>
  <c r="A176" i="1" s="1"/>
  <c r="F175" i="1"/>
  <c r="D175" i="1"/>
  <c r="A175" i="1" s="1"/>
  <c r="F174" i="1"/>
  <c r="D174" i="1"/>
  <c r="A174" i="1" s="1"/>
  <c r="F173" i="1"/>
  <c r="D173" i="1"/>
  <c r="A173" i="1"/>
  <c r="F172" i="1"/>
  <c r="D172" i="1"/>
  <c r="A172" i="1"/>
  <c r="F171" i="1"/>
  <c r="D171" i="1"/>
  <c r="A171" i="1"/>
  <c r="F170" i="1"/>
  <c r="D170" i="1"/>
  <c r="A170" i="1"/>
  <c r="F169" i="1"/>
  <c r="D169" i="1"/>
  <c r="A169" i="1"/>
  <c r="F168" i="1"/>
  <c r="D168" i="1"/>
  <c r="A168" i="1" s="1"/>
  <c r="F167" i="1"/>
  <c r="D167" i="1"/>
  <c r="A167" i="1" s="1"/>
  <c r="F166" i="1"/>
  <c r="D166" i="1"/>
  <c r="A166" i="1" s="1"/>
  <c r="F165" i="1"/>
  <c r="D165" i="1"/>
  <c r="A165" i="1"/>
  <c r="F164" i="1"/>
  <c r="D164" i="1"/>
  <c r="A164" i="1"/>
  <c r="F163" i="1"/>
  <c r="D163" i="1"/>
  <c r="A163" i="1"/>
  <c r="F162" i="1"/>
  <c r="D162" i="1"/>
  <c r="A162" i="1"/>
  <c r="F161" i="1"/>
  <c r="D161" i="1"/>
  <c r="A161" i="1"/>
  <c r="F160" i="1"/>
  <c r="D160" i="1"/>
  <c r="A160" i="1" s="1"/>
  <c r="F159" i="1"/>
  <c r="D159" i="1"/>
  <c r="A159" i="1" s="1"/>
  <c r="F158" i="1"/>
  <c r="D158" i="1"/>
  <c r="A158" i="1" s="1"/>
  <c r="F157" i="1"/>
  <c r="D157" i="1"/>
  <c r="A157" i="1"/>
  <c r="F156" i="1"/>
  <c r="D156" i="1"/>
  <c r="A156" i="1"/>
  <c r="F155" i="1"/>
  <c r="D155" i="1"/>
  <c r="A155" i="1"/>
  <c r="F154" i="1"/>
  <c r="D154" i="1"/>
  <c r="A154" i="1"/>
  <c r="F153" i="1"/>
  <c r="D153" i="1"/>
  <c r="A153" i="1"/>
  <c r="F152" i="1"/>
  <c r="D152" i="1"/>
  <c r="A152" i="1" s="1"/>
  <c r="F151" i="1"/>
  <c r="D151" i="1"/>
  <c r="A151" i="1" s="1"/>
  <c r="F150" i="1"/>
  <c r="D150" i="1"/>
  <c r="A150" i="1" s="1"/>
  <c r="F149" i="1"/>
  <c r="D149" i="1"/>
  <c r="A149" i="1"/>
  <c r="F148" i="1"/>
  <c r="D148" i="1"/>
  <c r="A148" i="1"/>
  <c r="F147" i="1"/>
  <c r="D147" i="1"/>
  <c r="A147" i="1"/>
  <c r="F146" i="1"/>
  <c r="D146" i="1"/>
  <c r="A146" i="1"/>
  <c r="F145" i="1"/>
  <c r="D145" i="1"/>
  <c r="A145" i="1"/>
  <c r="F144" i="1"/>
  <c r="D144" i="1"/>
  <c r="A144" i="1" s="1"/>
  <c r="F143" i="1"/>
  <c r="D143" i="1"/>
  <c r="A143" i="1" s="1"/>
  <c r="F142" i="1"/>
  <c r="D142" i="1"/>
  <c r="A142" i="1" s="1"/>
  <c r="F141" i="1"/>
  <c r="D141" i="1"/>
  <c r="A141" i="1"/>
  <c r="F140" i="1"/>
  <c r="D140" i="1"/>
  <c r="A140" i="1"/>
  <c r="F139" i="1"/>
  <c r="D139" i="1"/>
  <c r="A139" i="1"/>
  <c r="F138" i="1"/>
  <c r="D138" i="1"/>
  <c r="A138" i="1"/>
  <c r="F137" i="1"/>
  <c r="D137" i="1"/>
  <c r="A137" i="1"/>
  <c r="F136" i="1"/>
  <c r="D136" i="1"/>
  <c r="A136" i="1" s="1"/>
  <c r="F135" i="1"/>
  <c r="D135" i="1"/>
  <c r="A135" i="1" s="1"/>
  <c r="F134" i="1"/>
  <c r="D134" i="1"/>
  <c r="A134" i="1" s="1"/>
  <c r="F133" i="1"/>
  <c r="D133" i="1"/>
  <c r="A133" i="1"/>
  <c r="F132" i="1"/>
  <c r="D132" i="1"/>
  <c r="A132" i="1"/>
  <c r="F131" i="1"/>
  <c r="D131" i="1"/>
  <c r="A131" i="1"/>
  <c r="F130" i="1"/>
  <c r="D130" i="1"/>
  <c r="A130" i="1"/>
  <c r="F129" i="1"/>
  <c r="D129" i="1"/>
  <c r="A129" i="1"/>
  <c r="F128" i="1"/>
  <c r="D128" i="1"/>
  <c r="A128" i="1" s="1"/>
  <c r="F127" i="1"/>
  <c r="D127" i="1"/>
  <c r="A127" i="1" s="1"/>
  <c r="F126" i="1"/>
  <c r="D126" i="1"/>
  <c r="A126" i="1" s="1"/>
  <c r="F125" i="1"/>
  <c r="D125" i="1"/>
  <c r="A125" i="1"/>
  <c r="F124" i="1"/>
  <c r="D124" i="1"/>
  <c r="A124" i="1"/>
  <c r="F123" i="1"/>
  <c r="D123" i="1"/>
  <c r="A123" i="1"/>
  <c r="F122" i="1"/>
  <c r="D122" i="1"/>
  <c r="A122" i="1"/>
  <c r="F121" i="1"/>
  <c r="D121" i="1"/>
  <c r="A121" i="1"/>
  <c r="F120" i="1"/>
  <c r="D120" i="1"/>
  <c r="A120" i="1" s="1"/>
  <c r="F119" i="1"/>
  <c r="D119" i="1"/>
  <c r="A119" i="1" s="1"/>
  <c r="F118" i="1"/>
  <c r="D118" i="1"/>
  <c r="A118" i="1" s="1"/>
  <c r="F117" i="1"/>
  <c r="D117" i="1"/>
  <c r="A117" i="1"/>
  <c r="F116" i="1"/>
  <c r="D116" i="1"/>
  <c r="A116" i="1"/>
  <c r="F115" i="1"/>
  <c r="D115" i="1"/>
  <c r="A115" i="1"/>
  <c r="F114" i="1"/>
  <c r="D114" i="1"/>
  <c r="A114" i="1"/>
  <c r="F113" i="1"/>
  <c r="D113" i="1"/>
  <c r="A113" i="1"/>
  <c r="F112" i="1"/>
  <c r="D112" i="1"/>
  <c r="A112" i="1" s="1"/>
  <c r="F111" i="1"/>
  <c r="D111" i="1"/>
  <c r="A111" i="1" s="1"/>
  <c r="F110" i="1"/>
  <c r="D110" i="1"/>
  <c r="A110" i="1" s="1"/>
  <c r="F109" i="1"/>
  <c r="D109" i="1"/>
  <c r="A109" i="1"/>
  <c r="F108" i="1"/>
  <c r="D108" i="1"/>
  <c r="A108" i="1"/>
  <c r="F107" i="1"/>
  <c r="D107" i="1"/>
  <c r="A107" i="1"/>
  <c r="F106" i="1"/>
  <c r="D106" i="1"/>
  <c r="A106" i="1"/>
  <c r="F105" i="1"/>
  <c r="D105" i="1"/>
  <c r="A105" i="1"/>
  <c r="F104" i="1"/>
  <c r="D104" i="1"/>
  <c r="A104" i="1" s="1"/>
  <c r="F103" i="1"/>
  <c r="D103" i="1"/>
  <c r="A103" i="1" s="1"/>
  <c r="F102" i="1"/>
  <c r="D102" i="1"/>
  <c r="A102" i="1" s="1"/>
  <c r="F101" i="1"/>
  <c r="D101" i="1"/>
  <c r="A101" i="1"/>
  <c r="F100" i="1"/>
  <c r="D100" i="1"/>
  <c r="A100" i="1"/>
  <c r="F99" i="1"/>
  <c r="D99" i="1"/>
  <c r="A99" i="1"/>
  <c r="F98" i="1"/>
  <c r="D98" i="1"/>
  <c r="A98" i="1"/>
  <c r="F97" i="1"/>
  <c r="D97" i="1"/>
  <c r="A97" i="1"/>
  <c r="F96" i="1"/>
  <c r="D96" i="1"/>
  <c r="A96" i="1" s="1"/>
  <c r="F95" i="1"/>
  <c r="D95" i="1"/>
  <c r="A95" i="1" s="1"/>
  <c r="F94" i="1"/>
  <c r="D94" i="1"/>
  <c r="A94" i="1" s="1"/>
  <c r="F93" i="1"/>
  <c r="D93" i="1"/>
  <c r="A93" i="1"/>
  <c r="F92" i="1"/>
  <c r="D92" i="1"/>
  <c r="A92" i="1"/>
  <c r="F91" i="1"/>
  <c r="D91" i="1"/>
  <c r="A91" i="1"/>
  <c r="F90" i="1"/>
  <c r="D90" i="1"/>
  <c r="A90" i="1"/>
  <c r="F89" i="1"/>
  <c r="D89" i="1"/>
  <c r="A89" i="1"/>
  <c r="F88" i="1"/>
  <c r="D88" i="1"/>
  <c r="A88" i="1" s="1"/>
  <c r="F87" i="1"/>
  <c r="D87" i="1"/>
  <c r="A87" i="1" s="1"/>
  <c r="F86" i="1"/>
  <c r="D86" i="1"/>
  <c r="A86" i="1" s="1"/>
  <c r="F85" i="1"/>
  <c r="D85" i="1"/>
  <c r="A85" i="1"/>
  <c r="F84" i="1"/>
  <c r="D84" i="1"/>
  <c r="A84" i="1" s="1"/>
  <c r="F83" i="1"/>
  <c r="D83" i="1"/>
  <c r="A83" i="1"/>
  <c r="F82" i="1"/>
  <c r="D82" i="1"/>
  <c r="A82" i="1"/>
  <c r="F81" i="1"/>
  <c r="D81" i="1"/>
  <c r="A81" i="1"/>
  <c r="F80" i="1"/>
  <c r="D80" i="1"/>
  <c r="A80" i="1" s="1"/>
  <c r="F79" i="1"/>
  <c r="D79" i="1"/>
  <c r="A79" i="1" s="1"/>
  <c r="F78" i="1"/>
  <c r="D78" i="1"/>
  <c r="A78" i="1" s="1"/>
  <c r="F77" i="1"/>
  <c r="D77" i="1"/>
  <c r="A77" i="1"/>
  <c r="F76" i="1"/>
  <c r="D76" i="1"/>
  <c r="A76" i="1"/>
  <c r="F75" i="1"/>
  <c r="D75" i="1"/>
  <c r="A75" i="1"/>
  <c r="F74" i="1"/>
  <c r="D74" i="1"/>
  <c r="A74" i="1"/>
  <c r="F73" i="1"/>
  <c r="D73" i="1"/>
  <c r="A73" i="1"/>
  <c r="F72" i="1"/>
  <c r="D72" i="1"/>
  <c r="A72" i="1" s="1"/>
  <c r="F71" i="1"/>
  <c r="D71" i="1"/>
  <c r="A71" i="1" s="1"/>
  <c r="F70" i="1"/>
  <c r="D70" i="1"/>
  <c r="A70" i="1" s="1"/>
  <c r="F69" i="1"/>
  <c r="D69" i="1"/>
  <c r="A69" i="1" s="1"/>
  <c r="F68" i="1"/>
  <c r="D68" i="1"/>
  <c r="A68" i="1"/>
  <c r="F67" i="1"/>
  <c r="D67" i="1"/>
  <c r="A67" i="1"/>
  <c r="F66" i="1"/>
  <c r="D66" i="1"/>
  <c r="A66" i="1"/>
  <c r="F65" i="1"/>
  <c r="D65" i="1"/>
  <c r="A65" i="1"/>
  <c r="F64" i="1"/>
  <c r="D64" i="1"/>
  <c r="A64" i="1" s="1"/>
  <c r="F63" i="1"/>
  <c r="D63" i="1"/>
  <c r="A63" i="1" s="1"/>
  <c r="F62" i="1"/>
  <c r="D62" i="1"/>
  <c r="A62" i="1" s="1"/>
  <c r="F61" i="1"/>
  <c r="D61" i="1"/>
  <c r="A61" i="1" s="1"/>
  <c r="F60" i="1"/>
  <c r="D60" i="1"/>
  <c r="A60" i="1"/>
  <c r="F59" i="1"/>
  <c r="D59" i="1"/>
  <c r="A59" i="1"/>
  <c r="F58" i="1"/>
  <c r="D58" i="1"/>
  <c r="A58" i="1"/>
  <c r="F57" i="1"/>
  <c r="D57" i="1"/>
  <c r="A57" i="1"/>
  <c r="F56" i="1"/>
  <c r="D56" i="1"/>
  <c r="A56" i="1" s="1"/>
  <c r="F55" i="1"/>
  <c r="D55" i="1"/>
  <c r="A55" i="1" s="1"/>
  <c r="F54" i="1"/>
  <c r="D54" i="1"/>
  <c r="A54" i="1" s="1"/>
  <c r="F53" i="1"/>
  <c r="D53" i="1"/>
  <c r="A53" i="1" s="1"/>
  <c r="F52" i="1"/>
  <c r="D52" i="1"/>
  <c r="A52" i="1"/>
  <c r="F51" i="1"/>
  <c r="D51" i="1"/>
  <c r="A51" i="1"/>
  <c r="F50" i="1"/>
  <c r="D50" i="1"/>
  <c r="A50" i="1"/>
  <c r="F49" i="1"/>
  <c r="D49" i="1"/>
  <c r="A49" i="1"/>
  <c r="F48" i="1"/>
  <c r="D48" i="1"/>
  <c r="A48" i="1" s="1"/>
  <c r="F47" i="1"/>
  <c r="D47" i="1"/>
  <c r="A47" i="1" s="1"/>
  <c r="F46" i="1"/>
  <c r="D46" i="1"/>
  <c r="A46" i="1" s="1"/>
  <c r="F45" i="1"/>
  <c r="D45" i="1"/>
  <c r="A45" i="1" s="1"/>
  <c r="F44" i="1"/>
  <c r="D44" i="1"/>
  <c r="A44" i="1"/>
  <c r="F43" i="1"/>
  <c r="D43" i="1"/>
  <c r="A43" i="1"/>
  <c r="F42" i="1"/>
  <c r="D42" i="1"/>
  <c r="A42" i="1"/>
  <c r="F41" i="1"/>
  <c r="D41" i="1"/>
  <c r="A41" i="1"/>
  <c r="F40" i="1"/>
  <c r="D40" i="1"/>
  <c r="A40" i="1"/>
  <c r="F39" i="1"/>
  <c r="D39" i="1"/>
  <c r="A39" i="1" s="1"/>
  <c r="F38" i="1"/>
  <c r="D38" i="1"/>
  <c r="A38" i="1" s="1"/>
  <c r="F37" i="1"/>
  <c r="D37" i="1"/>
  <c r="A37" i="1" s="1"/>
  <c r="F36" i="1"/>
  <c r="D36" i="1"/>
  <c r="A36" i="1"/>
  <c r="F35" i="1"/>
  <c r="D35" i="1"/>
  <c r="A35" i="1"/>
  <c r="F34" i="1"/>
  <c r="D34" i="1"/>
  <c r="A34" i="1"/>
  <c r="F33" i="1"/>
  <c r="D33" i="1"/>
  <c r="A33" i="1"/>
  <c r="F32" i="1"/>
  <c r="D32" i="1"/>
  <c r="A32" i="1"/>
  <c r="F31" i="1"/>
  <c r="D31" i="1"/>
  <c r="A31" i="1" s="1"/>
  <c r="F30" i="1"/>
  <c r="D30" i="1"/>
  <c r="A30" i="1" s="1"/>
  <c r="F29" i="1"/>
  <c r="D29" i="1"/>
  <c r="A29" i="1"/>
  <c r="F28" i="1"/>
  <c r="D28" i="1"/>
  <c r="A28" i="1"/>
  <c r="F27" i="1"/>
  <c r="D27" i="1"/>
  <c r="A27" i="1"/>
  <c r="F26" i="1"/>
  <c r="D26" i="1"/>
  <c r="A26" i="1" s="1"/>
  <c r="F25" i="1"/>
  <c r="D25" i="1"/>
  <c r="A25" i="1" s="1"/>
  <c r="E21" i="1"/>
  <c r="E20" i="1"/>
  <c r="E19" i="1"/>
  <c r="E18" i="1"/>
  <c r="E17" i="1"/>
  <c r="E16" i="1"/>
  <c r="E15" i="1"/>
  <c r="E14" i="1"/>
  <c r="B20" i="1" s="1"/>
  <c r="A20" i="1" s="1"/>
  <c r="L13" i="1"/>
  <c r="K13" i="1"/>
  <c r="J13" i="1"/>
  <c r="I13" i="1"/>
  <c r="H13" i="1"/>
  <c r="G13" i="1"/>
  <c r="F13" i="1"/>
  <c r="L12" i="1"/>
  <c r="K12" i="1"/>
  <c r="J12" i="1"/>
  <c r="I12" i="1"/>
  <c r="H12" i="1"/>
  <c r="G12" i="1"/>
  <c r="F12" i="1"/>
  <c r="E8" i="1"/>
  <c r="C12" i="1" l="1" a="1"/>
  <c r="C12" i="1" s="1"/>
  <c r="B19" i="1"/>
  <c r="A19" i="1" s="1"/>
  <c r="E103" i="1"/>
  <c r="G275" i="1"/>
  <c r="B17" i="1"/>
  <c r="A17" i="1" s="1"/>
  <c r="G29" i="1" s="1"/>
  <c r="B16" i="1"/>
  <c r="A16" i="1" s="1"/>
  <c r="B15" i="1"/>
  <c r="A15" i="1" s="1"/>
  <c r="B14" i="1"/>
  <c r="A14" i="1" s="1"/>
  <c r="B18" i="1"/>
  <c r="A18" i="1" s="1"/>
  <c r="G65" i="1" s="1"/>
  <c r="E96" i="1"/>
  <c r="G227" i="1"/>
  <c r="B21" i="1"/>
  <c r="A21" i="1" s="1"/>
  <c r="E128" i="1" s="1"/>
  <c r="G75" i="1"/>
  <c r="E79" i="1"/>
  <c r="G114" i="1"/>
  <c r="G155" i="1"/>
  <c r="G245" i="1"/>
  <c r="G267" i="1"/>
  <c r="G277" i="1"/>
  <c r="G291" i="1"/>
  <c r="G33" i="1"/>
  <c r="G34" i="1"/>
  <c r="E40" i="1"/>
  <c r="G41" i="1"/>
  <c r="G42" i="1"/>
  <c r="G58" i="1"/>
  <c r="E85" i="1"/>
  <c r="E112" i="1"/>
  <c r="E127" i="1"/>
  <c r="G138" i="1"/>
  <c r="G162" i="1"/>
  <c r="G163" i="1"/>
  <c r="G195" i="1"/>
  <c r="G196" i="1"/>
  <c r="G212" i="1"/>
  <c r="G237" i="1"/>
  <c r="E246" i="1"/>
  <c r="G260" i="1"/>
  <c r="E278" i="1"/>
  <c r="E31" i="1"/>
  <c r="G39" i="1"/>
  <c r="E47" i="1"/>
  <c r="E56" i="1"/>
  <c r="G61" i="1"/>
  <c r="E84" i="1"/>
  <c r="E26" i="1"/>
  <c r="E48" i="1"/>
  <c r="G53" i="1"/>
  <c r="E62" i="1"/>
  <c r="G37" i="1"/>
  <c r="E45" i="1"/>
  <c r="G54" i="1"/>
  <c r="G63" i="1"/>
  <c r="G30" i="1"/>
  <c r="E38" i="1"/>
  <c r="G46" i="1"/>
  <c r="G55" i="1"/>
  <c r="G64" i="1"/>
  <c r="G69" i="1"/>
  <c r="G25" i="1"/>
  <c r="G85" i="1"/>
  <c r="E102" i="1"/>
  <c r="E109" i="1"/>
  <c r="G116" i="1"/>
  <c r="G157" i="1"/>
  <c r="E157" i="1"/>
  <c r="G168" i="1"/>
  <c r="E183" i="1"/>
  <c r="E198" i="1"/>
  <c r="E214" i="1"/>
  <c r="G214" i="1"/>
  <c r="G231" i="1"/>
  <c r="G242" i="1"/>
  <c r="E242" i="1"/>
  <c r="G248" i="1"/>
  <c r="G262" i="1"/>
  <c r="E259" i="1"/>
  <c r="G271" i="1"/>
  <c r="G274" i="1"/>
  <c r="E271" i="1"/>
  <c r="G280" i="1"/>
  <c r="G295" i="1"/>
  <c r="E289" i="1"/>
  <c r="G36" i="1"/>
  <c r="G52" i="1"/>
  <c r="G60" i="1"/>
  <c r="E71" i="1"/>
  <c r="G79" i="1"/>
  <c r="G81" i="1"/>
  <c r="E86" i="1"/>
  <c r="G86" i="1"/>
  <c r="G126" i="1"/>
  <c r="G133" i="1"/>
  <c r="E133" i="1"/>
  <c r="E140" i="1"/>
  <c r="G143" i="1"/>
  <c r="E143" i="1"/>
  <c r="G150" i="1"/>
  <c r="G165" i="1"/>
  <c r="E165" i="1"/>
  <c r="E176" i="1"/>
  <c r="G191" i="1"/>
  <c r="E191" i="1"/>
  <c r="G206" i="1"/>
  <c r="G223" i="1"/>
  <c r="E223" i="1"/>
  <c r="E234" i="1"/>
  <c r="G240" i="1"/>
  <c r="E240" i="1"/>
  <c r="E43" i="1"/>
  <c r="E51" i="1"/>
  <c r="E59" i="1"/>
  <c r="E73" i="1"/>
  <c r="G93" i="1"/>
  <c r="E93" i="1"/>
  <c r="E100" i="1"/>
  <c r="G112" i="1"/>
  <c r="G119" i="1"/>
  <c r="E173" i="1"/>
  <c r="G184" i="1"/>
  <c r="E184" i="1"/>
  <c r="E199" i="1"/>
  <c r="G215" i="1"/>
  <c r="E215" i="1"/>
  <c r="E226" i="1"/>
  <c r="G232" i="1"/>
  <c r="E232" i="1"/>
  <c r="E251" i="1"/>
  <c r="G263" i="1"/>
  <c r="E260" i="1"/>
  <c r="E263" i="1"/>
  <c r="G272" i="1"/>
  <c r="E269" i="1"/>
  <c r="E110" i="1"/>
  <c r="G110" i="1"/>
  <c r="G117" i="1"/>
  <c r="G124" i="1"/>
  <c r="E124" i="1"/>
  <c r="G136" i="1"/>
  <c r="E148" i="1"/>
  <c r="G151" i="1"/>
  <c r="E151" i="1"/>
  <c r="G158" i="1"/>
  <c r="G192" i="1"/>
  <c r="E192" i="1"/>
  <c r="E207" i="1"/>
  <c r="G218" i="1"/>
  <c r="E218" i="1"/>
  <c r="E224" i="1"/>
  <c r="E78" i="1"/>
  <c r="G78" i="1"/>
  <c r="E87" i="1"/>
  <c r="G96" i="1"/>
  <c r="G103" i="1"/>
  <c r="G134" i="1"/>
  <c r="G141" i="1"/>
  <c r="E141" i="1"/>
  <c r="G166" i="1"/>
  <c r="G200" i="1"/>
  <c r="E200" i="1"/>
  <c r="E210" i="1"/>
  <c r="G216" i="1"/>
  <c r="E216" i="1"/>
  <c r="E252" i="1"/>
  <c r="G258" i="1"/>
  <c r="E255" i="1"/>
  <c r="E261" i="1"/>
  <c r="G278" i="1"/>
  <c r="E275" i="1"/>
  <c r="E76" i="1"/>
  <c r="E94" i="1"/>
  <c r="G94" i="1"/>
  <c r="E101" i="1"/>
  <c r="G108" i="1"/>
  <c r="E108" i="1"/>
  <c r="G127" i="1"/>
  <c r="G159" i="1"/>
  <c r="E159" i="1"/>
  <c r="E174" i="1"/>
  <c r="G174" i="1"/>
  <c r="G208" i="1"/>
  <c r="E208" i="1"/>
  <c r="E238" i="1"/>
  <c r="G238" i="1"/>
  <c r="E118" i="1"/>
  <c r="G118" i="1"/>
  <c r="G125" i="1"/>
  <c r="E125" i="1"/>
  <c r="G132" i="1"/>
  <c r="E132" i="1"/>
  <c r="G149" i="1"/>
  <c r="E149" i="1"/>
  <c r="G167" i="1"/>
  <c r="E167" i="1"/>
  <c r="E182" i="1"/>
  <c r="G182" i="1"/>
  <c r="E230" i="1"/>
  <c r="G230" i="1"/>
  <c r="G247" i="1"/>
  <c r="E244" i="1"/>
  <c r="G250" i="1"/>
  <c r="E247" i="1"/>
  <c r="G256" i="1"/>
  <c r="E253" i="1"/>
  <c r="G270" i="1"/>
  <c r="E267" i="1"/>
  <c r="G279" i="1"/>
  <c r="E276" i="1"/>
  <c r="G282" i="1"/>
  <c r="E279" i="1"/>
  <c r="G290" i="1"/>
  <c r="E284" i="1"/>
  <c r="G70" i="1"/>
  <c r="E74" i="1"/>
  <c r="G92" i="1"/>
  <c r="E92" i="1"/>
  <c r="G104" i="1"/>
  <c r="G111" i="1"/>
  <c r="E142" i="1"/>
  <c r="G142" i="1"/>
  <c r="G152" i="1"/>
  <c r="G160" i="1"/>
  <c r="E160" i="1"/>
  <c r="G175" i="1"/>
  <c r="E175" i="1"/>
  <c r="E190" i="1"/>
  <c r="G190" i="1"/>
  <c r="E222" i="1"/>
  <c r="G222" i="1"/>
  <c r="G239" i="1"/>
  <c r="E239" i="1"/>
  <c r="G297" i="1"/>
  <c r="E248" i="1"/>
  <c r="E256" i="1"/>
  <c r="E264" i="1"/>
  <c r="E272" i="1"/>
  <c r="E280" i="1"/>
  <c r="E288" i="1"/>
  <c r="E181" i="1"/>
  <c r="E189" i="1"/>
  <c r="E197" i="1"/>
  <c r="E205" i="1"/>
  <c r="E213" i="1"/>
  <c r="E221" i="1"/>
  <c r="E229" i="1"/>
  <c r="E237" i="1"/>
  <c r="E285" i="1"/>
  <c r="E156" i="1"/>
  <c r="E164" i="1"/>
  <c r="E172" i="1"/>
  <c r="E180" i="1"/>
  <c r="E188" i="1"/>
  <c r="E196" i="1"/>
  <c r="E204" i="1"/>
  <c r="E212" i="1"/>
  <c r="E220" i="1"/>
  <c r="E228" i="1"/>
  <c r="E236" i="1"/>
  <c r="E249" i="1"/>
  <c r="E257" i="1"/>
  <c r="E265" i="1"/>
  <c r="E273" i="1"/>
  <c r="E281" i="1"/>
  <c r="E286" i="1"/>
  <c r="G179" i="1" l="1"/>
  <c r="G72" i="1"/>
  <c r="G236" i="1"/>
  <c r="E80" i="1"/>
  <c r="G59" i="1"/>
  <c r="G287" i="1"/>
  <c r="G220" i="1"/>
  <c r="G90" i="1"/>
  <c r="G288" i="1"/>
  <c r="E144" i="1"/>
  <c r="E52" i="1"/>
  <c r="G203" i="1"/>
  <c r="G188" i="1"/>
  <c r="E254" i="1"/>
  <c r="G49" i="1"/>
  <c r="G66" i="1"/>
  <c r="E77" i="1"/>
  <c r="G106" i="1"/>
  <c r="G130" i="1"/>
  <c r="G146" i="1"/>
  <c r="G180" i="1"/>
  <c r="G228" i="1"/>
  <c r="G268" i="1"/>
  <c r="G293" i="1"/>
  <c r="E36" i="1"/>
  <c r="G91" i="1"/>
  <c r="G115" i="1"/>
  <c r="G156" i="1"/>
  <c r="G197" i="1"/>
  <c r="G173" i="1"/>
  <c r="G199" i="1"/>
  <c r="G226" i="1"/>
  <c r="G254" i="1"/>
  <c r="G266" i="1"/>
  <c r="G77" i="1"/>
  <c r="E117" i="1"/>
  <c r="G148" i="1"/>
  <c r="E158" i="1"/>
  <c r="G207" i="1"/>
  <c r="G224" i="1"/>
  <c r="G80" i="1"/>
  <c r="E134" i="1"/>
  <c r="E166" i="1"/>
  <c r="G210" i="1"/>
  <c r="G255" i="1"/>
  <c r="G264" i="1"/>
  <c r="G76" i="1"/>
  <c r="G101" i="1"/>
  <c r="G120" i="1"/>
  <c r="G57" i="1"/>
  <c r="G74" i="1"/>
  <c r="G123" i="1"/>
  <c r="E152" i="1"/>
  <c r="G194" i="1"/>
  <c r="G211" i="1"/>
  <c r="G244" i="1"/>
  <c r="G276" i="1"/>
  <c r="E39" i="1"/>
  <c r="G56" i="1"/>
  <c r="G84" i="1"/>
  <c r="G48" i="1"/>
  <c r="G62" i="1"/>
  <c r="G45" i="1"/>
  <c r="E63" i="1"/>
  <c r="G38" i="1"/>
  <c r="E55" i="1"/>
  <c r="E69" i="1"/>
  <c r="G68" i="1"/>
  <c r="G109" i="1"/>
  <c r="G183" i="1"/>
  <c r="G171" i="1"/>
  <c r="E32" i="1"/>
  <c r="G284" i="1"/>
  <c r="G261" i="1"/>
  <c r="G219" i="1"/>
  <c r="G187" i="1"/>
  <c r="G154" i="1"/>
  <c r="E104" i="1"/>
  <c r="E88" i="1"/>
  <c r="E60" i="1"/>
  <c r="E297" i="1"/>
  <c r="G285" i="1"/>
  <c r="G252" i="1"/>
  <c r="G221" i="1"/>
  <c r="G178" i="1"/>
  <c r="E135" i="1"/>
  <c r="E111" i="1"/>
  <c r="G83" i="1"/>
  <c r="E70" i="1"/>
  <c r="G51" i="1"/>
  <c r="G296" i="1"/>
  <c r="E294" i="1"/>
  <c r="E293" i="1"/>
  <c r="E287" i="1"/>
  <c r="E233" i="1"/>
  <c r="E227" i="1"/>
  <c r="G217" i="1"/>
  <c r="G201" i="1"/>
  <c r="E185" i="1"/>
  <c r="E179" i="1"/>
  <c r="E178" i="1"/>
  <c r="G169" i="1"/>
  <c r="E153" i="1"/>
  <c r="E147" i="1"/>
  <c r="E146" i="1"/>
  <c r="G144" i="1"/>
  <c r="G135" i="1"/>
  <c r="E131" i="1"/>
  <c r="E130" i="1"/>
  <c r="G128" i="1"/>
  <c r="E113" i="1"/>
  <c r="E107" i="1"/>
  <c r="E106" i="1"/>
  <c r="G97" i="1"/>
  <c r="E89" i="1"/>
  <c r="E83" i="1"/>
  <c r="E82" i="1"/>
  <c r="E66" i="1"/>
  <c r="E65" i="1"/>
  <c r="E50" i="1"/>
  <c r="E49" i="1"/>
  <c r="G27" i="1"/>
  <c r="E295" i="1"/>
  <c r="G289" i="1"/>
  <c r="G281" i="1"/>
  <c r="E274" i="1"/>
  <c r="G265" i="1"/>
  <c r="E258" i="1"/>
  <c r="G249" i="1"/>
  <c r="E241" i="1"/>
  <c r="E235" i="1"/>
  <c r="G225" i="1"/>
  <c r="E209" i="1"/>
  <c r="E203" i="1"/>
  <c r="E202" i="1"/>
  <c r="G193" i="1"/>
  <c r="E177" i="1"/>
  <c r="E171" i="1"/>
  <c r="E170" i="1"/>
  <c r="G161" i="1"/>
  <c r="E145" i="1"/>
  <c r="G137" i="1"/>
  <c r="E129" i="1"/>
  <c r="G121" i="1"/>
  <c r="E105" i="1"/>
  <c r="E99" i="1"/>
  <c r="E98" i="1"/>
  <c r="E72" i="1"/>
  <c r="G40" i="1"/>
  <c r="G32" i="1"/>
  <c r="E28" i="1"/>
  <c r="E243" i="1"/>
  <c r="G233" i="1"/>
  <c r="E217" i="1"/>
  <c r="E211" i="1"/>
  <c r="E201" i="1"/>
  <c r="E195" i="1"/>
  <c r="E194" i="1"/>
  <c r="G185" i="1"/>
  <c r="E169" i="1"/>
  <c r="E163" i="1"/>
  <c r="E162" i="1"/>
  <c r="G153" i="1"/>
  <c r="E139" i="1"/>
  <c r="E138" i="1"/>
  <c r="E123" i="1"/>
  <c r="E122" i="1"/>
  <c r="G113" i="1"/>
  <c r="E97" i="1"/>
  <c r="G89" i="1"/>
  <c r="E58" i="1"/>
  <c r="E57" i="1"/>
  <c r="E42" i="1"/>
  <c r="E41" i="1"/>
  <c r="E34" i="1"/>
  <c r="E33" i="1"/>
  <c r="E291" i="1"/>
  <c r="E290" i="1"/>
  <c r="E283" i="1"/>
  <c r="E282" i="1"/>
  <c r="G273" i="1"/>
  <c r="E266" i="1"/>
  <c r="G257" i="1"/>
  <c r="E250" i="1"/>
  <c r="G241" i="1"/>
  <c r="E225" i="1"/>
  <c r="E219" i="1"/>
  <c r="G209" i="1"/>
  <c r="E193" i="1"/>
  <c r="E187" i="1"/>
  <c r="E186" i="1"/>
  <c r="G177" i="1"/>
  <c r="E161" i="1"/>
  <c r="E155" i="1"/>
  <c r="E154" i="1"/>
  <c r="G145" i="1"/>
  <c r="E137" i="1"/>
  <c r="G129" i="1"/>
  <c r="E121" i="1"/>
  <c r="E115" i="1"/>
  <c r="E114" i="1"/>
  <c r="G105" i="1"/>
  <c r="G95" i="1"/>
  <c r="E91" i="1"/>
  <c r="E90" i="1"/>
  <c r="G88" i="1"/>
  <c r="E75" i="1"/>
  <c r="E296" i="1"/>
  <c r="G269" i="1"/>
  <c r="G235" i="1"/>
  <c r="G202" i="1"/>
  <c r="G170" i="1"/>
  <c r="G99" i="1"/>
  <c r="G73" i="1"/>
  <c r="G28" i="1"/>
  <c r="G100" i="1"/>
  <c r="E67" i="1"/>
  <c r="E35" i="1"/>
  <c r="G234" i="1"/>
  <c r="E206" i="1"/>
  <c r="G176" i="1"/>
  <c r="E150" i="1"/>
  <c r="G140" i="1"/>
  <c r="E126" i="1"/>
  <c r="G44" i="1"/>
  <c r="E277" i="1"/>
  <c r="E268" i="1"/>
  <c r="E245" i="1"/>
  <c r="E231" i="1"/>
  <c r="G198" i="1"/>
  <c r="E168" i="1"/>
  <c r="E116" i="1"/>
  <c r="G102" i="1"/>
  <c r="E25" i="1"/>
  <c r="E64" i="1"/>
  <c r="E46" i="1"/>
  <c r="E30" i="1"/>
  <c r="E54" i="1"/>
  <c r="E37" i="1"/>
  <c r="E53" i="1"/>
  <c r="G26" i="1"/>
  <c r="E61" i="1"/>
  <c r="G47" i="1"/>
  <c r="G31" i="1"/>
  <c r="E262" i="1"/>
  <c r="G243" i="1"/>
  <c r="G205" i="1"/>
  <c r="G164" i="1"/>
  <c r="G139" i="1"/>
  <c r="G122" i="1"/>
  <c r="G71" i="1"/>
  <c r="G43" i="1"/>
  <c r="G35" i="1"/>
  <c r="G292" i="1"/>
  <c r="G283" i="1"/>
  <c r="G251" i="1"/>
  <c r="G213" i="1"/>
  <c r="G186" i="1"/>
  <c r="E119" i="1"/>
  <c r="E95" i="1"/>
  <c r="E81" i="1"/>
  <c r="E44" i="1"/>
  <c r="G294" i="1"/>
  <c r="E270" i="1"/>
  <c r="G246" i="1"/>
  <c r="G189" i="1"/>
  <c r="G147" i="1"/>
  <c r="G131" i="1"/>
  <c r="G107" i="1"/>
  <c r="G82" i="1"/>
  <c r="G67" i="1"/>
  <c r="G50" i="1"/>
  <c r="E292" i="1"/>
  <c r="G259" i="1"/>
  <c r="G229" i="1"/>
  <c r="G181" i="1"/>
  <c r="E136" i="1"/>
  <c r="G98" i="1"/>
  <c r="E68" i="1"/>
  <c r="E27" i="1"/>
  <c r="G286" i="1"/>
  <c r="G253" i="1"/>
  <c r="G204" i="1"/>
  <c r="G172" i="1"/>
  <c r="E120" i="1"/>
  <c r="G87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<sst xmlns="http://schemas.openxmlformats.org/spreadsheetml/2006/main" count="917" uniqueCount="293">
  <si>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</si>
  <si>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</si>
  <si>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</si>
  <si>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</si>
  <si>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</si>
  <si>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</si>
  <si>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</si>
  <si>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</si>
  <si>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</si>
  <si>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</si>
  <si>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</si>
  <si>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</si>
  <si>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</si>
  <si>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</si>
  <si>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</si>
  <si>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</si>
  <si>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</si>
  <si>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</si>
  <si>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</si>
  <si>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</si>
  <si>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</si>
  <si>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</si>
  <si>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</si>
  <si>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</si>
  <si>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</si>
  <si>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</si>
  <si>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</si>
  <si>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</si>
  <si>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</si>
  <si>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</si>
  <si>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</si>
  <si>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</si>
  <si>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</si>
  <si>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</si>
  <si>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</si>
  <si>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</si>
  <si>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</si>
  <si>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</si>
  <si>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</si>
  <si>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</si>
  <si>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</si>
  <si>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</si>
  <si>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</si>
  <si>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</si>
  <si>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</si>
  <si>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</si>
  <si>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</si>
  <si>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</si>
  <si>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</si>
  <si>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</si>
  <si>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</si>
  <si>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</si>
  <si>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</si>
  <si>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</si>
  <si>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</si>
  <si>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</si>
  <si>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</si>
  <si>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</si>
  <si>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</si>
  <si>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</si>
  <si>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</si>
  <si>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</si>
  <si>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</si>
  <si>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</si>
  <si>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</si>
  <si>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</si>
  <si>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</si>
  <si>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</si>
  <si>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</si>
  <si>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</si>
  <si>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</si>
  <si>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</si>
  <si>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</si>
  <si>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</si>
  <si>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</si>
  <si>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</si>
  <si>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</si>
  <si>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</si>
  <si>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</si>
  <si>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</si>
  <si>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</si>
  <si>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</si>
  <si>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</si>
  <si>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</si>
  <si>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</si>
  <si>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</si>
  <si>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</si>
  <si>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</si>
  <si>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</si>
  <si>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</si>
  <si>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</si>
  <si>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</si>
  <si>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</si>
  <si>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</si>
  <si>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</si>
  <si>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</si>
  <si>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</si>
  <si>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</si>
  <si>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</si>
  <si>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</si>
  <si>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</si>
  <si>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</si>
  <si>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</si>
  <si>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</si>
  <si>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</si>
  <si>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</si>
  <si>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</si>
  <si>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</si>
  <si>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</si>
  <si>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</si>
  <si>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</si>
  <si>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</si>
  <si>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</si>
  <si>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</si>
  <si>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</si>
  <si>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</si>
  <si>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</si>
  <si>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</si>
  <si>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</si>
  <si>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</si>
  <si>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</si>
  <si>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</si>
  <si>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</si>
  <si>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</si>
  <si>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</si>
  <si>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</si>
  <si>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</si>
  <si>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</si>
  <si>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</si>
  <si>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</si>
  <si>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</si>
  <si>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</si>
  <si>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</si>
  <si>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</si>
  <si>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</si>
  <si>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</si>
  <si>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</si>
  <si>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</si>
  <si>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</si>
  <si>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</si>
  <si>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</si>
  <si>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</si>
  <si>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</si>
  <si>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</si>
  <si>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</si>
  <si>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</si>
  <si>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</si>
  <si>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</si>
  <si>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CANANL CNSCOS Allison Lin</t>
  </si>
  <si>
    <t>CANANL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</si>
  <si>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</si>
  <si>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</si>
  <si>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</si>
  <si>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</si>
  <si>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</si>
  <si>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</si>
  <si>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</si>
  <si>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</si>
  <si>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</si>
  <si>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</si>
  <si>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</si>
  <si>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</si>
  <si>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SNLSEA CNSCOS Bas Altorf</t>
  </si>
  <si>
    <t>SNLSEA</t>
  </si>
  <si>
    <t>Bas Altorf</t>
  </si>
  <si>
    <t>Model Development</t>
  </si>
  <si>
    <t>SNLBHA EXTCO Bassim Hammoud</t>
  </si>
  <si>
    <t>SNLBHA</t>
  </si>
  <si>
    <t>Bassim Hammoud</t>
  </si>
  <si>
    <t>DAGALL EXTCO Darragh Gallagher</t>
  </si>
  <si>
    <t>DAGALL</t>
  </si>
  <si>
    <t>Darragh Gallagher</t>
  </si>
  <si>
    <t>SNL369 ICICO Dave Grieves</t>
  </si>
  <si>
    <t>SNL369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</si>
  <si>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</si>
  <si>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</si>
  <si>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</si>
  <si>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</si>
  <si>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</si>
  <si>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</si>
  <si>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</si>
  <si>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</si>
  <si>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</si>
  <si>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</si>
  <si>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</si>
  <si>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</si>
  <si>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</si>
  <si>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</si>
  <si>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</si>
  <si>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</si>
  <si>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</si>
  <si>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</si>
  <si>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SNL338 ICICO Henrik Hjollund</t>
  </si>
  <si>
    <t>SNL338</t>
  </si>
  <si>
    <t>Henrik Hjollund</t>
  </si>
  <si>
    <t>Orchestration</t>
  </si>
  <si>
    <t>SNLHUL CNSCOS Hubert Lanting</t>
  </si>
  <si>
    <t>SNLHUL</t>
  </si>
  <si>
    <t>Hubert Lanting</t>
  </si>
  <si>
    <t>SNL408 ICICO João Alves</t>
  </si>
  <si>
    <t>SNL408</t>
  </si>
  <si>
    <t>João Alves</t>
  </si>
  <si>
    <t>JODUPI</t>
  </si>
  <si>
    <t>Johan du Pisanie</t>
  </si>
  <si>
    <t>MDREDD EXTCO Madhava Reddy</t>
  </si>
  <si>
    <t>MDREDD</t>
  </si>
  <si>
    <t>Madhava Reddy</t>
  </si>
  <si>
    <t>Marek Kardach</t>
  </si>
  <si>
    <t>SUKMMA EXTCO Matteo Maguolo</t>
  </si>
  <si>
    <t>SUKMMA</t>
  </si>
  <si>
    <t>Matteo Maguolo</t>
  </si>
  <si>
    <t>SNLMCO EXTCO Max Covtun</t>
  </si>
  <si>
    <t>SNLMCO</t>
  </si>
  <si>
    <t>Max Covtun</t>
  </si>
  <si>
    <t>SNLNDE EXTCO Nathan Desmidt</t>
  </si>
  <si>
    <t>SNLNDE</t>
  </si>
  <si>
    <t>Nathan Desmidt</t>
  </si>
  <si>
    <t>NUGRUN EXTCO Nuno Grunho</t>
  </si>
  <si>
    <t>NUGRUN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</si>
  <si>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</si>
  <si>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</si>
  <si>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</si>
  <si>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</si>
  <si>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</si>
  <si>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</si>
  <si>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</si>
  <si>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</si>
  <si>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SNL360 EXTCO Pedro Rodriques</t>
  </si>
  <si>
    <t>SNL360</t>
  </si>
  <si>
    <t>Pedro Rodrigues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</si>
  <si>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</si>
  <si>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</si>
  <si>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</si>
  <si>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</si>
  <si>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</si>
  <si>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</si>
  <si>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</si>
  <si>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</si>
  <si>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</si>
  <si>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</si>
  <si>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</si>
  <si>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SESECI CNSCOS Seda Secilmis</t>
  </si>
  <si>
    <t>SESECI</t>
  </si>
  <si>
    <t>Seda Secilmis</t>
  </si>
  <si>
    <t>smabde EXTCO Smain Abdelmoumeni</t>
  </si>
  <si>
    <t>smabde</t>
  </si>
  <si>
    <t>Smain Abdelmoumeni</t>
  </si>
  <si>
    <t>SNLSTC EXTCO Steven Cox</t>
  </si>
  <si>
    <t>SNLSTC</t>
  </si>
  <si>
    <t>Steven Cox</t>
  </si>
  <si>
    <t>VEMURA EXTCO Venu Murala</t>
  </si>
  <si>
    <t>VEMURA</t>
  </si>
  <si>
    <t>Venu Murala</t>
  </si>
  <si>
    <t xml:space="preserve">Pedro Redondo </t>
  </si>
  <si>
    <t>AUTMWI CNSCOP Wolfgang Micheler</t>
  </si>
  <si>
    <t>AUTMWI</t>
  </si>
  <si>
    <t>Wolfgang Micheler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</si>
  <si>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</si>
  <si>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</si>
  <si>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</si>
  <si>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</si>
  <si>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</si>
  <si>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</si>
  <si>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</si>
  <si>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</si>
  <si>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</si>
  <si>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</si>
  <si>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</si>
  <si>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</si>
  <si>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</si>
  <si>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</si>
  <si>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</si>
  <si>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</si>
  <si>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</si>
  <si>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</si>
  <si>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</si>
  <si>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</si>
  <si>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</si>
  <si>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</si>
  <si>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</si>
  <si>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Abhijit Joshi</t>
  </si>
  <si>
    <t>sinabo</t>
  </si>
  <si>
    <t>Amitkumar Nakrani</t>
  </si>
  <si>
    <t>PAMAKH</t>
  </si>
  <si>
    <t>PAMAKH EXTCO Pamela Makhaye</t>
  </si>
  <si>
    <t>PORNUZ EXTCO Nuno Zuzarte</t>
  </si>
  <si>
    <t>SNL497</t>
  </si>
  <si>
    <t>SNL497 ICICO Amitkumar Nakrani</t>
  </si>
  <si>
    <t>SNL116 ICICO David Estreich</t>
  </si>
  <si>
    <t xml:space="preserve">CNSCOP </t>
  </si>
  <si>
    <t>sinabo CNSCOP Abhijit Joshi</t>
  </si>
  <si>
    <t>SPLMRA EXTCO Marek Kardach</t>
  </si>
  <si>
    <t>SPLMRA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</si>
</sst>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2190289</xdr:colOff>
      <xdr:row>4</xdr:row>
      <xdr:rowOff>95067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38" totalsRowShown="0">
  <autoFilter ref="AP1:AS38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B1" zoomScaleNormal="100" workbookViewId="0">
      <selection activeCell="D10" sqref="D10"/>
    </sheetView>
  </sheetViews>
  <sheetFormatPr defaultColWidth="5.453125" defaultRowHeight="14.5" outlineLevelRow="1" x14ac:dyDescent="0.35"/>
  <cols>
    <col min="1" max="1" width="89.1796875" hidden="1" customWidth="1"/>
    <col min="2" max="2" width="3.81640625" customWidth="1"/>
    <col min="3" max="3" width="47.179687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75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5" customHeight="1" x14ac:dyDescent="0.35">
      <c r="B8" s="7"/>
      <c r="C8" s="31" t="s">
        <v>1</v>
      </c>
      <c r="D8" s="47" t="s">
        <v>181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thickBot="1" x14ac:dyDescent="0.4">
      <c r="B10" s="7"/>
      <c r="C10" s="33" t="s">
        <v>4</v>
      </c>
      <c r="D10" s="48">
        <v>14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44655</v>
      </c>
      <c r="G12" s="42">
        <f>IFERROR(HLOOKUP($D$10,ReferenceTables!$AU$3:$CU$10,3,FALSE),"")</f>
        <v>44656</v>
      </c>
      <c r="H12" s="42">
        <f>IFERROR(HLOOKUP($D$10,ReferenceTables!$AU$3:$CU$10,4,FALSE),"")</f>
        <v>44657</v>
      </c>
      <c r="I12" s="42">
        <f>IFERROR(HLOOKUP($D$10,ReferenceTables!$AU$3:$CU$10,5,FALSE),"")</f>
        <v>44658</v>
      </c>
      <c r="J12" s="42">
        <f>IFERROR(HLOOKUP($D$10,ReferenceTables!$AU$3:$CU$10,6,FALSE),"")</f>
        <v>44659</v>
      </c>
      <c r="K12" s="42">
        <f>IFERROR(HLOOKUP($D$10,ReferenceTables!$AU$3:$CU$10,7,FALSE),"")</f>
        <v>44660</v>
      </c>
      <c r="L12" s="58">
        <f>IFERROR(HLOOKUP($D$10,ReferenceTables!$AU$3:$CU$10,8,FALSE),"")</f>
        <v>44661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idden="1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idden="1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1ABNAMRO-0026-02 P1 - AAHG Additional 2022P1 - AAHG Additional 2022</v>
      </c>
      <c r="B25" s="30">
        <v>1</v>
      </c>
      <c r="C25" s="85" t="s">
        <v>28</v>
      </c>
      <c r="D25" s="69" t="str">
        <f>VLOOKUP(C25,Project_Replicon[[#All],[Replicon Line w/code]:[Project2]],2,FALSE)</f>
        <v>P1 - AAHG Additional 2022</v>
      </c>
      <c r="E25" s="69" t="str">
        <f>_xlfn.IFNA(VLOOKUP(A25,$A$14:$C$21,3,FALSE),"")</f>
        <v/>
      </c>
      <c r="F25" s="67">
        <f>HLOOKUP($D$10,ReferenceTables!$AU$3:$CU$10,2,FALSE)</f>
        <v>44655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str">
        <f t="shared" si="2"/>
        <v>2ABNAMRO-0026-02 P1 - AAHG Additional 2022P1 - AAHG Additional 2022</v>
      </c>
      <c r="B26" s="30">
        <v>2</v>
      </c>
      <c r="C26" s="86" t="s">
        <v>28</v>
      </c>
      <c r="D26" s="73" t="str">
        <f>VLOOKUP(C26,Project_Replicon[[#All],[Replicon Line w/code]:[Project2]],2,FALSE)</f>
        <v>P1 - AAHG Additional 2022</v>
      </c>
      <c r="E26" s="70" t="str">
        <f t="shared" ref="E26:E71" si="3">_xlfn.IFNA(VLOOKUP(A26,$A$14:$C$21,3,FALSE),"")</f>
        <v/>
      </c>
      <c r="F26" s="71">
        <f>HLOOKUP($D$10,ReferenceTables!$AU$3:$CU$10,2,FALSE)</f>
        <v>44655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str">
        <f t="shared" si="2"/>
        <v>3ABNAMRO-0026-02 P1 - AAHG Additional 2022P1 - AAHG Additional 2022</v>
      </c>
      <c r="B27" s="30">
        <v>3</v>
      </c>
      <c r="C27" s="87" t="s">
        <v>28</v>
      </c>
      <c r="D27" s="25" t="str">
        <f>VLOOKUP(C27,Project_Replicon[[#All],[Replicon Line w/code]:[Project2]],2,FALSE)</f>
        <v>P1 - AAHG Additional 2022</v>
      </c>
      <c r="E27" s="34" t="str">
        <f>_xlfn.IFNA(VLOOKUP(A27,$A$14:$C$21,3,FALSE),"")</f>
        <v/>
      </c>
      <c r="F27" s="26">
        <f>HLOOKUP($D$10,ReferenceTables!$AU$3:$CU$10,2,FALSE)</f>
        <v>44655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str">
        <f t="shared" si="2"/>
        <v>1ABNAMRO-0026-03 P1 - Alfam FP (CTM Part)P1 - Alfam FP (CTM Part)</v>
      </c>
      <c r="B28" s="30">
        <v>1</v>
      </c>
      <c r="C28" s="88" t="s">
        <v>29</v>
      </c>
      <c r="D28" s="69" t="str">
        <f>VLOOKUP(C28,Project_Replicon[[#All],[Replicon Line w/code]:[Project2]],2,FALSE)</f>
        <v>P1 - Alfam FP (CTM Part)</v>
      </c>
      <c r="E28" s="69" t="str">
        <f t="shared" si="3"/>
        <v/>
      </c>
      <c r="F28" s="67">
        <f>HLOOKUP($D$10,ReferenceTables!$AU$3:$CU$10,2,FALSE)</f>
        <v>44655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str">
        <f t="shared" si="2"/>
        <v>2ABNAMRO-0026-03 P1 - Alfam FP (CTM Part)P1 - Alfam FP (CTM Part)</v>
      </c>
      <c r="B29" s="30">
        <v>2</v>
      </c>
      <c r="C29" s="86" t="s">
        <v>29</v>
      </c>
      <c r="D29" s="73" t="str">
        <f>VLOOKUP(C29,Project_Replicon[[#All],[Replicon Line w/code]:[Project2]],2,FALSE)</f>
        <v>P1 - Alfam FP (CTM Part)</v>
      </c>
      <c r="E29" s="70"/>
      <c r="F29" s="71">
        <f>HLOOKUP($D$10,ReferenceTables!$AU$3:$CU$10,2,FALSE)</f>
        <v>44655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str">
        <f t="shared" si="2"/>
        <v>3ABNAMRO-0026-03 P1 - Alfam FP (CTM Part)P1 - Alfam FP (CTM Part)</v>
      </c>
      <c r="B30" s="30">
        <v>3</v>
      </c>
      <c r="C30" s="87" t="s">
        <v>29</v>
      </c>
      <c r="D30" s="25" t="str">
        <f>VLOOKUP(C30,Project_Replicon[[#All],[Replicon Line w/code]:[Project2]],2,FALSE)</f>
        <v>P1 - Alfam FP (CTM Part)</v>
      </c>
      <c r="E30" s="34" t="str">
        <f t="shared" si="3"/>
        <v/>
      </c>
      <c r="F30" s="26">
        <f>HLOOKUP($D$10,ReferenceTables!$AU$3:$CU$10,2,FALSE)</f>
        <v>44655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str">
        <f t="shared" si="2"/>
        <v>1ABNAMRO-0026-04 P1 - Alfam FPP1 - Alfam FP</v>
      </c>
      <c r="B31" s="30">
        <v>1</v>
      </c>
      <c r="C31" s="88" t="s">
        <v>30</v>
      </c>
      <c r="D31" s="69" t="str">
        <f>VLOOKUP(C31,Project_Replicon[[#All],[Replicon Line w/code]:[Project2]],2,FALSE)</f>
        <v>P1 - Alfam FP</v>
      </c>
      <c r="E31" s="69" t="str">
        <f t="shared" si="3"/>
        <v/>
      </c>
      <c r="F31" s="67">
        <f>HLOOKUP($D$10,ReferenceTables!$AU$3:$CU$10,2,FALSE)</f>
        <v>44655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str">
        <f t="shared" si="2"/>
        <v>2ABNAMRO-0026-04 P1 - Alfam FPP1 - Alfam FP</v>
      </c>
      <c r="B32" s="30">
        <v>2</v>
      </c>
      <c r="C32" s="86" t="s">
        <v>30</v>
      </c>
      <c r="D32" s="73" t="str">
        <f>VLOOKUP(C32,Project_Replicon[[#All],[Replicon Line w/code]:[Project2]],2,FALSE)</f>
        <v>P1 - Alfam FP</v>
      </c>
      <c r="E32" s="70" t="str">
        <f t="shared" si="3"/>
        <v/>
      </c>
      <c r="F32" s="71">
        <f>HLOOKUP($D$10,ReferenceTables!$AU$3:$CU$10,2,FALSE)</f>
        <v>44655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str">
        <f t="shared" si="2"/>
        <v>3ABNAMRO-0026-04 P1 - Alfam FPP1 - Alfam FP</v>
      </c>
      <c r="B33" s="30">
        <v>3</v>
      </c>
      <c r="C33" s="87" t="s">
        <v>30</v>
      </c>
      <c r="D33" s="25" t="str">
        <f>VLOOKUP(C33,Project_Replicon[[#All],[Replicon Line w/code]:[Project2]],2,FALSE)</f>
        <v>P1 - Alfam FP</v>
      </c>
      <c r="E33" s="34" t="str">
        <f>_xlfn.IFNA(VLOOKUP(A33,$A$14:$C$21,3,FALSE),"")</f>
        <v/>
      </c>
      <c r="F33" s="26">
        <f>HLOOKUP($D$10,ReferenceTables!$AU$3:$CU$10,2,FALSE)</f>
        <v>44655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str">
        <f t="shared" si="2"/>
        <v>1ABNAMRO-0026-05 P1 - Alfam TMP1 - Alfam TM</v>
      </c>
      <c r="B34" s="30">
        <v>1</v>
      </c>
      <c r="C34" s="88" t="s">
        <v>31</v>
      </c>
      <c r="D34" s="69" t="str">
        <f>VLOOKUP(C34,Project_Replicon[[#All],[Replicon Line w/code]:[Project2]],2,FALSE)</f>
        <v>P1 - Alfam TM</v>
      </c>
      <c r="E34" s="69" t="str">
        <f t="shared" si="3"/>
        <v/>
      </c>
      <c r="F34" s="67">
        <f>HLOOKUP($D$10,ReferenceTables!$AU$3:$CU$10,2,FALSE)</f>
        <v>44655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str">
        <f t="shared" si="2"/>
        <v>2ABNAMRO-0026-05 P1 - Alfam TMP1 - Alfam TM</v>
      </c>
      <c r="B35" s="30">
        <v>2</v>
      </c>
      <c r="C35" s="86" t="s">
        <v>31</v>
      </c>
      <c r="D35" s="73" t="str">
        <f>VLOOKUP(C35,Project_Replicon[[#All],[Replicon Line w/code]:[Project2]],2,FALSE)</f>
        <v>P1 - Alfam TM</v>
      </c>
      <c r="E35" s="70" t="str">
        <f t="shared" si="3"/>
        <v/>
      </c>
      <c r="F35" s="71">
        <f>HLOOKUP($D$10,ReferenceTables!$AU$3:$CU$10,2,FALSE)</f>
        <v>44655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str">
        <f t="shared" si="2"/>
        <v>3ABNAMRO-0026-05 P1 - Alfam TMP1 - Alfam TM</v>
      </c>
      <c r="B36" s="30">
        <v>3</v>
      </c>
      <c r="C36" s="87" t="s">
        <v>31</v>
      </c>
      <c r="D36" s="25" t="str">
        <f>VLOOKUP(C36,Project_Replicon[[#All],[Replicon Line w/code]:[Project2]],2,FALSE)</f>
        <v>P1 - Alfam TM</v>
      </c>
      <c r="E36" s="34" t="str">
        <f>_xlfn.IFNA(VLOOKUP(A36,$A$14:$C$21,3,FALSE),"")</f>
        <v/>
      </c>
      <c r="F36" s="26">
        <f>HLOOKUP($D$10,ReferenceTables!$AU$3:$CU$10,2,FALSE)</f>
        <v>44655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str">
        <f t="shared" si="2"/>
        <v>1ABNAMRO-0026-06 P4 - AzureP4 - Azure</v>
      </c>
      <c r="B37" s="30">
        <v>1</v>
      </c>
      <c r="C37" s="88" t="s">
        <v>32</v>
      </c>
      <c r="D37" s="69" t="str">
        <f>VLOOKUP(C37,Project_Replicon[[#All],[Replicon Line w/code]:[Project2]],2,FALSE)</f>
        <v>P4 - Azure</v>
      </c>
      <c r="E37" s="69" t="str">
        <f t="shared" si="3"/>
        <v/>
      </c>
      <c r="F37" s="67">
        <f>HLOOKUP($D$10,ReferenceTables!$AU$3:$CU$10,2,FALSE)</f>
        <v>44655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str">
        <f t="shared" si="2"/>
        <v>2ABNAMRO-0026-06 P4 - AzureP4 - Azure</v>
      </c>
      <c r="B38" s="30">
        <v>2</v>
      </c>
      <c r="C38" s="86" t="s">
        <v>32</v>
      </c>
      <c r="D38" s="73" t="str">
        <f>VLOOKUP(C38,Project_Replicon[[#All],[Replicon Line w/code]:[Project2]],2,FALSE)</f>
        <v>P4 - Azure</v>
      </c>
      <c r="E38" s="70" t="str">
        <f t="shared" si="3"/>
        <v/>
      </c>
      <c r="F38" s="71">
        <f>HLOOKUP($D$10,ReferenceTables!$AU$3:$CU$10,2,FALSE)</f>
        <v>44655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str">
        <f t="shared" si="2"/>
        <v>3ABNAMRO-0026-06 P4 - AzureP4 - Azure</v>
      </c>
      <c r="B39" s="30">
        <v>3</v>
      </c>
      <c r="C39" s="87" t="s">
        <v>32</v>
      </c>
      <c r="D39" s="25" t="str">
        <f>VLOOKUP(C39,Project_Replicon[[#All],[Replicon Line w/code]:[Project2]],2,FALSE)</f>
        <v>P4 - Azure</v>
      </c>
      <c r="E39" s="34" t="str">
        <f>_xlfn.IFNA(VLOOKUP(A39,$A$14:$C$21,3,FALSE),"")</f>
        <v/>
      </c>
      <c r="F39" s="26">
        <f>HLOOKUP($D$10,ReferenceTables!$AU$3:$CU$10,2,FALSE)</f>
        <v>44655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44655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44655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44655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str">
        <f t="shared" si="2"/>
        <v>1ABNAMRO-0026-08 DRP FPDRP FP</v>
      </c>
      <c r="B43" s="30">
        <v>1</v>
      </c>
      <c r="C43" s="88" t="s">
        <v>34</v>
      </c>
      <c r="D43" s="69" t="str">
        <f>VLOOKUP(C43,Project_Replicon[[#All],[Replicon Line w/code]:[Project2]],2,FALSE)</f>
        <v>DRP FP</v>
      </c>
      <c r="E43" s="69" t="str">
        <f t="shared" si="3"/>
        <v/>
      </c>
      <c r="F43" s="67">
        <f>HLOOKUP($D$10,ReferenceTables!$AU$3:$CU$10,2,FALSE)</f>
        <v>44655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str">
        <f t="shared" si="2"/>
        <v>2ABNAMRO-0026-08 DRP FPDRP FP</v>
      </c>
      <c r="B44" s="30">
        <v>2</v>
      </c>
      <c r="C44" s="86" t="s">
        <v>34</v>
      </c>
      <c r="D44" s="73" t="str">
        <f>VLOOKUP(C44,Project_Replicon[[#All],[Replicon Line w/code]:[Project2]],2,FALSE)</f>
        <v>DRP FP</v>
      </c>
      <c r="E44" s="70" t="str">
        <f t="shared" si="3"/>
        <v/>
      </c>
      <c r="F44" s="71">
        <f>HLOOKUP($D$10,ReferenceTables!$AU$3:$CU$10,2,FALSE)</f>
        <v>44655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str">
        <f t="shared" si="2"/>
        <v>3ABNAMRO-0026-08 DRP FPDRP FP</v>
      </c>
      <c r="B45" s="30">
        <v>3</v>
      </c>
      <c r="C45" s="87" t="s">
        <v>34</v>
      </c>
      <c r="D45" s="25" t="str">
        <f>VLOOKUP(C45,Project_Replicon[[#All],[Replicon Line w/code]:[Project2]],2,FALSE)</f>
        <v>DRP FP</v>
      </c>
      <c r="E45" s="34" t="str">
        <f>_xlfn.IFNA(VLOOKUP(A45,$A$14:$C$21,3,FALSE),"")</f>
        <v/>
      </c>
      <c r="F45" s="26">
        <f>HLOOKUP($D$10,ReferenceTables!$AU$3:$CU$10,2,FALSE)</f>
        <v>44655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str">
        <f t="shared" si="2"/>
        <v>1ABNAMRO-0026-09 Exchange Layer FPExchange Layer FP</v>
      </c>
      <c r="B46" s="30">
        <v>1</v>
      </c>
      <c r="C46" s="88" t="s">
        <v>35</v>
      </c>
      <c r="D46" s="69" t="str">
        <f>VLOOKUP(C46,Project_Replicon[[#All],[Replicon Line w/code]:[Project2]],2,FALSE)</f>
        <v>Exchange Layer FP</v>
      </c>
      <c r="E46" s="69" t="str">
        <f t="shared" si="3"/>
        <v/>
      </c>
      <c r="F46" s="67">
        <f>HLOOKUP($D$10,ReferenceTables!$AU$3:$CU$10,2,FALSE)</f>
        <v>44655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str">
        <f t="shared" si="2"/>
        <v>2ABNAMRO-0026-09 Exchange Layer FPExchange Layer FP</v>
      </c>
      <c r="B47" s="30">
        <v>2</v>
      </c>
      <c r="C47" s="86" t="s">
        <v>35</v>
      </c>
      <c r="D47" s="73" t="str">
        <f>VLOOKUP(C47,Project_Replicon[[#All],[Replicon Line w/code]:[Project2]],2,FALSE)</f>
        <v>Exchange Layer FP</v>
      </c>
      <c r="E47" s="70" t="str">
        <f t="shared" si="3"/>
        <v/>
      </c>
      <c r="F47" s="71">
        <f>HLOOKUP($D$10,ReferenceTables!$AU$3:$CU$10,2,FALSE)</f>
        <v>44655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str">
        <f t="shared" si="2"/>
        <v>3ABNAMRO-0026-09 Exchange Layer FPExchange Layer FP</v>
      </c>
      <c r="B48" s="30">
        <v>3</v>
      </c>
      <c r="C48" s="87" t="s">
        <v>35</v>
      </c>
      <c r="D48" s="25" t="str">
        <f>VLOOKUP(C48,Project_Replicon[[#All],[Replicon Line w/code]:[Project2]],2,FALSE)</f>
        <v>Exchange Layer FP</v>
      </c>
      <c r="E48" s="34" t="str">
        <f>_xlfn.IFNA(VLOOKUP(A48,$A$14:$C$21,3,FALSE),"")</f>
        <v/>
      </c>
      <c r="F48" s="26">
        <f>HLOOKUP($D$10,ReferenceTables!$AU$3:$CU$10,2,FALSE)</f>
        <v>44655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str">
        <f t="shared" si="2"/>
        <v>1ABNAMRO-0026-11 P1 - Proofing PointsP1 - Proofing Points</v>
      </c>
      <c r="B49" s="30">
        <v>1</v>
      </c>
      <c r="C49" s="88" t="s">
        <v>36</v>
      </c>
      <c r="D49" s="69" t="str">
        <f>VLOOKUP(C49,Project_Replicon[[#All],[Replicon Line w/code]:[Project2]],2,FALSE)</f>
        <v>P1 - Proofing Points</v>
      </c>
      <c r="E49" s="69" t="str">
        <f t="shared" si="3"/>
        <v/>
      </c>
      <c r="F49" s="67">
        <f>HLOOKUP($D$10,ReferenceTables!$AU$3:$CU$10,2,FALSE)</f>
        <v>44655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str">
        <f t="shared" si="2"/>
        <v>2ABNAMRO-0026-11 P1 - Proofing PointsP1 - Proofing Points</v>
      </c>
      <c r="B50" s="30">
        <v>2</v>
      </c>
      <c r="C50" s="86" t="s">
        <v>36</v>
      </c>
      <c r="D50" s="73" t="str">
        <f>VLOOKUP(C50,Project_Replicon[[#All],[Replicon Line w/code]:[Project2]],2,FALSE)</f>
        <v>P1 - Proofing Points</v>
      </c>
      <c r="E50" s="70" t="str">
        <f t="shared" si="3"/>
        <v/>
      </c>
      <c r="F50" s="71">
        <f>HLOOKUP($D$10,ReferenceTables!$AU$3:$CU$10,2,FALSE)</f>
        <v>44655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str">
        <f t="shared" si="2"/>
        <v>3ABNAMRO-0026-11 P1 - Proofing PointsP1 - Proofing Points</v>
      </c>
      <c r="B51" s="30">
        <v>3</v>
      </c>
      <c r="C51" s="87" t="s">
        <v>36</v>
      </c>
      <c r="D51" s="25" t="str">
        <f>VLOOKUP(C51,Project_Replicon[[#All],[Replicon Line w/code]:[Project2]],2,FALSE)</f>
        <v>P1 - Proofing Points</v>
      </c>
      <c r="E51" s="34" t="str">
        <f>_xlfn.IFNA(VLOOKUP(A51,$A$14:$C$21,3,FALSE),"")</f>
        <v/>
      </c>
      <c r="F51" s="26">
        <f>HLOOKUP($D$10,ReferenceTables!$AU$3:$CU$10,2,FALSE)</f>
        <v>44655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str">
        <f t="shared" si="2"/>
        <v>1ABNAMRO-0026-12 P1 - Support AAGH HEP1 - Support AAGH HE</v>
      </c>
      <c r="B52" s="30">
        <v>1</v>
      </c>
      <c r="C52" s="88" t="s">
        <v>37</v>
      </c>
      <c r="D52" s="69" t="str">
        <f>VLOOKUP(C52,Project_Replicon[[#All],[Replicon Line w/code]:[Project2]],2,FALSE)</f>
        <v>P1 - Support AAGH HE</v>
      </c>
      <c r="E52" s="69" t="str">
        <f t="shared" si="3"/>
        <v/>
      </c>
      <c r="F52" s="67">
        <f>HLOOKUP($D$10,ReferenceTables!$AU$3:$CU$10,2,FALSE)</f>
        <v>44655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str">
        <f t="shared" si="2"/>
        <v>2ABNAMRO-0026-12 P1 - Support AAGH HEP1 - Support AAGH HE</v>
      </c>
      <c r="B53" s="30">
        <v>2</v>
      </c>
      <c r="C53" s="86" t="s">
        <v>37</v>
      </c>
      <c r="D53" s="73" t="str">
        <f>VLOOKUP(C53,Project_Replicon[[#All],[Replicon Line w/code]:[Project2]],2,FALSE)</f>
        <v>P1 - Support AAGH HE</v>
      </c>
      <c r="E53" s="70" t="str">
        <f t="shared" si="3"/>
        <v/>
      </c>
      <c r="F53" s="71">
        <f>HLOOKUP($D$10,ReferenceTables!$AU$3:$CU$10,2,FALSE)</f>
        <v>44655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str">
        <f t="shared" si="2"/>
        <v>3ABNAMRO-0026-12 P1 - Support AAGH HEP1 - Support AAGH HE</v>
      </c>
      <c r="B54" s="30">
        <v>3</v>
      </c>
      <c r="C54" s="87" t="s">
        <v>37</v>
      </c>
      <c r="D54" s="25" t="str">
        <f>VLOOKUP(C54,Project_Replicon[[#All],[Replicon Line w/code]:[Project2]],2,FALSE)</f>
        <v>P1 - Support AAGH HE</v>
      </c>
      <c r="E54" s="34" t="str">
        <f t="shared" ref="E54:E60" si="5">_xlfn.IFNA(VLOOKUP(A54,$A$14:$C$21,3,FALSE),"")</f>
        <v/>
      </c>
      <c r="F54" s="26">
        <f>HLOOKUP($D$10,ReferenceTables!$AU$3:$CU$10,2,FALSE)</f>
        <v>44655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44655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44655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44655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str">
        <f t="shared" si="2"/>
        <v>1ABNAMRO-0026-14 P1 AAHG 2022 RemediationP1 AAHG 2022 Remediation</v>
      </c>
      <c r="B58" s="30">
        <v>1</v>
      </c>
      <c r="C58" s="88" t="s">
        <v>39</v>
      </c>
      <c r="D58" s="69" t="str">
        <f>VLOOKUP(C58,Project_Replicon[[#All],[Replicon Line w/code]:[Project2]],2,FALSE)</f>
        <v>P1 AAHG 2022 Remediation</v>
      </c>
      <c r="E58" s="69" t="str">
        <f t="shared" si="5"/>
        <v/>
      </c>
      <c r="F58" s="67">
        <f>HLOOKUP($D$10,ReferenceTables!$AU$3:$CU$10,2,FALSE)</f>
        <v>44655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str">
        <f t="shared" si="2"/>
        <v>2ABNAMRO-0026-14 P1 AAHG 2022 RemediationP1 AAHG 2022 Remediation</v>
      </c>
      <c r="B59" s="30">
        <v>2</v>
      </c>
      <c r="C59" s="86" t="s">
        <v>39</v>
      </c>
      <c r="D59" s="73" t="str">
        <f>VLOOKUP(C59,Project_Replicon[[#All],[Replicon Line w/code]:[Project2]],2,FALSE)</f>
        <v>P1 AAHG 2022 Remediation</v>
      </c>
      <c r="E59" s="70" t="str">
        <f t="shared" si="5"/>
        <v/>
      </c>
      <c r="F59" s="71">
        <f>HLOOKUP($D$10,ReferenceTables!$AU$3:$CU$10,2,FALSE)</f>
        <v>44655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str">
        <f t="shared" si="2"/>
        <v>3ABNAMRO-0026-14 P1 AAHG 2022 RemediationP1 AAHG 2022 Remediation</v>
      </c>
      <c r="B60" s="30">
        <v>3</v>
      </c>
      <c r="C60" s="87" t="s">
        <v>39</v>
      </c>
      <c r="D60" s="25" t="str">
        <f>VLOOKUP(C60,Project_Replicon[[#All],[Replicon Line w/code]:[Project2]],2,FALSE)</f>
        <v>P1 AAHG 2022 Remediation</v>
      </c>
      <c r="E60" s="34" t="str">
        <f t="shared" si="5"/>
        <v/>
      </c>
      <c r="F60" s="26">
        <f>HLOOKUP($D$10,ReferenceTables!$AU$3:$CU$10,2,FALSE)</f>
        <v>44655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str">
        <f t="shared" si="2"/>
        <v>1ABNAMRO-0026-15 Support (Infra., Release, Deployment)Support (Infra., Release, Deployment)</v>
      </c>
      <c r="B61" s="30">
        <v>1</v>
      </c>
      <c r="C61" s="88" t="s">
        <v>40</v>
      </c>
      <c r="D61" s="69" t="str">
        <f>VLOOKUP(C61,Project_Replicon[[#All],[Replicon Line w/code]:[Project2]],2,FALSE)</f>
        <v>Support (Infra., Release, Deployment)</v>
      </c>
      <c r="E61" s="69" t="str">
        <f t="shared" si="3"/>
        <v/>
      </c>
      <c r="F61" s="67">
        <f>HLOOKUP($D$10,ReferenceTables!$AU$3:$CU$10,2,FALSE)</f>
        <v>44655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str">
        <f t="shared" si="2"/>
        <v>2ABNAMRO-0026-15 Support (Infra., Release, Deployment)Support (Infra., Release, Deployment)</v>
      </c>
      <c r="B62" s="30">
        <v>2</v>
      </c>
      <c r="C62" s="86" t="s">
        <v>40</v>
      </c>
      <c r="D62" s="73" t="str">
        <f>VLOOKUP(C62,Project_Replicon[[#All],[Replicon Line w/code]:[Project2]],2,FALSE)</f>
        <v>Support (Infra., Release, Deployment)</v>
      </c>
      <c r="E62" s="70" t="str">
        <f t="shared" si="3"/>
        <v/>
      </c>
      <c r="F62" s="71">
        <f>HLOOKUP($D$10,ReferenceTables!$AU$3:$CU$10,2,FALSE)</f>
        <v>44655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str">
        <f t="shared" si="2"/>
        <v>3ABNAMRO-0026-15 Support (Infra., Release, Deployment)Support (Infra., Release, Deployment)</v>
      </c>
      <c r="B63" s="30">
        <v>3</v>
      </c>
      <c r="C63" s="89" t="s">
        <v>40</v>
      </c>
      <c r="D63" s="83" t="str">
        <f>VLOOKUP(C63,Project_Replicon[[#All],[Replicon Line w/code]:[Project2]],2,FALSE)</f>
        <v>Support (Infra., Release, Deployment)</v>
      </c>
      <c r="E63" s="36" t="str">
        <f>_xlfn.IFNA(VLOOKUP(A63,$A$14:$C$21,3,FALSE),"")</f>
        <v/>
      </c>
      <c r="F63" s="84">
        <f>HLOOKUP($D$10,ReferenceTables!$AU$3:$CU$10,2,FALSE)</f>
        <v>44655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1ABNAMRO-0026-02 P1 - AAHG Additional 2022P1 - AAHG Additional 2022</v>
      </c>
      <c r="B64" s="30">
        <v>1</v>
      </c>
      <c r="C64" s="98" t="s">
        <v>28</v>
      </c>
      <c r="D64" s="99" t="str">
        <f>VLOOKUP(C64,Project_Replicon[[#All],[Replicon Line w/code]:[Project2]],2,FALSE)</f>
        <v>P1 - AAHG Additional 2022</v>
      </c>
      <c r="E64" s="99" t="str">
        <f t="shared" si="3"/>
        <v/>
      </c>
      <c r="F64" s="71">
        <f>HLOOKUP($D$10,ReferenceTables!$AU$3:$CU$10,3,FALSE)</f>
        <v>44656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str">
        <f t="shared" si="2"/>
        <v>2ABNAMRO-0026-02 P1 - AAHG Additional 2022P1 - AAHG Additional 2022</v>
      </c>
      <c r="B65" s="30">
        <v>2</v>
      </c>
      <c r="C65" s="86" t="s">
        <v>28</v>
      </c>
      <c r="D65" s="73" t="str">
        <f>VLOOKUP(C65,Project_Replicon[[#All],[Replicon Line w/code]:[Project2]],2,FALSE)</f>
        <v>P1 - AAHG Additional 2022</v>
      </c>
      <c r="E65" s="70" t="str">
        <f t="shared" si="3"/>
        <v/>
      </c>
      <c r="F65" s="71">
        <f>HLOOKUP($D$10,ReferenceTables!$AU$3:$CU$10,3,FALSE)</f>
        <v>44656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str">
        <f t="shared" si="2"/>
        <v>3ABNAMRO-0026-02 P1 - AAHG Additional 2022P1 - AAHG Additional 2022</v>
      </c>
      <c r="B66" s="30">
        <v>3</v>
      </c>
      <c r="C66" s="87" t="s">
        <v>28</v>
      </c>
      <c r="D66" s="25" t="str">
        <f>VLOOKUP(C66,Project_Replicon[[#All],[Replicon Line w/code]:[Project2]],2,FALSE)</f>
        <v>P1 - AAHG Additional 2022</v>
      </c>
      <c r="E66" s="34" t="str">
        <f>_xlfn.IFNA(VLOOKUP(A66,$A$14:$C$21,3,FALSE),"")</f>
        <v/>
      </c>
      <c r="F66" s="26">
        <f>HLOOKUP($D$10,ReferenceTables!$AU$3:$CU$10,3,FALSE)</f>
        <v>44656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str">
        <f t="shared" si="2"/>
        <v>1ABNAMRO-0026-03 P1 - Alfam FP (CTM Part)P1 - Alfam FP (CTM Part)</v>
      </c>
      <c r="B67" s="30">
        <v>1</v>
      </c>
      <c r="C67" s="88" t="s">
        <v>29</v>
      </c>
      <c r="D67" s="69" t="str">
        <f>VLOOKUP(C67,Project_Replicon[[#All],[Replicon Line w/code]:[Project2]],2,FALSE)</f>
        <v>P1 - Alfam FP (CTM Part)</v>
      </c>
      <c r="E67" s="69" t="str">
        <f t="shared" si="3"/>
        <v/>
      </c>
      <c r="F67" s="67">
        <f>HLOOKUP($D$10,ReferenceTables!$AU$3:$CU$10,3,FALSE)</f>
        <v>44656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str">
        <f t="shared" si="2"/>
        <v>2ABNAMRO-0026-03 P1 - Alfam FP (CTM Part)P1 - Alfam FP (CTM Part)</v>
      </c>
      <c r="B68" s="30">
        <v>2</v>
      </c>
      <c r="C68" s="86" t="s">
        <v>29</v>
      </c>
      <c r="D68" s="73" t="str">
        <f>VLOOKUP(C68,Project_Replicon[[#All],[Replicon Line w/code]:[Project2]],2,FALSE)</f>
        <v>P1 - Alfam FP (CTM Part)</v>
      </c>
      <c r="E68" s="70" t="str">
        <f t="shared" si="3"/>
        <v/>
      </c>
      <c r="F68" s="71">
        <f>HLOOKUP($D$10,ReferenceTables!$AU$3:$CU$10,3,FALSE)</f>
        <v>44656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str">
        <f t="shared" si="2"/>
        <v>3ABNAMRO-0026-03 P1 - Alfam FP (CTM Part)P1 - Alfam FP (CTM Part)</v>
      </c>
      <c r="B69" s="30">
        <v>3</v>
      </c>
      <c r="C69" s="87" t="s">
        <v>29</v>
      </c>
      <c r="D69" s="25" t="str">
        <f>VLOOKUP(C69,Project_Replicon[[#All],[Replicon Line w/code]:[Project2]],2,FALSE)</f>
        <v>P1 - Alfam FP (CTM Part)</v>
      </c>
      <c r="E69" s="34" t="str">
        <f>_xlfn.IFNA(VLOOKUP(A69,$A$14:$C$21,3,FALSE),"")</f>
        <v/>
      </c>
      <c r="F69" s="26">
        <f>HLOOKUP($D$10,ReferenceTables!$AU$3:$CU$10,3,FALSE)</f>
        <v>44656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str">
        <f t="shared" si="2"/>
        <v>1ABNAMRO-0026-04 P1 - Alfam FPP1 - Alfam FP</v>
      </c>
      <c r="B70" s="30">
        <v>1</v>
      </c>
      <c r="C70" s="88" t="s">
        <v>30</v>
      </c>
      <c r="D70" s="69" t="str">
        <f>VLOOKUP(C70,Project_Replicon[[#All],[Replicon Line w/code]:[Project2]],2,FALSE)</f>
        <v>P1 - Alfam FP</v>
      </c>
      <c r="E70" s="69" t="str">
        <f t="shared" si="3"/>
        <v/>
      </c>
      <c r="F70" s="67">
        <f>HLOOKUP($D$10,ReferenceTables!$AU$3:$CU$10,3,FALSE)</f>
        <v>44656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str">
        <f t="shared" si="2"/>
        <v>2ABNAMRO-0026-04 P1 - Alfam FPP1 - Alfam FP</v>
      </c>
      <c r="B71" s="30">
        <v>2</v>
      </c>
      <c r="C71" s="86" t="s">
        <v>30</v>
      </c>
      <c r="D71" s="73" t="str">
        <f>VLOOKUP(C71,Project_Replicon[[#All],[Replicon Line w/code]:[Project2]],2,FALSE)</f>
        <v>P1 - Alfam FP</v>
      </c>
      <c r="E71" s="70" t="str">
        <f t="shared" si="3"/>
        <v/>
      </c>
      <c r="F71" s="71">
        <f>HLOOKUP($D$10,ReferenceTables!$AU$3:$CU$10,3,FALSE)</f>
        <v>44656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str">
        <f t="shared" si="2"/>
        <v>3ABNAMRO-0026-04 P1 - Alfam FPP1 - Alfam FP</v>
      </c>
      <c r="B72" s="30">
        <v>3</v>
      </c>
      <c r="C72" s="87" t="s">
        <v>30</v>
      </c>
      <c r="D72" s="25" t="str">
        <f>VLOOKUP(C72,Project_Replicon[[#All],[Replicon Line w/code]:[Project2]],2,FALSE)</f>
        <v>P1 - Alfam FP</v>
      </c>
      <c r="E72" s="34" t="str">
        <f>_xlfn.IFNA(VLOOKUP(A72,$A$14:$C$21,3,FALSE),"")</f>
        <v/>
      </c>
      <c r="F72" s="26">
        <f>HLOOKUP($D$10,ReferenceTables!$AU$3:$CU$10,3,FALSE)</f>
        <v>44656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str">
        <f t="shared" si="2"/>
        <v>1ABNAMRO-0026-05 P1 - Alfam TMP1 - Alfam TM</v>
      </c>
      <c r="B73" s="30">
        <v>1</v>
      </c>
      <c r="C73" s="88" t="s">
        <v>31</v>
      </c>
      <c r="D73" s="69" t="str">
        <f>VLOOKUP(C73,Project_Replicon[[#All],[Replicon Line w/code]:[Project2]],2,FALSE)</f>
        <v>P1 - Alfam TM</v>
      </c>
      <c r="E73" s="69" t="str">
        <f t="shared" ref="E73:E122" si="8">_xlfn.IFNA(VLOOKUP(A73,$A$14:$C$21,3,FALSE),"")</f>
        <v/>
      </c>
      <c r="F73" s="67">
        <f>HLOOKUP($D$10,ReferenceTables!$AU$3:$CU$10,3,FALSE)</f>
        <v>44656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str">
        <f t="shared" si="2"/>
        <v>2ABNAMRO-0026-05 P1 - Alfam TMP1 - Alfam TM</v>
      </c>
      <c r="B74" s="30">
        <v>2</v>
      </c>
      <c r="C74" s="86" t="s">
        <v>31</v>
      </c>
      <c r="D74" s="73" t="str">
        <f>VLOOKUP(C74,Project_Replicon[[#All],[Replicon Line w/code]:[Project2]],2,FALSE)</f>
        <v>P1 - Alfam TM</v>
      </c>
      <c r="E74" s="70" t="str">
        <f t="shared" si="8"/>
        <v/>
      </c>
      <c r="F74" s="71">
        <f>HLOOKUP($D$10,ReferenceTables!$AU$3:$CU$10,3,FALSE)</f>
        <v>44656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str">
        <f t="shared" si="2"/>
        <v>3ABNAMRO-0026-05 P1 - Alfam TMP1 - Alfam TM</v>
      </c>
      <c r="B75" s="30">
        <v>3</v>
      </c>
      <c r="C75" s="87" t="s">
        <v>31</v>
      </c>
      <c r="D75" s="25" t="str">
        <f>VLOOKUP(C75,Project_Replicon[[#All],[Replicon Line w/code]:[Project2]],2,FALSE)</f>
        <v>P1 - Alfam TM</v>
      </c>
      <c r="E75" s="34" t="str">
        <f>_xlfn.IFNA(VLOOKUP(A75,$A$14:$C$21,3,FALSE),"")</f>
        <v/>
      </c>
      <c r="F75" s="26">
        <f>HLOOKUP($D$10,ReferenceTables!$AU$3:$CU$10,3,FALSE)</f>
        <v>44656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str">
        <f t="shared" si="2"/>
        <v>1ABNAMRO-0026-06 P4 - AzureP4 - Azure</v>
      </c>
      <c r="B76" s="30">
        <v>1</v>
      </c>
      <c r="C76" s="88" t="s">
        <v>32</v>
      </c>
      <c r="D76" s="69" t="str">
        <f>VLOOKUP(C76,Project_Replicon[[#All],[Replicon Line w/code]:[Project2]],2,FALSE)</f>
        <v>P4 - Azure</v>
      </c>
      <c r="E76" s="69" t="str">
        <f t="shared" si="8"/>
        <v/>
      </c>
      <c r="F76" s="67">
        <f>HLOOKUP($D$10,ReferenceTables!$AU$3:$CU$10,3,FALSE)</f>
        <v>44656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str">
        <f t="shared" si="2"/>
        <v>2ABNAMRO-0026-06 P4 - AzureP4 - Azure</v>
      </c>
      <c r="B77" s="30">
        <v>2</v>
      </c>
      <c r="C77" s="86" t="s">
        <v>32</v>
      </c>
      <c r="D77" s="73" t="str">
        <f>VLOOKUP(C77,Project_Replicon[[#All],[Replicon Line w/code]:[Project2]],2,FALSE)</f>
        <v>P4 - Azure</v>
      </c>
      <c r="E77" s="70" t="str">
        <f t="shared" si="8"/>
        <v/>
      </c>
      <c r="F77" s="71">
        <f>HLOOKUP($D$10,ReferenceTables!$AU$3:$CU$10,3,FALSE)</f>
        <v>44656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str">
        <f t="shared" si="2"/>
        <v>3ABNAMRO-0026-06 P4 - AzureP4 - Azure</v>
      </c>
      <c r="B78" s="30">
        <v>3</v>
      </c>
      <c r="C78" s="87" t="s">
        <v>32</v>
      </c>
      <c r="D78" s="25" t="str">
        <f>VLOOKUP(C78,Project_Replicon[[#All],[Replicon Line w/code]:[Project2]],2,FALSE)</f>
        <v>P4 - Azure</v>
      </c>
      <c r="E78" s="34" t="str">
        <f>_xlfn.IFNA(VLOOKUP(A78,$A$14:$C$21,3,FALSE),"")</f>
        <v/>
      </c>
      <c r="F78" s="26">
        <f>HLOOKUP($D$10,ReferenceTables!$AU$3:$CU$10,3,FALSE)</f>
        <v>44656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44656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44656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44656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str">
        <f t="shared" si="2"/>
        <v>1ABNAMRO-0026-08 DRP FPDRP FP</v>
      </c>
      <c r="B82" s="30">
        <v>1</v>
      </c>
      <c r="C82" s="88" t="s">
        <v>34</v>
      </c>
      <c r="D82" s="69" t="str">
        <f>VLOOKUP(C82,Project_Replicon[[#All],[Replicon Line w/code]:[Project2]],2,FALSE)</f>
        <v>DRP FP</v>
      </c>
      <c r="E82" s="69" t="str">
        <f t="shared" si="8"/>
        <v/>
      </c>
      <c r="F82" s="67">
        <f>HLOOKUP($D$10,ReferenceTables!$AU$3:$CU$10,3,FALSE)</f>
        <v>44656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str">
        <f t="shared" si="2"/>
        <v>2ABNAMRO-0026-08 DRP FPDRP FP</v>
      </c>
      <c r="B83" s="30">
        <v>2</v>
      </c>
      <c r="C83" s="86" t="s">
        <v>34</v>
      </c>
      <c r="D83" s="73" t="str">
        <f>VLOOKUP(C83,Project_Replicon[[#All],[Replicon Line w/code]:[Project2]],2,FALSE)</f>
        <v>DRP FP</v>
      </c>
      <c r="E83" s="70" t="str">
        <f t="shared" si="8"/>
        <v/>
      </c>
      <c r="F83" s="71">
        <f>HLOOKUP($D$10,ReferenceTables!$AU$3:$CU$10,3,FALSE)</f>
        <v>44656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str">
        <f t="shared" si="2"/>
        <v>3ABNAMRO-0026-08 DRP FPDRP FP</v>
      </c>
      <c r="B84" s="30">
        <v>3</v>
      </c>
      <c r="C84" s="87" t="s">
        <v>34</v>
      </c>
      <c r="D84" s="25" t="str">
        <f>VLOOKUP(C84,Project_Replicon[[#All],[Replicon Line w/code]:[Project2]],2,FALSE)</f>
        <v>DRP FP</v>
      </c>
      <c r="E84" s="34" t="str">
        <f>_xlfn.IFNA(VLOOKUP(A84,$A$14:$C$21,3,FALSE),"")</f>
        <v/>
      </c>
      <c r="F84" s="26">
        <f>HLOOKUP($D$10,ReferenceTables!$AU$3:$CU$10,3,FALSE)</f>
        <v>44656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str">
        <f t="shared" si="2"/>
        <v>1ABNAMRO-0026-09 Exchange Layer FPExchange Layer FP</v>
      </c>
      <c r="B85" s="30">
        <v>1</v>
      </c>
      <c r="C85" s="88" t="s">
        <v>35</v>
      </c>
      <c r="D85" s="69" t="str">
        <f>VLOOKUP(C85,Project_Replicon[[#All],[Replicon Line w/code]:[Project2]],2,FALSE)</f>
        <v>Exchange Layer FP</v>
      </c>
      <c r="E85" s="69" t="str">
        <f t="shared" si="8"/>
        <v/>
      </c>
      <c r="F85" s="67">
        <f>HLOOKUP($D$10,ReferenceTables!$AU$3:$CU$10,3,FALSE)</f>
        <v>44656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str">
        <f t="shared" si="2"/>
        <v>2ABNAMRO-0026-09 Exchange Layer FPExchange Layer FP</v>
      </c>
      <c r="B86" s="30">
        <v>2</v>
      </c>
      <c r="C86" s="86" t="s">
        <v>35</v>
      </c>
      <c r="D86" s="73" t="str">
        <f>VLOOKUP(C86,Project_Replicon[[#All],[Replicon Line w/code]:[Project2]],2,FALSE)</f>
        <v>Exchange Layer FP</v>
      </c>
      <c r="E86" s="70" t="str">
        <f t="shared" si="8"/>
        <v/>
      </c>
      <c r="F86" s="71">
        <f>HLOOKUP($D$10,ReferenceTables!$AU$3:$CU$10,3,FALSE)</f>
        <v>44656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str">
        <f t="shared" si="2"/>
        <v>3ABNAMRO-0026-09 Exchange Layer FPExchange Layer FP</v>
      </c>
      <c r="B87" s="30">
        <v>3</v>
      </c>
      <c r="C87" s="87" t="s">
        <v>35</v>
      </c>
      <c r="D87" s="25" t="str">
        <f>VLOOKUP(C87,Project_Replicon[[#All],[Replicon Line w/code]:[Project2]],2,FALSE)</f>
        <v>Exchange Layer FP</v>
      </c>
      <c r="E87" s="34" t="str">
        <f t="shared" ref="E87:E96" si="9">_xlfn.IFNA(VLOOKUP(A87,$A$14:$C$21,3,FALSE),"")</f>
        <v/>
      </c>
      <c r="F87" s="26">
        <f>HLOOKUP($D$10,ReferenceTables!$AU$3:$CU$10,3,FALSE)</f>
        <v>44656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str">
        <f t="shared" si="2"/>
        <v>1ABNAMRO-0026-11 P1 - Proofing PointsP1 - Proofing Points</v>
      </c>
      <c r="B88" s="30">
        <v>1</v>
      </c>
      <c r="C88" s="88" t="s">
        <v>36</v>
      </c>
      <c r="D88" s="69" t="str">
        <f>VLOOKUP(C88,Project_Replicon[[#All],[Replicon Line w/code]:[Project2]],2,FALSE)</f>
        <v>P1 - Proofing Points</v>
      </c>
      <c r="E88" s="69" t="str">
        <f t="shared" si="9"/>
        <v/>
      </c>
      <c r="F88" s="67">
        <f>HLOOKUP($D$10,ReferenceTables!$AU$3:$CU$10,3,FALSE)</f>
        <v>44656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str">
        <f t="shared" si="2"/>
        <v>2ABNAMRO-0026-11 P1 - Proofing PointsP1 - Proofing Points</v>
      </c>
      <c r="B89" s="30">
        <v>2</v>
      </c>
      <c r="C89" s="86" t="s">
        <v>36</v>
      </c>
      <c r="D89" s="73" t="str">
        <f>VLOOKUP(C89,Project_Replicon[[#All],[Replicon Line w/code]:[Project2]],2,FALSE)</f>
        <v>P1 - Proofing Points</v>
      </c>
      <c r="E89" s="70" t="str">
        <f t="shared" si="9"/>
        <v/>
      </c>
      <c r="F89" s="71">
        <f>HLOOKUP($D$10,ReferenceTables!$AU$3:$CU$10,3,FALSE)</f>
        <v>44656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str">
        <f t="shared" si="2"/>
        <v>3ABNAMRO-0026-11 P1 - Proofing PointsP1 - Proofing Points</v>
      </c>
      <c r="B90" s="30">
        <v>3</v>
      </c>
      <c r="C90" s="87" t="s">
        <v>36</v>
      </c>
      <c r="D90" s="25" t="str">
        <f>VLOOKUP(C90,Project_Replicon[[#All],[Replicon Line w/code]:[Project2]],2,FALSE)</f>
        <v>P1 - Proofing Points</v>
      </c>
      <c r="E90" s="34" t="str">
        <f t="shared" si="9"/>
        <v/>
      </c>
      <c r="F90" s="26">
        <f>HLOOKUP($D$10,ReferenceTables!$AU$3:$CU$10,3,FALSE)</f>
        <v>44656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str">
        <f t="shared" si="2"/>
        <v>1ABNAMRO-0026-12 P1 - Support AAGH HEP1 - Support AAGH HE</v>
      </c>
      <c r="B91" s="30">
        <v>1</v>
      </c>
      <c r="C91" s="88" t="s">
        <v>37</v>
      </c>
      <c r="D91" s="69" t="str">
        <f>VLOOKUP(C91,Project_Replicon[[#All],[Replicon Line w/code]:[Project2]],2,FALSE)</f>
        <v>P1 - Support AAGH HE</v>
      </c>
      <c r="E91" s="69" t="str">
        <f t="shared" si="9"/>
        <v/>
      </c>
      <c r="F91" s="67">
        <f>HLOOKUP($D$10,ReferenceTables!$AU$3:$CU$10,3,FALSE)</f>
        <v>44656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str">
        <f t="shared" si="2"/>
        <v>2ABNAMRO-0026-12 P1 - Support AAGH HEP1 - Support AAGH HE</v>
      </c>
      <c r="B92" s="30">
        <v>2</v>
      </c>
      <c r="C92" s="86" t="s">
        <v>37</v>
      </c>
      <c r="D92" s="73" t="str">
        <f>VLOOKUP(C92,Project_Replicon[[#All],[Replicon Line w/code]:[Project2]],2,FALSE)</f>
        <v>P1 - Support AAGH HE</v>
      </c>
      <c r="E92" s="70" t="str">
        <f t="shared" si="9"/>
        <v/>
      </c>
      <c r="F92" s="71">
        <f>HLOOKUP($D$10,ReferenceTables!$AU$3:$CU$10,3,FALSE)</f>
        <v>44656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str">
        <f t="shared" si="2"/>
        <v>3ABNAMRO-0026-12 P1 - Support AAGH HEP1 - Support AAGH HE</v>
      </c>
      <c r="B93" s="30">
        <v>3</v>
      </c>
      <c r="C93" s="87" t="s">
        <v>37</v>
      </c>
      <c r="D93" s="25" t="str">
        <f>VLOOKUP(C93,Project_Replicon[[#All],[Replicon Line w/code]:[Project2]],2,FALSE)</f>
        <v>P1 - Support AAGH HE</v>
      </c>
      <c r="E93" s="34" t="str">
        <f t="shared" si="9"/>
        <v/>
      </c>
      <c r="F93" s="26">
        <f>HLOOKUP($D$10,ReferenceTables!$AU$3:$CU$10,3,FALSE)</f>
        <v>44656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44656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44656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44656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str">
        <f t="shared" si="2"/>
        <v>1ABNAMRO-0026-14 P1 AAHG 2022 RemediationP1 AAHG 2022 Remediation</v>
      </c>
      <c r="B97" s="30">
        <v>1</v>
      </c>
      <c r="C97" s="88" t="s">
        <v>39</v>
      </c>
      <c r="D97" s="69" t="str">
        <f>VLOOKUP(C97,Project_Replicon[[#All],[Replicon Line w/code]:[Project2]],2,FALSE)</f>
        <v>P1 AAHG 2022 Remediation</v>
      </c>
      <c r="E97" s="69" t="str">
        <f t="shared" si="8"/>
        <v/>
      </c>
      <c r="F97" s="67">
        <f>HLOOKUP($D$10,ReferenceTables!$AU$3:$CU$10,3,FALSE)</f>
        <v>44656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str">
        <f t="shared" si="2"/>
        <v>2ABNAMRO-0026-14 P1 AAHG 2022 RemediationP1 AAHG 2022 Remediation</v>
      </c>
      <c r="B98" s="30">
        <v>2</v>
      </c>
      <c r="C98" s="86" t="s">
        <v>39</v>
      </c>
      <c r="D98" s="73" t="str">
        <f>VLOOKUP(C98,Project_Replicon[[#All],[Replicon Line w/code]:[Project2]],2,FALSE)</f>
        <v>P1 AAHG 2022 Remediation</v>
      </c>
      <c r="E98" s="70" t="str">
        <f t="shared" si="8"/>
        <v/>
      </c>
      <c r="F98" s="71">
        <f>HLOOKUP($D$10,ReferenceTables!$AU$3:$CU$10,3,FALSE)</f>
        <v>44656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str">
        <f t="shared" si="2"/>
        <v>3ABNAMRO-0026-14 P1 AAHG 2022 RemediationP1 AAHG 2022 Remediation</v>
      </c>
      <c r="B99" s="30">
        <v>3</v>
      </c>
      <c r="C99" s="87" t="s">
        <v>39</v>
      </c>
      <c r="D99" s="25" t="str">
        <f>VLOOKUP(C99,Project_Replicon[[#All],[Replicon Line w/code]:[Project2]],2,FALSE)</f>
        <v>P1 AAHG 2022 Remediation</v>
      </c>
      <c r="E99" s="34" t="str">
        <f>_xlfn.IFNA(VLOOKUP(A99,$A$14:$C$21,3,FALSE),"")</f>
        <v/>
      </c>
      <c r="F99" s="26">
        <f>HLOOKUP($D$10,ReferenceTables!$AU$3:$CU$10,3,FALSE)</f>
        <v>44656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str">
        <f t="shared" si="2"/>
        <v>1ABNAMRO-0026-15 Support (Infra., Release, Deployment)Support (Infra., Release, Deployment)</v>
      </c>
      <c r="B100" s="30">
        <v>1</v>
      </c>
      <c r="C100" s="88" t="s">
        <v>40</v>
      </c>
      <c r="D100" s="69" t="str">
        <f>VLOOKUP(C100,Project_Replicon[[#All],[Replicon Line w/code]:[Project2]],2,FALSE)</f>
        <v>Support (Infra., Release, Deployment)</v>
      </c>
      <c r="E100" s="69" t="str">
        <f t="shared" si="8"/>
        <v/>
      </c>
      <c r="F100" s="67">
        <f>HLOOKUP($D$10,ReferenceTables!$AU$3:$CU$10,3,FALSE)</f>
        <v>44656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str">
        <f t="shared" si="2"/>
        <v>2ABNAMRO-0026-15 Support (Infra., Release, Deployment)Support (Infra., Release, Deployment)</v>
      </c>
      <c r="B101" s="30">
        <v>2</v>
      </c>
      <c r="C101" s="86" t="s">
        <v>40</v>
      </c>
      <c r="D101" s="73" t="str">
        <f>VLOOKUP(C101,Project_Replicon[[#All],[Replicon Line w/code]:[Project2]],2,FALSE)</f>
        <v>Support (Infra., Release, Deployment)</v>
      </c>
      <c r="E101" s="70" t="str">
        <f t="shared" si="8"/>
        <v/>
      </c>
      <c r="F101" s="71">
        <f>HLOOKUP($D$10,ReferenceTables!$AU$3:$CU$10,3,FALSE)</f>
        <v>44656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str">
        <f t="shared" si="2"/>
        <v>3ABNAMRO-0026-15 Support (Infra., Release, Deployment)Support (Infra., Release, Deployment)</v>
      </c>
      <c r="B102" s="30">
        <v>3</v>
      </c>
      <c r="C102" s="89" t="s">
        <v>40</v>
      </c>
      <c r="D102" s="83" t="str">
        <f>VLOOKUP(C102,Project_Replicon[[#All],[Replicon Line w/code]:[Project2]],2,FALSE)</f>
        <v>Support (Infra., Release, Deployment)</v>
      </c>
      <c r="E102" s="36" t="str">
        <f>_xlfn.IFNA(VLOOKUP(A102,$A$14:$C$21,3,FALSE),"")</f>
        <v/>
      </c>
      <c r="F102" s="84">
        <f>HLOOKUP($D$10,ReferenceTables!$AU$3:$CU$10,3,FALSE)</f>
        <v>44656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1ABNAMRO-0026-02 P1 - AAHG Additional 2022P1 - AAHG Additional 2022</v>
      </c>
      <c r="B103" s="30">
        <v>1</v>
      </c>
      <c r="C103" s="98" t="s">
        <v>28</v>
      </c>
      <c r="D103" s="99" t="str">
        <f>VLOOKUP(C103,Project_Replicon[[#All],[Replicon Line w/code]:[Project2]],2,FALSE)</f>
        <v>P1 - AAHG Additional 2022</v>
      </c>
      <c r="E103" s="99" t="str">
        <f t="shared" si="8"/>
        <v/>
      </c>
      <c r="F103" s="71">
        <f>HLOOKUP($D$10,ReferenceTables!$AU$3:$CU$10,4,FALSE)</f>
        <v>44657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str">
        <f t="shared" si="2"/>
        <v>2ABNAMRO-0026-02 P1 - AAHG Additional 2022P1 - AAHG Additional 2022</v>
      </c>
      <c r="B104" s="30">
        <v>2</v>
      </c>
      <c r="C104" s="86" t="s">
        <v>28</v>
      </c>
      <c r="D104" s="73" t="str">
        <f>VLOOKUP(C104,Project_Replicon[[#All],[Replicon Line w/code]:[Project2]],2,FALSE)</f>
        <v>P1 - AAHG Additional 2022</v>
      </c>
      <c r="E104" s="70" t="str">
        <f t="shared" si="8"/>
        <v/>
      </c>
      <c r="F104" s="71">
        <f>HLOOKUP($D$10,ReferenceTables!$AU$3:$CU$10,4,FALSE)</f>
        <v>44657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str">
        <f t="shared" si="2"/>
        <v>3ABNAMRO-0026-02 P1 - AAHG Additional 2022P1 - AAHG Additional 2022</v>
      </c>
      <c r="B105" s="30">
        <v>3</v>
      </c>
      <c r="C105" s="87" t="s">
        <v>28</v>
      </c>
      <c r="D105" s="25" t="str">
        <f>VLOOKUP(C105,Project_Replicon[[#All],[Replicon Line w/code]:[Project2]],2,FALSE)</f>
        <v>P1 - AAHG Additional 2022</v>
      </c>
      <c r="E105" s="34" t="str">
        <f>_xlfn.IFNA(VLOOKUP(A105,$A$14:$C$21,3,FALSE),"")</f>
        <v/>
      </c>
      <c r="F105" s="26">
        <f>HLOOKUP($D$10,ReferenceTables!$AU$3:$CU$10,4,FALSE)</f>
        <v>44657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str">
        <f t="shared" si="2"/>
        <v>1ABNAMRO-0026-03 P1 - Alfam FP (CTM Part)P1 - Alfam FP (CTM Part)</v>
      </c>
      <c r="B106" s="30">
        <v>1</v>
      </c>
      <c r="C106" s="88" t="s">
        <v>29</v>
      </c>
      <c r="D106" s="69" t="str">
        <f>VLOOKUP(C106,Project_Replicon[[#All],[Replicon Line w/code]:[Project2]],2,FALSE)</f>
        <v>P1 - Alfam FP (CTM Part)</v>
      </c>
      <c r="E106" s="69" t="str">
        <f t="shared" si="8"/>
        <v/>
      </c>
      <c r="F106" s="67">
        <f>HLOOKUP($D$10,ReferenceTables!$AU$3:$CU$10,4,FALSE)</f>
        <v>44657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str">
        <f t="shared" si="2"/>
        <v>2ABNAMRO-0026-03 P1 - Alfam FP (CTM Part)P1 - Alfam FP (CTM Part)</v>
      </c>
      <c r="B107" s="30">
        <v>2</v>
      </c>
      <c r="C107" s="86" t="s">
        <v>29</v>
      </c>
      <c r="D107" s="73" t="str">
        <f>VLOOKUP(C107,Project_Replicon[[#All],[Replicon Line w/code]:[Project2]],2,FALSE)</f>
        <v>P1 - Alfam FP (CTM Part)</v>
      </c>
      <c r="E107" s="70" t="str">
        <f t="shared" si="8"/>
        <v/>
      </c>
      <c r="F107" s="71">
        <f>HLOOKUP($D$10,ReferenceTables!$AU$3:$CU$10,4,FALSE)</f>
        <v>44657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str">
        <f t="shared" si="2"/>
        <v>3ABNAMRO-0026-03 P1 - Alfam FP (CTM Part)P1 - Alfam FP (CTM Part)</v>
      </c>
      <c r="B108" s="30">
        <v>3</v>
      </c>
      <c r="C108" s="87" t="s">
        <v>29</v>
      </c>
      <c r="D108" s="25" t="str">
        <f>VLOOKUP(C108,Project_Replicon[[#All],[Replicon Line w/code]:[Project2]],2,FALSE)</f>
        <v>P1 - Alfam FP (CTM Part)</v>
      </c>
      <c r="E108" s="34" t="str">
        <f>_xlfn.IFNA(VLOOKUP(A108,$A$14:$C$21,3,FALSE),"")</f>
        <v/>
      </c>
      <c r="F108" s="26">
        <f>HLOOKUP($D$10,ReferenceTables!$AU$3:$CU$10,4,FALSE)</f>
        <v>44657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str">
        <f t="shared" si="2"/>
        <v>1ABNAMRO-0026-04 P1 - Alfam FPP1 - Alfam FP</v>
      </c>
      <c r="B109" s="30">
        <v>1</v>
      </c>
      <c r="C109" s="88" t="s">
        <v>30</v>
      </c>
      <c r="D109" s="69" t="str">
        <f>VLOOKUP(C109,Project_Replicon[[#All],[Replicon Line w/code]:[Project2]],2,FALSE)</f>
        <v>P1 - Alfam FP</v>
      </c>
      <c r="E109" s="69" t="str">
        <f t="shared" si="8"/>
        <v/>
      </c>
      <c r="F109" s="67">
        <f>HLOOKUP($D$10,ReferenceTables!$AU$3:$CU$10,4,FALSE)</f>
        <v>44657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str">
        <f t="shared" si="2"/>
        <v>2ABNAMRO-0026-04 P1 - Alfam FPP1 - Alfam FP</v>
      </c>
      <c r="B110" s="30">
        <v>2</v>
      </c>
      <c r="C110" s="86" t="s">
        <v>30</v>
      </c>
      <c r="D110" s="73" t="str">
        <f>VLOOKUP(C110,Project_Replicon[[#All],[Replicon Line w/code]:[Project2]],2,FALSE)</f>
        <v>P1 - Alfam FP</v>
      </c>
      <c r="E110" s="70" t="str">
        <f t="shared" si="8"/>
        <v/>
      </c>
      <c r="F110" s="71">
        <f>HLOOKUP($D$10,ReferenceTables!$AU$3:$CU$10,4,FALSE)</f>
        <v>44657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str">
        <f t="shared" si="2"/>
        <v>3ABNAMRO-0026-04 P1 - Alfam FPP1 - Alfam FP</v>
      </c>
      <c r="B111" s="30">
        <v>3</v>
      </c>
      <c r="C111" s="87" t="s">
        <v>30</v>
      </c>
      <c r="D111" s="25" t="str">
        <f>VLOOKUP(C111,Project_Replicon[[#All],[Replicon Line w/code]:[Project2]],2,FALSE)</f>
        <v>P1 - Alfam FP</v>
      </c>
      <c r="E111" s="34" t="str">
        <f>_xlfn.IFNA(VLOOKUP(A111,$A$14:$C$21,3,FALSE),"")</f>
        <v/>
      </c>
      <c r="F111" s="26">
        <f>HLOOKUP($D$10,ReferenceTables!$AU$3:$CU$10,4,FALSE)</f>
        <v>44657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str">
        <f t="shared" si="2"/>
        <v>1ABNAMRO-0026-05 P1 - Alfam TMP1 - Alfam TM</v>
      </c>
      <c r="B112" s="30">
        <v>1</v>
      </c>
      <c r="C112" s="88" t="s">
        <v>31</v>
      </c>
      <c r="D112" s="69" t="str">
        <f>VLOOKUP(C112,Project_Replicon[[#All],[Replicon Line w/code]:[Project2]],2,FALSE)</f>
        <v>P1 - Alfam TM</v>
      </c>
      <c r="E112" s="69" t="str">
        <f t="shared" si="8"/>
        <v/>
      </c>
      <c r="F112" s="67">
        <f>HLOOKUP($D$10,ReferenceTables!$AU$3:$CU$10,4,FALSE)</f>
        <v>44657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str">
        <f t="shared" si="2"/>
        <v>2ABNAMRO-0026-05 P1 - Alfam TMP1 - Alfam TM</v>
      </c>
      <c r="B113" s="30">
        <v>2</v>
      </c>
      <c r="C113" s="86" t="s">
        <v>31</v>
      </c>
      <c r="D113" s="73" t="str">
        <f>VLOOKUP(C113,Project_Replicon[[#All],[Replicon Line w/code]:[Project2]],2,FALSE)</f>
        <v>P1 - Alfam TM</v>
      </c>
      <c r="E113" s="70" t="str">
        <f t="shared" si="8"/>
        <v/>
      </c>
      <c r="F113" s="71">
        <f>HLOOKUP($D$10,ReferenceTables!$AU$3:$CU$10,4,FALSE)</f>
        <v>44657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str">
        <f t="shared" si="2"/>
        <v>3ABNAMRO-0026-05 P1 - Alfam TMP1 - Alfam TM</v>
      </c>
      <c r="B114" s="30">
        <v>3</v>
      </c>
      <c r="C114" s="87" t="s">
        <v>31</v>
      </c>
      <c r="D114" s="25" t="str">
        <f>VLOOKUP(C114,Project_Replicon[[#All],[Replicon Line w/code]:[Project2]],2,FALSE)</f>
        <v>P1 - Alfam TM</v>
      </c>
      <c r="E114" s="34" t="str">
        <f>_xlfn.IFNA(VLOOKUP(A114,$A$14:$C$21,3,FALSE),"")</f>
        <v/>
      </c>
      <c r="F114" s="26">
        <f>HLOOKUP($D$10,ReferenceTables!$AU$3:$CU$10,4,FALSE)</f>
        <v>44657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str">
        <f t="shared" si="2"/>
        <v>1ABNAMRO-0026-06 P4 - AzureP4 - Azure</v>
      </c>
      <c r="B115" s="30">
        <v>1</v>
      </c>
      <c r="C115" s="88" t="s">
        <v>32</v>
      </c>
      <c r="D115" s="69" t="str">
        <f>VLOOKUP(C115,Project_Replicon[[#All],[Replicon Line w/code]:[Project2]],2,FALSE)</f>
        <v>P4 - Azure</v>
      </c>
      <c r="E115" s="69" t="str">
        <f t="shared" si="8"/>
        <v/>
      </c>
      <c r="F115" s="67">
        <f>HLOOKUP($D$10,ReferenceTables!$AU$3:$CU$10,4,FALSE)</f>
        <v>44657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str">
        <f t="shared" si="2"/>
        <v>2ABNAMRO-0026-06 P4 - AzureP4 - Azure</v>
      </c>
      <c r="B116" s="30">
        <v>2</v>
      </c>
      <c r="C116" s="86" t="s">
        <v>32</v>
      </c>
      <c r="D116" s="73" t="str">
        <f>VLOOKUP(C116,Project_Replicon[[#All],[Replicon Line w/code]:[Project2]],2,FALSE)</f>
        <v>P4 - Azure</v>
      </c>
      <c r="E116" s="70" t="str">
        <f t="shared" si="8"/>
        <v/>
      </c>
      <c r="F116" s="71">
        <f>HLOOKUP($D$10,ReferenceTables!$AU$3:$CU$10,4,FALSE)</f>
        <v>44657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str">
        <f t="shared" si="2"/>
        <v>3ABNAMRO-0026-06 P4 - AzureP4 - Azure</v>
      </c>
      <c r="B117" s="30">
        <v>3</v>
      </c>
      <c r="C117" s="87" t="s">
        <v>32</v>
      </c>
      <c r="D117" s="25" t="str">
        <f>VLOOKUP(C117,Project_Replicon[[#All],[Replicon Line w/code]:[Project2]],2,FALSE)</f>
        <v>P4 - Azure</v>
      </c>
      <c r="E117" s="34" t="str">
        <f>_xlfn.IFNA(VLOOKUP(A117,$A$14:$C$21,3,FALSE),"")</f>
        <v/>
      </c>
      <c r="F117" s="26">
        <f>HLOOKUP($D$10,ReferenceTables!$AU$3:$CU$10,4,FALSE)</f>
        <v>44657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44657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44657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44657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str">
        <f t="shared" si="12"/>
        <v>1ABNAMRO-0026-08 DRP FPDRP FP</v>
      </c>
      <c r="B121" s="30">
        <v>1</v>
      </c>
      <c r="C121" s="88" t="s">
        <v>34</v>
      </c>
      <c r="D121" s="69" t="str">
        <f>VLOOKUP(C121,Project_Replicon[[#All],[Replicon Line w/code]:[Project2]],2,FALSE)</f>
        <v>DRP FP</v>
      </c>
      <c r="E121" s="69" t="str">
        <f t="shared" si="8"/>
        <v/>
      </c>
      <c r="F121" s="67">
        <f>HLOOKUP($D$10,ReferenceTables!$AU$3:$CU$10,4,FALSE)</f>
        <v>44657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str">
        <f t="shared" si="12"/>
        <v>2ABNAMRO-0026-08 DRP FPDRP FP</v>
      </c>
      <c r="B122" s="30">
        <v>2</v>
      </c>
      <c r="C122" s="86" t="s">
        <v>34</v>
      </c>
      <c r="D122" s="73" t="str">
        <f>VLOOKUP(C122,Project_Replicon[[#All],[Replicon Line w/code]:[Project2]],2,FALSE)</f>
        <v>DRP FP</v>
      </c>
      <c r="E122" s="70" t="str">
        <f t="shared" si="8"/>
        <v/>
      </c>
      <c r="F122" s="71">
        <f>HLOOKUP($D$10,ReferenceTables!$AU$3:$CU$10,4,FALSE)</f>
        <v>44657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str">
        <f t="shared" si="12"/>
        <v>3ABNAMRO-0026-08 DRP FPDRP FP</v>
      </c>
      <c r="B123" s="30">
        <v>3</v>
      </c>
      <c r="C123" s="87" t="s">
        <v>34</v>
      </c>
      <c r="D123" s="25" t="str">
        <f>VLOOKUP(C123,Project_Replicon[[#All],[Replicon Line w/code]:[Project2]],2,FALSE)</f>
        <v>DRP FP</v>
      </c>
      <c r="E123" s="34" t="str">
        <f>_xlfn.IFNA(VLOOKUP(A123,$A$14:$C$21,3,FALSE),"")</f>
        <v/>
      </c>
      <c r="F123" s="26">
        <f>HLOOKUP($D$10,ReferenceTables!$AU$3:$CU$10,4,FALSE)</f>
        <v>44657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str">
        <f t="shared" si="12"/>
        <v>1ABNAMRO-0026-09 Exchange Layer FPExchange Layer FP</v>
      </c>
      <c r="B124" s="30">
        <v>1</v>
      </c>
      <c r="C124" s="88" t="s">
        <v>35</v>
      </c>
      <c r="D124" s="69" t="str">
        <f>VLOOKUP(C124,Project_Replicon[[#All],[Replicon Line w/code]:[Project2]],2,FALSE)</f>
        <v>Exchange Layer FP</v>
      </c>
      <c r="E124" s="69" t="str">
        <f t="shared" ref="E124:E179" si="13">_xlfn.IFNA(VLOOKUP(A124,$A$14:$C$21,3,FALSE),"")</f>
        <v/>
      </c>
      <c r="F124" s="67">
        <f>HLOOKUP($D$10,ReferenceTables!$AU$3:$CU$10,4,FALSE)</f>
        <v>44657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str">
        <f t="shared" si="12"/>
        <v>2ABNAMRO-0026-09 Exchange Layer FPExchange Layer FP</v>
      </c>
      <c r="B125" s="30">
        <v>2</v>
      </c>
      <c r="C125" s="86" t="s">
        <v>35</v>
      </c>
      <c r="D125" s="73" t="str">
        <f>VLOOKUP(C125,Project_Replicon[[#All],[Replicon Line w/code]:[Project2]],2,FALSE)</f>
        <v>Exchange Layer FP</v>
      </c>
      <c r="E125" s="70" t="str">
        <f t="shared" si="13"/>
        <v/>
      </c>
      <c r="F125" s="71">
        <f>HLOOKUP($D$10,ReferenceTables!$AU$3:$CU$10,4,FALSE)</f>
        <v>44657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str">
        <f t="shared" si="12"/>
        <v>3ABNAMRO-0026-09 Exchange Layer FPExchange Layer FP</v>
      </c>
      <c r="B126" s="30">
        <v>3</v>
      </c>
      <c r="C126" s="87" t="s">
        <v>35</v>
      </c>
      <c r="D126" s="25" t="str">
        <f>VLOOKUP(C126,Project_Replicon[[#All],[Replicon Line w/code]:[Project2]],2,FALSE)</f>
        <v>Exchange Layer FP</v>
      </c>
      <c r="E126" s="34" t="str">
        <f t="shared" ref="E126:E135" si="14">_xlfn.IFNA(VLOOKUP(A126,$A$14:$C$21,3,FALSE),"")</f>
        <v/>
      </c>
      <c r="F126" s="26">
        <f>HLOOKUP($D$10,ReferenceTables!$AU$3:$CU$10,4,FALSE)</f>
        <v>44657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str">
        <f t="shared" si="12"/>
        <v>1ABNAMRO-0026-11 P1 - Proofing PointsP1 - Proofing Points</v>
      </c>
      <c r="B127" s="30">
        <v>1</v>
      </c>
      <c r="C127" s="88" t="s">
        <v>36</v>
      </c>
      <c r="D127" s="69" t="str">
        <f>VLOOKUP(C127,Project_Replicon[[#All],[Replicon Line w/code]:[Project2]],2,FALSE)</f>
        <v>P1 - Proofing Points</v>
      </c>
      <c r="E127" s="69" t="str">
        <f t="shared" si="14"/>
        <v/>
      </c>
      <c r="F127" s="67">
        <f>HLOOKUP($D$10,ReferenceTables!$AU$3:$CU$10,4,FALSE)</f>
        <v>44657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str">
        <f t="shared" si="12"/>
        <v>2ABNAMRO-0026-11 P1 - Proofing PointsP1 - Proofing Points</v>
      </c>
      <c r="B128" s="30">
        <v>2</v>
      </c>
      <c r="C128" s="86" t="s">
        <v>36</v>
      </c>
      <c r="D128" s="73" t="str">
        <f>VLOOKUP(C128,Project_Replicon[[#All],[Replicon Line w/code]:[Project2]],2,FALSE)</f>
        <v>P1 - Proofing Points</v>
      </c>
      <c r="E128" s="70" t="str">
        <f t="shared" si="14"/>
        <v/>
      </c>
      <c r="F128" s="71">
        <f>HLOOKUP($D$10,ReferenceTables!$AU$3:$CU$10,4,FALSE)</f>
        <v>44657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str">
        <f t="shared" si="12"/>
        <v>3ABNAMRO-0026-11 P1 - Proofing PointsP1 - Proofing Points</v>
      </c>
      <c r="B129" s="30">
        <v>3</v>
      </c>
      <c r="C129" s="87" t="s">
        <v>36</v>
      </c>
      <c r="D129" s="25" t="str">
        <f>VLOOKUP(C129,Project_Replicon[[#All],[Replicon Line w/code]:[Project2]],2,FALSE)</f>
        <v>P1 - Proofing Points</v>
      </c>
      <c r="E129" s="34" t="str">
        <f t="shared" si="14"/>
        <v/>
      </c>
      <c r="F129" s="26">
        <f>HLOOKUP($D$10,ReferenceTables!$AU$3:$CU$10,4,FALSE)</f>
        <v>44657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str">
        <f t="shared" si="12"/>
        <v>1ABNAMRO-0026-12 P1 - Support AAGH HEP1 - Support AAGH HE</v>
      </c>
      <c r="B130" s="30">
        <v>1</v>
      </c>
      <c r="C130" s="88" t="s">
        <v>37</v>
      </c>
      <c r="D130" s="69" t="str">
        <f>VLOOKUP(C130,Project_Replicon[[#All],[Replicon Line w/code]:[Project2]],2,FALSE)</f>
        <v>P1 - Support AAGH HE</v>
      </c>
      <c r="E130" s="69" t="str">
        <f t="shared" si="14"/>
        <v/>
      </c>
      <c r="F130" s="67">
        <f>HLOOKUP($D$10,ReferenceTables!$AU$3:$CU$10,4,FALSE)</f>
        <v>44657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str">
        <f t="shared" si="12"/>
        <v>2ABNAMRO-0026-12 P1 - Support AAGH HEP1 - Support AAGH HE</v>
      </c>
      <c r="B131" s="30">
        <v>2</v>
      </c>
      <c r="C131" s="86" t="s">
        <v>37</v>
      </c>
      <c r="D131" s="73" t="str">
        <f>VLOOKUP(C131,Project_Replicon[[#All],[Replicon Line w/code]:[Project2]],2,FALSE)</f>
        <v>P1 - Support AAGH HE</v>
      </c>
      <c r="E131" s="70" t="str">
        <f t="shared" si="14"/>
        <v/>
      </c>
      <c r="F131" s="71">
        <f>HLOOKUP($D$10,ReferenceTables!$AU$3:$CU$10,4,FALSE)</f>
        <v>44657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str">
        <f t="shared" si="12"/>
        <v>3ABNAMRO-0026-12 P1 - Support AAGH HEP1 - Support AAGH HE</v>
      </c>
      <c r="B132" s="30">
        <v>3</v>
      </c>
      <c r="C132" s="87" t="s">
        <v>37</v>
      </c>
      <c r="D132" s="25" t="str">
        <f>VLOOKUP(C132,Project_Replicon[[#All],[Replicon Line w/code]:[Project2]],2,FALSE)</f>
        <v>P1 - Support AAGH HE</v>
      </c>
      <c r="E132" s="34" t="str">
        <f t="shared" si="14"/>
        <v/>
      </c>
      <c r="F132" s="26">
        <f>HLOOKUP($D$10,ReferenceTables!$AU$3:$CU$10,4,FALSE)</f>
        <v>44657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44657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44657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44657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str">
        <f t="shared" si="12"/>
        <v>1ABNAMRO-0026-14 P1 AAHG 2022 RemediationP1 AAHG 2022 Remediation</v>
      </c>
      <c r="B136" s="30">
        <v>1</v>
      </c>
      <c r="C136" s="88" t="s">
        <v>39</v>
      </c>
      <c r="D136" s="69" t="str">
        <f>VLOOKUP(C136,Project_Replicon[[#All],[Replicon Line w/code]:[Project2]],2,FALSE)</f>
        <v>P1 AAHG 2022 Remediation</v>
      </c>
      <c r="E136" s="69" t="str">
        <f t="shared" si="13"/>
        <v/>
      </c>
      <c r="F136" s="67">
        <f>HLOOKUP($D$10,ReferenceTables!$AU$3:$CU$10,4,FALSE)</f>
        <v>44657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str">
        <f t="shared" si="12"/>
        <v>2ABNAMRO-0026-14 P1 AAHG 2022 RemediationP1 AAHG 2022 Remediation</v>
      </c>
      <c r="B137" s="30">
        <v>2</v>
      </c>
      <c r="C137" s="86" t="s">
        <v>39</v>
      </c>
      <c r="D137" s="73" t="str">
        <f>VLOOKUP(C137,Project_Replicon[[#All],[Replicon Line w/code]:[Project2]],2,FALSE)</f>
        <v>P1 AAHG 2022 Remediation</v>
      </c>
      <c r="E137" s="70" t="str">
        <f t="shared" si="13"/>
        <v/>
      </c>
      <c r="F137" s="71">
        <f>HLOOKUP($D$10,ReferenceTables!$AU$3:$CU$10,4,FALSE)</f>
        <v>44657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str">
        <f t="shared" si="12"/>
        <v>3ABNAMRO-0026-14 P1 AAHG 2022 RemediationP1 AAHG 2022 Remediation</v>
      </c>
      <c r="B138" s="30">
        <v>3</v>
      </c>
      <c r="C138" s="87" t="s">
        <v>39</v>
      </c>
      <c r="D138" s="25" t="str">
        <f>VLOOKUP(C138,Project_Replicon[[#All],[Replicon Line w/code]:[Project2]],2,FALSE)</f>
        <v>P1 AAHG 2022 Remediation</v>
      </c>
      <c r="E138" s="34" t="str">
        <f>_xlfn.IFNA(VLOOKUP(A138,$A$14:$C$21,3,FALSE),"")</f>
        <v/>
      </c>
      <c r="F138" s="26">
        <f>HLOOKUP($D$10,ReferenceTables!$AU$3:$CU$10,4,FALSE)</f>
        <v>44657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str">
        <f t="shared" si="12"/>
        <v>1ABNAMRO-0026-15 Support (Infra., Release, Deployment)Support (Infra., Release, Deployment)</v>
      </c>
      <c r="B139" s="30">
        <v>1</v>
      </c>
      <c r="C139" s="88" t="s">
        <v>40</v>
      </c>
      <c r="D139" s="69" t="str">
        <f>VLOOKUP(C139,Project_Replicon[[#All],[Replicon Line w/code]:[Project2]],2,FALSE)</f>
        <v>Support (Infra., Release, Deployment)</v>
      </c>
      <c r="E139" s="69" t="str">
        <f t="shared" si="13"/>
        <v/>
      </c>
      <c r="F139" s="67">
        <f>HLOOKUP($D$10,ReferenceTables!$AU$3:$CU$10,4,FALSE)</f>
        <v>44657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str">
        <f t="shared" si="12"/>
        <v>2ABNAMRO-0026-15 Support (Infra., Release, Deployment)Support (Infra., Release, Deployment)</v>
      </c>
      <c r="B140" s="30">
        <v>2</v>
      </c>
      <c r="C140" s="86" t="s">
        <v>40</v>
      </c>
      <c r="D140" s="73" t="str">
        <f>VLOOKUP(C140,Project_Replicon[[#All],[Replicon Line w/code]:[Project2]],2,FALSE)</f>
        <v>Support (Infra., Release, Deployment)</v>
      </c>
      <c r="E140" s="70" t="str">
        <f t="shared" si="13"/>
        <v/>
      </c>
      <c r="F140" s="71">
        <f>HLOOKUP($D$10,ReferenceTables!$AU$3:$CU$10,4,FALSE)</f>
        <v>44657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str">
        <f t="shared" si="12"/>
        <v>3ABNAMRO-0026-15 Support (Infra., Release, Deployment)Support (Infra., Release, Deployment)</v>
      </c>
      <c r="B141" s="30">
        <v>3</v>
      </c>
      <c r="C141" s="89" t="s">
        <v>40</v>
      </c>
      <c r="D141" s="83" t="str">
        <f>VLOOKUP(C141,Project_Replicon[[#All],[Replicon Line w/code]:[Project2]],2,FALSE)</f>
        <v>Support (Infra., Release, Deployment)</v>
      </c>
      <c r="E141" s="36" t="str">
        <f>_xlfn.IFNA(VLOOKUP(A141,$A$14:$C$21,3,FALSE),"")</f>
        <v/>
      </c>
      <c r="F141" s="84">
        <f>HLOOKUP($D$10,ReferenceTables!$AU$3:$CU$10,4,FALSE)</f>
        <v>44657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1ABNAMRO-0026-02 P1 - AAHG Additional 2022P1 - AAHG Additional 2022</v>
      </c>
      <c r="B142" s="30">
        <v>1</v>
      </c>
      <c r="C142" s="98" t="s">
        <v>28</v>
      </c>
      <c r="D142" s="99" t="str">
        <f>VLOOKUP(C142,Project_Replicon[[#All],[Replicon Line w/code]:[Project2]],2,FALSE)</f>
        <v>P1 - AAHG Additional 2022</v>
      </c>
      <c r="E142" s="99" t="str">
        <f t="shared" si="13"/>
        <v/>
      </c>
      <c r="F142" s="71">
        <f>HLOOKUP($D$10,ReferenceTables!$AU$3:$CU$10,5,FALSE)</f>
        <v>44658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str">
        <f t="shared" si="12"/>
        <v>2ABNAMRO-0026-02 P1 - AAHG Additional 2022P1 - AAHG Additional 2022</v>
      </c>
      <c r="B143" s="30">
        <v>2</v>
      </c>
      <c r="C143" s="86" t="s">
        <v>28</v>
      </c>
      <c r="D143" s="73" t="str">
        <f>VLOOKUP(C143,Project_Replicon[[#All],[Replicon Line w/code]:[Project2]],2,FALSE)</f>
        <v>P1 - AAHG Additional 2022</v>
      </c>
      <c r="E143" s="70" t="str">
        <f t="shared" si="13"/>
        <v/>
      </c>
      <c r="F143" s="71">
        <f>HLOOKUP($D$10,ReferenceTables!$AU$3:$CU$10,5,FALSE)</f>
        <v>44658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str">
        <f t="shared" si="12"/>
        <v>3ABNAMRO-0026-02 P1 - AAHG Additional 2022P1 - AAHG Additional 2022</v>
      </c>
      <c r="B144" s="30">
        <v>3</v>
      </c>
      <c r="C144" s="87" t="s">
        <v>28</v>
      </c>
      <c r="D144" s="25" t="str">
        <f>VLOOKUP(C144,Project_Replicon[[#All],[Replicon Line w/code]:[Project2]],2,FALSE)</f>
        <v>P1 - AAHG Additional 2022</v>
      </c>
      <c r="E144" s="34" t="str">
        <f>_xlfn.IFNA(VLOOKUP(A144,$A$14:$C$21,3,FALSE),"")</f>
        <v/>
      </c>
      <c r="F144" s="26">
        <f>HLOOKUP($D$10,ReferenceTables!$AU$3:$CU$10,5,FALSE)</f>
        <v>44658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str">
        <f t="shared" si="12"/>
        <v>1ABNAMRO-0026-03 P1 - Alfam FP (CTM Part)P1 - Alfam FP (CTM Part)</v>
      </c>
      <c r="B145" s="30">
        <v>1</v>
      </c>
      <c r="C145" s="88" t="s">
        <v>29</v>
      </c>
      <c r="D145" s="69" t="str">
        <f>VLOOKUP(C145,Project_Replicon[[#All],[Replicon Line w/code]:[Project2]],2,FALSE)</f>
        <v>P1 - Alfam FP (CTM Part)</v>
      </c>
      <c r="E145" s="69" t="str">
        <f t="shared" si="13"/>
        <v/>
      </c>
      <c r="F145" s="67">
        <f>HLOOKUP($D$10,ReferenceTables!$AU$3:$CU$10,5,FALSE)</f>
        <v>44658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str">
        <f t="shared" si="12"/>
        <v>2ABNAMRO-0026-03 P1 - Alfam FP (CTM Part)P1 - Alfam FP (CTM Part)</v>
      </c>
      <c r="B146" s="30">
        <v>2</v>
      </c>
      <c r="C146" s="86" t="s">
        <v>29</v>
      </c>
      <c r="D146" s="73" t="str">
        <f>VLOOKUP(C146,Project_Replicon[[#All],[Replicon Line w/code]:[Project2]],2,FALSE)</f>
        <v>P1 - Alfam FP (CTM Part)</v>
      </c>
      <c r="E146" s="70" t="str">
        <f t="shared" si="13"/>
        <v/>
      </c>
      <c r="F146" s="71">
        <f>HLOOKUP($D$10,ReferenceTables!$AU$3:$CU$10,5,FALSE)</f>
        <v>44658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str">
        <f t="shared" si="12"/>
        <v>3ABNAMRO-0026-03 P1 - Alfam FP (CTM Part)P1 - Alfam FP (CTM Part)</v>
      </c>
      <c r="B147" s="30">
        <v>3</v>
      </c>
      <c r="C147" s="87" t="s">
        <v>29</v>
      </c>
      <c r="D147" s="25" t="str">
        <f>VLOOKUP(C147,Project_Replicon[[#All],[Replicon Line w/code]:[Project2]],2,FALSE)</f>
        <v>P1 - Alfam FP (CTM Part)</v>
      </c>
      <c r="E147" s="34" t="str">
        <f>_xlfn.IFNA(VLOOKUP(A147,$A$14:$C$21,3,FALSE),"")</f>
        <v/>
      </c>
      <c r="F147" s="26">
        <f>HLOOKUP($D$10,ReferenceTables!$AU$3:$CU$10,5,FALSE)</f>
        <v>44658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str">
        <f t="shared" si="12"/>
        <v>1ABNAMRO-0026-04 P1 - Alfam FPP1 - Alfam FP</v>
      </c>
      <c r="B148" s="30">
        <v>1</v>
      </c>
      <c r="C148" s="88" t="s">
        <v>30</v>
      </c>
      <c r="D148" s="69" t="str">
        <f>VLOOKUP(C148,Project_Replicon[[#All],[Replicon Line w/code]:[Project2]],2,FALSE)</f>
        <v>P1 - Alfam FP</v>
      </c>
      <c r="E148" s="69" t="str">
        <f t="shared" si="13"/>
        <v/>
      </c>
      <c r="F148" s="67">
        <f>HLOOKUP($D$10,ReferenceTables!$AU$3:$CU$10,5,FALSE)</f>
        <v>44658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str">
        <f t="shared" si="12"/>
        <v>2ABNAMRO-0026-04 P1 - Alfam FPP1 - Alfam FP</v>
      </c>
      <c r="B149" s="30">
        <v>2</v>
      </c>
      <c r="C149" s="86" t="s">
        <v>30</v>
      </c>
      <c r="D149" s="73" t="str">
        <f>VLOOKUP(C149,Project_Replicon[[#All],[Replicon Line w/code]:[Project2]],2,FALSE)</f>
        <v>P1 - Alfam FP</v>
      </c>
      <c r="E149" s="70" t="str">
        <f t="shared" si="13"/>
        <v/>
      </c>
      <c r="F149" s="71">
        <f>HLOOKUP($D$10,ReferenceTables!$AU$3:$CU$10,5,FALSE)</f>
        <v>44658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str">
        <f t="shared" si="12"/>
        <v>3ABNAMRO-0026-04 P1 - Alfam FPP1 - Alfam FP</v>
      </c>
      <c r="B150" s="30">
        <v>3</v>
      </c>
      <c r="C150" s="87" t="s">
        <v>30</v>
      </c>
      <c r="D150" s="25" t="str">
        <f>VLOOKUP(C150,Project_Replicon[[#All],[Replicon Line w/code]:[Project2]],2,FALSE)</f>
        <v>P1 - Alfam FP</v>
      </c>
      <c r="E150" s="34" t="str">
        <f>_xlfn.IFNA(VLOOKUP(A150,$A$14:$C$21,3,FALSE),"")</f>
        <v/>
      </c>
      <c r="F150" s="26">
        <f>HLOOKUP($D$10,ReferenceTables!$AU$3:$CU$10,5,FALSE)</f>
        <v>44658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str">
        <f t="shared" si="12"/>
        <v>1ABNAMRO-0026-05 P1 - Alfam TMP1 - Alfam TM</v>
      </c>
      <c r="B151" s="30">
        <v>1</v>
      </c>
      <c r="C151" s="88" t="s">
        <v>31</v>
      </c>
      <c r="D151" s="69" t="str">
        <f>VLOOKUP(C151,Project_Replicon[[#All],[Replicon Line w/code]:[Project2]],2,FALSE)</f>
        <v>P1 - Alfam TM</v>
      </c>
      <c r="E151" s="69" t="str">
        <f t="shared" si="13"/>
        <v/>
      </c>
      <c r="F151" s="67">
        <f>HLOOKUP($D$10,ReferenceTables!$AU$3:$CU$10,5,FALSE)</f>
        <v>44658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str">
        <f t="shared" si="12"/>
        <v>2ABNAMRO-0026-05 P1 - Alfam TMP1 - Alfam TM</v>
      </c>
      <c r="B152" s="30">
        <v>2</v>
      </c>
      <c r="C152" s="86" t="s">
        <v>31</v>
      </c>
      <c r="D152" s="73" t="str">
        <f>VLOOKUP(C152,Project_Replicon[[#All],[Replicon Line w/code]:[Project2]],2,FALSE)</f>
        <v>P1 - Alfam TM</v>
      </c>
      <c r="E152" s="70" t="str">
        <f t="shared" si="13"/>
        <v/>
      </c>
      <c r="F152" s="71">
        <f>HLOOKUP($D$10,ReferenceTables!$AU$3:$CU$10,5,FALSE)</f>
        <v>44658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str">
        <f t="shared" si="12"/>
        <v>3ABNAMRO-0026-05 P1 - Alfam TMP1 - Alfam TM</v>
      </c>
      <c r="B153" s="30">
        <v>3</v>
      </c>
      <c r="C153" s="87" t="s">
        <v>31</v>
      </c>
      <c r="D153" s="25" t="str">
        <f>VLOOKUP(C153,Project_Replicon[[#All],[Replicon Line w/code]:[Project2]],2,FALSE)</f>
        <v>P1 - Alfam TM</v>
      </c>
      <c r="E153" s="34" t="str">
        <f>_xlfn.IFNA(VLOOKUP(A153,$A$14:$C$21,3,FALSE),"")</f>
        <v/>
      </c>
      <c r="F153" s="26">
        <f>HLOOKUP($D$10,ReferenceTables!$AU$3:$CU$10,5,FALSE)</f>
        <v>44658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str">
        <f t="shared" si="12"/>
        <v>1ABNAMRO-0026-06 P4 - AzureP4 - Azure</v>
      </c>
      <c r="B154" s="30">
        <v>1</v>
      </c>
      <c r="C154" s="88" t="s">
        <v>32</v>
      </c>
      <c r="D154" s="69" t="str">
        <f>VLOOKUP(C154,Project_Replicon[[#All],[Replicon Line w/code]:[Project2]],2,FALSE)</f>
        <v>P4 - Azure</v>
      </c>
      <c r="E154" s="69" t="str">
        <f t="shared" si="13"/>
        <v/>
      </c>
      <c r="F154" s="67">
        <f>HLOOKUP($D$10,ReferenceTables!$AU$3:$CU$10,5,FALSE)</f>
        <v>44658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str">
        <f t="shared" si="12"/>
        <v>2ABNAMRO-0026-06 P4 - AzureP4 - Azure</v>
      </c>
      <c r="B155" s="30">
        <v>2</v>
      </c>
      <c r="C155" s="86" t="s">
        <v>32</v>
      </c>
      <c r="D155" s="73" t="str">
        <f>VLOOKUP(C155,Project_Replicon[[#All],[Replicon Line w/code]:[Project2]],2,FALSE)</f>
        <v>P4 - Azure</v>
      </c>
      <c r="E155" s="70" t="str">
        <f t="shared" si="13"/>
        <v/>
      </c>
      <c r="F155" s="71">
        <f>HLOOKUP($D$10,ReferenceTables!$AU$3:$CU$10,5,FALSE)</f>
        <v>44658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str">
        <f t="shared" si="12"/>
        <v>3ABNAMRO-0026-06 P4 - AzureP4 - Azure</v>
      </c>
      <c r="B156" s="30">
        <v>3</v>
      </c>
      <c r="C156" s="87" t="s">
        <v>32</v>
      </c>
      <c r="D156" s="25" t="str">
        <f>VLOOKUP(C156,Project_Replicon[[#All],[Replicon Line w/code]:[Project2]],2,FALSE)</f>
        <v>P4 - Azure</v>
      </c>
      <c r="E156" s="34" t="str">
        <f>_xlfn.IFNA(VLOOKUP(A156,$A$14:$C$21,3,FALSE),"")</f>
        <v/>
      </c>
      <c r="F156" s="26">
        <f>HLOOKUP($D$10,ReferenceTables!$AU$3:$CU$10,5,FALSE)</f>
        <v>44658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44658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44658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44658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str">
        <f t="shared" si="12"/>
        <v>1ABNAMRO-0026-08 DRP FPDRP FP</v>
      </c>
      <c r="B160" s="30">
        <v>1</v>
      </c>
      <c r="C160" s="88" t="s">
        <v>34</v>
      </c>
      <c r="D160" s="69" t="str">
        <f>VLOOKUP(C160,Project_Replicon[[#All],[Replicon Line w/code]:[Project2]],2,FALSE)</f>
        <v>DRP FP</v>
      </c>
      <c r="E160" s="69" t="str">
        <f t="shared" si="13"/>
        <v/>
      </c>
      <c r="F160" s="67">
        <f>HLOOKUP($D$10,ReferenceTables!$AU$3:$CU$10,5,FALSE)</f>
        <v>44658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str">
        <f t="shared" si="12"/>
        <v>2ABNAMRO-0026-08 DRP FPDRP FP</v>
      </c>
      <c r="B161" s="30">
        <v>2</v>
      </c>
      <c r="C161" s="86" t="s">
        <v>34</v>
      </c>
      <c r="D161" s="73" t="str">
        <f>VLOOKUP(C161,Project_Replicon[[#All],[Replicon Line w/code]:[Project2]],2,FALSE)</f>
        <v>DRP FP</v>
      </c>
      <c r="E161" s="70" t="str">
        <f t="shared" si="13"/>
        <v/>
      </c>
      <c r="F161" s="71">
        <f>HLOOKUP($D$10,ReferenceTables!$AU$3:$CU$10,5,FALSE)</f>
        <v>44658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str">
        <f t="shared" si="12"/>
        <v>3ABNAMRO-0026-08 DRP FPDRP FP</v>
      </c>
      <c r="B162" s="30">
        <v>3</v>
      </c>
      <c r="C162" s="87" t="s">
        <v>34</v>
      </c>
      <c r="D162" s="25" t="str">
        <f>VLOOKUP(C162,Project_Replicon[[#All],[Replicon Line w/code]:[Project2]],2,FALSE)</f>
        <v>DRP FP</v>
      </c>
      <c r="E162" s="34" t="str">
        <f>_xlfn.IFNA(VLOOKUP(A162,$A$14:$C$21,3,FALSE),"")</f>
        <v/>
      </c>
      <c r="F162" s="26">
        <f>HLOOKUP($D$10,ReferenceTables!$AU$3:$CU$10,5,FALSE)</f>
        <v>44658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str">
        <f t="shared" si="12"/>
        <v>1ABNAMRO-0026-09 Exchange Layer FPExchange Layer FP</v>
      </c>
      <c r="B163" s="30">
        <v>1</v>
      </c>
      <c r="C163" s="88" t="s">
        <v>35</v>
      </c>
      <c r="D163" s="69" t="str">
        <f>VLOOKUP(C163,Project_Replicon[[#All],[Replicon Line w/code]:[Project2]],2,FALSE)</f>
        <v>Exchange Layer FP</v>
      </c>
      <c r="E163" s="69" t="str">
        <f t="shared" si="13"/>
        <v/>
      </c>
      <c r="F163" s="67">
        <f>HLOOKUP($D$10,ReferenceTables!$AU$3:$CU$10,5,FALSE)</f>
        <v>44658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str">
        <f t="shared" si="12"/>
        <v>2ABNAMRO-0026-09 Exchange Layer FPExchange Layer FP</v>
      </c>
      <c r="B164" s="30">
        <v>2</v>
      </c>
      <c r="C164" s="86" t="s">
        <v>35</v>
      </c>
      <c r="D164" s="73" t="str">
        <f>VLOOKUP(C164,Project_Replicon[[#All],[Replicon Line w/code]:[Project2]],2,FALSE)</f>
        <v>Exchange Layer FP</v>
      </c>
      <c r="E164" s="70" t="str">
        <f t="shared" si="13"/>
        <v/>
      </c>
      <c r="F164" s="71">
        <f>HLOOKUP($D$10,ReferenceTables!$AU$3:$CU$10,5,FALSE)</f>
        <v>44658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str">
        <f t="shared" si="12"/>
        <v>3ABNAMRO-0026-09 Exchange Layer FPExchange Layer FP</v>
      </c>
      <c r="B165" s="30">
        <v>3</v>
      </c>
      <c r="C165" s="87" t="s">
        <v>35</v>
      </c>
      <c r="D165" s="25" t="str">
        <f>VLOOKUP(C165,Project_Replicon[[#All],[Replicon Line w/code]:[Project2]],2,FALSE)</f>
        <v>Exchange Layer FP</v>
      </c>
      <c r="E165" s="34" t="str">
        <f>_xlfn.IFNA(VLOOKUP(A165,$A$14:$C$21,3,FALSE),"")</f>
        <v/>
      </c>
      <c r="F165" s="26">
        <f>HLOOKUP($D$10,ReferenceTables!$AU$3:$CU$10,5,FALSE)</f>
        <v>44658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str">
        <f t="shared" si="12"/>
        <v>1ABNAMRO-0026-11 P1 - Proofing PointsP1 - Proofing Points</v>
      </c>
      <c r="B166" s="30">
        <v>1</v>
      </c>
      <c r="C166" s="88" t="s">
        <v>36</v>
      </c>
      <c r="D166" s="69" t="str">
        <f>VLOOKUP(C166,Project_Replicon[[#All],[Replicon Line w/code]:[Project2]],2,FALSE)</f>
        <v>P1 - Proofing Points</v>
      </c>
      <c r="E166" s="69" t="str">
        <f t="shared" si="13"/>
        <v/>
      </c>
      <c r="F166" s="67">
        <f>HLOOKUP($D$10,ReferenceTables!$AU$3:$CU$10,5,FALSE)</f>
        <v>44658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str">
        <f t="shared" si="12"/>
        <v>2ABNAMRO-0026-11 P1 - Proofing PointsP1 - Proofing Points</v>
      </c>
      <c r="B167" s="30">
        <v>2</v>
      </c>
      <c r="C167" s="86" t="s">
        <v>36</v>
      </c>
      <c r="D167" s="73" t="str">
        <f>VLOOKUP(C167,Project_Replicon[[#All],[Replicon Line w/code]:[Project2]],2,FALSE)</f>
        <v>P1 - Proofing Points</v>
      </c>
      <c r="E167" s="70" t="str">
        <f t="shared" si="13"/>
        <v/>
      </c>
      <c r="F167" s="71">
        <f>HLOOKUP($D$10,ReferenceTables!$AU$3:$CU$10,5,FALSE)</f>
        <v>44658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str">
        <f t="shared" si="12"/>
        <v>3ABNAMRO-0026-11 P1 - Proofing PointsP1 - Proofing Points</v>
      </c>
      <c r="B168" s="30">
        <v>3</v>
      </c>
      <c r="C168" s="87" t="s">
        <v>36</v>
      </c>
      <c r="D168" s="25" t="str">
        <f>VLOOKUP(C168,Project_Replicon[[#All],[Replicon Line w/code]:[Project2]],2,FALSE)</f>
        <v>P1 - Proofing Points</v>
      </c>
      <c r="E168" s="34" t="str">
        <f t="shared" ref="E168:E174" si="18">_xlfn.IFNA(VLOOKUP(A168,$A$14:$C$21,3,FALSE),"")</f>
        <v/>
      </c>
      <c r="F168" s="26">
        <f>HLOOKUP($D$10,ReferenceTables!$AU$3:$CU$10,5,FALSE)</f>
        <v>44658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str">
        <f t="shared" si="12"/>
        <v>1ABNAMRO-0026-12 P1 - Support AAGH HEP1 - Support AAGH HE</v>
      </c>
      <c r="B169" s="30">
        <v>1</v>
      </c>
      <c r="C169" s="88" t="s">
        <v>37</v>
      </c>
      <c r="D169" s="69" t="str">
        <f>VLOOKUP(C169,Project_Replicon[[#All],[Replicon Line w/code]:[Project2]],2,FALSE)</f>
        <v>P1 - Support AAGH HE</v>
      </c>
      <c r="E169" s="69" t="str">
        <f t="shared" si="18"/>
        <v/>
      </c>
      <c r="F169" s="67">
        <f>HLOOKUP($D$10,ReferenceTables!$AU$3:$CU$10,5,FALSE)</f>
        <v>44658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str">
        <f t="shared" si="12"/>
        <v>2ABNAMRO-0026-12 P1 - Support AAGH HEP1 - Support AAGH HE</v>
      </c>
      <c r="B170" s="30">
        <v>2</v>
      </c>
      <c r="C170" s="86" t="s">
        <v>37</v>
      </c>
      <c r="D170" s="73" t="str">
        <f>VLOOKUP(C170,Project_Replicon[[#All],[Replicon Line w/code]:[Project2]],2,FALSE)</f>
        <v>P1 - Support AAGH HE</v>
      </c>
      <c r="E170" s="70" t="str">
        <f t="shared" si="18"/>
        <v/>
      </c>
      <c r="F170" s="71">
        <f>HLOOKUP($D$10,ReferenceTables!$AU$3:$CU$10,5,FALSE)</f>
        <v>44658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str">
        <f t="shared" si="12"/>
        <v>3ABNAMRO-0026-12 P1 - Support AAGH HEP1 - Support AAGH HE</v>
      </c>
      <c r="B171" s="30">
        <v>3</v>
      </c>
      <c r="C171" s="87" t="s">
        <v>37</v>
      </c>
      <c r="D171" s="25" t="str">
        <f>VLOOKUP(C171,Project_Replicon[[#All],[Replicon Line w/code]:[Project2]],2,FALSE)</f>
        <v>P1 - Support AAGH HE</v>
      </c>
      <c r="E171" s="34" t="str">
        <f t="shared" si="18"/>
        <v/>
      </c>
      <c r="F171" s="26">
        <f>HLOOKUP($D$10,ReferenceTables!$AU$3:$CU$10,5,FALSE)</f>
        <v>44658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44658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44658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44658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str">
        <f t="shared" si="12"/>
        <v>1ABNAMRO-0026-14 P1 AAHG 2022 RemediationP1 AAHG 2022 Remediation</v>
      </c>
      <c r="B175" s="30">
        <v>1</v>
      </c>
      <c r="C175" s="88" t="s">
        <v>39</v>
      </c>
      <c r="D175" s="69" t="str">
        <f>VLOOKUP(C175,Project_Replicon[[#All],[Replicon Line w/code]:[Project2]],2,FALSE)</f>
        <v>P1 AAHG 2022 Remediation</v>
      </c>
      <c r="E175" s="69" t="str">
        <f t="shared" si="13"/>
        <v/>
      </c>
      <c r="F175" s="67">
        <f>HLOOKUP($D$10,ReferenceTables!$AU$3:$CU$10,5,FALSE)</f>
        <v>44658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str">
        <f t="shared" si="12"/>
        <v>2ABNAMRO-0026-14 P1 AAHG 2022 RemediationP1 AAHG 2022 Remediation</v>
      </c>
      <c r="B176" s="30">
        <v>2</v>
      </c>
      <c r="C176" s="86" t="s">
        <v>39</v>
      </c>
      <c r="D176" s="73" t="str">
        <f>VLOOKUP(C176,Project_Replicon[[#All],[Replicon Line w/code]:[Project2]],2,FALSE)</f>
        <v>P1 AAHG 2022 Remediation</v>
      </c>
      <c r="E176" s="70" t="str">
        <f t="shared" si="13"/>
        <v/>
      </c>
      <c r="F176" s="71">
        <f>HLOOKUP($D$10,ReferenceTables!$AU$3:$CU$10,5,FALSE)</f>
        <v>44658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str">
        <f t="shared" si="12"/>
        <v>3ABNAMRO-0026-14 P1 AAHG 2022 RemediationP1 AAHG 2022 Remediation</v>
      </c>
      <c r="B177" s="30">
        <v>3</v>
      </c>
      <c r="C177" s="87" t="s">
        <v>39</v>
      </c>
      <c r="D177" s="25" t="str">
        <f>VLOOKUP(C177,Project_Replicon[[#All],[Replicon Line w/code]:[Project2]],2,FALSE)</f>
        <v>P1 AAHG 2022 Remediation</v>
      </c>
      <c r="E177" s="34" t="str">
        <f>_xlfn.IFNA(VLOOKUP(A177,$A$14:$C$21,3,FALSE),"")</f>
        <v/>
      </c>
      <c r="F177" s="26">
        <f>HLOOKUP($D$10,ReferenceTables!$AU$3:$CU$10,5,FALSE)</f>
        <v>44658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str">
        <f t="shared" si="12"/>
        <v>1ABNAMRO-0026-15 Support (Infra., Release, Deployment)Support (Infra., Release, Deployment)</v>
      </c>
      <c r="B178" s="30">
        <v>1</v>
      </c>
      <c r="C178" s="88" t="s">
        <v>40</v>
      </c>
      <c r="D178" s="69" t="str">
        <f>VLOOKUP(C178,Project_Replicon[[#All],[Replicon Line w/code]:[Project2]],2,FALSE)</f>
        <v>Support (Infra., Release, Deployment)</v>
      </c>
      <c r="E178" s="69" t="str">
        <f t="shared" si="13"/>
        <v/>
      </c>
      <c r="F178" s="67">
        <f>HLOOKUP($D$10,ReferenceTables!$AU$3:$CU$10,5,FALSE)</f>
        <v>44658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str">
        <f t="shared" si="12"/>
        <v>2ABNAMRO-0026-15 Support (Infra., Release, Deployment)Support (Infra., Release, Deployment)</v>
      </c>
      <c r="B179" s="30">
        <v>2</v>
      </c>
      <c r="C179" s="86" t="s">
        <v>40</v>
      </c>
      <c r="D179" s="73" t="str">
        <f>VLOOKUP(C179,Project_Replicon[[#All],[Replicon Line w/code]:[Project2]],2,FALSE)</f>
        <v>Support (Infra., Release, Deployment)</v>
      </c>
      <c r="E179" s="70" t="str">
        <f t="shared" si="13"/>
        <v/>
      </c>
      <c r="F179" s="71">
        <f>HLOOKUP($D$10,ReferenceTables!$AU$3:$CU$10,5,FALSE)</f>
        <v>44658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str">
        <f t="shared" si="12"/>
        <v>3ABNAMRO-0026-15 Support (Infra., Release, Deployment)Support (Infra., Release, Deployment)</v>
      </c>
      <c r="B180" s="30">
        <v>3</v>
      </c>
      <c r="C180" s="89" t="s">
        <v>40</v>
      </c>
      <c r="D180" s="83" t="str">
        <f>VLOOKUP(C180,Project_Replicon[[#All],[Replicon Line w/code]:[Project2]],2,FALSE)</f>
        <v>Support (Infra., Release, Deployment)</v>
      </c>
      <c r="E180" s="36" t="str">
        <f>_xlfn.IFNA(VLOOKUP(A180,$A$14:$C$21,3,FALSE),"")</f>
        <v/>
      </c>
      <c r="F180" s="84">
        <f>HLOOKUP($D$10,ReferenceTables!$AU$3:$CU$10,5,FALSE)</f>
        <v>44658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1ABNAMRO-0026-02 P1 - AAHG Additional 2022P1 - AAHG Additional 2022</v>
      </c>
      <c r="B181" s="30">
        <v>1</v>
      </c>
      <c r="C181" s="98" t="s">
        <v>28</v>
      </c>
      <c r="D181" s="99" t="str">
        <f>VLOOKUP(C181,Project_Replicon[[#All],[Replicon Line w/code]:[Project2]],2,FALSE)</f>
        <v>P1 - AAHG Additional 2022</v>
      </c>
      <c r="E181" s="99" t="str">
        <f t="shared" ref="E181:E227" si="19">_xlfn.IFNA(VLOOKUP(A181,$A$14:$C$21,3,FALSE),"")</f>
        <v/>
      </c>
      <c r="F181" s="71">
        <f>HLOOKUP($D$10,ReferenceTables!$AU$3:$CU$10,6,FALSE)</f>
        <v>44659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str">
        <f t="shared" si="12"/>
        <v>2ABNAMRO-0026-02 P1 - AAHG Additional 2022P1 - AAHG Additional 2022</v>
      </c>
      <c r="B182" s="30">
        <v>2</v>
      </c>
      <c r="C182" s="86" t="s">
        <v>28</v>
      </c>
      <c r="D182" s="73" t="str">
        <f>VLOOKUP(C182,Project_Replicon[[#All],[Replicon Line w/code]:[Project2]],2,FALSE)</f>
        <v>P1 - AAHG Additional 2022</v>
      </c>
      <c r="E182" s="70" t="str">
        <f t="shared" si="19"/>
        <v/>
      </c>
      <c r="F182" s="71">
        <f>HLOOKUP($D$10,ReferenceTables!$AU$3:$CU$10,6,FALSE)</f>
        <v>44659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str">
        <f t="shared" si="12"/>
        <v>3ABNAMRO-0026-02 P1 - AAHG Additional 2022P1 - AAHG Additional 2022</v>
      </c>
      <c r="B183" s="30">
        <v>3</v>
      </c>
      <c r="C183" s="87" t="s">
        <v>28</v>
      </c>
      <c r="D183" s="25" t="str">
        <f>VLOOKUP(C183,Project_Replicon[[#All],[Replicon Line w/code]:[Project2]],2,FALSE)</f>
        <v>P1 - AAHG Additional 2022</v>
      </c>
      <c r="E183" s="34" t="str">
        <f>_xlfn.IFNA(VLOOKUP(A183,$A$14:$C$21,3,FALSE),"")</f>
        <v/>
      </c>
      <c r="F183" s="26">
        <f>HLOOKUP($D$10,ReferenceTables!$AU$3:$CU$10,6,FALSE)</f>
        <v>44659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str">
        <f t="shared" ref="A184:A247" si="21">_xlfn.CONCAT(B184,C184,D184)</f>
        <v>1ABNAMRO-0026-03 P1 - Alfam FP (CTM Part)P1 - Alfam FP (CTM Part)</v>
      </c>
      <c r="B184" s="30">
        <v>1</v>
      </c>
      <c r="C184" s="88" t="s">
        <v>29</v>
      </c>
      <c r="D184" s="69" t="str">
        <f>VLOOKUP(C184,Project_Replicon[[#All],[Replicon Line w/code]:[Project2]],2,FALSE)</f>
        <v>P1 - Alfam FP (CTM Part)</v>
      </c>
      <c r="E184" s="69" t="str">
        <f t="shared" si="19"/>
        <v/>
      </c>
      <c r="F184" s="67">
        <f>HLOOKUP($D$10,ReferenceTables!$AU$3:$CU$10,6,FALSE)</f>
        <v>44659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str">
        <f t="shared" si="21"/>
        <v>2ABNAMRO-0026-03 P1 - Alfam FP (CTM Part)P1 - Alfam FP (CTM Part)</v>
      </c>
      <c r="B185" s="30">
        <v>2</v>
      </c>
      <c r="C185" s="86" t="s">
        <v>29</v>
      </c>
      <c r="D185" s="73" t="str">
        <f>VLOOKUP(C185,Project_Replicon[[#All],[Replicon Line w/code]:[Project2]],2,FALSE)</f>
        <v>P1 - Alfam FP (CTM Part)</v>
      </c>
      <c r="E185" s="70" t="str">
        <f t="shared" si="19"/>
        <v/>
      </c>
      <c r="F185" s="71">
        <f>HLOOKUP($D$10,ReferenceTables!$AU$3:$CU$10,6,FALSE)</f>
        <v>44659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str">
        <f t="shared" si="21"/>
        <v>3ABNAMRO-0026-03 P1 - Alfam FP (CTM Part)P1 - Alfam FP (CTM Part)</v>
      </c>
      <c r="B186" s="30">
        <v>3</v>
      </c>
      <c r="C186" s="87" t="s">
        <v>29</v>
      </c>
      <c r="D186" s="25" t="str">
        <f>VLOOKUP(C186,Project_Replicon[[#All],[Replicon Line w/code]:[Project2]],2,FALSE)</f>
        <v>P1 - Alfam FP (CTM Part)</v>
      </c>
      <c r="E186" s="34" t="str">
        <f>_xlfn.IFNA(VLOOKUP(A186,$A$14:$C$21,3,FALSE),"")</f>
        <v/>
      </c>
      <c r="F186" s="26">
        <f>HLOOKUP($D$10,ReferenceTables!$AU$3:$CU$10,6,FALSE)</f>
        <v>44659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str">
        <f t="shared" si="21"/>
        <v>1ABNAMRO-0026-04 P1 - Alfam FPP1 - Alfam FP</v>
      </c>
      <c r="B187" s="30">
        <v>1</v>
      </c>
      <c r="C187" s="88" t="s">
        <v>30</v>
      </c>
      <c r="D187" s="69" t="str">
        <f>VLOOKUP(C187,Project_Replicon[[#All],[Replicon Line w/code]:[Project2]],2,FALSE)</f>
        <v>P1 - Alfam FP</v>
      </c>
      <c r="E187" s="69" t="str">
        <f t="shared" si="19"/>
        <v/>
      </c>
      <c r="F187" s="67">
        <f>HLOOKUP($D$10,ReferenceTables!$AU$3:$CU$10,6,FALSE)</f>
        <v>44659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str">
        <f t="shared" si="21"/>
        <v>2ABNAMRO-0026-04 P1 - Alfam FPP1 - Alfam FP</v>
      </c>
      <c r="B188" s="30">
        <v>2</v>
      </c>
      <c r="C188" s="86" t="s">
        <v>30</v>
      </c>
      <c r="D188" s="73" t="str">
        <f>VLOOKUP(C188,Project_Replicon[[#All],[Replicon Line w/code]:[Project2]],2,FALSE)</f>
        <v>P1 - Alfam FP</v>
      </c>
      <c r="E188" s="70" t="str">
        <f t="shared" si="19"/>
        <v/>
      </c>
      <c r="F188" s="71">
        <f>HLOOKUP($D$10,ReferenceTables!$AU$3:$CU$10,6,FALSE)</f>
        <v>44659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str">
        <f t="shared" si="21"/>
        <v>3ABNAMRO-0026-04 P1 - Alfam FPP1 - Alfam FP</v>
      </c>
      <c r="B189" s="30">
        <v>3</v>
      </c>
      <c r="C189" s="87" t="s">
        <v>30</v>
      </c>
      <c r="D189" s="25" t="str">
        <f>VLOOKUP(C189,Project_Replicon[[#All],[Replicon Line w/code]:[Project2]],2,FALSE)</f>
        <v>P1 - Alfam FP</v>
      </c>
      <c r="E189" s="34" t="str">
        <f>_xlfn.IFNA(VLOOKUP(A189,$A$14:$C$21,3,FALSE),"")</f>
        <v/>
      </c>
      <c r="F189" s="26">
        <f>HLOOKUP($D$10,ReferenceTables!$AU$3:$CU$10,6,FALSE)</f>
        <v>44659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str">
        <f t="shared" si="21"/>
        <v>1ABNAMRO-0026-05 P1 - Alfam TMP1 - Alfam TM</v>
      </c>
      <c r="B190" s="30">
        <v>1</v>
      </c>
      <c r="C190" s="88" t="s">
        <v>31</v>
      </c>
      <c r="D190" s="69" t="str">
        <f>VLOOKUP(C190,Project_Replicon[[#All],[Replicon Line w/code]:[Project2]],2,FALSE)</f>
        <v>P1 - Alfam TM</v>
      </c>
      <c r="E190" s="69" t="str">
        <f t="shared" si="19"/>
        <v/>
      </c>
      <c r="F190" s="67">
        <f>HLOOKUP($D$10,ReferenceTables!$AU$3:$CU$10,6,FALSE)</f>
        <v>44659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str">
        <f t="shared" si="21"/>
        <v>2ABNAMRO-0026-05 P1 - Alfam TMP1 - Alfam TM</v>
      </c>
      <c r="B191" s="30">
        <v>2</v>
      </c>
      <c r="C191" s="86" t="s">
        <v>31</v>
      </c>
      <c r="D191" s="73" t="str">
        <f>VLOOKUP(C191,Project_Replicon[[#All],[Replicon Line w/code]:[Project2]],2,FALSE)</f>
        <v>P1 - Alfam TM</v>
      </c>
      <c r="E191" s="70" t="str">
        <f t="shared" si="19"/>
        <v/>
      </c>
      <c r="F191" s="71">
        <f>HLOOKUP($D$10,ReferenceTables!$AU$3:$CU$10,6,FALSE)</f>
        <v>44659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str">
        <f t="shared" si="21"/>
        <v>3ABNAMRO-0026-05 P1 - Alfam TMP1 - Alfam TM</v>
      </c>
      <c r="B192" s="30">
        <v>3</v>
      </c>
      <c r="C192" s="87" t="s">
        <v>31</v>
      </c>
      <c r="D192" s="25" t="str">
        <f>VLOOKUP(C192,Project_Replicon[[#All],[Replicon Line w/code]:[Project2]],2,FALSE)</f>
        <v>P1 - Alfam TM</v>
      </c>
      <c r="E192" s="34" t="str">
        <f>_xlfn.IFNA(VLOOKUP(A192,$A$14:$C$21,3,FALSE),"")</f>
        <v/>
      </c>
      <c r="F192" s="26">
        <f>HLOOKUP($D$10,ReferenceTables!$AU$3:$CU$10,6,FALSE)</f>
        <v>44659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str">
        <f t="shared" si="21"/>
        <v>1ABNAMRO-0026-06 P4 - AzureP4 - Azure</v>
      </c>
      <c r="B193" s="30">
        <v>1</v>
      </c>
      <c r="C193" s="88" t="s">
        <v>32</v>
      </c>
      <c r="D193" s="69" t="str">
        <f>VLOOKUP(C193,Project_Replicon[[#All],[Replicon Line w/code]:[Project2]],2,FALSE)</f>
        <v>P4 - Azure</v>
      </c>
      <c r="E193" s="69" t="str">
        <f t="shared" si="19"/>
        <v/>
      </c>
      <c r="F193" s="67">
        <f>HLOOKUP($D$10,ReferenceTables!$AU$3:$CU$10,6,FALSE)</f>
        <v>44659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str">
        <f t="shared" si="21"/>
        <v>2ABNAMRO-0026-06 P4 - AzureP4 - Azure</v>
      </c>
      <c r="B194" s="30">
        <v>2</v>
      </c>
      <c r="C194" s="86" t="s">
        <v>32</v>
      </c>
      <c r="D194" s="73" t="str">
        <f>VLOOKUP(C194,Project_Replicon[[#All],[Replicon Line w/code]:[Project2]],2,FALSE)</f>
        <v>P4 - Azure</v>
      </c>
      <c r="E194" s="70" t="str">
        <f t="shared" si="19"/>
        <v/>
      </c>
      <c r="F194" s="71">
        <f>HLOOKUP($D$10,ReferenceTables!$AU$3:$CU$10,6,FALSE)</f>
        <v>44659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str">
        <f t="shared" si="21"/>
        <v>3ABNAMRO-0026-06 P4 - AzureP4 - Azure</v>
      </c>
      <c r="B195" s="30">
        <v>3</v>
      </c>
      <c r="C195" s="87" t="s">
        <v>32</v>
      </c>
      <c r="D195" s="25" t="str">
        <f>VLOOKUP(C195,Project_Replicon[[#All],[Replicon Line w/code]:[Project2]],2,FALSE)</f>
        <v>P4 - Azure</v>
      </c>
      <c r="E195" s="34" t="str">
        <f>_xlfn.IFNA(VLOOKUP(A195,$A$14:$C$21,3,FALSE),"")</f>
        <v/>
      </c>
      <c r="F195" s="26">
        <f>HLOOKUP($D$10,ReferenceTables!$AU$3:$CU$10,6,FALSE)</f>
        <v>44659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44659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44659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44659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str">
        <f t="shared" si="21"/>
        <v>1ABNAMRO-0026-08 DRP FPDRP FP</v>
      </c>
      <c r="B199" s="30">
        <v>1</v>
      </c>
      <c r="C199" s="88" t="s">
        <v>34</v>
      </c>
      <c r="D199" s="69" t="str">
        <f>VLOOKUP(C199,Project_Replicon[[#All],[Replicon Line w/code]:[Project2]],2,FALSE)</f>
        <v>DRP FP</v>
      </c>
      <c r="E199" s="69" t="str">
        <f t="shared" si="19"/>
        <v/>
      </c>
      <c r="F199" s="67">
        <f>HLOOKUP($D$10,ReferenceTables!$AU$3:$CU$10,6,FALSE)</f>
        <v>44659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str">
        <f t="shared" si="21"/>
        <v>2ABNAMRO-0026-08 DRP FPDRP FP</v>
      </c>
      <c r="B200" s="30">
        <v>2</v>
      </c>
      <c r="C200" s="86" t="s">
        <v>34</v>
      </c>
      <c r="D200" s="73" t="str">
        <f>VLOOKUP(C200,Project_Replicon[[#All],[Replicon Line w/code]:[Project2]],2,FALSE)</f>
        <v>DRP FP</v>
      </c>
      <c r="E200" s="70" t="str">
        <f t="shared" si="19"/>
        <v/>
      </c>
      <c r="F200" s="71">
        <f>HLOOKUP($D$10,ReferenceTables!$AU$3:$CU$10,6,FALSE)</f>
        <v>44659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str">
        <f t="shared" si="21"/>
        <v>3ABNAMRO-0026-08 DRP FPDRP FP</v>
      </c>
      <c r="B201" s="30">
        <v>3</v>
      </c>
      <c r="C201" s="87" t="s">
        <v>34</v>
      </c>
      <c r="D201" s="25" t="str">
        <f>VLOOKUP(C201,Project_Replicon[[#All],[Replicon Line w/code]:[Project2]],2,FALSE)</f>
        <v>DRP FP</v>
      </c>
      <c r="E201" s="34" t="str">
        <f>_xlfn.IFNA(VLOOKUP(A201,$A$14:$C$21,3,FALSE),"")</f>
        <v/>
      </c>
      <c r="F201" s="26">
        <f>HLOOKUP($D$10,ReferenceTables!$AU$3:$CU$10,6,FALSE)</f>
        <v>44659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str">
        <f t="shared" si="21"/>
        <v>1ABNAMRO-0026-09 Exchange Layer FPExchange Layer FP</v>
      </c>
      <c r="B202" s="30">
        <v>1</v>
      </c>
      <c r="C202" s="88" t="s">
        <v>35</v>
      </c>
      <c r="D202" s="69" t="str">
        <f>VLOOKUP(C202,Project_Replicon[[#All],[Replicon Line w/code]:[Project2]],2,FALSE)</f>
        <v>Exchange Layer FP</v>
      </c>
      <c r="E202" s="69" t="str">
        <f t="shared" si="19"/>
        <v/>
      </c>
      <c r="F202" s="67">
        <f>HLOOKUP($D$10,ReferenceTables!$AU$3:$CU$10,6,FALSE)</f>
        <v>44659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str">
        <f t="shared" si="21"/>
        <v>2ABNAMRO-0026-09 Exchange Layer FPExchange Layer FP</v>
      </c>
      <c r="B203" s="30">
        <v>2</v>
      </c>
      <c r="C203" s="86" t="s">
        <v>35</v>
      </c>
      <c r="D203" s="73" t="str">
        <f>VLOOKUP(C203,Project_Replicon[[#All],[Replicon Line w/code]:[Project2]],2,FALSE)</f>
        <v>Exchange Layer FP</v>
      </c>
      <c r="E203" s="70" t="str">
        <f t="shared" si="19"/>
        <v/>
      </c>
      <c r="F203" s="71">
        <f>HLOOKUP($D$10,ReferenceTables!$AU$3:$CU$10,6,FALSE)</f>
        <v>44659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str">
        <f t="shared" si="21"/>
        <v>3ABNAMRO-0026-09 Exchange Layer FPExchange Layer FP</v>
      </c>
      <c r="B204" s="30">
        <v>3</v>
      </c>
      <c r="C204" s="87" t="s">
        <v>35</v>
      </c>
      <c r="D204" s="25" t="str">
        <f>VLOOKUP(C204,Project_Replicon[[#All],[Replicon Line w/code]:[Project2]],2,FALSE)</f>
        <v>Exchange Layer FP</v>
      </c>
      <c r="E204" s="34" t="str">
        <f t="shared" ref="E204:E213" si="22">_xlfn.IFNA(VLOOKUP(A204,$A$14:$C$21,3,FALSE),"")</f>
        <v/>
      </c>
      <c r="F204" s="26">
        <f>HLOOKUP($D$10,ReferenceTables!$AU$3:$CU$10,6,FALSE)</f>
        <v>44659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str">
        <f t="shared" si="21"/>
        <v>1ABNAMRO-0026-11 P1 - Proofing PointsP1 - Proofing Points</v>
      </c>
      <c r="B205" s="30">
        <v>1</v>
      </c>
      <c r="C205" s="88" t="s">
        <v>36</v>
      </c>
      <c r="D205" s="69" t="str">
        <f>VLOOKUP(C205,Project_Replicon[[#All],[Replicon Line w/code]:[Project2]],2,FALSE)</f>
        <v>P1 - Proofing Points</v>
      </c>
      <c r="E205" s="69" t="str">
        <f t="shared" si="22"/>
        <v/>
      </c>
      <c r="F205" s="67">
        <f>HLOOKUP($D$10,ReferenceTables!$AU$3:$CU$10,6,FALSE)</f>
        <v>44659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str">
        <f t="shared" si="21"/>
        <v>2ABNAMRO-0026-11 P1 - Proofing PointsP1 - Proofing Points</v>
      </c>
      <c r="B206" s="30">
        <v>2</v>
      </c>
      <c r="C206" s="86" t="s">
        <v>36</v>
      </c>
      <c r="D206" s="73" t="str">
        <f>VLOOKUP(C206,Project_Replicon[[#All],[Replicon Line w/code]:[Project2]],2,FALSE)</f>
        <v>P1 - Proofing Points</v>
      </c>
      <c r="E206" s="70" t="str">
        <f t="shared" si="22"/>
        <v/>
      </c>
      <c r="F206" s="71">
        <f>HLOOKUP($D$10,ReferenceTables!$AU$3:$CU$10,6,FALSE)</f>
        <v>44659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str">
        <f t="shared" si="21"/>
        <v>3ABNAMRO-0026-11 P1 - Proofing PointsP1 - Proofing Points</v>
      </c>
      <c r="B207" s="30">
        <v>3</v>
      </c>
      <c r="C207" s="87" t="s">
        <v>36</v>
      </c>
      <c r="D207" s="25" t="str">
        <f>VLOOKUP(C207,Project_Replicon[[#All],[Replicon Line w/code]:[Project2]],2,FALSE)</f>
        <v>P1 - Proofing Points</v>
      </c>
      <c r="E207" s="34" t="str">
        <f t="shared" si="22"/>
        <v/>
      </c>
      <c r="F207" s="26">
        <f>HLOOKUP($D$10,ReferenceTables!$AU$3:$CU$10,6,FALSE)</f>
        <v>44659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str">
        <f t="shared" si="21"/>
        <v>1ABNAMRO-0026-12 P1 - Support AAGH HEP1 - Support AAGH HE</v>
      </c>
      <c r="B208" s="30">
        <v>1</v>
      </c>
      <c r="C208" s="88" t="s">
        <v>37</v>
      </c>
      <c r="D208" s="69" t="str">
        <f>VLOOKUP(C208,Project_Replicon[[#All],[Replicon Line w/code]:[Project2]],2,FALSE)</f>
        <v>P1 - Support AAGH HE</v>
      </c>
      <c r="E208" s="69" t="str">
        <f t="shared" si="22"/>
        <v/>
      </c>
      <c r="F208" s="67">
        <f>HLOOKUP($D$10,ReferenceTables!$AU$3:$CU$10,6,FALSE)</f>
        <v>44659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str">
        <f t="shared" si="21"/>
        <v>2ABNAMRO-0026-12 P1 - Support AAGH HEP1 - Support AAGH HE</v>
      </c>
      <c r="B209" s="30">
        <v>2</v>
      </c>
      <c r="C209" s="86" t="s">
        <v>37</v>
      </c>
      <c r="D209" s="73" t="str">
        <f>VLOOKUP(C209,Project_Replicon[[#All],[Replicon Line w/code]:[Project2]],2,FALSE)</f>
        <v>P1 - Support AAGH HE</v>
      </c>
      <c r="E209" s="70" t="str">
        <f t="shared" si="22"/>
        <v/>
      </c>
      <c r="F209" s="71">
        <f>HLOOKUP($D$10,ReferenceTables!$AU$3:$CU$10,6,FALSE)</f>
        <v>44659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str">
        <f t="shared" si="21"/>
        <v>3ABNAMRO-0026-12 P1 - Support AAGH HEP1 - Support AAGH HE</v>
      </c>
      <c r="B210" s="30">
        <v>3</v>
      </c>
      <c r="C210" s="87" t="s">
        <v>37</v>
      </c>
      <c r="D210" s="25" t="str">
        <f>VLOOKUP(C210,Project_Replicon[[#All],[Replicon Line w/code]:[Project2]],2,FALSE)</f>
        <v>P1 - Support AAGH HE</v>
      </c>
      <c r="E210" s="34" t="str">
        <f t="shared" si="22"/>
        <v/>
      </c>
      <c r="F210" s="26">
        <f>HLOOKUP($D$10,ReferenceTables!$AU$3:$CU$10,6,FALSE)</f>
        <v>44659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44659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44659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44659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str">
        <f t="shared" si="21"/>
        <v>1ABNAMRO-0026-14 P1 AAHG 2022 RemediationP1 AAHG 2022 Remediation</v>
      </c>
      <c r="B214" s="30">
        <v>1</v>
      </c>
      <c r="C214" s="88" t="s">
        <v>39</v>
      </c>
      <c r="D214" s="69" t="str">
        <f>VLOOKUP(C214,Project_Replicon[[#All],[Replicon Line w/code]:[Project2]],2,FALSE)</f>
        <v>P1 AAHG 2022 Remediation</v>
      </c>
      <c r="E214" s="69" t="str">
        <f t="shared" si="19"/>
        <v/>
      </c>
      <c r="F214" s="67">
        <f>HLOOKUP($D$10,ReferenceTables!$AU$3:$CU$10,6,FALSE)</f>
        <v>44659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str">
        <f t="shared" si="21"/>
        <v>2ABNAMRO-0026-14 P1 AAHG 2022 RemediationP1 AAHG 2022 Remediation</v>
      </c>
      <c r="B215" s="30">
        <v>2</v>
      </c>
      <c r="C215" s="86" t="s">
        <v>39</v>
      </c>
      <c r="D215" s="73" t="str">
        <f>VLOOKUP(C215,Project_Replicon[[#All],[Replicon Line w/code]:[Project2]],2,FALSE)</f>
        <v>P1 AAHG 2022 Remediation</v>
      </c>
      <c r="E215" s="70" t="str">
        <f t="shared" si="19"/>
        <v/>
      </c>
      <c r="F215" s="71">
        <f>HLOOKUP($D$10,ReferenceTables!$AU$3:$CU$10,6,FALSE)</f>
        <v>44659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str">
        <f t="shared" si="21"/>
        <v>3ABNAMRO-0026-14 P1 AAHG 2022 RemediationP1 AAHG 2022 Remediation</v>
      </c>
      <c r="B216" s="30">
        <v>3</v>
      </c>
      <c r="C216" s="87" t="s">
        <v>39</v>
      </c>
      <c r="D216" s="25" t="str">
        <f>VLOOKUP(C216,Project_Replicon[[#All],[Replicon Line w/code]:[Project2]],2,FALSE)</f>
        <v>P1 AAHG 2022 Remediation</v>
      </c>
      <c r="E216" s="34" t="str">
        <f>_xlfn.IFNA(VLOOKUP(A216,$A$14:$C$21,3,FALSE),"")</f>
        <v/>
      </c>
      <c r="F216" s="26">
        <f>HLOOKUP($D$10,ReferenceTables!$AU$3:$CU$10,6,FALSE)</f>
        <v>44659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str">
        <f t="shared" si="21"/>
        <v>1ABNAMRO-0026-15 Support (Infra., Release, Deployment)Support (Infra., Release, Deployment)</v>
      </c>
      <c r="B217" s="30">
        <v>1</v>
      </c>
      <c r="C217" s="88" t="s">
        <v>40</v>
      </c>
      <c r="D217" s="69" t="str">
        <f>VLOOKUP(C217,Project_Replicon[[#All],[Replicon Line w/code]:[Project2]],2,FALSE)</f>
        <v>Support (Infra., Release, Deployment)</v>
      </c>
      <c r="E217" s="69" t="str">
        <f t="shared" si="19"/>
        <v/>
      </c>
      <c r="F217" s="67">
        <f>HLOOKUP($D$10,ReferenceTables!$AU$3:$CU$10,6,FALSE)</f>
        <v>44659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str">
        <f t="shared" si="21"/>
        <v>2ABNAMRO-0026-15 Support (Infra., Release, Deployment)Support (Infra., Release, Deployment)</v>
      </c>
      <c r="B218" s="30">
        <v>2</v>
      </c>
      <c r="C218" s="86" t="s">
        <v>40</v>
      </c>
      <c r="D218" s="73" t="str">
        <f>VLOOKUP(C218,Project_Replicon[[#All],[Replicon Line w/code]:[Project2]],2,FALSE)</f>
        <v>Support (Infra., Release, Deployment)</v>
      </c>
      <c r="E218" s="70" t="str">
        <f t="shared" si="19"/>
        <v/>
      </c>
      <c r="F218" s="71">
        <f>HLOOKUP($D$10,ReferenceTables!$AU$3:$CU$10,6,FALSE)</f>
        <v>44659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str">
        <f t="shared" si="21"/>
        <v>3ABNAMRO-0026-15 Support (Infra., Release, Deployment)Support (Infra., Release, Deployment)</v>
      </c>
      <c r="B219" s="30">
        <v>3</v>
      </c>
      <c r="C219" s="89" t="s">
        <v>40</v>
      </c>
      <c r="D219" s="83" t="str">
        <f>VLOOKUP(C219,Project_Replicon[[#All],[Replicon Line w/code]:[Project2]],2,FALSE)</f>
        <v>Support (Infra., Release, Deployment)</v>
      </c>
      <c r="E219" s="36" t="str">
        <f>_xlfn.IFNA(VLOOKUP(A219,$A$14:$C$21,3,FALSE),"")</f>
        <v/>
      </c>
      <c r="F219" s="84">
        <f>HLOOKUP($D$10,ReferenceTables!$AU$3:$CU$10,6,FALSE)</f>
        <v>44659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1ABNAMRO-0026-02 P1 - AAHG Additional 2022P1 - AAHG Additional 2022</v>
      </c>
      <c r="B220" s="30">
        <v>1</v>
      </c>
      <c r="C220" s="90" t="s">
        <v>28</v>
      </c>
      <c r="D220" s="82" t="str">
        <f>VLOOKUP(C220,Project_Replicon[[#All],[Replicon Line w/code]:[Project2]],2,FALSE)</f>
        <v>P1 - AAHG Additional 2022</v>
      </c>
      <c r="E220" s="82" t="str">
        <f t="shared" si="19"/>
        <v/>
      </c>
      <c r="F220" s="77">
        <f>HLOOKUP($D$10,ReferenceTables!$AU$3:$CU$10,7,FALSE)</f>
        <v>44660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str">
        <f t="shared" si="21"/>
        <v>2ABNAMRO-0026-02 P1 - AAHG Additional 2022P1 - AAHG Additional 2022</v>
      </c>
      <c r="B221" s="30">
        <v>2</v>
      </c>
      <c r="C221" s="91" t="s">
        <v>28</v>
      </c>
      <c r="D221" s="80" t="str">
        <f>VLOOKUP(C221,Project_Replicon[[#All],[Replicon Line w/code]:[Project2]],2,FALSE)</f>
        <v>P1 - AAHG Additional 2022</v>
      </c>
      <c r="E221" s="80" t="str">
        <f t="shared" si="19"/>
        <v/>
      </c>
      <c r="F221" s="77">
        <f>HLOOKUP($D$10,ReferenceTables!$AU$3:$CU$10,7,FALSE)</f>
        <v>44660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str">
        <f t="shared" si="21"/>
        <v>3ABNAMRO-0026-02 P1 - AAHG Additional 2022P1 - AAHG Additional 2022</v>
      </c>
      <c r="B222" s="30">
        <v>3</v>
      </c>
      <c r="C222" s="92" t="s">
        <v>28</v>
      </c>
      <c r="D222" s="27" t="str">
        <f>VLOOKUP(C222,Project_Replicon[[#All],[Replicon Line w/code]:[Project2]],2,FALSE)</f>
        <v>P1 - AAHG Additional 2022</v>
      </c>
      <c r="E222" s="81" t="str">
        <f>_xlfn.IFNA(VLOOKUP(A222,$A$14:$C$21,3,FALSE),"")</f>
        <v/>
      </c>
      <c r="F222" s="79">
        <f>HLOOKUP($D$10,ReferenceTables!$AU$3:$CU$10,7,FALSE)</f>
        <v>44660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str">
        <f t="shared" si="21"/>
        <v>1ABNAMRO-0026-03 P1 - Alfam FP (CTM Part)P1 - Alfam FP (CTM Part)</v>
      </c>
      <c r="B223" s="30">
        <v>1</v>
      </c>
      <c r="C223" s="93" t="s">
        <v>29</v>
      </c>
      <c r="D223" s="74" t="str">
        <f>VLOOKUP(C223,Project_Replicon[[#All],[Replicon Line w/code]:[Project2]],2,FALSE)</f>
        <v>P1 - Alfam FP (CTM Part)</v>
      </c>
      <c r="E223" s="74" t="str">
        <f t="shared" si="19"/>
        <v/>
      </c>
      <c r="F223" s="75">
        <f>HLOOKUP($D$10,ReferenceTables!$AU$3:$CU$10,7,FALSE)</f>
        <v>44660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str">
        <f t="shared" si="21"/>
        <v>2ABNAMRO-0026-03 P1 - Alfam FP (CTM Part)P1 - Alfam FP (CTM Part)</v>
      </c>
      <c r="B224" s="30">
        <v>2</v>
      </c>
      <c r="C224" s="91" t="s">
        <v>29</v>
      </c>
      <c r="D224" s="80" t="str">
        <f>VLOOKUP(C224,Project_Replicon[[#All],[Replicon Line w/code]:[Project2]],2,FALSE)</f>
        <v>P1 - Alfam FP (CTM Part)</v>
      </c>
      <c r="E224" s="80" t="str">
        <f t="shared" si="19"/>
        <v/>
      </c>
      <c r="F224" s="77">
        <f>HLOOKUP($D$10,ReferenceTables!$AU$3:$CU$10,7,FALSE)</f>
        <v>44660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str">
        <f t="shared" si="21"/>
        <v>3ABNAMRO-0026-03 P1 - Alfam FP (CTM Part)P1 - Alfam FP (CTM Part)</v>
      </c>
      <c r="B225" s="30">
        <v>3</v>
      </c>
      <c r="C225" s="92" t="s">
        <v>29</v>
      </c>
      <c r="D225" s="27" t="str">
        <f>VLOOKUP(C225,Project_Replicon[[#All],[Replicon Line w/code]:[Project2]],2,FALSE)</f>
        <v>P1 - Alfam FP (CTM Part)</v>
      </c>
      <c r="E225" s="81" t="str">
        <f>_xlfn.IFNA(VLOOKUP(A225,$A$14:$C$21,3,FALSE),"")</f>
        <v/>
      </c>
      <c r="F225" s="79">
        <f>HLOOKUP($D$10,ReferenceTables!$AU$3:$CU$10,7,FALSE)</f>
        <v>44660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str">
        <f t="shared" si="21"/>
        <v>1ABNAMRO-0026-04 P1 - Alfam FPP1 - Alfam FP</v>
      </c>
      <c r="B226" s="30">
        <v>1</v>
      </c>
      <c r="C226" s="93" t="s">
        <v>30</v>
      </c>
      <c r="D226" s="74" t="str">
        <f>VLOOKUP(C226,Project_Replicon[[#All],[Replicon Line w/code]:[Project2]],2,FALSE)</f>
        <v>P1 - Alfam FP</v>
      </c>
      <c r="E226" s="74" t="str">
        <f t="shared" si="19"/>
        <v/>
      </c>
      <c r="F226" s="75">
        <f>HLOOKUP($D$10,ReferenceTables!$AU$3:$CU$10,7,FALSE)</f>
        <v>44660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str">
        <f t="shared" si="21"/>
        <v>2ABNAMRO-0026-04 P1 - Alfam FPP1 - Alfam FP</v>
      </c>
      <c r="B227" s="30">
        <v>2</v>
      </c>
      <c r="C227" s="91" t="s">
        <v>30</v>
      </c>
      <c r="D227" s="80" t="str">
        <f>VLOOKUP(C227,Project_Replicon[[#All],[Replicon Line w/code]:[Project2]],2,FALSE)</f>
        <v>P1 - Alfam FP</v>
      </c>
      <c r="E227" s="80" t="str">
        <f t="shared" si="19"/>
        <v/>
      </c>
      <c r="F227" s="77">
        <f>HLOOKUP($D$10,ReferenceTables!$AU$3:$CU$10,7,FALSE)</f>
        <v>44660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str">
        <f t="shared" si="21"/>
        <v>3ABNAMRO-0026-04 P1 - Alfam FPP1 - Alfam FP</v>
      </c>
      <c r="B228" s="30">
        <v>3</v>
      </c>
      <c r="C228" s="92" t="s">
        <v>30</v>
      </c>
      <c r="D228" s="27" t="str">
        <f>VLOOKUP(C228,Project_Replicon[[#All],[Replicon Line w/code]:[Project2]],2,FALSE)</f>
        <v>P1 - Alfam FP</v>
      </c>
      <c r="E228" s="81" t="str">
        <f>_xlfn.IFNA(VLOOKUP(A228,$A$14:$C$21,3,FALSE),"")</f>
        <v/>
      </c>
      <c r="F228" s="79">
        <f>HLOOKUP($D$10,ReferenceTables!$AU$3:$CU$10,7,FALSE)</f>
        <v>44660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str">
        <f t="shared" si="21"/>
        <v>1ABNAMRO-0026-05 P1 - Alfam TMP1 - Alfam TM</v>
      </c>
      <c r="B229" s="30">
        <v>1</v>
      </c>
      <c r="C229" s="93" t="s">
        <v>31</v>
      </c>
      <c r="D229" s="74" t="str">
        <f>VLOOKUP(C229,Project_Replicon[[#All],[Replicon Line w/code]:[Project2]],2,FALSE)</f>
        <v>P1 - Alfam TM</v>
      </c>
      <c r="E229" s="74" t="str">
        <f t="shared" ref="E229:E242" si="25">_xlfn.IFNA(VLOOKUP(A229,$A$14:$C$21,3,FALSE),"")</f>
        <v/>
      </c>
      <c r="F229" s="75">
        <f>HLOOKUP($D$10,ReferenceTables!$AU$3:$CU$10,7,FALSE)</f>
        <v>44660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str">
        <f t="shared" si="21"/>
        <v>2ABNAMRO-0026-05 P1 - Alfam TMP1 - Alfam TM</v>
      </c>
      <c r="B230" s="30">
        <v>2</v>
      </c>
      <c r="C230" s="91" t="s">
        <v>31</v>
      </c>
      <c r="D230" s="80" t="str">
        <f>VLOOKUP(C230,Project_Replicon[[#All],[Replicon Line w/code]:[Project2]],2,FALSE)</f>
        <v>P1 - Alfam TM</v>
      </c>
      <c r="E230" s="80" t="str">
        <f t="shared" si="25"/>
        <v/>
      </c>
      <c r="F230" s="77">
        <f>HLOOKUP($D$10,ReferenceTables!$AU$3:$CU$10,7,FALSE)</f>
        <v>44660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str">
        <f t="shared" si="21"/>
        <v>3ABNAMRO-0026-05 P1 - Alfam TMP1 - Alfam TM</v>
      </c>
      <c r="B231" s="30">
        <v>3</v>
      </c>
      <c r="C231" s="92" t="s">
        <v>31</v>
      </c>
      <c r="D231" s="27" t="str">
        <f>VLOOKUP(C231,Project_Replicon[[#All],[Replicon Line w/code]:[Project2]],2,FALSE)</f>
        <v>P1 - Alfam TM</v>
      </c>
      <c r="E231" s="81" t="str">
        <f>_xlfn.IFNA(VLOOKUP(A231,$A$14:$C$21,3,FALSE),"")</f>
        <v/>
      </c>
      <c r="F231" s="79">
        <f>HLOOKUP($D$10,ReferenceTables!$AU$3:$CU$10,7,FALSE)</f>
        <v>44660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str">
        <f t="shared" si="21"/>
        <v>1ABNAMRO-0026-06 P4 - AzureP4 - Azure</v>
      </c>
      <c r="B232" s="30">
        <v>1</v>
      </c>
      <c r="C232" s="93" t="s">
        <v>32</v>
      </c>
      <c r="D232" s="74" t="str">
        <f>VLOOKUP(C232,Project_Replicon[[#All],[Replicon Line w/code]:[Project2]],2,FALSE)</f>
        <v>P4 - Azure</v>
      </c>
      <c r="E232" s="74" t="str">
        <f t="shared" si="25"/>
        <v/>
      </c>
      <c r="F232" s="75">
        <f>HLOOKUP($D$10,ReferenceTables!$AU$3:$CU$10,7,FALSE)</f>
        <v>44660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str">
        <f t="shared" si="21"/>
        <v>2ABNAMRO-0026-06 P4 - AzureP4 - Azure</v>
      </c>
      <c r="B233" s="30">
        <v>2</v>
      </c>
      <c r="C233" s="91" t="s">
        <v>32</v>
      </c>
      <c r="D233" s="80" t="str">
        <f>VLOOKUP(C233,Project_Replicon[[#All],[Replicon Line w/code]:[Project2]],2,FALSE)</f>
        <v>P4 - Azure</v>
      </c>
      <c r="E233" s="80" t="str">
        <f t="shared" si="25"/>
        <v/>
      </c>
      <c r="F233" s="77">
        <f>HLOOKUP($D$10,ReferenceTables!$AU$3:$CU$10,7,FALSE)</f>
        <v>44660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str">
        <f t="shared" si="21"/>
        <v>3ABNAMRO-0026-06 P4 - AzureP4 - Azure</v>
      </c>
      <c r="B234" s="30">
        <v>3</v>
      </c>
      <c r="C234" s="92" t="s">
        <v>32</v>
      </c>
      <c r="D234" s="27" t="str">
        <f>VLOOKUP(C234,Project_Replicon[[#All],[Replicon Line w/code]:[Project2]],2,FALSE)</f>
        <v>P4 - Azure</v>
      </c>
      <c r="E234" s="81" t="str">
        <f>_xlfn.IFNA(VLOOKUP(A234,$A$14:$C$21,3,FALSE),"")</f>
        <v/>
      </c>
      <c r="F234" s="79">
        <f>HLOOKUP($D$10,ReferenceTables!$AU$3:$CU$10,7,FALSE)</f>
        <v>44660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44660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44660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44660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str">
        <f t="shared" si="21"/>
        <v>1ABNAMRO-0026-08 DRP FPDRP FP</v>
      </c>
      <c r="B238" s="30">
        <v>1</v>
      </c>
      <c r="C238" s="93" t="s">
        <v>34</v>
      </c>
      <c r="D238" s="74" t="str">
        <f>VLOOKUP(C238,Project_Replicon[[#All],[Replicon Line w/code]:[Project2]],2,FALSE)</f>
        <v>DRP FP</v>
      </c>
      <c r="E238" s="74" t="str">
        <f t="shared" si="25"/>
        <v/>
      </c>
      <c r="F238" s="75">
        <f>HLOOKUP($D$10,ReferenceTables!$AU$3:$CU$10,7,FALSE)</f>
        <v>44660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str">
        <f t="shared" si="21"/>
        <v>2ABNAMRO-0026-08 DRP FPDRP FP</v>
      </c>
      <c r="B239" s="30">
        <v>2</v>
      </c>
      <c r="C239" s="91" t="s">
        <v>34</v>
      </c>
      <c r="D239" s="80" t="str">
        <f>VLOOKUP(C239,Project_Replicon[[#All],[Replicon Line w/code]:[Project2]],2,FALSE)</f>
        <v>DRP FP</v>
      </c>
      <c r="E239" s="80" t="str">
        <f t="shared" si="25"/>
        <v/>
      </c>
      <c r="F239" s="77">
        <f>HLOOKUP($D$10,ReferenceTables!$AU$3:$CU$10,7,FALSE)</f>
        <v>44660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str">
        <f t="shared" si="21"/>
        <v>3ABNAMRO-0026-08 DRP FPDRP FP</v>
      </c>
      <c r="B240" s="30">
        <v>3</v>
      </c>
      <c r="C240" s="92" t="s">
        <v>34</v>
      </c>
      <c r="D240" s="27" t="str">
        <f>VLOOKUP(C240,Project_Replicon[[#All],[Replicon Line w/code]:[Project2]],2,FALSE)</f>
        <v>DRP FP</v>
      </c>
      <c r="E240" s="81" t="str">
        <f>_xlfn.IFNA(VLOOKUP(A240,$A$14:$C$21,3,FALSE),"")</f>
        <v/>
      </c>
      <c r="F240" s="79">
        <f>HLOOKUP($D$10,ReferenceTables!$AU$3:$CU$10,7,FALSE)</f>
        <v>44660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str">
        <f t="shared" si="21"/>
        <v>1ABNAMRO-0026-09 Exchange Layer FPExchange Layer FP</v>
      </c>
      <c r="B241" s="30">
        <v>1</v>
      </c>
      <c r="C241" s="93" t="s">
        <v>35</v>
      </c>
      <c r="D241" s="74" t="str">
        <f>VLOOKUP(C241,Project_Replicon[[#All],[Replicon Line w/code]:[Project2]],2,FALSE)</f>
        <v>Exchange Layer FP</v>
      </c>
      <c r="E241" s="74" t="str">
        <f t="shared" si="25"/>
        <v/>
      </c>
      <c r="F241" s="75">
        <f>HLOOKUP($D$10,ReferenceTables!$AU$3:$CU$10,7,FALSE)</f>
        <v>44660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str">
        <f t="shared" si="21"/>
        <v>2ABNAMRO-0026-09 Exchange Layer FPExchange Layer FP</v>
      </c>
      <c r="B242" s="30">
        <v>2</v>
      </c>
      <c r="C242" s="91" t="s">
        <v>35</v>
      </c>
      <c r="D242" s="80" t="str">
        <f>VLOOKUP(C242,Project_Replicon[[#All],[Replicon Line w/code]:[Project2]],2,FALSE)</f>
        <v>Exchange Layer FP</v>
      </c>
      <c r="E242" s="80" t="str">
        <f t="shared" si="25"/>
        <v/>
      </c>
      <c r="F242" s="77">
        <f>HLOOKUP($D$10,ReferenceTables!$AU$3:$CU$10,7,FALSE)</f>
        <v>44660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str">
        <f t="shared" si="21"/>
        <v>3ABNAMRO-0026-09 Exchange Layer FPExchange Layer FP</v>
      </c>
      <c r="B243" s="30">
        <v>3</v>
      </c>
      <c r="C243" s="92" t="s">
        <v>35</v>
      </c>
      <c r="D243" s="27" t="str">
        <f>VLOOKUP(C243,Project_Replicon[[#All],[Replicon Line w/code]:[Project2]],2,FALSE)</f>
        <v>Exchange Layer FP</v>
      </c>
      <c r="E243" s="81" t="str">
        <f>_xlfn.IFNA(VLOOKUP(A243,$A$14:$C$21,3,FALSE),"")</f>
        <v/>
      </c>
      <c r="F243" s="79">
        <f>HLOOKUP($D$10,ReferenceTables!$AU$3:$CU$10,7,FALSE)</f>
        <v>44660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str">
        <f t="shared" si="21"/>
        <v>1ABNAMRO-0026-11 P1 - Proofing PointsP1 - Proofing Points</v>
      </c>
      <c r="B244" s="30">
        <v>1</v>
      </c>
      <c r="C244" s="93" t="s">
        <v>36</v>
      </c>
      <c r="D244" s="74" t="str">
        <f>VLOOKUP(C244,Project_Replicon[[#All],[Replicon Line w/code]:[Project2]],2,FALSE)</f>
        <v>P1 - Proofing Points</v>
      </c>
      <c r="E244" s="74" t="str">
        <f t="shared" ref="E244:E249" si="27">_xlfn.IFNA(VLOOKUP(A247,$A$14:$C$21,3,FALSE),"")</f>
        <v/>
      </c>
      <c r="F244" s="75">
        <f>HLOOKUP($D$10,ReferenceTables!$AU$3:$CU$10,7,FALSE)</f>
        <v>44660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str">
        <f t="shared" si="21"/>
        <v>2ABNAMRO-0026-11 P1 - Proofing PointsP1 - Proofing Points</v>
      </c>
      <c r="B245" s="30">
        <v>2</v>
      </c>
      <c r="C245" s="91" t="s">
        <v>36</v>
      </c>
      <c r="D245" s="80" t="str">
        <f>VLOOKUP(C245,Project_Replicon[[#All],[Replicon Line w/code]:[Project2]],2,FALSE)</f>
        <v>P1 - Proofing Points</v>
      </c>
      <c r="E245" s="80" t="str">
        <f t="shared" si="27"/>
        <v/>
      </c>
      <c r="F245" s="77">
        <f>HLOOKUP($D$10,ReferenceTables!$AU$3:$CU$10,7,FALSE)</f>
        <v>44660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str">
        <f t="shared" si="21"/>
        <v>3ABNAMRO-0026-11 P1 - Proofing PointsP1 - Proofing Points</v>
      </c>
      <c r="B246" s="30">
        <v>3</v>
      </c>
      <c r="C246" s="92" t="s">
        <v>36</v>
      </c>
      <c r="D246" s="27" t="str">
        <f>VLOOKUP(C246,Project_Replicon[[#All],[Replicon Line w/code]:[Project2]],2,FALSE)</f>
        <v>P1 - Proofing Points</v>
      </c>
      <c r="E246" s="81" t="str">
        <f t="shared" si="27"/>
        <v/>
      </c>
      <c r="F246" s="79">
        <f>HLOOKUP($D$10,ReferenceTables!$AU$3:$CU$10,7,FALSE)</f>
        <v>44660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str">
        <f t="shared" si="21"/>
        <v>1ABNAMRO-0026-12 P1 - Support AAGH HEP1 - Support AAGH HE</v>
      </c>
      <c r="B247" s="30">
        <v>1</v>
      </c>
      <c r="C247" s="93" t="s">
        <v>37</v>
      </c>
      <c r="D247" s="74" t="str">
        <f>VLOOKUP(C247,Project_Replicon[[#All],[Replicon Line w/code]:[Project2]],2,FALSE)</f>
        <v>P1 - Support AAGH HE</v>
      </c>
      <c r="E247" s="74" t="str">
        <f t="shared" si="27"/>
        <v/>
      </c>
      <c r="F247" s="75">
        <f>HLOOKUP($D$10,ReferenceTables!$AU$3:$CU$10,7,FALSE)</f>
        <v>44660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str">
        <f t="shared" ref="A248:A297" si="28">_xlfn.CONCAT(B248,C248,D248)</f>
        <v>2ABNAMRO-0026-12 P1 - Support AAGH HEP1 - Support AAGH HE</v>
      </c>
      <c r="B248" s="30">
        <v>2</v>
      </c>
      <c r="C248" s="91" t="s">
        <v>37</v>
      </c>
      <c r="D248" s="80" t="str">
        <f>VLOOKUP(C248,Project_Replicon[[#All],[Replicon Line w/code]:[Project2]],2,FALSE)</f>
        <v>P1 - Support AAGH HE</v>
      </c>
      <c r="E248" s="80" t="str">
        <f t="shared" si="27"/>
        <v/>
      </c>
      <c r="F248" s="77">
        <f>HLOOKUP($D$10,ReferenceTables!$AU$3:$CU$10,7,FALSE)</f>
        <v>44660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str">
        <f t="shared" si="28"/>
        <v>3ABNAMRO-0026-12 P1 - Support AAGH HEP1 - Support AAGH HE</v>
      </c>
      <c r="B249" s="30">
        <v>3</v>
      </c>
      <c r="C249" s="92" t="s">
        <v>37</v>
      </c>
      <c r="D249" s="27" t="str">
        <f>VLOOKUP(C249,Project_Replicon[[#All],[Replicon Line w/code]:[Project2]],2,FALSE)</f>
        <v>P1 - Support AAGH HE</v>
      </c>
      <c r="E249" s="81" t="str">
        <f t="shared" si="27"/>
        <v/>
      </c>
      <c r="F249" s="79">
        <f>HLOOKUP($D$10,ReferenceTables!$AU$3:$CU$10,7,FALSE)</f>
        <v>44660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44660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44660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44660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str">
        <f t="shared" si="28"/>
        <v>1ABNAMRO-0026-14 P1 AAHG 2022 RemediationP1 AAHG 2022 Remediation</v>
      </c>
      <c r="B253" s="30">
        <v>1</v>
      </c>
      <c r="C253" s="93" t="s">
        <v>39</v>
      </c>
      <c r="D253" s="74" t="str">
        <f>VLOOKUP(C253,Project_Replicon[[#All],[Replicon Line w/code]:[Project2]],2,FALSE)</f>
        <v>P1 AAHG 2022 Remediation</v>
      </c>
      <c r="E253" s="74" t="str">
        <f t="shared" si="29"/>
        <v/>
      </c>
      <c r="F253" s="75">
        <f>HLOOKUP($D$10,ReferenceTables!$AU$3:$CU$10,7,FALSE)</f>
        <v>44660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str">
        <f t="shared" si="28"/>
        <v>2ABNAMRO-0026-14 P1 AAHG 2022 RemediationP1 AAHG 2022 Remediation</v>
      </c>
      <c r="B254" s="30">
        <v>2</v>
      </c>
      <c r="C254" s="91" t="s">
        <v>39</v>
      </c>
      <c r="D254" s="80" t="str">
        <f>VLOOKUP(C254,Project_Replicon[[#All],[Replicon Line w/code]:[Project2]],2,FALSE)</f>
        <v>P1 AAHG 2022 Remediation</v>
      </c>
      <c r="E254" s="80" t="str">
        <f t="shared" si="29"/>
        <v/>
      </c>
      <c r="F254" s="77">
        <f>HLOOKUP($D$10,ReferenceTables!$AU$3:$CU$10,7,FALSE)</f>
        <v>44660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str">
        <f t="shared" si="28"/>
        <v>3ABNAMRO-0026-14 P1 AAHG 2022 RemediationP1 AAHG 2022 Remediation</v>
      </c>
      <c r="B255" s="30">
        <v>3</v>
      </c>
      <c r="C255" s="92" t="s">
        <v>39</v>
      </c>
      <c r="D255" s="27" t="str">
        <f>VLOOKUP(C255,Project_Replicon[[#All],[Replicon Line w/code]:[Project2]],2,FALSE)</f>
        <v>P1 AAHG 2022 Remediation</v>
      </c>
      <c r="E255" s="81" t="str">
        <f t="shared" si="29"/>
        <v/>
      </c>
      <c r="F255" s="79">
        <f>HLOOKUP($D$10,ReferenceTables!$AU$3:$CU$10,7,FALSE)</f>
        <v>44660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str">
        <f t="shared" si="28"/>
        <v>1ABNAMRO-0026-15 Support (Infra., Release, Deployment)Support (Infra., Release, Deployment)</v>
      </c>
      <c r="B256" s="30">
        <v>1</v>
      </c>
      <c r="C256" s="93" t="s">
        <v>40</v>
      </c>
      <c r="D256" s="74" t="str">
        <f>VLOOKUP(C256,Project_Replicon[[#All],[Replicon Line w/code]:[Project2]],2,FALSE)</f>
        <v>Support (Infra., Release, Deployment)</v>
      </c>
      <c r="E256" s="74" t="str">
        <f t="shared" ref="E256:E261" si="30">_xlfn.IFNA(VLOOKUP(A259,$A$14:$C$21,3,FALSE),"")</f>
        <v/>
      </c>
      <c r="F256" s="75">
        <f>HLOOKUP($D$10,ReferenceTables!$AU$3:$CU$10,7,FALSE)</f>
        <v>44660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str">
        <f t="shared" si="28"/>
        <v>2ABNAMRO-0026-15 Support (Infra., Release, Deployment)Support (Infra., Release, Deployment)</v>
      </c>
      <c r="B257" s="30">
        <v>2</v>
      </c>
      <c r="C257" s="91" t="s">
        <v>40</v>
      </c>
      <c r="D257" s="80" t="str">
        <f>VLOOKUP(C257,Project_Replicon[[#All],[Replicon Line w/code]:[Project2]],2,FALSE)</f>
        <v>Support (Infra., Release, Deployment)</v>
      </c>
      <c r="E257" s="80" t="str">
        <f t="shared" si="30"/>
        <v/>
      </c>
      <c r="F257" s="77">
        <f>HLOOKUP($D$10,ReferenceTables!$AU$3:$CU$10,7,FALSE)</f>
        <v>44660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str">
        <f t="shared" si="28"/>
        <v>3ABNAMRO-0026-15 Support (Infra., Release, Deployment)Support (Infra., Release, Deployment)</v>
      </c>
      <c r="B258" s="30">
        <v>3</v>
      </c>
      <c r="C258" s="101" t="s">
        <v>40</v>
      </c>
      <c r="D258" s="102" t="str">
        <f>VLOOKUP(C258,Project_Replicon[[#All],[Replicon Line w/code]:[Project2]],2,FALSE)</f>
        <v>Support (Infra., Release, Deployment)</v>
      </c>
      <c r="E258" s="103" t="str">
        <f t="shared" si="30"/>
        <v/>
      </c>
      <c r="F258" s="104">
        <f>HLOOKUP($D$10,ReferenceTables!$AU$3:$CU$10,7,FALSE)</f>
        <v>44660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1ABNAMRO-0026-02 P1 - AAHG Additional 2022P1 - AAHG Additional 2022</v>
      </c>
      <c r="B259" s="30">
        <v>1</v>
      </c>
      <c r="C259" s="90" t="s">
        <v>28</v>
      </c>
      <c r="D259" s="82" t="str">
        <f>VLOOKUP(C259,Project_Replicon[[#All],[Replicon Line w/code]:[Project2]],2,FALSE)</f>
        <v>P1 - AAHG Additional 2022</v>
      </c>
      <c r="E259" s="82" t="str">
        <f t="shared" si="30"/>
        <v/>
      </c>
      <c r="F259" s="77">
        <f>HLOOKUP($D$10,ReferenceTables!$AU$3:$CU$10,8,FALSE)</f>
        <v>44661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str">
        <f t="shared" si="28"/>
        <v>2ABNAMRO-0026-02 P1 - AAHG Additional 2022P1 - AAHG Additional 2022</v>
      </c>
      <c r="B260" s="30">
        <v>2</v>
      </c>
      <c r="C260" s="91" t="s">
        <v>28</v>
      </c>
      <c r="D260" s="80" t="str">
        <f>VLOOKUP(C260,Project_Replicon[[#All],[Replicon Line w/code]:[Project2]],2,FALSE)</f>
        <v>P1 - AAHG Additional 2022</v>
      </c>
      <c r="E260" s="80" t="str">
        <f t="shared" si="30"/>
        <v/>
      </c>
      <c r="F260" s="77">
        <f>HLOOKUP($D$10,ReferenceTables!$AU$3:$CU$10,8,FALSE)</f>
        <v>44661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str">
        <f t="shared" si="28"/>
        <v>3ABNAMRO-0026-02 P1 - AAHG Additional 2022P1 - AAHG Additional 2022</v>
      </c>
      <c r="B261" s="30">
        <v>3</v>
      </c>
      <c r="C261" s="92" t="s">
        <v>28</v>
      </c>
      <c r="D261" s="27" t="str">
        <f>VLOOKUP(C261,Project_Replicon[[#All],[Replicon Line w/code]:[Project2]],2,FALSE)</f>
        <v>P1 - AAHG Additional 2022</v>
      </c>
      <c r="E261" s="81" t="str">
        <f t="shared" si="30"/>
        <v/>
      </c>
      <c r="F261" s="79">
        <f>HLOOKUP($D$10,ReferenceTables!$AU$3:$CU$10,8,FALSE)</f>
        <v>44661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str">
        <f t="shared" si="28"/>
        <v>1ABNAMRO-0026-03 P1 - Alfam FP (CTM Part)P1 - Alfam FP (CTM Part)</v>
      </c>
      <c r="B262" s="30">
        <v>1</v>
      </c>
      <c r="C262" s="93" t="s">
        <v>29</v>
      </c>
      <c r="D262" s="74" t="str">
        <f>VLOOKUP(C262,Project_Replicon[[#All],[Replicon Line w/code]:[Project2]],2,FALSE)</f>
        <v>P1 - Alfam FP (CTM Part)</v>
      </c>
      <c r="E262" s="74" t="str">
        <f t="shared" ref="E262:E279" si="32">_xlfn.IFNA(VLOOKUP(A265,$A$14:$C$21,3,FALSE),"")</f>
        <v/>
      </c>
      <c r="F262" s="75">
        <f>HLOOKUP($D$10,ReferenceTables!$AU$3:$CU$10,8,FALSE)</f>
        <v>44661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str">
        <f t="shared" si="28"/>
        <v>2ABNAMRO-0026-03 P1 - Alfam FP (CTM Part)P1 - Alfam FP (CTM Part)</v>
      </c>
      <c r="B263" s="30">
        <v>2</v>
      </c>
      <c r="C263" s="91" t="s">
        <v>29</v>
      </c>
      <c r="D263" s="80" t="str">
        <f>VLOOKUP(C263,Project_Replicon[[#All],[Replicon Line w/code]:[Project2]],2,FALSE)</f>
        <v>P1 - Alfam FP (CTM Part)</v>
      </c>
      <c r="E263" s="80" t="str">
        <f t="shared" si="32"/>
        <v/>
      </c>
      <c r="F263" s="77">
        <f>HLOOKUP($D$10,ReferenceTables!$AU$3:$CU$10,8,FALSE)</f>
        <v>44661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str">
        <f t="shared" si="28"/>
        <v>3ABNAMRO-0026-03 P1 - Alfam FP (CTM Part)P1 - Alfam FP (CTM Part)</v>
      </c>
      <c r="B264" s="30">
        <v>3</v>
      </c>
      <c r="C264" s="92" t="s">
        <v>29</v>
      </c>
      <c r="D264" s="27" t="str">
        <f>VLOOKUP(C264,Project_Replicon[[#All],[Replicon Line w/code]:[Project2]],2,FALSE)</f>
        <v>P1 - Alfam FP (CTM Part)</v>
      </c>
      <c r="E264" s="81" t="str">
        <f t="shared" si="32"/>
        <v/>
      </c>
      <c r="F264" s="79">
        <f>HLOOKUP($D$10,ReferenceTables!$AU$3:$CU$10,8,FALSE)</f>
        <v>44661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str">
        <f t="shared" si="28"/>
        <v>1ABNAMRO-0026-04 P1 - Alfam FPP1 - Alfam FP</v>
      </c>
      <c r="B265" s="30">
        <v>1</v>
      </c>
      <c r="C265" s="93" t="s">
        <v>30</v>
      </c>
      <c r="D265" s="74" t="str">
        <f>VLOOKUP(C265,Project_Replicon[[#All],[Replicon Line w/code]:[Project2]],2,FALSE)</f>
        <v>P1 - Alfam FP</v>
      </c>
      <c r="E265" s="74" t="str">
        <f t="shared" si="32"/>
        <v/>
      </c>
      <c r="F265" s="75">
        <f>HLOOKUP($D$10,ReferenceTables!$AU$3:$CU$10,8,FALSE)</f>
        <v>44661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str">
        <f t="shared" si="28"/>
        <v>2ABNAMRO-0026-04 P1 - Alfam FPP1 - Alfam FP</v>
      </c>
      <c r="B266" s="30">
        <v>2</v>
      </c>
      <c r="C266" s="91" t="s">
        <v>30</v>
      </c>
      <c r="D266" s="80" t="str">
        <f>VLOOKUP(C266,Project_Replicon[[#All],[Replicon Line w/code]:[Project2]],2,FALSE)</f>
        <v>P1 - Alfam FP</v>
      </c>
      <c r="E266" s="80" t="str">
        <f t="shared" si="32"/>
        <v/>
      </c>
      <c r="F266" s="77">
        <f>HLOOKUP($D$10,ReferenceTables!$AU$3:$CU$10,8,FALSE)</f>
        <v>44661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str">
        <f t="shared" si="28"/>
        <v>3ABNAMRO-0026-04 P1 - Alfam FPP1 - Alfam FP</v>
      </c>
      <c r="B267" s="30">
        <v>3</v>
      </c>
      <c r="C267" s="92" t="s">
        <v>30</v>
      </c>
      <c r="D267" s="27" t="str">
        <f>VLOOKUP(C267,Project_Replicon[[#All],[Replicon Line w/code]:[Project2]],2,FALSE)</f>
        <v>P1 - Alfam FP</v>
      </c>
      <c r="E267" s="81" t="str">
        <f t="shared" si="32"/>
        <v/>
      </c>
      <c r="F267" s="79">
        <f>HLOOKUP($D$10,ReferenceTables!$AU$3:$CU$10,8,FALSE)</f>
        <v>44661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str">
        <f t="shared" si="28"/>
        <v>1ABNAMRO-0026-05 P1 - Alfam TMP1 - Alfam TM</v>
      </c>
      <c r="B268" s="30">
        <v>1</v>
      </c>
      <c r="C268" s="93" t="s">
        <v>31</v>
      </c>
      <c r="D268" s="74" t="str">
        <f>VLOOKUP(C268,Project_Replicon[[#All],[Replicon Line w/code]:[Project2]],2,FALSE)</f>
        <v>P1 - Alfam TM</v>
      </c>
      <c r="E268" s="74" t="str">
        <f t="shared" si="32"/>
        <v/>
      </c>
      <c r="F268" s="75">
        <f>HLOOKUP($D$10,ReferenceTables!$AU$3:$CU$10,8,FALSE)</f>
        <v>44661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str">
        <f t="shared" si="28"/>
        <v>2ABNAMRO-0026-05 P1 - Alfam TMP1 - Alfam TM</v>
      </c>
      <c r="B269" s="30">
        <v>2</v>
      </c>
      <c r="C269" s="91" t="s">
        <v>31</v>
      </c>
      <c r="D269" s="80" t="str">
        <f>VLOOKUP(C269,Project_Replicon[[#All],[Replicon Line w/code]:[Project2]],2,FALSE)</f>
        <v>P1 - Alfam TM</v>
      </c>
      <c r="E269" s="80" t="str">
        <f t="shared" si="32"/>
        <v/>
      </c>
      <c r="F269" s="77">
        <f>HLOOKUP($D$10,ReferenceTables!$AU$3:$CU$10,8,FALSE)</f>
        <v>44661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str">
        <f t="shared" si="28"/>
        <v>3ABNAMRO-0026-05 P1 - Alfam TMP1 - Alfam TM</v>
      </c>
      <c r="B270" s="30">
        <v>3</v>
      </c>
      <c r="C270" s="92" t="s">
        <v>31</v>
      </c>
      <c r="D270" s="27" t="str">
        <f>VLOOKUP(C270,Project_Replicon[[#All],[Replicon Line w/code]:[Project2]],2,FALSE)</f>
        <v>P1 - Alfam TM</v>
      </c>
      <c r="E270" s="81" t="str">
        <f t="shared" si="32"/>
        <v/>
      </c>
      <c r="F270" s="79">
        <f>HLOOKUP($D$10,ReferenceTables!$AU$3:$CU$10,8,FALSE)</f>
        <v>44661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str">
        <f t="shared" si="28"/>
        <v>1ABNAMRO-0026-06 P4 - AzureP4 - Azure</v>
      </c>
      <c r="B271" s="30">
        <v>1</v>
      </c>
      <c r="C271" s="93" t="s">
        <v>32</v>
      </c>
      <c r="D271" s="74" t="str">
        <f>VLOOKUP(C271,Project_Replicon[[#All],[Replicon Line w/code]:[Project2]],2,FALSE)</f>
        <v>P4 - Azure</v>
      </c>
      <c r="E271" s="74" t="str">
        <f t="shared" si="32"/>
        <v>Credit Risk</v>
      </c>
      <c r="F271" s="75">
        <f>HLOOKUP($D$10,ReferenceTables!$AU$3:$CU$10,8,FALSE)</f>
        <v>44661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str">
        <f t="shared" si="28"/>
        <v>2ABNAMRO-0026-06 P4 - AzureP4 - Azure</v>
      </c>
      <c r="B272" s="30">
        <v>2</v>
      </c>
      <c r="C272" s="91" t="s">
        <v>32</v>
      </c>
      <c r="D272" s="80" t="str">
        <f>VLOOKUP(C272,Project_Replicon[[#All],[Replicon Line w/code]:[Project2]],2,FALSE)</f>
        <v>P4 - Azure</v>
      </c>
      <c r="E272" s="80" t="str">
        <f t="shared" si="32"/>
        <v/>
      </c>
      <c r="F272" s="77">
        <f>HLOOKUP($D$10,ReferenceTables!$AU$3:$CU$10,8,FALSE)</f>
        <v>44661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str">
        <f t="shared" si="28"/>
        <v>3ABNAMRO-0026-06 P4 - AzureP4 - Azure</v>
      </c>
      <c r="B273" s="30">
        <v>3</v>
      </c>
      <c r="C273" s="92" t="s">
        <v>32</v>
      </c>
      <c r="D273" s="27" t="str">
        <f>VLOOKUP(C273,Project_Replicon[[#All],[Replicon Line w/code]:[Project2]],2,FALSE)</f>
        <v>P4 - Azure</v>
      </c>
      <c r="E273" s="81" t="str">
        <f t="shared" si="32"/>
        <v/>
      </c>
      <c r="F273" s="79">
        <f>HLOOKUP($D$10,ReferenceTables!$AU$3:$CU$10,8,FALSE)</f>
        <v>44661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44661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44661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44661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str">
        <f t="shared" si="28"/>
        <v>1ABNAMRO-0026-08 DRP FPDRP FP</v>
      </c>
      <c r="B277" s="30">
        <v>1</v>
      </c>
      <c r="C277" s="93" t="s">
        <v>34</v>
      </c>
      <c r="D277" s="74" t="str">
        <f>VLOOKUP(C277,Project_Replicon[[#All],[Replicon Line w/code]:[Project2]],2,FALSE)</f>
        <v>DRP FP</v>
      </c>
      <c r="E277" s="74" t="str">
        <f t="shared" si="32"/>
        <v/>
      </c>
      <c r="F277" s="75">
        <f>HLOOKUP($D$10,ReferenceTables!$AU$3:$CU$10,8,FALSE)</f>
        <v>44661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str">
        <f t="shared" si="28"/>
        <v>2ABNAMRO-0026-08 DRP FPDRP FP</v>
      </c>
      <c r="B278" s="30">
        <v>2</v>
      </c>
      <c r="C278" s="91" t="s">
        <v>34</v>
      </c>
      <c r="D278" s="80" t="str">
        <f>VLOOKUP(C278,Project_Replicon[[#All],[Replicon Line w/code]:[Project2]],2,FALSE)</f>
        <v>DRP FP</v>
      </c>
      <c r="E278" s="80" t="str">
        <f t="shared" si="32"/>
        <v/>
      </c>
      <c r="F278" s="77">
        <f>HLOOKUP($D$10,ReferenceTables!$AU$3:$CU$10,8,FALSE)</f>
        <v>44661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str">
        <f t="shared" si="28"/>
        <v>3ABNAMRO-0026-08 DRP FPDRP FP</v>
      </c>
      <c r="B279" s="30">
        <v>3</v>
      </c>
      <c r="C279" s="92" t="s">
        <v>34</v>
      </c>
      <c r="D279" s="27" t="str">
        <f>VLOOKUP(C279,Project_Replicon[[#All],[Replicon Line w/code]:[Project2]],2,FALSE)</f>
        <v>DRP FP</v>
      </c>
      <c r="E279" s="81" t="str">
        <f t="shared" si="32"/>
        <v/>
      </c>
      <c r="F279" s="79">
        <f>HLOOKUP($D$10,ReferenceTables!$AU$3:$CU$10,8,FALSE)</f>
        <v>44661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str">
        <f t="shared" si="28"/>
        <v>1ABNAMRO-0026-09 Exchange Layer FPExchange Layer FP</v>
      </c>
      <c r="B280" s="30">
        <v>1</v>
      </c>
      <c r="C280" s="93" t="s">
        <v>35</v>
      </c>
      <c r="D280" s="74" t="str">
        <f>VLOOKUP(C280,Project_Replicon[[#All],[Replicon Line w/code]:[Project2]],2,FALSE)</f>
        <v>Exchange Layer FP</v>
      </c>
      <c r="E280" s="74" t="str">
        <f>_xlfn.IFNA(VLOOKUP(A283,$A$14:$C$21,3,FALSE),"")</f>
        <v/>
      </c>
      <c r="F280" s="75">
        <f>HLOOKUP($D$10,ReferenceTables!$AU$3:$CU$10,8,FALSE)</f>
        <v>44661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str">
        <f t="shared" si="28"/>
        <v>2ABNAMRO-0026-09 Exchange Layer FPExchange Layer FP</v>
      </c>
      <c r="B281" s="30">
        <v>2</v>
      </c>
      <c r="C281" s="91" t="s">
        <v>35</v>
      </c>
      <c r="D281" s="80" t="str">
        <f>VLOOKUP(C281,Project_Replicon[[#All],[Replicon Line w/code]:[Project2]],2,FALSE)</f>
        <v>Exchange Layer FP</v>
      </c>
      <c r="E281" s="80" t="str">
        <f>_xlfn.IFNA(VLOOKUP(A284,$A$14:$C$21,3,FALSE),"")</f>
        <v/>
      </c>
      <c r="F281" s="77">
        <f>HLOOKUP($D$10,ReferenceTables!$AU$3:$CU$10,8,FALSE)</f>
        <v>44661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str">
        <f t="shared" si="28"/>
        <v>3ABNAMRO-0026-09 Exchange Layer FPExchange Layer FP</v>
      </c>
      <c r="B282" s="30">
        <v>3</v>
      </c>
      <c r="C282" s="92" t="s">
        <v>35</v>
      </c>
      <c r="D282" s="27" t="str">
        <f>VLOOKUP(C282,Project_Replicon[[#All],[Replicon Line w/code]:[Project2]],2,FALSE)</f>
        <v>Exchange Layer FP</v>
      </c>
      <c r="E282" s="81" t="str">
        <f>_xlfn.IFNA(VLOOKUP(A285,$A$14:$C$21,3,FALSE),"")</f>
        <v/>
      </c>
      <c r="F282" s="79">
        <f>HLOOKUP($D$10,ReferenceTables!$AU$3:$CU$10,8,FALSE)</f>
        <v>44661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str">
        <f t="shared" si="28"/>
        <v>1ABNAMRO-0026-11 P1 - Proofing PointsP1 - Proofing Points</v>
      </c>
      <c r="B283" s="30">
        <v>1</v>
      </c>
      <c r="C283" s="93" t="s">
        <v>36</v>
      </c>
      <c r="D283" s="74" t="str">
        <f>VLOOKUP(C283,Project_Replicon[[#All],[Replicon Line w/code]:[Project2]],2,FALSE)</f>
        <v>P1 - Proofing Points</v>
      </c>
      <c r="E283" s="74" t="str">
        <f t="shared" ref="E283:E291" si="34">_xlfn.IFNA(VLOOKUP(A289,$A$14:$C$21,3,FALSE),"")</f>
        <v/>
      </c>
      <c r="F283" s="75">
        <f>HLOOKUP($D$10,ReferenceTables!$AU$3:$CU$10,8,FALSE)</f>
        <v>44661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str">
        <f t="shared" si="28"/>
        <v>2ABNAMRO-0026-11 P1 - Proofing PointsP1 - Proofing Points</v>
      </c>
      <c r="B284" s="30">
        <v>2</v>
      </c>
      <c r="C284" s="91" t="s">
        <v>36</v>
      </c>
      <c r="D284" s="80" t="str">
        <f>VLOOKUP(C284,Project_Replicon[[#All],[Replicon Line w/code]:[Project2]],2,FALSE)</f>
        <v>P1 - Proofing Points</v>
      </c>
      <c r="E284" s="80" t="str">
        <f t="shared" si="34"/>
        <v/>
      </c>
      <c r="F284" s="77">
        <f>HLOOKUP($D$10,ReferenceTables!$AU$3:$CU$10,8,FALSE)</f>
        <v>44661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str">
        <f t="shared" si="28"/>
        <v>3ABNAMRO-0026-11 P1 - Proofing PointsP1 - Proofing Points</v>
      </c>
      <c r="B285" s="30">
        <v>3</v>
      </c>
      <c r="C285" s="92" t="s">
        <v>36</v>
      </c>
      <c r="D285" s="27" t="str">
        <f>VLOOKUP(C285,Project_Replicon[[#All],[Replicon Line w/code]:[Project2]],2,FALSE)</f>
        <v>P1 - Proofing Points</v>
      </c>
      <c r="E285" s="81" t="str">
        <f t="shared" si="34"/>
        <v/>
      </c>
      <c r="F285" s="79">
        <f>HLOOKUP($D$10,ReferenceTables!$AU$3:$CU$10,8,FALSE)</f>
        <v>44661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str">
        <f t="shared" si="28"/>
        <v>1ABNAMRO-0026-12 P1 - Support AAGH HEP1 - Support AAGH HE</v>
      </c>
      <c r="B286" s="30">
        <v>1</v>
      </c>
      <c r="C286" s="93" t="s">
        <v>37</v>
      </c>
      <c r="D286" s="74" t="str">
        <f>VLOOKUP(C286,Project_Replicon[[#All],[Replicon Line w/code]:[Project2]],2,FALSE)</f>
        <v>P1 - Support AAGH HE</v>
      </c>
      <c r="E286" s="74" t="str">
        <f t="shared" si="34"/>
        <v/>
      </c>
      <c r="F286" s="75">
        <f>HLOOKUP($D$10,ReferenceTables!$AU$3:$CU$10,8,FALSE)</f>
        <v>44661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str">
        <f t="shared" si="28"/>
        <v>2ABNAMRO-0026-12 P1 - Support AAGH HEP1 - Support AAGH HE</v>
      </c>
      <c r="B287" s="30">
        <v>2</v>
      </c>
      <c r="C287" s="91" t="s">
        <v>37</v>
      </c>
      <c r="D287" s="80" t="str">
        <f>VLOOKUP(C287,Project_Replicon[[#All],[Replicon Line w/code]:[Project2]],2,FALSE)</f>
        <v>P1 - Support AAGH HE</v>
      </c>
      <c r="E287" s="80" t="str">
        <f t="shared" si="34"/>
        <v/>
      </c>
      <c r="F287" s="77">
        <f>HLOOKUP($D$10,ReferenceTables!$AU$3:$CU$10,8,FALSE)</f>
        <v>44661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str">
        <f t="shared" si="28"/>
        <v>3ABNAMRO-0026-12 P1 - Support AAGH HEP1 - Support AAGH HE</v>
      </c>
      <c r="B288" s="30">
        <v>3</v>
      </c>
      <c r="C288" s="92" t="s">
        <v>37</v>
      </c>
      <c r="D288" s="27" t="str">
        <f>VLOOKUP(C288,Project_Replicon[[#All],[Replicon Line w/code]:[Project2]],2,FALSE)</f>
        <v>P1 - Support AAGH HE</v>
      </c>
      <c r="E288" s="81" t="str">
        <f t="shared" si="34"/>
        <v/>
      </c>
      <c r="F288" s="79">
        <f>HLOOKUP($D$10,ReferenceTables!$AU$3:$CU$10,8,FALSE)</f>
        <v>44661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44661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44661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44661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str">
        <f t="shared" si="28"/>
        <v>1ABNAMRO-0026-14 P1 AAHG 2022 RemediationP1 AAHG 2022 Remediation</v>
      </c>
      <c r="B292" s="30">
        <v>1</v>
      </c>
      <c r="C292" s="93" t="s">
        <v>39</v>
      </c>
      <c r="D292" s="74" t="str">
        <f>VLOOKUP(C292,Project_Replicon[[#All],[Replicon Line w/code]:[Project2]],2,FALSE)</f>
        <v>P1 AAHG 2022 Remediation</v>
      </c>
      <c r="E292" s="74" t="str">
        <f>_xlfn.IFNA(VLOOKUP(A297,$A$14:$C$21,3,FALSE),"")</f>
        <v/>
      </c>
      <c r="F292" s="75">
        <f>HLOOKUP($D$10,ReferenceTables!$AU$3:$CU$10,8,FALSE)</f>
        <v>44661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str">
        <f t="shared" si="28"/>
        <v>2ABNAMRO-0026-14 P1 AAHG 2022 RemediationP1 AAHG 2022 Remediation</v>
      </c>
      <c r="B293" s="30">
        <v>2</v>
      </c>
      <c r="C293" s="91" t="s">
        <v>39</v>
      </c>
      <c r="D293" s="80" t="str">
        <f>VLOOKUP(C293,Project_Replicon[[#All],[Replicon Line w/code]:[Project2]],2,FALSE)</f>
        <v>P1 AAHG 2022 Remediation</v>
      </c>
      <c r="E293" s="80" t="str">
        <f>_xlfn.IFNA(VLOOKUP(A298,$A$14:$C$21,3,FALSE),"")</f>
        <v/>
      </c>
      <c r="F293" s="77">
        <f>HLOOKUP($D$10,ReferenceTables!$AU$3:$CU$10,8,FALSE)</f>
        <v>44661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str">
        <f t="shared" si="28"/>
        <v>3ABNAMRO-0026-14 P1 AAHG 2022 RemediationP1 AAHG 2022 Remediation</v>
      </c>
      <c r="B294" s="30">
        <v>3</v>
      </c>
      <c r="C294" s="92" t="s">
        <v>39</v>
      </c>
      <c r="D294" s="27" t="str">
        <f>VLOOKUP(C294,Project_Replicon[[#All],[Replicon Line w/code]:[Project2]],2,FALSE)</f>
        <v>P1 AAHG 2022 Remediation</v>
      </c>
      <c r="E294" s="81" t="str">
        <f>_xlfn.IFNA(VLOOKUP(A299,$A$14:$C$21,3,FALSE),"")</f>
        <v/>
      </c>
      <c r="F294" s="79">
        <f>HLOOKUP($D$10,ReferenceTables!$AU$3:$CU$10,8,FALSE)</f>
        <v>44661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str">
        <f t="shared" si="28"/>
        <v>1ABNAMRO-0026-15 Support (Infra., Release, Deployment)Support (Infra., Release, Deployment)</v>
      </c>
      <c r="B295" s="30">
        <v>1</v>
      </c>
      <c r="C295" s="93" t="s">
        <v>40</v>
      </c>
      <c r="D295" s="74" t="str">
        <f>VLOOKUP(C295,Project_Replicon[[#All],[Replicon Line w/code]:[Project2]],2,FALSE)</f>
        <v>Support (Infra., Release, Deployment)</v>
      </c>
      <c r="E295" s="74" t="str">
        <f>_xlfn.IFNA(VLOOKUP(A299,$A$14:$C$21,3,FALSE),"")</f>
        <v/>
      </c>
      <c r="F295" s="75">
        <f>HLOOKUP($D$10,ReferenceTables!$AU$3:$CU$10,8,FALSE)</f>
        <v>44661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str">
        <f t="shared" si="28"/>
        <v>2ABNAMRO-0026-15 Support (Infra., Release, Deployment)Support (Infra., Release, Deployment)</v>
      </c>
      <c r="B296" s="30">
        <v>2</v>
      </c>
      <c r="C296" s="91" t="s">
        <v>40</v>
      </c>
      <c r="D296" s="80" t="str">
        <f>VLOOKUP(C296,Project_Replicon[[#All],[Replicon Line w/code]:[Project2]],2,FALSE)</f>
        <v>Support (Infra., Release, Deployment)</v>
      </c>
      <c r="E296" s="80" t="str">
        <f>_xlfn.IFNA(VLOOKUP(A300,$A$14:$C$21,3,FALSE),"")</f>
        <v/>
      </c>
      <c r="F296" s="77">
        <f>HLOOKUP($D$10,ReferenceTables!$AU$3:$CU$10,8,FALSE)</f>
        <v>44661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str">
        <f t="shared" si="28"/>
        <v>3ABNAMRO-0026-15 Support (Infra., Release, Deployment)Support (Infra., Release, Deployment)</v>
      </c>
      <c r="B297" s="30">
        <v>3</v>
      </c>
      <c r="C297" s="92" t="s">
        <v>40</v>
      </c>
      <c r="D297" s="27" t="str">
        <f>VLOOKUP(C297,Project_Replicon[[#All],[Replicon Line w/code]:[Project2]],2,FALSE)</f>
        <v>Support (Infra., Release, Deployment)</v>
      </c>
      <c r="E297" s="81" t="str">
        <f>_xlfn.IFNA(VLOOKUP(A301,$A$14:$C$21,3,FALSE),"")</f>
        <v/>
      </c>
      <c r="F297" s="79">
        <f>HLOOKUP($D$10,ReferenceTables!$AU$3:$CU$10,8,FALSE)</f>
        <v>44661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hidden="1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collapsed="1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XqhBTgCy0xTyMh4oRujxOTuZ3WrnaiWCBoGUsi3o7FhfMMAVZT8LJGsYI/ZIIhzWN8FHA1wl9NPnaRc7eDd4aw==" saltValue="ePdIymiXQ1cGsYl+GajZrA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E5DED35C-655B-4362-A7C3-B47A45878A46}">
          <x14:formula1>
            <xm:f>ReferenceTables!$AI$2:$AI$14</xm:f>
          </x14:formula1>
          <xm:sqref>D21 D14:D20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ReferenceTables!$AP$2:$AP$41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M1" zoomScale="112" zoomScaleNormal="112" workbookViewId="0">
      <pane xSplit="4" ySplit="1" topLeftCell="AQ2" activePane="bottomRight" state="frozen"/>
      <selection activeCell="AM1" sqref="AM1"/>
      <selection pane="topRight" activeCell="AQ1" sqref="AQ1"/>
      <selection pane="bottomLeft" activeCell="AM2" sqref="AM2"/>
      <selection pane="bottomRight" activeCell="AQ7" sqref="AQ7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1796875" hidden="1" customWidth="1" outlineLevel="1"/>
    <col min="9" max="9" width="11.7265625" hidden="1" customWidth="1" outlineLevel="1"/>
    <col min="10" max="10" width="13.453125" hidden="1" customWidth="1" outlineLevel="1"/>
    <col min="11" max="11" width="9.179687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81640625" hidden="1" customWidth="1" outlineLevel="1"/>
    <col min="20" max="20" width="17.81640625" hidden="1" customWidth="1" outlineLevel="1"/>
    <col min="21" max="21" width="9.1796875" hidden="1" customWidth="1" outlineLevel="1"/>
    <col min="22" max="22" width="25.1796875" hidden="1" customWidth="1" outlineLevel="1"/>
    <col min="23" max="23" width="8.81640625" hidden="1" customWidth="1" outlineLevel="1"/>
    <col min="24" max="27" width="9.54296875" hidden="1" customWidth="1" outlineLevel="1"/>
    <col min="28" max="28" width="23.81640625" hidden="1" customWidth="1" outlineLevel="1"/>
    <col min="29" max="31" width="9.54296875" hidden="1" customWidth="1" outlineLevel="1"/>
    <col min="32" max="32" width="9.179687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42</v>
      </c>
      <c r="AJ2" t="s">
        <v>42</v>
      </c>
      <c r="AK2" t="s">
        <v>28</v>
      </c>
      <c r="AL2" t="s">
        <v>42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43</v>
      </c>
      <c r="AJ3" t="s">
        <v>43</v>
      </c>
      <c r="AK3" t="s">
        <v>29</v>
      </c>
      <c r="AL3" t="s">
        <v>43</v>
      </c>
      <c r="AN3">
        <v>2</v>
      </c>
      <c r="AP3" t="s">
        <v>290</v>
      </c>
      <c r="AQ3" t="s">
        <v>281</v>
      </c>
      <c r="AR3" t="s">
        <v>289</v>
      </c>
      <c r="AS3" t="s">
        <v>280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20</v>
      </c>
      <c r="AJ4" t="s">
        <v>20</v>
      </c>
      <c r="AK4" t="s">
        <v>30</v>
      </c>
      <c r="AL4" t="s">
        <v>20</v>
      </c>
      <c r="AN4">
        <v>3</v>
      </c>
      <c r="AP4" t="s">
        <v>142</v>
      </c>
      <c r="AQ4" t="s">
        <v>143</v>
      </c>
      <c r="AR4" t="s">
        <v>144</v>
      </c>
      <c r="AS4" t="s">
        <v>145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150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151</v>
      </c>
      <c r="AH5" s="3"/>
      <c r="AI5" t="s">
        <v>44</v>
      </c>
      <c r="AJ5" t="s">
        <v>44</v>
      </c>
      <c r="AK5" t="s">
        <v>31</v>
      </c>
      <c r="AL5" t="s">
        <v>44</v>
      </c>
      <c r="AN5">
        <v>4</v>
      </c>
      <c r="AP5" t="s">
        <v>148</v>
      </c>
      <c r="AQ5" t="s">
        <v>149</v>
      </c>
      <c r="AR5" t="s">
        <v>144</v>
      </c>
      <c r="AS5" t="s">
        <v>150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150</v>
      </c>
      <c r="B6" t="s">
        <v>156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I6" t="s">
        <v>45</v>
      </c>
      <c r="AJ6" t="s">
        <v>45</v>
      </c>
      <c r="AK6" t="s">
        <v>32</v>
      </c>
      <c r="AL6" t="s">
        <v>45</v>
      </c>
      <c r="AN6">
        <v>5</v>
      </c>
      <c r="AP6" t="s">
        <v>152</v>
      </c>
      <c r="AQ6" t="s">
        <v>153</v>
      </c>
      <c r="AR6" t="s">
        <v>154</v>
      </c>
      <c r="AS6" t="s">
        <v>155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160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161</v>
      </c>
      <c r="AH7" s="3"/>
      <c r="AI7" t="s">
        <v>46</v>
      </c>
      <c r="AJ7" t="s">
        <v>46</v>
      </c>
      <c r="AK7" t="s">
        <v>33</v>
      </c>
      <c r="AL7" t="s">
        <v>46</v>
      </c>
      <c r="AN7">
        <v>6</v>
      </c>
      <c r="AP7" t="s">
        <v>287</v>
      </c>
      <c r="AQ7" t="s">
        <v>286</v>
      </c>
      <c r="AR7" t="s">
        <v>174</v>
      </c>
      <c r="AS7" t="s">
        <v>282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159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165</v>
      </c>
      <c r="AH8" s="3"/>
      <c r="AI8" t="s">
        <v>47</v>
      </c>
      <c r="AJ8" t="s">
        <v>47</v>
      </c>
      <c r="AK8" t="s">
        <v>34</v>
      </c>
      <c r="AL8" t="s">
        <v>47</v>
      </c>
      <c r="AN8">
        <v>7</v>
      </c>
      <c r="AP8" t="s">
        <v>157</v>
      </c>
      <c r="AQ8" t="s">
        <v>158</v>
      </c>
      <c r="AR8" t="s">
        <v>138</v>
      </c>
      <c r="AS8" t="s">
        <v>159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164</v>
      </c>
      <c r="B9" t="s">
        <v>151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156</v>
      </c>
      <c r="AH9" s="3"/>
      <c r="AI9" t="s">
        <v>48</v>
      </c>
      <c r="AJ9" t="s">
        <v>48</v>
      </c>
      <c r="AK9" t="s">
        <v>35</v>
      </c>
      <c r="AL9" t="s">
        <v>48</v>
      </c>
      <c r="AN9">
        <v>8</v>
      </c>
      <c r="AP9" t="s">
        <v>162</v>
      </c>
      <c r="AQ9" t="s">
        <v>163</v>
      </c>
      <c r="AR9" t="s">
        <v>144</v>
      </c>
      <c r="AS9" t="s">
        <v>164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168</v>
      </c>
      <c r="B10" t="s">
        <v>156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I10" t="s">
        <v>19</v>
      </c>
      <c r="AJ10" t="s">
        <v>19</v>
      </c>
      <c r="AK10" t="s">
        <v>36</v>
      </c>
      <c r="AL10" t="s">
        <v>19</v>
      </c>
      <c r="AN10">
        <v>9</v>
      </c>
      <c r="AP10" t="s">
        <v>166</v>
      </c>
      <c r="AQ10" t="s">
        <v>167</v>
      </c>
      <c r="AR10" t="s">
        <v>138</v>
      </c>
      <c r="AS10" t="s">
        <v>168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171</v>
      </c>
      <c r="B11" t="s">
        <v>176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177</v>
      </c>
      <c r="AH11" s="3"/>
      <c r="AI11" t="s">
        <v>21</v>
      </c>
      <c r="AJ11" t="s">
        <v>21</v>
      </c>
      <c r="AK11" t="s">
        <v>37</v>
      </c>
      <c r="AL11" t="s">
        <v>21</v>
      </c>
      <c r="AN11">
        <v>10</v>
      </c>
      <c r="AP11" t="s">
        <v>169</v>
      </c>
      <c r="AQ11" t="s">
        <v>170</v>
      </c>
      <c r="AR11" t="s">
        <v>154</v>
      </c>
      <c r="AS11" t="s">
        <v>171</v>
      </c>
    </row>
    <row r="12" spans="1:101" x14ac:dyDescent="0.35">
      <c r="A12" t="s">
        <v>175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180</v>
      </c>
      <c r="AH12" s="3"/>
      <c r="AI12" t="s">
        <v>17</v>
      </c>
      <c r="AJ12" t="s">
        <v>17</v>
      </c>
      <c r="AK12" t="s">
        <v>38</v>
      </c>
      <c r="AL12" t="s">
        <v>17</v>
      </c>
      <c r="AN12">
        <v>11</v>
      </c>
      <c r="AP12" t="s">
        <v>172</v>
      </c>
      <c r="AQ12" t="s">
        <v>173</v>
      </c>
      <c r="AR12" t="s">
        <v>174</v>
      </c>
      <c r="AS12" t="s">
        <v>175</v>
      </c>
    </row>
    <row r="13" spans="1:101" x14ac:dyDescent="0.35">
      <c r="A13" t="s">
        <v>179</v>
      </c>
      <c r="B13" t="s">
        <v>165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184</v>
      </c>
      <c r="AH13" s="3"/>
      <c r="AI13" t="s">
        <v>49</v>
      </c>
      <c r="AJ13" t="s">
        <v>49</v>
      </c>
      <c r="AK13" t="s">
        <v>39</v>
      </c>
      <c r="AL13" t="s">
        <v>49</v>
      </c>
      <c r="AN13">
        <v>12</v>
      </c>
      <c r="AP13" t="s">
        <v>288</v>
      </c>
      <c r="AQ13" t="s">
        <v>178</v>
      </c>
      <c r="AR13" t="s">
        <v>174</v>
      </c>
      <c r="AS13" t="s">
        <v>179</v>
      </c>
    </row>
    <row r="14" spans="1:101" x14ac:dyDescent="0.35">
      <c r="A14" t="s">
        <v>179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188</v>
      </c>
      <c r="AH14" s="3"/>
      <c r="AI14" t="s">
        <v>50</v>
      </c>
      <c r="AJ14" t="s">
        <v>50</v>
      </c>
      <c r="AK14" t="s">
        <v>40</v>
      </c>
      <c r="AL14" t="s">
        <v>50</v>
      </c>
      <c r="AN14">
        <v>13</v>
      </c>
      <c r="AP14" t="s">
        <v>181</v>
      </c>
      <c r="AQ14" t="s">
        <v>182</v>
      </c>
      <c r="AR14" t="s">
        <v>154</v>
      </c>
      <c r="AS14" t="s">
        <v>183</v>
      </c>
    </row>
    <row r="15" spans="1:101" x14ac:dyDescent="0.35">
      <c r="A15" t="s">
        <v>183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185</v>
      </c>
      <c r="AQ15" t="s">
        <v>186</v>
      </c>
      <c r="AR15" t="s">
        <v>138</v>
      </c>
      <c r="AS15" t="s">
        <v>187</v>
      </c>
    </row>
    <row r="16" spans="1:101" x14ac:dyDescent="0.35">
      <c r="A16" t="s">
        <v>187</v>
      </c>
      <c r="B16" t="s">
        <v>180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195</v>
      </c>
      <c r="AH16" s="3"/>
      <c r="AN16">
        <v>15</v>
      </c>
      <c r="AP16" t="s">
        <v>189</v>
      </c>
      <c r="AQ16" t="s">
        <v>190</v>
      </c>
      <c r="AR16" t="s">
        <v>174</v>
      </c>
      <c r="AS16" t="s">
        <v>191</v>
      </c>
    </row>
    <row r="17" spans="1:45" x14ac:dyDescent="0.35">
      <c r="A17" t="s">
        <v>191</v>
      </c>
      <c r="B17" t="s">
        <v>151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192</v>
      </c>
      <c r="AQ17" t="s">
        <v>193</v>
      </c>
      <c r="AR17" t="s">
        <v>174</v>
      </c>
      <c r="AS17" t="s">
        <v>194</v>
      </c>
    </row>
    <row r="18" spans="1:45" x14ac:dyDescent="0.35">
      <c r="A18" t="s">
        <v>194</v>
      </c>
      <c r="B18" t="s">
        <v>151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196</v>
      </c>
      <c r="AQ18" t="s">
        <v>197</v>
      </c>
      <c r="AR18" t="s">
        <v>144</v>
      </c>
      <c r="AS18" t="s">
        <v>198</v>
      </c>
    </row>
    <row r="19" spans="1:45" x14ac:dyDescent="0.35">
      <c r="A19" t="s">
        <v>198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199</v>
      </c>
      <c r="AQ19" t="s">
        <v>200</v>
      </c>
      <c r="AR19" t="s">
        <v>174</v>
      </c>
      <c r="AS19" t="s">
        <v>201</v>
      </c>
    </row>
    <row r="20" spans="1:45" x14ac:dyDescent="0.35">
      <c r="A20" t="s">
        <v>201</v>
      </c>
      <c r="B20" t="s">
        <v>195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</v>
      </c>
      <c r="AQ20" t="s">
        <v>202</v>
      </c>
      <c r="AR20" t="s">
        <v>154</v>
      </c>
      <c r="AS20" t="s">
        <v>203</v>
      </c>
    </row>
    <row r="21" spans="1:45" x14ac:dyDescent="0.35">
      <c r="A21" t="s">
        <v>203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176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204</v>
      </c>
      <c r="AQ21" t="s">
        <v>205</v>
      </c>
      <c r="AR21" t="s">
        <v>154</v>
      </c>
      <c r="AS21" t="s">
        <v>206</v>
      </c>
    </row>
    <row r="22" spans="1:45" x14ac:dyDescent="0.35">
      <c r="A22" t="s">
        <v>203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291</v>
      </c>
      <c r="AQ22" t="s">
        <v>292</v>
      </c>
      <c r="AR22" t="s">
        <v>154</v>
      </c>
      <c r="AS22" t="s">
        <v>207</v>
      </c>
    </row>
    <row r="23" spans="1:45" x14ac:dyDescent="0.35">
      <c r="A23" t="s">
        <v>203</v>
      </c>
      <c r="B23" t="s">
        <v>176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  <c r="AP23" t="s">
        <v>208</v>
      </c>
      <c r="AQ23" t="s">
        <v>209</v>
      </c>
      <c r="AR23" t="s">
        <v>138</v>
      </c>
      <c r="AS23" t="s">
        <v>210</v>
      </c>
    </row>
    <row r="24" spans="1:45" x14ac:dyDescent="0.35">
      <c r="A24" t="s">
        <v>206</v>
      </c>
      <c r="B24" t="s">
        <v>161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  <c r="AP24" t="s">
        <v>211</v>
      </c>
      <c r="AQ24" t="s">
        <v>212</v>
      </c>
      <c r="AR24" t="s">
        <v>138</v>
      </c>
      <c r="AS24" t="s">
        <v>213</v>
      </c>
    </row>
    <row r="25" spans="1:45" x14ac:dyDescent="0.35">
      <c r="A25" t="s">
        <v>220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  <c r="AP25" t="s">
        <v>214</v>
      </c>
      <c r="AQ25" t="s">
        <v>215</v>
      </c>
      <c r="AR25" t="s">
        <v>138</v>
      </c>
      <c r="AS25" t="s">
        <v>216</v>
      </c>
    </row>
    <row r="26" spans="1:45" x14ac:dyDescent="0.35">
      <c r="A26" t="s">
        <v>210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P26" t="s">
        <v>217</v>
      </c>
      <c r="AQ26" t="s">
        <v>218</v>
      </c>
      <c r="AR26" t="s">
        <v>154</v>
      </c>
      <c r="AS26" t="s">
        <v>219</v>
      </c>
    </row>
    <row r="27" spans="1:45" x14ac:dyDescent="0.35">
      <c r="A27" t="s">
        <v>213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  <c r="AP27" t="s">
        <v>285</v>
      </c>
      <c r="AQ27" t="s">
        <v>221</v>
      </c>
      <c r="AR27" t="s">
        <v>138</v>
      </c>
      <c r="AS27" t="s">
        <v>222</v>
      </c>
    </row>
    <row r="28" spans="1:45" x14ac:dyDescent="0.35">
      <c r="A28" t="s">
        <v>213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  <c r="AP28" t="s">
        <v>284</v>
      </c>
      <c r="AQ28" t="s">
        <v>283</v>
      </c>
      <c r="AR28" t="s">
        <v>154</v>
      </c>
      <c r="AS28" t="s">
        <v>223</v>
      </c>
    </row>
    <row r="29" spans="1:45" x14ac:dyDescent="0.35">
      <c r="A29" t="s">
        <v>216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  <c r="AP29" t="s">
        <v>224</v>
      </c>
      <c r="AQ29" t="s">
        <v>225</v>
      </c>
      <c r="AR29" t="s">
        <v>174</v>
      </c>
      <c r="AS29" t="s">
        <v>226</v>
      </c>
    </row>
    <row r="30" spans="1:45" x14ac:dyDescent="0.35">
      <c r="A30" t="s">
        <v>216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  <c r="AP30" t="s">
        <v>227</v>
      </c>
      <c r="AQ30" t="s">
        <v>228</v>
      </c>
      <c r="AR30" t="s">
        <v>138</v>
      </c>
      <c r="AS30" t="s">
        <v>229</v>
      </c>
    </row>
    <row r="31" spans="1:45" x14ac:dyDescent="0.35">
      <c r="A31" t="s">
        <v>219</v>
      </c>
      <c r="B31" t="s">
        <v>161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  <c r="AP31" t="s">
        <v>230</v>
      </c>
      <c r="AQ31" t="s">
        <v>231</v>
      </c>
      <c r="AR31" t="s">
        <v>232</v>
      </c>
      <c r="AS31" t="s">
        <v>233</v>
      </c>
    </row>
    <row r="32" spans="1:45" x14ac:dyDescent="0.35">
      <c r="A32" t="s">
        <v>240</v>
      </c>
      <c r="B32" t="s">
        <v>161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  <c r="AP32" t="s">
        <v>234</v>
      </c>
      <c r="AQ32" t="s">
        <v>235</v>
      </c>
      <c r="AR32" t="s">
        <v>138</v>
      </c>
      <c r="AS32" t="s">
        <v>236</v>
      </c>
    </row>
    <row r="33" spans="1:45" x14ac:dyDescent="0.35">
      <c r="A33" t="s">
        <v>240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  <c r="AP33" t="s">
        <v>237</v>
      </c>
      <c r="AQ33" t="s">
        <v>238</v>
      </c>
      <c r="AR33" t="s">
        <v>154</v>
      </c>
      <c r="AS33" t="s">
        <v>239</v>
      </c>
    </row>
    <row r="34" spans="1:45" x14ac:dyDescent="0.35">
      <c r="A34" t="s">
        <v>223</v>
      </c>
      <c r="B34" t="s">
        <v>188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  <c r="AP34" t="s">
        <v>241</v>
      </c>
      <c r="AQ34" t="s">
        <v>242</v>
      </c>
      <c r="AR34" t="s">
        <v>144</v>
      </c>
      <c r="AS34" t="s">
        <v>243</v>
      </c>
    </row>
    <row r="35" spans="1:45" x14ac:dyDescent="0.35">
      <c r="A35" t="s">
        <v>229</v>
      </c>
      <c r="B35" t="s">
        <v>161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  <c r="AP35" t="s">
        <v>244</v>
      </c>
      <c r="AQ35" t="s">
        <v>245</v>
      </c>
      <c r="AR35" t="s">
        <v>154</v>
      </c>
      <c r="AS35" t="s">
        <v>246</v>
      </c>
    </row>
    <row r="36" spans="1:45" x14ac:dyDescent="0.35">
      <c r="A36" t="s">
        <v>253</v>
      </c>
      <c r="B36" t="s">
        <v>195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  <c r="AP36" t="s">
        <v>247</v>
      </c>
      <c r="AQ36" t="s">
        <v>248</v>
      </c>
      <c r="AR36" t="s">
        <v>154</v>
      </c>
      <c r="AS36" t="s">
        <v>249</v>
      </c>
    </row>
    <row r="37" spans="1:45" x14ac:dyDescent="0.35">
      <c r="A37" t="s">
        <v>233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  <c r="AP37" t="s">
        <v>250</v>
      </c>
      <c r="AQ37" t="s">
        <v>251</v>
      </c>
      <c r="AR37" t="s">
        <v>154</v>
      </c>
      <c r="AS37" t="s">
        <v>252</v>
      </c>
    </row>
    <row r="38" spans="1:45" x14ac:dyDescent="0.35">
      <c r="A38" t="s">
        <v>233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  <c r="AP38" t="s">
        <v>254</v>
      </c>
      <c r="AQ38" t="s">
        <v>255</v>
      </c>
      <c r="AR38" t="s">
        <v>232</v>
      </c>
      <c r="AS38" t="s">
        <v>256</v>
      </c>
    </row>
    <row r="39" spans="1:45" x14ac:dyDescent="0.35">
      <c r="A39" t="s">
        <v>236</v>
      </c>
      <c r="B39" t="s">
        <v>161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5" x14ac:dyDescent="0.35">
      <c r="A40" t="s">
        <v>239</v>
      </c>
      <c r="B40" t="s">
        <v>176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5" x14ac:dyDescent="0.35">
      <c r="A41" t="s">
        <v>257</v>
      </c>
      <c r="B41" t="s">
        <v>161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5" ht="16.5" x14ac:dyDescent="0.35">
      <c r="A42" t="s">
        <v>246</v>
      </c>
      <c r="B42" t="s">
        <v>151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  <c r="AQ42" s="59"/>
    </row>
    <row r="43" spans="1:45" x14ac:dyDescent="0.35">
      <c r="A43" t="s">
        <v>243</v>
      </c>
      <c r="B43" t="s">
        <v>176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5" x14ac:dyDescent="0.35">
      <c r="A44" t="s">
        <v>249</v>
      </c>
      <c r="B44" t="s">
        <v>184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5" x14ac:dyDescent="0.35">
      <c r="A45" t="s">
        <v>258</v>
      </c>
      <c r="B45" t="s">
        <v>176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5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5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5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5" x14ac:dyDescent="0.35"/>
  <cols>
    <col min="1" max="1" width="36.453125" customWidth="1"/>
    <col min="2" max="2" width="66.54296875" customWidth="1"/>
    <col min="3" max="6" width="31.81640625" customWidth="1"/>
  </cols>
  <sheetData>
    <row r="1" spans="1:3" ht="26.25" customHeight="1" x14ac:dyDescent="0.35">
      <c r="A1" s="60" t="s">
        <v>23</v>
      </c>
      <c r="B1" s="60" t="s">
        <v>259</v>
      </c>
    </row>
    <row r="2" spans="1:3" ht="15.5" x14ac:dyDescent="0.35">
      <c r="A2" s="61" t="s">
        <v>42</v>
      </c>
      <c r="B2" s="62" t="s">
        <v>260</v>
      </c>
    </row>
    <row r="3" spans="1:3" ht="29" x14ac:dyDescent="0.35">
      <c r="A3" s="61" t="s">
        <v>56</v>
      </c>
      <c r="B3" s="62" t="s">
        <v>261</v>
      </c>
    </row>
    <row r="4" spans="1:3" ht="29" x14ac:dyDescent="0.35">
      <c r="A4" s="61" t="s">
        <v>19</v>
      </c>
      <c r="B4" s="62" t="s">
        <v>262</v>
      </c>
    </row>
    <row r="5" spans="1:3" ht="15.5" x14ac:dyDescent="0.35">
      <c r="A5" s="61" t="s">
        <v>45</v>
      </c>
      <c r="B5" s="62" t="s">
        <v>263</v>
      </c>
    </row>
    <row r="6" spans="1:3" ht="29" x14ac:dyDescent="0.35">
      <c r="A6" s="61" t="s">
        <v>43</v>
      </c>
      <c r="B6" s="62" t="s">
        <v>264</v>
      </c>
    </row>
    <row r="7" spans="1:3" ht="15.5" x14ac:dyDescent="0.35">
      <c r="A7" s="61" t="s">
        <v>20</v>
      </c>
      <c r="B7" s="62" t="s">
        <v>265</v>
      </c>
    </row>
    <row r="9" spans="1:3" ht="29" x14ac:dyDescent="0.35">
      <c r="A9" s="61" t="s">
        <v>55</v>
      </c>
      <c r="B9" s="62" t="s">
        <v>266</v>
      </c>
    </row>
    <row r="10" spans="1:3" ht="15.5" x14ac:dyDescent="0.35">
      <c r="A10" s="61" t="s">
        <v>267</v>
      </c>
      <c r="B10" s="62" t="s">
        <v>268</v>
      </c>
    </row>
    <row r="11" spans="1:3" ht="29" x14ac:dyDescent="0.35">
      <c r="A11" s="61" t="s">
        <v>49</v>
      </c>
      <c r="B11" s="62" t="s">
        <v>269</v>
      </c>
    </row>
    <row r="12" spans="1:3" ht="15.5" x14ac:dyDescent="0.35">
      <c r="A12" s="61" t="s">
        <v>48</v>
      </c>
      <c r="B12" s="62" t="s">
        <v>270</v>
      </c>
    </row>
    <row r="13" spans="1:3" ht="15.5" x14ac:dyDescent="0.35">
      <c r="A13" s="61" t="s">
        <v>46</v>
      </c>
      <c r="B13" s="62" t="s">
        <v>271</v>
      </c>
    </row>
    <row r="14" spans="1:3" ht="15.5" x14ac:dyDescent="0.35">
      <c r="A14" s="61" t="s">
        <v>47</v>
      </c>
      <c r="B14" s="62" t="s">
        <v>272</v>
      </c>
    </row>
    <row r="15" spans="1:3" ht="15.5" x14ac:dyDescent="0.35">
      <c r="A15" s="63" t="s">
        <v>44</v>
      </c>
      <c r="B15" s="64" t="s">
        <v>273</v>
      </c>
      <c r="C15" t="s">
        <v>274</v>
      </c>
    </row>
    <row r="16" spans="1:3" ht="29" x14ac:dyDescent="0.35">
      <c r="A16" s="63" t="s">
        <v>275</v>
      </c>
      <c r="B16" s="64" t="s">
        <v>276</v>
      </c>
      <c r="C16" t="s">
        <v>277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1796875" customWidth="1"/>
  </cols>
  <sheetData>
    <row r="1" spans="1:3" x14ac:dyDescent="0.35">
      <c r="A1" t="s">
        <v>278</v>
      </c>
      <c r="B1" t="s">
        <v>279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973A31-6014-4811-ABC7-10CB6561901C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3b9d6083-8299-4f88-b1e4-cf7df0ace5db"/>
    <ds:schemaRef ds:uri="http://purl.org/dc/dcmitype/"/>
    <ds:schemaRef ds:uri="518d1b18-a0c4-4858-a58d-9532fac65fa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2022-04-08T08:33:05Z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